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quipo\Desktop\THE POWER\1. DATA &amp; ANALYTICS V3\4. Dashboard &amp; Análisis de Datos\DataProjet-Dashboard &amp; Análisis de Datos\"/>
    </mc:Choice>
  </mc:AlternateContent>
  <xr:revisionPtr revIDLastSave="0" documentId="8_{6DA77ADA-9E06-4DEF-BA13-0B1023953A74}" xr6:coauthVersionLast="47" xr6:coauthVersionMax="47" xr10:uidLastSave="{00000000-0000-0000-0000-000000000000}"/>
  <bookViews>
    <workbookView xWindow="20370" yWindow="-120" windowWidth="29040" windowHeight="15720" firstSheet="1" activeTab="1" xr2:uid="{E27DA762-E5F5-4BA5-B837-F5D1206E99B5}"/>
  </bookViews>
  <sheets>
    <sheet name="Transformacion y Limpieza" sheetId="2" state="hidden" r:id="rId1"/>
    <sheet name="Análisis" sheetId="8" r:id="rId2"/>
    <sheet name="Plantilla DB" sheetId="9" state="hidden" r:id="rId3"/>
  </sheets>
  <definedNames>
    <definedName name="DatosExternos_1" localSheetId="0" hidden="1">'Transformacion y Limpieza'!$A$1:$Z$3166</definedName>
    <definedName name="SegmentaciónDeDatos_Años__Fx.r">#N/A</definedName>
    <definedName name="SegmentaciónDeDatos_EECC">#N/A</definedName>
    <definedName name="SegmentaciónDeDatos_Est.Obra">#N/A</definedName>
    <definedName name="SegmentaciónDeDatos_Prov.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8" l="1"/>
  <c r="AL20" i="8"/>
  <c r="AL19" i="8"/>
  <c r="AL18" i="8"/>
  <c r="AL17" i="8"/>
  <c r="AL16" i="8"/>
  <c r="AL15" i="8"/>
  <c r="W3167" i="2"/>
  <c r="Y3167" i="2"/>
  <c r="Z3167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Q23" i="8"/>
  <c r="W19" i="8"/>
  <c r="Q19" i="8"/>
  <c r="I7" i="8"/>
  <c r="K7" i="8"/>
  <c r="B5" i="8"/>
  <c r="B7" i="8"/>
  <c r="G5" i="8"/>
  <c r="R23" i="8"/>
  <c r="P23" i="8"/>
  <c r="S19" i="8"/>
  <c r="G7" i="8"/>
  <c r="K5" i="8"/>
  <c r="M5" i="8"/>
  <c r="M7" i="8"/>
  <c r="I5" i="8"/>
  <c r="AH17" i="8"/>
  <c r="AF24" i="8"/>
  <c r="AF8" i="8"/>
  <c r="S21" i="8" l="1"/>
  <c r="Q20" i="8" s="1"/>
  <c r="M13" i="8"/>
  <c r="K13" i="8"/>
  <c r="M11" i="8"/>
  <c r="K11" i="8"/>
  <c r="I11" i="8"/>
  <c r="G11" i="8"/>
  <c r="X3167" i="2"/>
  <c r="AA3167" i="2"/>
  <c r="G8" i="8"/>
  <c r="K8" i="8"/>
  <c r="B8" i="8"/>
  <c r="I8" i="8"/>
  <c r="M8" i="8"/>
  <c r="M26" i="8"/>
  <c r="I26" i="8"/>
  <c r="D24" i="8"/>
  <c r="H26" i="8"/>
  <c r="E24" i="8"/>
  <c r="I25" i="8"/>
  <c r="H25" i="8"/>
  <c r="C24" i="8"/>
  <c r="H27" i="8"/>
  <c r="S20" i="8" l="1"/>
  <c r="W20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3EDE8E-3FE2-439A-8ED6-80E133FA0FC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ECE30F80-5AA7-4290-A143-A0EB210C8CAA}" keepAlive="1" name="Consulta - Documentos" description="Conexión a la consulta 'Documentos' en el libro." type="5" refreshedVersion="8" background="1" saveData="1">
    <dbPr connection="Provider=Microsoft.Mashup.OleDb.1;Data Source=$Workbook$;Location=Documentos;Extended Properties=&quot;&quot;" command="SELECT * FROM [Documentos]"/>
  </connection>
  <connection id="3" xr16:uid="{07092847-A609-412D-8733-EB66A1745981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56311BE5-4AD0-4A1D-8436-5CB78A9C1A98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CE2A5C19-6776-4D1A-A15F-F7B1AAD09705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<sst xmlns="http://schemas.openxmlformats.org/spreadsheetml/2006/main" count="34885" uniqueCount="3730">
  <si>
    <t>EECC</t>
  </si>
  <si>
    <t>Clasificación</t>
  </si>
  <si>
    <t>Prov.</t>
  </si>
  <si>
    <t>Titulo</t>
  </si>
  <si>
    <t>Act.</t>
  </si>
  <si>
    <t>Fases</t>
  </si>
  <si>
    <t>Est.Obra</t>
  </si>
  <si>
    <t>Est.Gestión</t>
  </si>
  <si>
    <t>Fx.E</t>
  </si>
  <si>
    <t>Fx.r</t>
  </si>
  <si>
    <t>Fx.e.1</t>
  </si>
  <si>
    <t>Fx.P</t>
  </si>
  <si>
    <t>Fx.N</t>
  </si>
  <si>
    <t>Fx.T</t>
  </si>
  <si>
    <t>Ec.Dis</t>
  </si>
  <si>
    <t>Ptos.PO</t>
  </si>
  <si>
    <t>Ptos.Nilo</t>
  </si>
  <si>
    <t>Atelco</t>
  </si>
  <si>
    <t>Red Distribución</t>
  </si>
  <si>
    <t>Ávila</t>
  </si>
  <si>
    <t>AMAVIDA:Z353426 UNICO21 A101</t>
  </si>
  <si>
    <t>[irmtpvjsScexLCNTfFg]</t>
  </si>
  <si>
    <t>Cerrado</t>
  </si>
  <si>
    <t>Confirmado</t>
  </si>
  <si>
    <t>519 CONDOR</t>
  </si>
  <si>
    <t>N/A</t>
  </si>
  <si>
    <t>AMAVIDA:Z353305 UNICO21 A101</t>
  </si>
  <si>
    <t>SANCHIDRIAN:Z354300 UNICO21 A101</t>
  </si>
  <si>
    <t>[EirmtpvjsScexLCNTg]</t>
  </si>
  <si>
    <t>Finalizado</t>
  </si>
  <si>
    <t>Pend. Cierre Material</t>
  </si>
  <si>
    <t>NAVA AREVALO:Z359033 UNICO21 A101</t>
  </si>
  <si>
    <t>[EirmtpvjsSceLCNTg]</t>
  </si>
  <si>
    <t>CANDELEDA:Z296046 UNICO21 A102</t>
  </si>
  <si>
    <t>CANDELEDA:Z295964-1 UNI21 A101</t>
  </si>
  <si>
    <t>[EirmtpvjsScexLCPM]</t>
  </si>
  <si>
    <t>Parada</t>
  </si>
  <si>
    <t>Otras Causas</t>
  </si>
  <si>
    <t>CANDELEDA:Z369558 UNICO21 A102</t>
  </si>
  <si>
    <t>[EirmtpvsScexLCNTfFg]</t>
  </si>
  <si>
    <t>ARENAS S.PEDRO:Z372116 UNICO21 A101</t>
  </si>
  <si>
    <t>[EirmtpvcxP]</t>
  </si>
  <si>
    <t>Parámetros de Control</t>
  </si>
  <si>
    <t>ARENAS S.PEDRO:Z259400 UNICO21 A102</t>
  </si>
  <si>
    <t>ARENAS S.PEDRO:Z259401 UNICO21 A102</t>
  </si>
  <si>
    <t>[EirmtpvjsScexLCPf]</t>
  </si>
  <si>
    <t>En Trabajos</t>
  </si>
  <si>
    <t>Comenzado</t>
  </si>
  <si>
    <t>ARENAS S.PEDRO:Z266929 UNICO21 A102</t>
  </si>
  <si>
    <t>[EirmtpvjsScexLP]</t>
  </si>
  <si>
    <t>ARENAS S.PEDRO:Z258676 UNICO21 A102</t>
  </si>
  <si>
    <t>ARENAS S.PEDRO:Z372123 UNICO21 A101</t>
  </si>
  <si>
    <t>[EirmtpvcP]</t>
  </si>
  <si>
    <t>BARCO AVILA:Z343956 UNICO21 A101</t>
  </si>
  <si>
    <t>[EirmtpvjsScexLCN]</t>
  </si>
  <si>
    <t>Dispuesta</t>
  </si>
  <si>
    <t>Con PO</t>
  </si>
  <si>
    <t>BARCO AVILA:Z372797 UNICO21 A101</t>
  </si>
  <si>
    <t>[EirmtpvjsSceLP]</t>
  </si>
  <si>
    <t>BARCO AVILA:Z372948 UNICO21 A101</t>
  </si>
  <si>
    <t>[EirmtpvjsSceLCNTfFg]</t>
  </si>
  <si>
    <t>MUÑICO:Z373595 UNI21 CASTOR A101</t>
  </si>
  <si>
    <t>MUÑICO:Z373613 UNICO21 A101</t>
  </si>
  <si>
    <t>[EirmtpvsScexLP]</t>
  </si>
  <si>
    <t>CEPEDA MORA:Z374111 UNICO21 A101</t>
  </si>
  <si>
    <t>CEPEDA MORA:Z374118 UNI21 CASTOR A101</t>
  </si>
  <si>
    <t>CEPEDA MORA:Z374125 UNI21 CASTOR A101</t>
  </si>
  <si>
    <t>Otras operadoras</t>
  </si>
  <si>
    <t>0511021: 907SUCW74762023050400 ADAMOTEIB</t>
  </si>
  <si>
    <t>[EirmtpvjsScaexCPNTfF]</t>
  </si>
  <si>
    <t>Anulado</t>
  </si>
  <si>
    <t>Solicitada Anulación</t>
  </si>
  <si>
    <t>BARCO AVILA:Z381112 UNICO21 A101</t>
  </si>
  <si>
    <t>BARCO AVILA:Z381113 UNICO21 A101</t>
  </si>
  <si>
    <t>[EirmtpvsSceLCNTfFg]</t>
  </si>
  <si>
    <t>BARCO AVILA:Z381115 UNICO21 A101</t>
  </si>
  <si>
    <t>BARCO AVILA:Z381116 UNICO21 A101</t>
  </si>
  <si>
    <t>BARCO AVILA:Z381117 UNICO21 A101</t>
  </si>
  <si>
    <t>BARCO AVILA:Z381118 UNICO21 A101</t>
  </si>
  <si>
    <t>Sin Definir</t>
  </si>
  <si>
    <t>BARCO AVILA:Z 372798 UNICO21 A101</t>
  </si>
  <si>
    <t>[irmtpvjsSceLCNTg]</t>
  </si>
  <si>
    <t>AVILA: FARO2022+F1 198719(Jesus del Gran Poder Perpetuo Socorro)</t>
  </si>
  <si>
    <t>[EirvceCNTFg]</t>
  </si>
  <si>
    <t>AVILA: FARO2022 F1 198668(burgohondo 5-15)</t>
  </si>
  <si>
    <t>[EirvceCNTfFAg]</t>
  </si>
  <si>
    <t>AVILA: FARO2022+F1 198487(ESTACION 42)</t>
  </si>
  <si>
    <t>AVILA: FARO2022+F1 198528(HORNOS CALEROS 26)</t>
  </si>
  <si>
    <t>[EirvceCNTF]</t>
  </si>
  <si>
    <t>AVILA: FARO2022+F1 198529(Madrid 21)</t>
  </si>
  <si>
    <t>[EirvcaeCNTfF]</t>
  </si>
  <si>
    <t>[EirvceCNTFAg]</t>
  </si>
  <si>
    <t>AVILA: FARO2022 F1 198599(Burgohondo 212)</t>
  </si>
  <si>
    <t>AVILA: FARO2022+F1 198581(Nuestra Señora de Sonsoles-Rufino Martin Ve)</t>
  </si>
  <si>
    <t>AVILA: FARO2022+F1 198632(Gredos-Serrota-Valle del Tietar)</t>
  </si>
  <si>
    <t>AVILA: FARO2022 F1 198597(Moraña Valle del Tietar)</t>
  </si>
  <si>
    <t>AVILA: FARO2022+F1 198646(Doctor Jesus Galan 25)</t>
  </si>
  <si>
    <t>[EirvceCNTFA]</t>
  </si>
  <si>
    <t>AVILA: FARO2022 F1 198647(Cubillo-Virgen de Soterraña)</t>
  </si>
  <si>
    <t>AVILA: FARO2022+F1 198652(Segovia 14-21)</t>
  </si>
  <si>
    <t>ARENAS DE SAN PEDRO: FARO2022+F2 258690 (Alvaro de Luna y otras)</t>
  </si>
  <si>
    <t>[EirvaexLP]</t>
  </si>
  <si>
    <t>[irvcexLCNTfFg]</t>
  </si>
  <si>
    <t>Circuitos</t>
  </si>
  <si>
    <t>Red Alimentación</t>
  </si>
  <si>
    <t>05 BAVI.: ALIM LyC A-101A UNICO21 EL BARCO 1</t>
  </si>
  <si>
    <t>[EirvcexLCNTg]</t>
  </si>
  <si>
    <t>05 ADS.: ALIM  A-102A UNICO21 ARENAS 1</t>
  </si>
  <si>
    <t>Sustitución/Revisión Postes</t>
  </si>
  <si>
    <t>202304 009 05 SUST POSTES JRP</t>
  </si>
  <si>
    <t>[irvceCNTfFAg]</t>
  </si>
  <si>
    <t>05 BAVI.: ALIM LyC A-101A UNICO21 BARCO 2</t>
  </si>
  <si>
    <t>[EirvcexLCN]</t>
  </si>
  <si>
    <t>05 BAVI.: ALIM LyC A-101A UNICO21 EL BARCO 3</t>
  </si>
  <si>
    <t>Ampliaciones</t>
  </si>
  <si>
    <t>[irvceCNTFg]</t>
  </si>
  <si>
    <t>Salamanca</t>
  </si>
  <si>
    <t>BEJAR:Z335040 PB2020 CASTOR A102</t>
  </si>
  <si>
    <t>[EirmtpvjsScexCNTfFg]</t>
  </si>
  <si>
    <t>[EirmtpvjsSceCNTFg]</t>
  </si>
  <si>
    <t>[EirmtpvceCNTFg]</t>
  </si>
  <si>
    <t>[EirmtpvjsSceCNTfFg]</t>
  </si>
  <si>
    <t>Z335149 PEBANG2020 A102</t>
  </si>
  <si>
    <t>[EirmtpvceCNTfFg]</t>
  </si>
  <si>
    <t>León</t>
  </si>
  <si>
    <t>[EirmtpvjsScexCNTg]</t>
  </si>
  <si>
    <t>Cable Enlaces</t>
  </si>
  <si>
    <t>PEBANG2019:&lt;CF&lt;@PTDF. N.CABLE RUAA.</t>
  </si>
  <si>
    <t>[EirmtpvsSexLCNTg]</t>
  </si>
  <si>
    <t>[EirmtpvjsScexCNTfFAgh]</t>
  </si>
  <si>
    <t>VILLABLINO:Z251303-1 UNI21 A101</t>
  </si>
  <si>
    <t>[EirmtpvjsScexLCNTfF]</t>
  </si>
  <si>
    <t>VILLABLINO:Z286740-1 UNI21 A101</t>
  </si>
  <si>
    <t>[EirmtpvjcexP]</t>
  </si>
  <si>
    <t>VILLABLINO:Z353423 UNICO21 A101</t>
  </si>
  <si>
    <t>[EirmtpvjsSceLCP]</t>
  </si>
  <si>
    <t>VEGA ESPINARED:Z353995 UNICO21 A101</t>
  </si>
  <si>
    <t>[EirmtpvjsSceP]</t>
  </si>
  <si>
    <t>BORRENES:Z356133 UNICO21 A101</t>
  </si>
  <si>
    <t>BAÑEZA :Z247847-1 UNI21 A102</t>
  </si>
  <si>
    <t>BAÑEZA :Z357196 UNICO21 A103</t>
  </si>
  <si>
    <t>PARAMO SIL:Z358981 UNICO21 A101</t>
  </si>
  <si>
    <t>[EirmtpvjsSceCNTg]</t>
  </si>
  <si>
    <t>PARAMO SIL:Z359075 UNICO21 A101</t>
  </si>
  <si>
    <t>CACABELOS:Z360512 UNICO21 A101</t>
  </si>
  <si>
    <t>CACABELOS:Z360513 UNICO21 A101</t>
  </si>
  <si>
    <t>CACABELOS:Z360514 UNICO21 A101</t>
  </si>
  <si>
    <t>CACABELOS:Z360516 UNICO21 A101</t>
  </si>
  <si>
    <t>CACABELOS:Z360519 UNICO21 A101</t>
  </si>
  <si>
    <t>CACABELOS:Z360520 UNICO21 A101</t>
  </si>
  <si>
    <t>CACABELOS:Z360521 UNICO21 A101</t>
  </si>
  <si>
    <t>CACABELOS:Z360522 UNICO21 A101</t>
  </si>
  <si>
    <t>CACABELOS:Z360523 UNICO21 A101</t>
  </si>
  <si>
    <t>CACABELOS:Z360526 UNICO21 A101</t>
  </si>
  <si>
    <t>CACABELOS:Z360527 UNICO21 A101</t>
  </si>
  <si>
    <t>CACABELOS:Z360529 UNICO21 A101</t>
  </si>
  <si>
    <t>CACABELOS:Z360533 UNICO21 A101</t>
  </si>
  <si>
    <t>CACABELOS:Z360534 UNICO21 A101</t>
  </si>
  <si>
    <t>CACABELOS:Z360535 UNICO21 A101</t>
  </si>
  <si>
    <t>PORTILLA REINA:Z360268 UNICO21 A101</t>
  </si>
  <si>
    <t>MANSILLA MULAS:Z330124 UNICO21 A101</t>
  </si>
  <si>
    <t>MANSILLA MULAS:Z360366 UNICO21 A101</t>
  </si>
  <si>
    <t>MANSILLA MULAS:Z360394 UNICO21 A101</t>
  </si>
  <si>
    <t>MANSILLA MULAS:Z360402 UNICO21 A101</t>
  </si>
  <si>
    <t>[EirmtpvjsScexLCNTfFg]</t>
  </si>
  <si>
    <t>MANSILLA MULAS:Z360729 UNICO21 A101</t>
  </si>
  <si>
    <t>MANSILLA MULAS:Z360742 UNICO21 A101</t>
  </si>
  <si>
    <t>[EirmtpvjsScexLCPNTg]</t>
  </si>
  <si>
    <t>MANSILLA MULAS:Z360766 UNICO21 A101</t>
  </si>
  <si>
    <t>MANSILLA MULAS:Z360803 UNICO21 A101</t>
  </si>
  <si>
    <t>MANSILLA MULAS:Z360815 UNICO21 A101</t>
  </si>
  <si>
    <t>MANSILLA MULAS:Z360831 UNICO21 A101</t>
  </si>
  <si>
    <t>MURIAS PAREDES:Z361116 UNICO21 A101</t>
  </si>
  <si>
    <t>MANSILLA MULAS:Z360824 UNICO21 A101</t>
  </si>
  <si>
    <t>CASTROCALBON:Z362727 UNICO21 A101</t>
  </si>
  <si>
    <t>POMBRIEGO:Z363942 UNICO21 A101</t>
  </si>
  <si>
    <t>BAÑA :Z365541 UNICO21 A101</t>
  </si>
  <si>
    <t>[EirmtpvjsScexLCPNg]</t>
  </si>
  <si>
    <t>BAÑA :Z365566 UNICO21 A101</t>
  </si>
  <si>
    <t>BAÑA :Z365646 UNICO21 A101</t>
  </si>
  <si>
    <t>BAÑA :Z365648 UNICO21 A101</t>
  </si>
  <si>
    <t>BAÑA :Z365674 UNICO21 A101</t>
  </si>
  <si>
    <t>Pend. Cierre Tesa</t>
  </si>
  <si>
    <t>BAÑA :Z365688 UNICO21 A101</t>
  </si>
  <si>
    <t>BAÑA :Z365701 UNICO21 A101</t>
  </si>
  <si>
    <t>BAÑA :Z365749 UNICO21 A101</t>
  </si>
  <si>
    <t>BAÑA :Z365779 UNICO21 A101</t>
  </si>
  <si>
    <t>[EirmtpvjsSceLCPNTg]</t>
  </si>
  <si>
    <t>BAÑA :Z365784 UNICO21 A101</t>
  </si>
  <si>
    <t>BAÑA :Z365792 UNICO21 A101</t>
  </si>
  <si>
    <t>BAÑA :Z365890 UNICO21 A101</t>
  </si>
  <si>
    <t>BAÑA :Z365903 UNICO21 A101</t>
  </si>
  <si>
    <t>BAÑA :Z365912 UNICO21 A101</t>
  </si>
  <si>
    <t>BAÑA :Z365930 UNICO21 A101</t>
  </si>
  <si>
    <t>BAÑA :Z365951 UNICO21 A101</t>
  </si>
  <si>
    <t>BORRENES:Z366931 UNICO21 A101</t>
  </si>
  <si>
    <t>TORAL VADOS:Z308205 UNI21 CASTOR A101</t>
  </si>
  <si>
    <t>[irmtpvjsScexLCNTg]</t>
  </si>
  <si>
    <t>FABERO:Z294183 UNICO21 A101</t>
  </si>
  <si>
    <t>FABERO:Z294167 UNI21 CASTOR A101</t>
  </si>
  <si>
    <t>FABERO:Z294181 UNI21 CASTOR A101</t>
  </si>
  <si>
    <t>PALACIOS SIL:Z369702 UNICO21 A101</t>
  </si>
  <si>
    <t>PALACIOS SIL:Z369955 UNICO21 A101</t>
  </si>
  <si>
    <t>PALACIOS SIL:Z370583 UNICO21 A101</t>
  </si>
  <si>
    <t>VEGA VALCARCE:Z371095 UNICO21 A101</t>
  </si>
  <si>
    <t>VEGA VALCARCE:Z371098 UNICO21 A101</t>
  </si>
  <si>
    <t>VEGA VALCARCE:Z371099 UNICO21 A101</t>
  </si>
  <si>
    <t>VEGA VALCARCE:Z371101 UNICO21 A101</t>
  </si>
  <si>
    <t>VEGA VALCARCE:Z371102 UNI21 CASTOR A101</t>
  </si>
  <si>
    <t>VEGA VALCARCE:Z371104 UNICO21 A101</t>
  </si>
  <si>
    <t>VEGA VALCARCE:Z371182 UNICO21 A101</t>
  </si>
  <si>
    <t>VEGA VALCARCE:Z371183 UNICO21 A101</t>
  </si>
  <si>
    <t>VEGA VALCARCE:Z371184 UNICO21 A101</t>
  </si>
  <si>
    <t>VEGA VALCARCE:Z371185 UNI21 CASTOR A101</t>
  </si>
  <si>
    <t>VEGA VALCARCE:Z371189 UNI21 CASTOR A101</t>
  </si>
  <si>
    <t>VEGA VALCARCE:Z371191 UNICO21 A101</t>
  </si>
  <si>
    <t>DESTRIANA:Z340690 UNICO21 A101</t>
  </si>
  <si>
    <t>DESTRIANA:Z363307 UNICO21 A101</t>
  </si>
  <si>
    <t>DESTRIANA:Z363324 UNICO21 A101</t>
  </si>
  <si>
    <t>DESTRIANA:Z363445 UNICO21 A101</t>
  </si>
  <si>
    <t>DESTRIANA:Z363469 UNICO21 A101</t>
  </si>
  <si>
    <t>TREMOR ARRIBA:Z371117 UNICO21 A101</t>
  </si>
  <si>
    <t>QUINTANILLA MO:Z371251 UNICO21 CASTOR A101</t>
  </si>
  <si>
    <t>PONFERRADA:Z156356-2 UNI21 A101</t>
  </si>
  <si>
    <t>PONFERRADA:Z156454-1 UNI21 A102</t>
  </si>
  <si>
    <t>PONFERRADA:Z156477-1 UNI21 A101</t>
  </si>
  <si>
    <t>PONFERRADA:Z156338 UNICO21 A102</t>
  </si>
  <si>
    <t>PONFERRADA:Z156512 UNICO21 A101</t>
  </si>
  <si>
    <t>PONFERRADA:Z156535 UNICO21 A102</t>
  </si>
  <si>
    <t>PONFERRADA:Z156545 UNICO21 A101</t>
  </si>
  <si>
    <t>PONFERRADA:Z156558 UNICO21 A101</t>
  </si>
  <si>
    <t>PONFERRADA:Z156572 UNICO21 A103</t>
  </si>
  <si>
    <t>PONFERRADA:Z370981 UNICO21 A101</t>
  </si>
  <si>
    <t>PONFERRADA:Z370998 UNICO21 A101</t>
  </si>
  <si>
    <t>PONFERRADA:Z371549 UNICO21 A101</t>
  </si>
  <si>
    <t>PONFERRADA:Z371595 UNICO21 A102</t>
  </si>
  <si>
    <t>PONFERRADA:Z156371 UNICO21 A103</t>
  </si>
  <si>
    <t>PONFERRADA:Z156532 UNICO21 A103</t>
  </si>
  <si>
    <t>PONFERRADA:Z325318 UNICO21 A103</t>
  </si>
  <si>
    <t>PONFERRADA:Z371601 UNICO21 CASTOR A103</t>
  </si>
  <si>
    <t>PONFERRADA:Z371698 UNICO21 A102</t>
  </si>
  <si>
    <t>[EirmtpvsScexCNTg]</t>
  </si>
  <si>
    <t>PONFERRADA:Z371700 UNICO21 A102</t>
  </si>
  <si>
    <t>PONFERRADA:Z156359-1 UNI21 A101</t>
  </si>
  <si>
    <t>[EirmtpvjsScexCNTfFAg]</t>
  </si>
  <si>
    <t>PONFERRADA:Z156471-1 UNI21 A103</t>
  </si>
  <si>
    <t>PONFERRADA:Z156571-1 UNI21 A103</t>
  </si>
  <si>
    <t>VILLAFRANCA BI:Z309983 UNICO21 A101</t>
  </si>
  <si>
    <t>VILLAFRANCA BI:Z309988 UNICO21 A101</t>
  </si>
  <si>
    <t>VILLAFRANCA BI:Z309993 UNICO21 A101</t>
  </si>
  <si>
    <t>VILLAFRANCA BI:Z309994 UNICO21 A101</t>
  </si>
  <si>
    <t>[EirmtpvjsScexLC]</t>
  </si>
  <si>
    <t>VILLAFRANCA BI:Z372593 UNICO21 A101</t>
  </si>
  <si>
    <t>VILLAFRANCA BI:Z372598 UNICO21 A101</t>
  </si>
  <si>
    <t>VILLAFRANCA BI:Z372589 UNICO21 A101</t>
  </si>
  <si>
    <t>BEMBIBRE:Z307560 UNICO21 A101</t>
  </si>
  <si>
    <t>BEMBIBRE:Z307563-1 UNI21 A101</t>
  </si>
  <si>
    <t>BEMBIBRE:Z372778 UNICO21 A101</t>
  </si>
  <si>
    <t>BEMBIBRE:Z307551 UNICO21 A101</t>
  </si>
  <si>
    <t>BEMBIBRE:Z373152 UNICO21 A101</t>
  </si>
  <si>
    <t>[irmtpvjsSceP]</t>
  </si>
  <si>
    <t>BEMBIBRE:Z307572 UNICO21 A101</t>
  </si>
  <si>
    <t>[EirmtpvsScexLCNTg]</t>
  </si>
  <si>
    <t>BEMBIBRE:Z372967 UNICO21 A101</t>
  </si>
  <si>
    <t>BEMBIBRE:Z372969 UNICO21 A101</t>
  </si>
  <si>
    <t>BEMBIBRE:Z372970 UNICO21 A101</t>
  </si>
  <si>
    <t>BEMBIBRE:Z373144 UNICO21 A101</t>
  </si>
  <si>
    <t>[EirmtpvjsScexP]</t>
  </si>
  <si>
    <t>BEMBIBRE:Z307523 UNICO21 A101</t>
  </si>
  <si>
    <t>[EirmtpvjsSceCP]</t>
  </si>
  <si>
    <t>BEMBIBRE:Z373151 UNICO21 A101</t>
  </si>
  <si>
    <t>MANSILLA MULAS:Z360402-4 0COBR A101</t>
  </si>
  <si>
    <t>BEMBIBRE:Z373146 UNICO21 A101</t>
  </si>
  <si>
    <t>TRUCHAS:Z374209 UNI21 CASTOR A101</t>
  </si>
  <si>
    <t>TRUCHAS:Z374211 UNI21 CASTOR A101</t>
  </si>
  <si>
    <t>TRUCHAS:Z374214 UNI21 CASTOR A101</t>
  </si>
  <si>
    <t>TORENO:Z374183 UNI21 CASTOR A101</t>
  </si>
  <si>
    <t>TORENO:Z374191 UNI21 CASTOR A101</t>
  </si>
  <si>
    <t>TORENO:Z374195 UNICO21 A101</t>
  </si>
  <si>
    <t>TORENO:Z374196 UNICO21 A101</t>
  </si>
  <si>
    <t>TORENO:Z374197 UNICO21 A101</t>
  </si>
  <si>
    <t>TORENO:Z374198 UNICO21 A101</t>
  </si>
  <si>
    <t>TORENO:Z374203 UNICO21 A101</t>
  </si>
  <si>
    <t>MANSILLA MULAS:Z330046-1 0COBR A101</t>
  </si>
  <si>
    <t>BORRENES:Z351331-1 0COBR A101</t>
  </si>
  <si>
    <t>[irmtpvjsSceLCP]</t>
  </si>
  <si>
    <t>PARAMO SIL:Z374553 UNI21 CASTOR A101</t>
  </si>
  <si>
    <t>TORAL VADOS:Z308220-1 0COBR A101</t>
  </si>
  <si>
    <t>[irmtpvjsSceLP]</t>
  </si>
  <si>
    <t>TORAL VADOS:Z308221-1 0COBR A101</t>
  </si>
  <si>
    <t>[irmtpvjsSceCNTfFg]</t>
  </si>
  <si>
    <t>VILLAFRANCA BI:Z309996-1 0COBR A101</t>
  </si>
  <si>
    <t>TORENO:Z374205 UNI21 CASTOR A101</t>
  </si>
  <si>
    <t>PONFERRADA:Z158282-1 0COBR A102</t>
  </si>
  <si>
    <t>PONFERRADA:Z158283-1 0COBR A102</t>
  </si>
  <si>
    <t>PONFERRADA:Z251399-1 0COBR A102</t>
  </si>
  <si>
    <t>MANSILLA MULAS:Z360366-9 0COBR A101</t>
  </si>
  <si>
    <t>[EirmtpvsSceCNTfFg]</t>
  </si>
  <si>
    <t>BORRENES:Z351330-1 0COBR A101</t>
  </si>
  <si>
    <t>[EirmtpvjceCP]</t>
  </si>
  <si>
    <t>MANSILLA MULAS:Z330076 CERO_COBRE A101</t>
  </si>
  <si>
    <t>MANSILLA MULAS:Z330079 CERO_COBRE A101</t>
  </si>
  <si>
    <t>MANSILLA MULAS:Z330161 CERO_COBRE A101</t>
  </si>
  <si>
    <t>MANSILLA MULAS:Z330162 CERO_COBRE A101</t>
  </si>
  <si>
    <t>MANSILLA MULAS:Z330171 CERO_COBRE A101</t>
  </si>
  <si>
    <t>MANSILLA MULAS:Z330172 CERO_COBRE A101</t>
  </si>
  <si>
    <t>MANSILLA MULAS:Z330173 0COBR A101</t>
  </si>
  <si>
    <t>MANSILLA MULAS:Z330176 CERO_COBRE A101</t>
  </si>
  <si>
    <t>PTE.DOMINGO:Z344821-1 0COBR A101</t>
  </si>
  <si>
    <t>TREMOR ARRIBA:Z380414 0COBR A101</t>
  </si>
  <si>
    <t>TREMOR ARRIBA:Z380417 0COBR A101</t>
  </si>
  <si>
    <t>TORAL VADOS:Z282674 0COBR A101</t>
  </si>
  <si>
    <t>TORAL VADOS:Z282663-1 0COBR A101</t>
  </si>
  <si>
    <t>[EirmtpvsScexCNTfFg]</t>
  </si>
  <si>
    <t>VILLAFRANCA BI:Z309981 FTTH_CRITICA A101</t>
  </si>
  <si>
    <t>VILLAFRANCA BI:Z309982 FTTH_CRITICA A101</t>
  </si>
  <si>
    <t>VILLAFRANCA BI:Z309984 FTTH_CRITICA A101</t>
  </si>
  <si>
    <t>VILLAFRANCA BI:Z309985 FTTH_CRITICA A101</t>
  </si>
  <si>
    <t>[EirmtpvjsSceL]</t>
  </si>
  <si>
    <t>VILLAFRANCA BI:Z309991 FTTH_CRITICA A101</t>
  </si>
  <si>
    <t>TRUCHAS:Z374219 UNI21 CASTOR A101_V2</t>
  </si>
  <si>
    <t>CACABELOS: Z 282666 PB19 CASTOR A101 CR. 430 L. 1</t>
  </si>
  <si>
    <t>CACABELOS: Z 282681 PEBANG2019 A101 CR. 140 L. 1</t>
  </si>
  <si>
    <t>PONFERRADA: Z 337157 PEBANG2019 A103 CR. 129 L. 1</t>
  </si>
  <si>
    <t>[irvcexCNTFg]</t>
  </si>
  <si>
    <t>VEGA ESPINARED: Z 307852 PB19 CASTOR A101 CR. 111 L. 1</t>
  </si>
  <si>
    <t>VILLABLINO: Z 251304 PEBANG2019 A101 CR. P-1200 L. 1</t>
  </si>
  <si>
    <t>VILLABLINO: Z 251327 PEBANG2019 A101 CR. 28 L. 1</t>
  </si>
  <si>
    <t>VILLABLINO: Z 251329 PEBANG2019 A101 CR. 1180 L. 1</t>
  </si>
  <si>
    <t>VILLABLINO: Z 251330 PB2019 CASTOR A101 CR. 98 L. 1</t>
  </si>
  <si>
    <t>VILLABLINO: Z 251336 PEBANG2019 A101 CR. 1159 L. 1</t>
  </si>
  <si>
    <t>VILLABLINO: Z 251345 PEBANG2019 A101 CR. 1492 L. 1</t>
  </si>
  <si>
    <t>VILLABLINO: Z 338641 PB2019 CASTOR A101 CR. 107 L. 1</t>
  </si>
  <si>
    <t>PARAMO SIL: Z 308754 PEBANG2019 A101 CR. 112 L. 1</t>
  </si>
  <si>
    <t>PARAMO SIL: Z 308756 PB2019 CASTOR A101 CR. 117 L. 1</t>
  </si>
  <si>
    <t>PARAMO SIL: Z 308759 PB2019 CASTOR A101 CR. 203 L. 1</t>
  </si>
  <si>
    <t>[EirvcexCNTfFg]</t>
  </si>
  <si>
    <t>PARAMO SIL: Z 308763 PB2019 CASTOR A101 CR. 833 L. 1</t>
  </si>
  <si>
    <t>PTE.DOMINGO: Z 344807 PEBANG2019 A101 CR. 2 L. 3</t>
  </si>
  <si>
    <t>[EirvcCNTF]</t>
  </si>
  <si>
    <t>PTE.DOMINGO: Z 344809 PEBANG2019 A101 CR. 319 L. 1</t>
  </si>
  <si>
    <t>[EirvcaexCNTF]</t>
  </si>
  <si>
    <t>PTE.DOMINGO: Z 344817 PEBANG2019 A101 CR. 471 L. 1</t>
  </si>
  <si>
    <t>[EirvceP]</t>
  </si>
  <si>
    <t>Obras Promotoras</t>
  </si>
  <si>
    <t>PTE.DOMINGO: Z 344818 PB2019 CASTOR A101 CR. 552 L. 1</t>
  </si>
  <si>
    <t>[EirvceCP]</t>
  </si>
  <si>
    <t>[irvceCP]</t>
  </si>
  <si>
    <t>PTE.DOMINGO: Z 344822 PB2019 CASTOR A101 CR. 34 L. 1</t>
  </si>
  <si>
    <t>PTE.DOMINGO: Z 344824 PEBANG2019 A101 CR. 147 L. 1</t>
  </si>
  <si>
    <t>[EirvexLCNTf]</t>
  </si>
  <si>
    <t>PTE.DOMINGO: Z 344837 PB2019 CASTOR A101 CR. 27 L. 1</t>
  </si>
  <si>
    <t>[EirvcexLCP]</t>
  </si>
  <si>
    <t>MATALLANA VALM: Z 344952 PB19 CASTOR A101 CR. 8 L. 1</t>
  </si>
  <si>
    <t>MATALLANA VALM: Z 344949 PB19 CASTOR A101 CR. 26 L. 1</t>
  </si>
  <si>
    <t>MATALLANA VALM: Z 344951 PB19 CASTOR A101 CR. 19 L. 1</t>
  </si>
  <si>
    <t>VILLAMANIN: Z 332705 PEBANG2019 A101 CR. 905 L. 1</t>
  </si>
  <si>
    <t>VILLAMANIN: Z 345102 PEBANG2019 A101 CR. 1238 L. 1</t>
  </si>
  <si>
    <t>VILLAMANIN: Z 345110 PEBANG2019 A101 CR. 0 L. 1</t>
  </si>
  <si>
    <t>VILLAMANIN: Z 345111 PEBANG2019 A101 CR. 80 L. 1</t>
  </si>
  <si>
    <t>VILLAMANIN: Z 345112 PEBANG2019 A101 CR. 120 L. 1</t>
  </si>
  <si>
    <t>VILLAMANIN: Z 345114 PEBANG2019 A101 CR. 257 L. 1</t>
  </si>
  <si>
    <t>VILLAMANIN: Z 345115 PEBANG2019 A101 CR. S/N L. 1</t>
  </si>
  <si>
    <t>[EirvceCNTfFg]</t>
  </si>
  <si>
    <t>VILLAMANIN: Z 345116 PEBANG2019 A101 CR. 139 L. 1</t>
  </si>
  <si>
    <t>ASTORGA: Z 345184 PB2019 CASTOR A102 CR. 1 L. 1</t>
  </si>
  <si>
    <t>[EirvcaexCNTfF]</t>
  </si>
  <si>
    <t>[idrvcexCNTFg]</t>
  </si>
  <si>
    <t>VILLABLINO: FARO 22 F1 Z251317 (Calle El Mato) CTO</t>
  </si>
  <si>
    <t>[irvceCNTg]</t>
  </si>
  <si>
    <t xml:space="preserve">VEGA ESPINARED:Z353994 UNI21 CASTOR A101 </t>
  </si>
  <si>
    <t>[EirvexCNTg]</t>
  </si>
  <si>
    <t>24 PORTILLA: ALIM A-101 UNICO21 PORTILLA DE LA REINA LYC</t>
  </si>
  <si>
    <t>24 2462017: ALIM  A-101A UNICO21 LA BAÑA</t>
  </si>
  <si>
    <t>24 2465019: ALIM  A-101A UNICO21 POMBRIEG</t>
  </si>
  <si>
    <t>[EirvcexP]</t>
  </si>
  <si>
    <t>24 PDIL.: ALIM  A-101A UNICO21 PALACIOS 2</t>
  </si>
  <si>
    <t>24 PDIL.: ALIM  A-101A UNICO21 PALACIOS 3</t>
  </si>
  <si>
    <t>[irvcexLCNTg]</t>
  </si>
  <si>
    <t>[irvceCNTFAg]</t>
  </si>
  <si>
    <t>24 TONO.: ALIM A-101A UNICO21 TORENO LyC</t>
  </si>
  <si>
    <t>24 VDCO: ALIM A-101 UNICO21 VEGAS DEL CONDADO</t>
  </si>
  <si>
    <t>24 TDBI.: ALIM A101-A UNICO21 TORRE 1</t>
  </si>
  <si>
    <t>[EirvceC]</t>
  </si>
  <si>
    <t>24 2462012: ALIM  A-101A UNICO21 TRUCHAS</t>
  </si>
  <si>
    <t>[EirvcexLCNTfg]</t>
  </si>
  <si>
    <t>24 2473010: ALIM A-101A UNICO21 VALCARCE LYC</t>
  </si>
  <si>
    <t>[EirvcexCNTg]</t>
  </si>
  <si>
    <t>UNICO21 24 VBIE.: ALIM A-101 CERO_COBRE VILLBIERZO</t>
  </si>
  <si>
    <t>[irvcexCNTfFg]</t>
  </si>
  <si>
    <t>24 VBIE.: ALIM A-101 CERO_COBRE VILLBIERZO</t>
  </si>
  <si>
    <t>Elecnor</t>
  </si>
  <si>
    <t>Burgos</t>
  </si>
  <si>
    <t>BG.AR:CR203B-02 ZONA 143936 ALAFO 2018</t>
  </si>
  <si>
    <t>BU GA: FTTH CONCURSOS-18 CR 224 L 2 Zona 148293</t>
  </si>
  <si>
    <t>IDEJ: IBEAS ALIM A-101 PEBANG 2018 ARLANZON</t>
  </si>
  <si>
    <t>MIRANDA DE EBRO: Zona 144202 PEBANG 2018 A1 A102 CR. 95 LAT. 3</t>
  </si>
  <si>
    <t>IBEAS JUARRO A101: Z 315742 PEBANG2018 CR 5 LAT.6</t>
  </si>
  <si>
    <t>IBEAS JUARRO A101: Z 315756 PEBANG2018 CR 5 LAT.5</t>
  </si>
  <si>
    <t>ARANDA DE DUERO A105: Z 311783 PEBANG2018 CR 2 LAT.1</t>
  </si>
  <si>
    <t>ARANDA DE DUERO A105: Z 311939 PEBANG2018 CR 109 LAT.1</t>
  </si>
  <si>
    <t>ARANDA DE DUERO A105: Z 311782 PEBANG2018 CR 0 LAT.1</t>
  </si>
  <si>
    <t>ARANDA DE DUERO A105: Z 311784 PEBANG2018 CR 1 LAT.1</t>
  </si>
  <si>
    <t>MECE:ALIM A-101A PEBANG2018 COVARRUBIAS</t>
  </si>
  <si>
    <t>PRADOLUENGO: Z 323490 PEBANG 2018 A2 A101 CR. 1 L. 1</t>
  </si>
  <si>
    <t>IBEAS JUARRO: Z 156065 PEBANG 2018 A2 A101 CR. 10 L. 1</t>
  </si>
  <si>
    <t>SOTILLO DE LA RIBERA: Z 323384 PEBANG 2018 A2 A101 CR. 12 L. 1</t>
  </si>
  <si>
    <t>QUINTANA MARTIN-GALINDEZ: Z 324613 PEBANG 2018 A101 CR. 1 L. 1</t>
  </si>
  <si>
    <t>QUINTANA MARTIN-GALINDEZ: Z 324614 PEBANG 2018 A101 CR. 2 L. 1</t>
  </si>
  <si>
    <t>QUINTANA MARTIN-GALINDEZ: Z 324615 PEBANG 2018 A101 CR. 2 L. 2</t>
  </si>
  <si>
    <t>QUINTANA MARTIN-GALINDEZ: Z 324616 PEBANG 2018 A101 CR. 3 L. 2</t>
  </si>
  <si>
    <t>QUINTANA MARTIN-GALINDEZ: Z 324617 PEBANG 2018 A101 CR. 3 L. 1</t>
  </si>
  <si>
    <t>QUINTANA MARTIN-GALINDEZ: Z 324618 PEBANG 2018 A101 CR. 4 L. 1</t>
  </si>
  <si>
    <t>QUINTANA MARTIN-GALINDEZ: Z 324619 PEBANG 2018 A101 CR. 5 L. 1</t>
  </si>
  <si>
    <t>Greenfield</t>
  </si>
  <si>
    <t>GREENFIELD, Urbanización en Cortes-Burgos</t>
  </si>
  <si>
    <t>QUINTANAR DE LA SIERRA: Z 324362 PEBANG 2018 A2 A101 CR. 103 L. 1</t>
  </si>
  <si>
    <t>MECERREYES: Z 321576 PEBANG 2018 A2 A101 CR. 2 L. 1</t>
  </si>
  <si>
    <t>TORDOMAR: Z 324428 PEBANG 2018 A2 A101 CR. 273 L. 1</t>
  </si>
  <si>
    <t>ESTEPAR: Z 324922 PEBANG 2018 A2 A101 CR. 2 L. 1</t>
  </si>
  <si>
    <t>MECERREYES: Z 321575 PEBANG 2018 A2 A101 CR. 1 L. 3</t>
  </si>
  <si>
    <t>MIRANDA DE EBRO A101: Z 144055 PEBANG2018 CR 87 LAT.2</t>
  </si>
  <si>
    <t>BURGOS-ARLANZON: Z 323828 PEBANG 2018 A2 A110 CR. S/N L. 3</t>
  </si>
  <si>
    <t>SOTILLO DE LA RIBERA: Z 323382 PEBANG 2018 A2 A101 CR. 76 L. 1</t>
  </si>
  <si>
    <t>PANCORBO: Z 324578 PEBANG 2018 A2 A101 CR. 0 L. 1</t>
  </si>
  <si>
    <t>[irvcexCNTg]</t>
  </si>
  <si>
    <t>BURGOS-ARLANZON A105: Z 157291 PEBANG2018 CR S/N LAT.2</t>
  </si>
  <si>
    <t>BURGOS-ARLANZON A105: Z 157292 PEBANG2018 CR S/N LAT.1</t>
  </si>
  <si>
    <t>CASTROJERIZ: Z 324836 PEBANG 2018 A2 A101 CR. 292 L. 1</t>
  </si>
  <si>
    <t>QUINTANAR DE LA SIERRA: Z 324364 PEBANG 2018 A101 CR. 1000 L. 1</t>
  </si>
  <si>
    <t>ETPR.: FTTH RDA A/101 PEBANG2018 BUNIEL</t>
  </si>
  <si>
    <t>0969013.MARCO:957SUCW09262019101500 ORAN</t>
  </si>
  <si>
    <t>[EirmtpvjsScaexCNTfF]</t>
  </si>
  <si>
    <t>ME.FE:MARCO-957SUCW63702019052200-ORANGE</t>
  </si>
  <si>
    <t>[EirmtpvjceCNTfFg]</t>
  </si>
  <si>
    <t>SOTO: ALIM A-101A PEBANG2019 SOTRAGERO</t>
  </si>
  <si>
    <t>Lista Espera FTTH</t>
  </si>
  <si>
    <t>HFA/09/ADU.MO#2020-0961003-8462293#Avenida Ferial 13</t>
  </si>
  <si>
    <t>[EirvcaeCNTF]</t>
  </si>
  <si>
    <t>MEFE.:MARCO-957SUCW15882019042600-ORANGE</t>
  </si>
  <si>
    <t>[EirmtpvjceCNTg]</t>
  </si>
  <si>
    <t>0969013.MARCO:957SUCW10872019101500 ORAN</t>
  </si>
  <si>
    <t>QUINTANAR DE LA SIERRA: Z 324365 PEBANG 2018 A2 A101 CR. 1000 L. 2</t>
  </si>
  <si>
    <t>HURE. ALIM A-101 PEBANG2019 Arauzo Miel</t>
  </si>
  <si>
    <t>HURE. ALIM A-101 PEBANG2019 Quintanarraya</t>
  </si>
  <si>
    <t>BELO. FTTH ALIM. A103 PEBANG 2019</t>
  </si>
  <si>
    <t xml:space="preserve">BELO.FTTH AMPL.ALIM. A-102 PEBANG 2019 </t>
  </si>
  <si>
    <t>HUERTA DEL REY: Z 324658 PEBANG2019 A101 CR. 12 L. 1</t>
  </si>
  <si>
    <t>HUERTA DEL REY: Z 324659 PEBANG2019 A101 CR. 27 L. 1</t>
  </si>
  <si>
    <t>HURE. ALIM A-101 PEBANG2019 PEÑALBA de Castro</t>
  </si>
  <si>
    <t>ME.FE:MARCO-957SUCW43022019051300-ORANGE</t>
  </si>
  <si>
    <t>ME.FE:MARCO-957SUCW42932019051300-ORANGE</t>
  </si>
  <si>
    <t>09 HURE:ALIM A-101A PEBANG2019 ARAUZ.Torre</t>
  </si>
  <si>
    <t>HUERTA DEL REY: Z 324674 PEBANG2019 A101 CR. S/N L. 1</t>
  </si>
  <si>
    <t>BG/ARLANZON: Z 150057 PEBANG2019 A106 CR. 0086 L. 2</t>
  </si>
  <si>
    <t>SODR:09 SODR. ALIM A-101A PEBANG2019 SANTIBAÑEZ-LyC</t>
  </si>
  <si>
    <t>SODR:09 SODR. ALIM A-101A PEBANG2019 VENTOSILLA-LyC-2ª EDICION</t>
  </si>
  <si>
    <t>[idrvcaexCNTfF]</t>
  </si>
  <si>
    <t>HUERTA DEL REY: Z 324678 PEBANG2019 A101 CR. 14 L. 1</t>
  </si>
  <si>
    <t>QUINTANAR DE LA SIERRA: Z 334347 PB19 CASTOR A101 CR. S/N L. 1</t>
  </si>
  <si>
    <t>0961003 ADU.MO: A-104A Alim. Pebang 2019 EXP.6</t>
  </si>
  <si>
    <t>[idrvexCNTg]</t>
  </si>
  <si>
    <t>HUERTA DEL REY: Z 324660 PEBANG2019 A101 CR. 11 L. 1</t>
  </si>
  <si>
    <t>HUERTA DEL REY: Z 324669 PEBANG2019 A101 CR. 64 L. 1</t>
  </si>
  <si>
    <t>QUINTANAR DE LA SIERRA: Z 334350 PB19 CASTOR A101 CR. 113 L. 1</t>
  </si>
  <si>
    <t>HUERTA DEL REY: Z 324673 PEBANG2019 A101 CR. 7 L. 1</t>
  </si>
  <si>
    <t>ARANDA DE DUERO: Z 329221 PEBANG2019 A105 CR. 93 L. 1</t>
  </si>
  <si>
    <t>MECERREYES: MEMORIA PATRIMONIO ZONAS 321575 Y 321576 A101</t>
  </si>
  <si>
    <t>[EirveCNT]</t>
  </si>
  <si>
    <t>BG/ARLANZON: Z 336768 PB19 CASTOR A110 CR. 71 L. 1</t>
  </si>
  <si>
    <t>[EirvcexCNTFg]</t>
  </si>
  <si>
    <t>LERMA: Z 291201 PB19 CASTOR A101 CR. 703 L. 1</t>
  </si>
  <si>
    <t>ARANDA DE DUERO: Z 329118 PEBANG2019 A101 CR. 68 L. 1</t>
  </si>
  <si>
    <t>TARDAJOS: FTTH A101 PEBANG QUINTANILLAS</t>
  </si>
  <si>
    <t>BG/ARLANZON: Z 336774 PEBANG2019 A110 CR. 27 L. 1</t>
  </si>
  <si>
    <t>SOTOPALACIOS: Z 285601 PB19 CASTOR A102 CR. 214 L. 1</t>
  </si>
  <si>
    <t>BG/ARLANZON: Z 150058 PEBANG2019 A106 CR. 0086 L. 3</t>
  </si>
  <si>
    <t>BG/ARLANZON: Z 150059 PEBANG2019 A110 CR. 0086 L. 1</t>
  </si>
  <si>
    <t>BG/ARLANZON: Z 162329 PEBANG2019 A109 CR. 2 L. 1</t>
  </si>
  <si>
    <t>PEBANG 2018 BG/ARLANZON: Z 329338 PEBANG2019 A105 CR. 186 L. 1</t>
  </si>
  <si>
    <t>HFA/09/MND.AR#2020-966004-8792038#Camino La Arboleda, 6-UNIVERSIDAD</t>
  </si>
  <si>
    <t>BG/ARLANZON: Z 336775 PEBANG2019 A108 CR. BU/PL-31 L. 1</t>
  </si>
  <si>
    <t>[irvcaxP]</t>
  </si>
  <si>
    <t>BG/ARLANZON: Z 327460 PB2019 CASTOR A110 CR. 211 L. 1</t>
  </si>
  <si>
    <t>LEMA.: FTTH ALIM A103 PEBANG2019 VILLAMAYOR</t>
  </si>
  <si>
    <t>PEBANG19-20 MDEP. ALIM A-102A TORME -LyC</t>
  </si>
  <si>
    <t>SOTOPALACIOS: Z 311482 PB19 CASTOR A102 CR. 345 L. 1</t>
  </si>
  <si>
    <t>PEBANG19-20 VMEN: FTTH A-101A PEBANG LEZANA.</t>
  </si>
  <si>
    <t>BG/PANCORVO: 128 FO MIRANDA-PANCORVO</t>
  </si>
  <si>
    <t>[idrvexCNTgh]</t>
  </si>
  <si>
    <t>ARANDA DE DUERO: Z 329305 PEBANG2019 A104 CR. 159 L. 3</t>
  </si>
  <si>
    <t>SALAS INFANTES: Z 315838 PB19 CASTOR A101 CR. S/N L. 1</t>
  </si>
  <si>
    <t>CASTROJERIZ: Z 324840 PB19 CASTOR A101 CR. 252 L. 1</t>
  </si>
  <si>
    <t>LERMA: Z 291159 PEBANG2019 A101 CR. 24 L. 1</t>
  </si>
  <si>
    <t>LERMA: Z 291188 PEBANG2019 A101 CR. 21 L. 1</t>
  </si>
  <si>
    <t>BELORADO: Z 299170 PB19 CASTOR A102 CR. 557 L. 1</t>
  </si>
  <si>
    <t>MEDINA POMAR: Z 214410 PEBANG2019 A102 CR. 7 L. 2</t>
  </si>
  <si>
    <t>BELORADO: Z 299169 PEBANG2019 A102 CR. 3 L. 1</t>
  </si>
  <si>
    <t>LERMA: Z 291200 PEBANG2019 A103 CR. 130 L. 1</t>
  </si>
  <si>
    <t>BELORADO: Z 299176 PEBANG2019 A102 CR. 214 L. 1</t>
  </si>
  <si>
    <t>LERMA: Z 291180 PEBANG2019 A101 CR. 3 L. 1</t>
  </si>
  <si>
    <t>BELORADO: Z 299168 PEBANG2019 A102 CR. 8 L. 1</t>
  </si>
  <si>
    <t xml:space="preserve">LEMA.: FTTH ALIM A102-A PEBANG2019 SOLARANA </t>
  </si>
  <si>
    <t>[idrvcexCNTfFgh]</t>
  </si>
  <si>
    <t>LERMA: Z 291161 PEBANG2019 A103 CR. 165 L. 1</t>
  </si>
  <si>
    <t>SOTILLO RIBERA: Z 338459 PEBANG2019 A101 CR. 1 L. 1</t>
  </si>
  <si>
    <t>BELORADO: Z 299174 PEBANG2019 A103 CR. 383 L. 1</t>
  </si>
  <si>
    <t>LERMA: Z 291195 PEBANG2019 A103 CR. 2053 L. 1</t>
  </si>
  <si>
    <t>SOTOPALACIOS: Z 285603 PEBANG2019 A101 CR. 104 L. 1</t>
  </si>
  <si>
    <t>LERMA: Z 330908 PEBANG2019 A101 CR. 127 L. 1</t>
  </si>
  <si>
    <t>BELORADO: Z 299175 PEBANG2019 A102 CR. 209 L. 1</t>
  </si>
  <si>
    <t>LERMA: Z 291162 PEBANG2019 A102 CR. 41 L. 1</t>
  </si>
  <si>
    <t>[irvceCNTfFg]</t>
  </si>
  <si>
    <t>LERMA: Z 338247 PEBANG2019 A102 CR. 193 L. 1</t>
  </si>
  <si>
    <t>BELORADO: Z 299166 PEBANG2019 A103 CR. 194 L. 1</t>
  </si>
  <si>
    <t>BELORADO: Z 336847 PEBANG2019 A103 CR. 188 L. 1</t>
  </si>
  <si>
    <t>PEBANG19-20 VMEN:FTTH A-101A SOBRADO.</t>
  </si>
  <si>
    <t>09 ADU.MO: ALIM A-105A PEBANG2019 EXP.7</t>
  </si>
  <si>
    <t>PEBANG19-20 VMEN: FTTH A-101A PEBANG MEDIANAS</t>
  </si>
  <si>
    <t>LERMA: Z 291183 PEBANG2019 A101 CR. 153 L. 1</t>
  </si>
  <si>
    <t>MDEP: ALIM A-101A PEBANG2019 VILLATE LyC</t>
  </si>
  <si>
    <t>VILLASANA MENA: Z 292396 PEBANG2019 A101 CR. 21 L. 1</t>
  </si>
  <si>
    <t>VMEN: FTTH A-101A PEBANG2019 GIJANO</t>
  </si>
  <si>
    <t>[irvexCNTg]</t>
  </si>
  <si>
    <t>BELORADO: Z 336841 PEBANG2019 A103 CR. 102 L. 1</t>
  </si>
  <si>
    <t>MEDINA POMAR: Z 219639 PEBANG2019 A102 CR. 1718 L. 1</t>
  </si>
  <si>
    <t>VILLASANA MENA: Z 292421 PEBANG2019 A101 CR. 2168 L. 1</t>
  </si>
  <si>
    <t>PEBANG19 VMEN:FTTH A101A PEBANG MEDIAVILLA</t>
  </si>
  <si>
    <t>[idrvcexCPNTFg]</t>
  </si>
  <si>
    <t>MEDINA POMAR: Z 337228 PEBANG2019 A102 CR. 1619 L. 1</t>
  </si>
  <si>
    <t>MEDINA POMAR: Z 217999 PB19 CASTOR A101 CR. 1 L. 1</t>
  </si>
  <si>
    <t>[irvcaeCNTFg]</t>
  </si>
  <si>
    <t>SALAS INFANTES: Z 339385 PEBANG2019 A101 CR. 124 L. 1</t>
  </si>
  <si>
    <t>VILLASANA MENA: Z 292392 PEBANG2019 A101 CR. S/N L. 3</t>
  </si>
  <si>
    <t>VILLASANA MENA: Z 292399 PEBANG2019 A101 CR. 25 L. 1</t>
  </si>
  <si>
    <t>VILLASANA MENA: Z 292409 PEBANG2019 A101 CR. 171 L. 1</t>
  </si>
  <si>
    <t>MDEP. ALIM A-101A PEBANG2019 QUINTANILLA DE PIENZA LyC</t>
  </si>
  <si>
    <t>LERMA: Z 338250 PEBANG2019 A102 CR. 87 L. 1</t>
  </si>
  <si>
    <t>MEDINA POMAR: Z 337205 PEBANG2019 A102 CR. 1666 L. 1</t>
  </si>
  <si>
    <t>[irvca]</t>
  </si>
  <si>
    <t>SALAS INFANTES: Z 339384 PEBANG2019 A101 CR. 59 L. 1</t>
  </si>
  <si>
    <t>VILLASANA MENA: Z 292410 PEBANG2019 A101 CR. 292 L. 1</t>
  </si>
  <si>
    <t>VILLASANA MENA: Z 292417 PEBANG2019 A101 CR. 348 L. 1</t>
  </si>
  <si>
    <t>LERMA: Z 291156 PEBANG2019 A101 CR. 0 L. 1</t>
  </si>
  <si>
    <t>09 SDLI.: ALIM A-101A PEBANG2019 EXP 1</t>
  </si>
  <si>
    <t>ROA: Z 294897 PB19 CASTOR A101 CR. 572 L. 1</t>
  </si>
  <si>
    <t>ROA: Z 294908 PB19 CASTOR A101 CR. S/N L. 1</t>
  </si>
  <si>
    <t>LERMA: Z 338248 PEBANG2019 A102 CR. S/N L. 1</t>
  </si>
  <si>
    <t>SALAS INFANTES: Z 339381 PEBANG2019 A101 CR. 50 L. 1</t>
  </si>
  <si>
    <t>09 SDLI.: ALIM A-101A PEBANG2019 EXP 2</t>
  </si>
  <si>
    <t>MEDINA POMAR: Z 337184 PB19 CASTOR A102 CR. 1277 L. 1</t>
  </si>
  <si>
    <t>VILLASANA MENA: Z 292442 PEBANG2019 A101 CR. 198 L. 1</t>
  </si>
  <si>
    <t>MEDINA POMAR: Z 214386 PEBANG2019 A101 CR. 1252 L. 1</t>
  </si>
  <si>
    <t>VILLASANA MENA: Z 292440 PEBANG2019 A101 CR. 2333 L. 1</t>
  </si>
  <si>
    <t>VILLASANA MENA: Z 292449 PEBANG2019 A101 CR. 2262 L. 1</t>
  </si>
  <si>
    <t>VILLASANA MENA: Z 292393 PEBANG2019 A101 CR. 2333 L. 1</t>
  </si>
  <si>
    <t>MEDINA POMAR: Z 214403 PEBANG2019 A101 CR. 1237 L. 1</t>
  </si>
  <si>
    <t>VILLASANA MENA: Z 292445 PEBANG2019 A101 CR. 155 L. 1</t>
  </si>
  <si>
    <t>CASTROJERIZ: Z 324839 PEBANG2019 A101 CR. 309 L. 1</t>
  </si>
  <si>
    <t>CASTROJERIZ: Z 336988 PEBANG2019 A101 CR. 0 L. 2</t>
  </si>
  <si>
    <t>SALAS INFANTES: Z 339482 PB19 CASTOR A101 CR. 990 L. 1</t>
  </si>
  <si>
    <t>SALAS INFANTES: Z 315841 PEBANG2019 A101 CR. 1027 L. 1</t>
  </si>
  <si>
    <t>MEDINA POMAR: Z 219641 PEBANG2019 A102 CR. 1969 L. 1</t>
  </si>
  <si>
    <t>ROA: Z 330867 PB2019 CASTOR A101 CR. 16 L. 1</t>
  </si>
  <si>
    <t>VILLASANA MENA: Z 292470 PEBANG2019 A101 CR. 2389 L. 1</t>
  </si>
  <si>
    <t>MEDINA POMAR: Z 214388 PEBANG2019 A101 CR. 133 L. 1</t>
  </si>
  <si>
    <t>SALAS INFANTES: Z 339464 PEBANG2019 A101 CR. 37 L. 1</t>
  </si>
  <si>
    <t>VILLASANA MENA: Z 292468 PEBANG2019 A101 CR. 12 L. 2</t>
  </si>
  <si>
    <t>HFA/09/BG.AR#2020-0910001-8108866#Calle Cortes 26</t>
  </si>
  <si>
    <t>[EirvceCNTg]</t>
  </si>
  <si>
    <t>SALAS INFANTES: Z 339245 PB19 CASTOR A101 CR. 15 L. 1</t>
  </si>
  <si>
    <t>VILLASANA MENA: Z 292462 PEBANG2019 A101 CR. 2094 L. 1</t>
  </si>
  <si>
    <t>CASTROJERIZ: Z 336986 PB2019 CASTOR A101 CR. 0 L. 3</t>
  </si>
  <si>
    <t>PEBANG19-20 VILLASANA MENA: Z 292437 A101 CR. 241 L. 1</t>
  </si>
  <si>
    <t>SALAS INFANTES: Z 339174 PEBANG2019 A101 CR. 1 L. 1</t>
  </si>
  <si>
    <t>CASTROJERIZ: Z 324837 PEBANG2019 A101 CR. 42 L. 1</t>
  </si>
  <si>
    <t>BG/ARLANZON:Z 143599 COMERCIAL 2021 A108</t>
  </si>
  <si>
    <t>[EirmtpvceCNTfFAg]</t>
  </si>
  <si>
    <t>MEDINA POMAR: Z 214425 PEBANG2019 A101 CR. 847 L. 1</t>
  </si>
  <si>
    <t>PDRO.: ALIM A-101 PEBANG2019 SONCILLO, SAN MARTIN</t>
  </si>
  <si>
    <t>HFA/09/BG.GA#2020-0910002-8889511#Calle Pablo Casals 28</t>
  </si>
  <si>
    <t>VILLASANA MENA: Z 292451 PEBANG2019 A101 CR. 135 L. 1</t>
  </si>
  <si>
    <t>ROA: Z 330869 PEBANG2019 A101 CR. 13 L. 1</t>
  </si>
  <si>
    <t>VILLASANA MENA: Z 292461 PEBANG2019 A101 CR. 2292 L. 1</t>
  </si>
  <si>
    <t>PDRO.: ALIM A-101A PEBANG2019 HOZ DE ARREBA</t>
  </si>
  <si>
    <t>PDRO.: ALIM  A-101A PEBANG2019 PEDROSA, ROZAS Y DOSANTE</t>
  </si>
  <si>
    <t>PDRO.: ALIM  A-101A PEBANG2019 PUENTEDEY, BRIZUELA Y LEVA</t>
  </si>
  <si>
    <t>HFA/09/BG.AR#2020-0910001-877361#Calle Tahonas 8-1º</t>
  </si>
  <si>
    <t>PEBANG19-20 VILLASANA MENA: Z 292397 A101 CR. 10 L. 1</t>
  </si>
  <si>
    <t>PEDROSA VALDEP: Z 344575 PEBANG2019 A101 CR. 110 L. 1</t>
  </si>
  <si>
    <t>PEDROSA VALDEP: Z 344519 PEBANG2019 A101 CR. 642 L. 1</t>
  </si>
  <si>
    <t>09 ADEH:ALIM A101 PEBANG2019</t>
  </si>
  <si>
    <t>PEDROSA VALDEP: Z 344518 PEBANG2019 A101 CR. 23 L. 1</t>
  </si>
  <si>
    <t>VILLASANA MENA: Z 292474 PEBANG2019 A101 CR. 277 L. 1</t>
  </si>
  <si>
    <t>VILLASANA MENA: Z 292476 PEBANG2019 A101 CR. 106 L. 1</t>
  </si>
  <si>
    <t>VILLASANA MENA: Z 339953 PEBANG2019 A101 CR. 106 L. 2</t>
  </si>
  <si>
    <t>PEBANG2019:CF@PDTM. N.CABLE LEMA.</t>
  </si>
  <si>
    <t>[EidrmtpvcexCNTfFgh]</t>
  </si>
  <si>
    <t>HFA/09/ADU.MO#2021-0961003-8989011#Carretera Madrid-Irun 17-Bajo</t>
  </si>
  <si>
    <t>PEDROSA VALDEP: Z 344576 PB19 CASTOR A101 CR. 194 L. 1</t>
  </si>
  <si>
    <t>[irvcaxCNTfF]</t>
  </si>
  <si>
    <t>PEBANG 2020:LdE/09/Borgos#SO210119457937#Calle Escobilla 51, Cortes</t>
  </si>
  <si>
    <t>[Eirvcae]</t>
  </si>
  <si>
    <t>LERMA: Z 291189 PEBANG2019 A101 CR. 16 L. 3</t>
  </si>
  <si>
    <t xml:space="preserve">HFA/09/MECE#2021-0911002-8376107#Calle Fund Princesa Kristina 12-Bajo </t>
  </si>
  <si>
    <t>HFA/09/BG.AR#2021-0910001-8148470#Calle La Tejera 1 BIS-Bajo</t>
  </si>
  <si>
    <t>PEDROSA VALDEP: Z 344577 PEBANG2019 A101 CR. 184 L. 1</t>
  </si>
  <si>
    <t>HFF/09/CASTAÑARES#21018735797#Calle MAyor 22</t>
  </si>
  <si>
    <t>HFA/09/TMAR#2020-0964012-8174608#Carretera Mahamud 23-Bajo</t>
  </si>
  <si>
    <t>LdE/09/BURGOS#SO210321540208#Calle Trinas 14, Planta 4, Puerta C</t>
  </si>
  <si>
    <t>BG/ARLANZON:Z144576 PEBANG2020 A104</t>
  </si>
  <si>
    <t>BG/ARLANZON:Z148299 PEBANG2020 A104</t>
  </si>
  <si>
    <t>BG/ARLANZON:Z144632 PEBANG2020 A109</t>
  </si>
  <si>
    <t>BG/ARLANZON:Z144624 PEBANG2020 A104</t>
  </si>
  <si>
    <t>BG/ARLANZON:Z144616 PEBANG2020 A104</t>
  </si>
  <si>
    <t>BG/ARLANZON:Z144611 PEBANG2020 A104</t>
  </si>
  <si>
    <t>BG/ARLANZON:Z144601 PEBANG2020 A104</t>
  </si>
  <si>
    <t>BG/ARLANZON:Z144570 PEBANG2020 A107</t>
  </si>
  <si>
    <t>BG/GAMONAL:Z156901 PEBANG2020 A107</t>
  </si>
  <si>
    <t>BG/ARLANZON:Z144547 PEBANG2020 A104</t>
  </si>
  <si>
    <t>[EirmtpvjceCNTfF]</t>
  </si>
  <si>
    <t>BG/ARLANZON:Z144534 PEBANG2020 A104</t>
  </si>
  <si>
    <t>BG/ARLANZON:Z143980 PEBANG2020 A105</t>
  </si>
  <si>
    <t>BG/ARLANZON:Z143938 PEBANG2020 A103</t>
  </si>
  <si>
    <t>BG/ARLANZON:Z143929 PEBANG2020 A103</t>
  </si>
  <si>
    <t>BG/ARLANZON:Z143589 PEBANG2020 A108</t>
  </si>
  <si>
    <t>BG/ARLANZON:Z144626 PEBANG2020 A104</t>
  </si>
  <si>
    <t>BG/ARLANZON:Z144605 PEBANG2020 A109</t>
  </si>
  <si>
    <t>BG/ARLANZON:Z144591 PEBANG2020 A104</t>
  </si>
  <si>
    <t>BG/ARLANZON:Z144551 PEBANG2020 A109</t>
  </si>
  <si>
    <t>BG/GAMONAL:Z149575 PEBANG2020 A107</t>
  </si>
  <si>
    <t>BG/ARLANZON:Z143616 PEBANG2020 A108</t>
  </si>
  <si>
    <t>HFA/09/ONA#2021-0967014-8700211#Calle Ronda 30-1ºB</t>
  </si>
  <si>
    <t>PEDROSA VALDEP: Z 344520 PEBANG2019 A101 CR. 35 L. 1</t>
  </si>
  <si>
    <t>HFA/09/SDLI#2021-0969018-8763101#Lugar Viña 1-Bajo</t>
  </si>
  <si>
    <t>ADRADA HAZA: Z 344312 PB2019 CASTOR A101 CR. 507 L. 1</t>
  </si>
  <si>
    <t xml:space="preserve">PANCORBO:Z324598 PB20 CASTOR A101 </t>
  </si>
  <si>
    <t>ROA: Z 294878 PEBANG2019 A101 CR. 240 L. 1</t>
  </si>
  <si>
    <t>HFA/09/BG.AR#2021-0910001-8682138#Calle San Carlos 4-Bajo</t>
  </si>
  <si>
    <t>PEBANG2020:CF@CABU. N.CABLE BVCA.</t>
  </si>
  <si>
    <t>[idrmtpvjcexCNTfFgh]</t>
  </si>
  <si>
    <t>PEBANG2020:CF@TULA. N.CABLE ADU.MO</t>
  </si>
  <si>
    <t>BUR:Greenfield Calle Juan Pablo II, 27-29 24V.</t>
  </si>
  <si>
    <t>PEBANG 2019 ADRADA HAZA: Z 344305 PB2019 CASTOR A101 CR. 350 L. 1</t>
  </si>
  <si>
    <t>ROA: Z 344310 PB2019 CASTOR A101 CR. 74 L. 1</t>
  </si>
  <si>
    <t>ARANDA DUERO/M:Z346951 COMERCIAL21 A104</t>
  </si>
  <si>
    <t>MEDINA POMAR: Z 214378 PEBANG2019 A101 CR. 95 L. 1</t>
  </si>
  <si>
    <t>MEDINA POMAR: Z 214404 PEBANG2019 A101 CR. 181 L. 1</t>
  </si>
  <si>
    <t>VILLASANA MENA: Z 292466 PEBANG2019 A101 CR. 2268 L. 1</t>
  </si>
  <si>
    <t>09 0961005: ALIM  A-101 PEBANG2020 CALERU</t>
  </si>
  <si>
    <t>09 BPEZ.: ALIM  A-101 PEBANG2020 HUERTA DE ARRIBA</t>
  </si>
  <si>
    <t>09 BPEZ.: ALIM  A-101A PEBANG2020 BARBADILLO DE HERREROS</t>
  </si>
  <si>
    <t>09 PPLG.: ALIM  A-101 PEBANG2020</t>
  </si>
  <si>
    <t>SALAS INFANTES: Z 339346 PEBANG2019 A101 CR. 5 L. 1</t>
  </si>
  <si>
    <t>MEDINA POMAR: Z 214400 PEBANG2019 A102 CR. 1714 L. 1</t>
  </si>
  <si>
    <t>VILLASANA MENA: Z 292459 PEBANG2019 A101 CR. 271 L. 1</t>
  </si>
  <si>
    <t>LdE/09/Burgos#SO210524571468#Calle Pablo Casals 27-1ºA</t>
  </si>
  <si>
    <t>[irvae]</t>
  </si>
  <si>
    <t>LdE/09/Burgos#SO210524779846#Calle Santiago Apostol 31-8ºA</t>
  </si>
  <si>
    <t>[irvcaeCNTF]</t>
  </si>
  <si>
    <t>PEDROSA VALDEP: Z 344558 PEBANG2019 A101 CR. 24 L. 1</t>
  </si>
  <si>
    <t xml:space="preserve">SACI.A01:EB TME BU/SANTECILLA 900299 </t>
  </si>
  <si>
    <t>[EirvcexCNTFgh]</t>
  </si>
  <si>
    <t>ADRADA HAZA: Z 344302 PEBANG2019 A101 CR. 301 L. 1</t>
  </si>
  <si>
    <t>PEDROSA VALDEP: Z 344560 PEBANG2019 A101 CR. 465 L. 1</t>
  </si>
  <si>
    <t>HFA/09/ADU.MO#2021-0961003-8542662#Calle Burgo de Osma 5-4ºC</t>
  </si>
  <si>
    <t>PEDROSA VALDEP: Z 344574 PEBANG2019 A101 CR. 2143 L. 2</t>
  </si>
  <si>
    <t>S.MILLAN SAZAD:Z346452 PB2020 CASTOR A101</t>
  </si>
  <si>
    <t>PEDROSA VALDEP: Z 344566 PEBANG2019 A101 CR. 347 L. 1</t>
  </si>
  <si>
    <t>PEDROSA VALDEP: Z 344562 PEBANG2019 A101 CR. 438 L. 1</t>
  </si>
  <si>
    <t>PEDROSA VALDEP: Z 344514 PEBANG2019 A101 CR. 2002 L. 1</t>
  </si>
  <si>
    <t>PEDROSA VALDEP: Z 344572 PEBANG2019 A101 CR. 2143 L. 1</t>
  </si>
  <si>
    <t xml:space="preserve">TUBILLA LAGO:Z345962 PB20 CASTOR A101 </t>
  </si>
  <si>
    <t>LEMA.: FTTH ALIM A101-A PEBANG2019 PUENTEDURA LyC</t>
  </si>
  <si>
    <t>PEDROSA VALDEP: Z 344565 PEBANG2019 A101 CR. 116 L. 1</t>
  </si>
  <si>
    <t>PEDROSA VALDEP: Z 344567 PEBANG2019 A101 CR. 283 L. 1</t>
  </si>
  <si>
    <t>BG/ARLANZON:Z143598 PEBANG2020 A108</t>
  </si>
  <si>
    <t>BG/ARLANZON:Z143615 PEBANG2020 A108</t>
  </si>
  <si>
    <t>BG/ARLANZON:Z143973 PEBANG2020 A105</t>
  </si>
  <si>
    <t>BG/ARLANZON:Z144563 PEBANG2020 A109</t>
  </si>
  <si>
    <t>BG/ARLANZON:Z144565 PEBANG2020 A104</t>
  </si>
  <si>
    <t>BG/ARLANZON:Z144610 PEBANG2020 A107</t>
  </si>
  <si>
    <t>[EirmtpvjcaeCNTfF]</t>
  </si>
  <si>
    <t>BG/ARLANZON:Z145057 PEBANG2020 A104</t>
  </si>
  <si>
    <t>BG/ARLANZON:Z148297 PEBANG2020 A104</t>
  </si>
  <si>
    <t>ADRADA HAZA: Z 344309 PB2019 CASTOR A101 CR. 500 L. 1</t>
  </si>
  <si>
    <t>LERMA: Z 291168 PEBANG2019 A101 CR. 0009 L. 1</t>
  </si>
  <si>
    <t>LERMA: Z 291176 PEBANG2019 A101 CR. 1 L. 1</t>
  </si>
  <si>
    <t>LERMA: Z 291196 PEBANG2019 A101 CR. 653 L. 1</t>
  </si>
  <si>
    <t>PEDROSA VALDEP: Z 344517 PEBANG2019 A101 CR. 669 L. 1</t>
  </si>
  <si>
    <t>PINEDA TRANSMO: Z 291750 PEBANG2019 A101 CR. 729 L. 1</t>
  </si>
  <si>
    <t>PINEDA TRANSMO: Z 344333 PEBANG2019 A101 CR. 37 L. 1</t>
  </si>
  <si>
    <t>PINEDA TRANSMO: Z 344334 PEBANG2019 A101 CR. 997 L. 1</t>
  </si>
  <si>
    <t>PINEDA TRANSMONTE:Z 329322 PEBANG2019 A101 CR. 3814 L. 1</t>
  </si>
  <si>
    <t>S.MILLAN SAZAD:Z346451 PEBANG2020 A101</t>
  </si>
  <si>
    <t>TRESPADERNE:Z346502 PEBANG2020 A101</t>
  </si>
  <si>
    <t>TRESPADERNE:Z346524 PEBANG2020 A101</t>
  </si>
  <si>
    <t>TRESPADERNE:Z346526 PEBANG2020 A101</t>
  </si>
  <si>
    <t>VILLASANA MENA:Z292458 1PB2019 CASTOR A101</t>
  </si>
  <si>
    <t>LERMA: Z 291207 PEBANG2019 A101 CR. 299 L. 1</t>
  </si>
  <si>
    <t>TRNE.: ALIM A-101 PEBANG2020 TRESPADERNE</t>
  </si>
  <si>
    <t>PDED.: ALIM A-101 PEBANG2020 PEÑARANDA DE DUERO</t>
  </si>
  <si>
    <t>TRNE.: ALIM A-101 PEBANG2020 NOFUENTES</t>
  </si>
  <si>
    <t>TRNE.: ALIM A-101 PEBANG2020 PEDROSA DE TOBALINA</t>
  </si>
  <si>
    <t xml:space="preserve">BU: Greenfield Calle José Maria Codón, 6 20v. </t>
  </si>
  <si>
    <t>SALAS INFANTES: Z 339391 PB2019 CASTOR A101 CR. 3 L. 8</t>
  </si>
  <si>
    <t>S.MILLAN SAZAD:Z346450 PB2020 CASTOR A101</t>
  </si>
  <si>
    <t>[EirmtpvjsScaeCNT]</t>
  </si>
  <si>
    <t>SOTOPALACIOS:Z347580 2PBG2019 CASTOR A102</t>
  </si>
  <si>
    <t>BG.AR009:EB TME MC PLAZA MAYOR Z (TIENDA) 0900269</t>
  </si>
  <si>
    <t>[irveCNTh]</t>
  </si>
  <si>
    <t>09 EDLM.: ALIM  A-101 PEBANG2020 ESPINOSA</t>
  </si>
  <si>
    <t>09 EDLM.::: ALIM  A-101A PEBANG2020 QUINTANA</t>
  </si>
  <si>
    <t>[idrvceCNTFg]</t>
  </si>
  <si>
    <t xml:space="preserve">ESTEPAR:Z346773 PB20 CASTOR A101 </t>
  </si>
  <si>
    <t>TUBILLA LAGO:Z345963 PB2020 CASTOR A101</t>
  </si>
  <si>
    <t>[EirmtpvcexCNTfFg]</t>
  </si>
  <si>
    <t xml:space="preserve">ESTEPAR:Z346779 PB20 CASTOR A101 </t>
  </si>
  <si>
    <t>09 BG.GA: ALIM  A-105A PEBANG2020 EXP.1 TENDIDO</t>
  </si>
  <si>
    <t>PEBANG20 BG/ARLANZON:Z143599-1 H21SG A108</t>
  </si>
  <si>
    <t>BG/ARLANZON:Z144569 PEBANG2020 A104</t>
  </si>
  <si>
    <t>BG/ARLANZON:Z348272 HIST_STNGO21 A103</t>
  </si>
  <si>
    <t>[Eia]</t>
  </si>
  <si>
    <t>BG/ARLANZON:Z348298 HIST_STNGO21 A104</t>
  </si>
  <si>
    <t>BG/ARLANZON:Z348332 HIST_STNGO21 A107</t>
  </si>
  <si>
    <t>TRESPADERNE:Z346519 PEBANG2020 A101</t>
  </si>
  <si>
    <t xml:space="preserve">ESTEPAR:Z346775 PB20 CASTOR A101 </t>
  </si>
  <si>
    <t xml:space="preserve">HONTORIA PINAR:Z346933 PB20 CASTOR A101 </t>
  </si>
  <si>
    <t>BG/ARLANZON:Z348331 HIST_STNGO21 A109</t>
  </si>
  <si>
    <t>BG/ARLANZON:Z348327 HIST_STNGO21 A104</t>
  </si>
  <si>
    <t>[ia]</t>
  </si>
  <si>
    <t>BG/ARLANZON:Z348302 HIST_STNGO21 A107</t>
  </si>
  <si>
    <t>[EirmtpvcaCNTfF]</t>
  </si>
  <si>
    <t>BG/ARLANZON:Z348319 HIST_STNGO21 A105</t>
  </si>
  <si>
    <t>BG/ARLANZON:Z348299 HIST_STNGO21 A107</t>
  </si>
  <si>
    <t>BG/ARLANZON:Z348297 HIST_STNGO21 A107</t>
  </si>
  <si>
    <t>BG/ARLANZON:Z348290 HIST_STNGO21 A102</t>
  </si>
  <si>
    <t>[EirmtpvsSceCNTg]</t>
  </si>
  <si>
    <t>BG/ARLANZON:Z348288 HIST_STNGO21 A102</t>
  </si>
  <si>
    <t>[EirmtpvjsScaeCNTfF]</t>
  </si>
  <si>
    <t>BG/ARLANZON:Z348279 HIST_STNGO21 A103</t>
  </si>
  <si>
    <t>BG/ARLANZON:Z348274 HIST_STNGO21 A103</t>
  </si>
  <si>
    <t>BG/ARLANZON:Z348258 HIST_STNGO21 A108</t>
  </si>
  <si>
    <t>BG/ARLANZON:Z348256 HIST_STNGO21 A106</t>
  </si>
  <si>
    <t>BG/GAMONAL:Z149631 PEBANG2020 A107</t>
  </si>
  <si>
    <t>BG/GAMONAL:Z144792-1 H21SG A102</t>
  </si>
  <si>
    <t>[EirmtpvjsSceCNTfF]</t>
  </si>
  <si>
    <t>BG/ARLANZON:Z348280 HIST_STNGO21 A103</t>
  </si>
  <si>
    <t>BG/ARLANZON:Z348350 HIST_STNGO21 A104</t>
  </si>
  <si>
    <t>BG/ARLANZON:Z348338 HIST_STNGO21 A109</t>
  </si>
  <si>
    <t>BG/ARLANZON:Z348335 HIST_STNGO21 A104</t>
  </si>
  <si>
    <t>HFA/09/PANC#2021-0966005-8377459#Calle Real 84 Bajo</t>
  </si>
  <si>
    <t>PEDROSA VALDEP: Z 344515 PEBANG2019 A101 CR. 102 L. 1</t>
  </si>
  <si>
    <t>PEDROSA VALDEP: Z 344563 PEBANG2019 A101 CR. 423 L. 2</t>
  </si>
  <si>
    <t>PEDROSA VALDEP: Z 344564 PEBANG2019 A101 CR. 423 L. 1</t>
  </si>
  <si>
    <t>PEDROSA VALDEP: Z 344569 PEBANG2019 A101 CR. 2402 L. 1</t>
  </si>
  <si>
    <t>PEDROSA VALDEP: Z 344570 PEBANG2019 A101 CR. 2394 L. 1</t>
  </si>
  <si>
    <t>BG/ARLANZON:Z144561-1 H21SG A109</t>
  </si>
  <si>
    <t>BG/ARLANZON:Z144546-1 H21SG A104</t>
  </si>
  <si>
    <t>BG/ARLANZON:Z143620-1 H21SG A108</t>
  </si>
  <si>
    <t>BG/ARLANZON:Z143619-1 H21SG A108</t>
  </si>
  <si>
    <t>BG/ARLANZON:Z143604-1 H21SG A108</t>
  </si>
  <si>
    <t>BG/ARLANZON:Z143601-1 H21SG A108</t>
  </si>
  <si>
    <t>BG/ARLANZON:Z144575-1 H21SG A108</t>
  </si>
  <si>
    <t>BG/ARLANZON:Z144567-1 H21SG A104</t>
  </si>
  <si>
    <t>BG/ARLANZON:Z145660-1 H21SG A109</t>
  </si>
  <si>
    <t>BG/ARLANZON:Z145652-1 H21SG A109</t>
  </si>
  <si>
    <t>BG/ARLANZON:Z145053-1 H21SG A104</t>
  </si>
  <si>
    <t>BG/ARLANZON:Z145049-1 H21SG A104</t>
  </si>
  <si>
    <t>BG/GAMONAL:Z144757-1 H21SG A104</t>
  </si>
  <si>
    <t>BG/ARLANZON:Z144628-1 H21SG A107</t>
  </si>
  <si>
    <t>BG/ARLANZON:Z144589-1 H21SG A108</t>
  </si>
  <si>
    <t>BG/ARLANZON:Z143597-1 H21SG A108</t>
  </si>
  <si>
    <t>BG/ARLANZON:Z143595-1 H21SG A108</t>
  </si>
  <si>
    <t>BG/ARLANZON:Z143594-1 H21SG A108</t>
  </si>
  <si>
    <t>BG/ARLANZON:Z143592-1 H21SG A108</t>
  </si>
  <si>
    <t>BG/ARLANZON:Z142708-1 H21SG A106</t>
  </si>
  <si>
    <t>BG/ARLANZON:Z142699-1 H21SG A106</t>
  </si>
  <si>
    <t>[EirmtpvceCNTfF]</t>
  </si>
  <si>
    <t>BG/ARLANZON:Z142174-1 H21SG A106</t>
  </si>
  <si>
    <t>[EirmtpvsScaCNTg]</t>
  </si>
  <si>
    <t>BG/ARLANZON:Z142696-1 H21SG A106</t>
  </si>
  <si>
    <t>09 BABU.: ALIM A-101 PEBANG2020</t>
  </si>
  <si>
    <t>BG/ARLANZON:Z143608-1 H21SG A108</t>
  </si>
  <si>
    <t>BG/ARLANZON:Z143935-1 H21SG A103</t>
  </si>
  <si>
    <t>BG/ARLANZON:Z143943-1 H21SG A103</t>
  </si>
  <si>
    <t>BG/ARLANZON:Z143945-1 H21SG A103</t>
  </si>
  <si>
    <t>BG/ARLANZON:Z143603-1 H21SG A108</t>
  </si>
  <si>
    <t>BG/ARLANZON:Z143940-1 H21SG A103</t>
  </si>
  <si>
    <t>BG/ARLANZON:Z143937-1 H21SG A103</t>
  </si>
  <si>
    <t>BG/ARLANZON:Z143932-1 H21SG A103</t>
  </si>
  <si>
    <t>BG/ARLANZON:Z143617-1 H21SG A108</t>
  </si>
  <si>
    <t>BG/ARLANZON:Z143606-1 H21SG A108</t>
  </si>
  <si>
    <t>BG/ARLANZON:Z143605-1 H21SG A108</t>
  </si>
  <si>
    <t>BG/ARLANZON:Z143969-1 H21SG A105</t>
  </si>
  <si>
    <t>BG/ARLANZON:Z143968-1 H21SG A105</t>
  </si>
  <si>
    <t>BG/ARLANZON:Z143988-1 H21SG A105</t>
  </si>
  <si>
    <t>BG/ARLANZON:Z143982-1 H21SG A105</t>
  </si>
  <si>
    <t>BG/ARLANZON:Z143977-1 H21SG A105</t>
  </si>
  <si>
    <t>BG/ARLANZON:Z143976-1 H21SG A105</t>
  </si>
  <si>
    <t>BG/GAMONAL:Z144728-1 H21SG A103</t>
  </si>
  <si>
    <t>BG/ARLANZON:Z144614-1 H21SG A104</t>
  </si>
  <si>
    <t>BG/ARLANZON:Z144606-1 H21SG A108</t>
  </si>
  <si>
    <t>BG/ARLANZON:Z144602-1 H21SG A107</t>
  </si>
  <si>
    <t>BG/ARLANZON:Z144587-1 H21SG A107</t>
  </si>
  <si>
    <t>BG/ARLANZON:Z144556-1 H21SG A104</t>
  </si>
  <si>
    <t>[EirmtpvjceCNT]</t>
  </si>
  <si>
    <t>BG/ARLANZON:Z144548-1 H21SG A104</t>
  </si>
  <si>
    <t>BG/ARLANZON:Z144536-1 H21SG A107</t>
  </si>
  <si>
    <t>BG/ARLANZON:Z142701-1 H21SG A106</t>
  </si>
  <si>
    <t>BG/ARLANZON:Z142698-1 H21SG A106</t>
  </si>
  <si>
    <t>BG/ARLANZON:Z145056-1 H21SG A107</t>
  </si>
  <si>
    <t>BG/ARLANZON:Z145054-1 H21SG A107</t>
  </si>
  <si>
    <t>BG/ARLANZON:Z143609-1 H21SG A108</t>
  </si>
  <si>
    <t>BG/ARLANZON:Z143591-1 H21SG A108</t>
  </si>
  <si>
    <t>BG/ARLANZON:Z143590-1 H21SG A108</t>
  </si>
  <si>
    <t>[EirmtpvjsSceCNTfg]</t>
  </si>
  <si>
    <t>BG/ARLANZON:Z145659-1 H21SG A107</t>
  </si>
  <si>
    <t>BG/ARLANZON:Z143941-1 H21SG A103</t>
  </si>
  <si>
    <t>BG/ARLANZON:Z143600-1 H21SG A108</t>
  </si>
  <si>
    <t>BG/ARLANZON:Z148302-1 H21SG A104</t>
  </si>
  <si>
    <t>BG/ARLANZON:Z145055-1 H21SG A109</t>
  </si>
  <si>
    <t>BARBADILLO PEZ:Z346730 PEBANG2020 A101</t>
  </si>
  <si>
    <t>BARBADILLO PEZ:Z346731 PEBANG2020 A101</t>
  </si>
  <si>
    <t>BARRIOS BUREBA:Z346805 PEBANG2020 A101</t>
  </si>
  <si>
    <t>ESPINOSA MONTE:Z346829 PEBANG2020 A101</t>
  </si>
  <si>
    <t>ESPINOSA MONTE:Z346834 PEBANG2020 A101</t>
  </si>
  <si>
    <t>ESPINOSA MONTE:Z346841 PEBANG2020 A101</t>
  </si>
  <si>
    <t>MEDINA POMAR: Z 217998 1PEBANG2019 A101</t>
  </si>
  <si>
    <t>[EirmtpvsScaexCNTfF]</t>
  </si>
  <si>
    <t>MEDINA POMAR:Z219640 PEBANG2020 A102</t>
  </si>
  <si>
    <t>MIRANDA E/AREN:Z144064 PEBANG2020 A101</t>
  </si>
  <si>
    <t>MIRANDA E/AREN:Z144077 PEBANG2020 A102CASTOR</t>
  </si>
  <si>
    <t>MIRANDA E/AREN:Z144129 PEBANG2020 A101</t>
  </si>
  <si>
    <t>[EirmtpvjceCNTfg]</t>
  </si>
  <si>
    <t>MIRANDA E/AREN:Z315920 PEBANG2020 A101</t>
  </si>
  <si>
    <t xml:space="preserve">MIRANDA E/AREN:Z346665 PB20 CASTOR A102 </t>
  </si>
  <si>
    <t>MIRANDA E/AREN:Z346674 PEBANG2020 A102CASTOR</t>
  </si>
  <si>
    <t>PAMPLIEGA:Z346812 PB2020 CASTOR A101</t>
  </si>
  <si>
    <t>PAMPLIEGA:Z346814 PB2020 CASTOR A101</t>
  </si>
  <si>
    <t>PEÑARANDA DUER:Z346678 PEBANG2020 A101</t>
  </si>
  <si>
    <t>PEÑARANDA DUER:Z346679 PEBANG2020 A101</t>
  </si>
  <si>
    <t>RUBENA:Z317751 PEBANG2020 A101</t>
  </si>
  <si>
    <t>RUBENA:Z317752 PEBANG2020 A101</t>
  </si>
  <si>
    <t>RUBENA:Z317753 PEBANG2020 A101</t>
  </si>
  <si>
    <t>RUBENA:Z317755 PEBANG2020 A101</t>
  </si>
  <si>
    <t>TRESPADERNE:Z346520 PEBANG2020 A101</t>
  </si>
  <si>
    <t>VILLADIEGO:Z346906 PEBANG2020 A101</t>
  </si>
  <si>
    <t>09 CABU.: ALIM  A-101 PEBANG2020 EXP.1 TENDIDO</t>
  </si>
  <si>
    <t>09 PANC.: ALIM  A-101A PEBANG2020 STAMARI</t>
  </si>
  <si>
    <t>[idrvcexCNTfFg]</t>
  </si>
  <si>
    <t>09 RUBE.: ALIM  A-101 PEBANG2020 EXP 1</t>
  </si>
  <si>
    <t>09 VLDG.: ALIM  A-101A PEBANG2020 EXP2</t>
  </si>
  <si>
    <t>[idrvcexCNTg]</t>
  </si>
  <si>
    <t xml:space="preserve">TORDOMAR:Z324518 PB20 CASTOR A101 </t>
  </si>
  <si>
    <t xml:space="preserve">MEDINA POMAR:Z214391 PB20 CASTOR A101 </t>
  </si>
  <si>
    <t>TARDAJOS:Z324981 PB20 CASTOR A101</t>
  </si>
  <si>
    <t>HFA/09/BG.AR#2021-0910001-8605359#Calle San Lorenzo 30-Bajo</t>
  </si>
  <si>
    <t>[irva]</t>
  </si>
  <si>
    <t xml:space="preserve">MIRANDA E/AREN:Z144116 PB20 CASTOR A102 </t>
  </si>
  <si>
    <t>09 ETPR.: ALIM  A-101A PEBANG2020 HORNILL</t>
  </si>
  <si>
    <t>09 CABU.: ALIM  A-101A PEBANG2020 EXP.2 TENDIDO</t>
  </si>
  <si>
    <t xml:space="preserve">MEDINA POMAR:Z346753 PB20 CASTOR A102 </t>
  </si>
  <si>
    <t>VILLASANA MENA:Z345982 PB20 CASTOR A101 TENDIDO</t>
  </si>
  <si>
    <t>09 CABU.: ALIM  A-101A PEBANG2020 EXP.3 TENDIDO</t>
  </si>
  <si>
    <t>BG.AR (09):AmpliacionCTOSat 9643 Exp 328244</t>
  </si>
  <si>
    <t xml:space="preserve">PANCORBO:Z346666 PB20 CASTOR A101 </t>
  </si>
  <si>
    <t>BARBADILLO PEZ:Z346732 PBANG2020 CASTOR A101</t>
  </si>
  <si>
    <t>BARRIOS BUREBA:Z346804 PEBANG2020 A101</t>
  </si>
  <si>
    <t>BG/GAMONAL:Z346763 PEBANG2020 A105</t>
  </si>
  <si>
    <t>CALERUEGA:Z346700 PEBANG2020 A101</t>
  </si>
  <si>
    <t>CALERUEGA:Z346702 PEBANG2020 A101</t>
  </si>
  <si>
    <t>CALERUEGA:Z346706 PEBANG2020 A101</t>
  </si>
  <si>
    <t>CALZADA BUREBA:Z346783 PEBANG2020 A101</t>
  </si>
  <si>
    <t>CALZADA BUREBA:Z346784 PEBANG2020 A101</t>
  </si>
  <si>
    <t>CALZADA BUREBA:Z346786 PEBANG2020 A101</t>
  </si>
  <si>
    <t>ESPINOSA MONTE:Z346822 PEBANG2020 A101</t>
  </si>
  <si>
    <t xml:space="preserve">HONTORIA PINAR:Z346932 PB20 CASTOR A101 </t>
  </si>
  <si>
    <t>MECERREYES:Z346735 PEBANG2020 A101</t>
  </si>
  <si>
    <t>MECERREYES:Z346736 PB2020 CASTOR A101</t>
  </si>
  <si>
    <t>MECERREYES:Z346737 PEBANG2020 A101</t>
  </si>
  <si>
    <t>PAMPLIEGA:Z346769 PEBANG2020 A101</t>
  </si>
  <si>
    <t>PAMPLIEGA:Z346787 PB2020 CASTOR A101</t>
  </si>
  <si>
    <t>PEÑARANDA DUER:Z346675 PEBANG2020 A101</t>
  </si>
  <si>
    <t>PEÑARANDA DUER:Z346676 PEBANG2020 A101</t>
  </si>
  <si>
    <t>PEÑARANDA DUER:Z346677 PEBANG2020 A101 CASTO</t>
  </si>
  <si>
    <t>RUBENA:Z317756 PEBANG2020 A101</t>
  </si>
  <si>
    <t xml:space="preserve">TORDOMAR:Z324466 PB20 CASTOR A101 </t>
  </si>
  <si>
    <t>TORDOMAR:Z324481 PEBANG2020 A101</t>
  </si>
  <si>
    <t>VILLADIEGO:Z346904 PB2020 CASTOR A101</t>
  </si>
  <si>
    <t>VILLADIEGO:Z346907 PB2020 CASTOR A101</t>
  </si>
  <si>
    <t>PANCORBO:Z324581 PEBANG2020 A101</t>
  </si>
  <si>
    <t>PANCORBO:Z324580 PEBANG2020 A101</t>
  </si>
  <si>
    <t>BG/ARLANZON:Z348343 HIST_STNGO21 A107</t>
  </si>
  <si>
    <t>BG/GAMONAL:Z348428 HIST_STNGO21 A104</t>
  </si>
  <si>
    <t>BG/GAMONAL:Z348484 HIST_STNGO21 A102</t>
  </si>
  <si>
    <t>[EirmtpvsSexCNTg]</t>
  </si>
  <si>
    <t>BG/GAMONAL:Z348517 HIST_STNGO21 A102</t>
  </si>
  <si>
    <t>BG/GAMONAL:Z348522 HIST_STNGO21 A109</t>
  </si>
  <si>
    <t>BG/GAMONAL:Z348645 HIST_STNGO21 A107</t>
  </si>
  <si>
    <t>BG/GAMONAL:Z348649 HIST_STNGO21 A109</t>
  </si>
  <si>
    <t>[EirmtpvscexCNTfFg]</t>
  </si>
  <si>
    <t>BG/GAMONAL:Z348664 HIST_STNGO21 A109</t>
  </si>
  <si>
    <t>BG/GAMONAL:Z348668 HIST_STNGO21 A106</t>
  </si>
  <si>
    <t>BG/GAMONAL:Z348705 HIST_STNGO21 A107</t>
  </si>
  <si>
    <t>09 0964002: ALIM  A-101A PEBANG2019 BAHAB</t>
  </si>
  <si>
    <t>BG/GAMONAL:Z156897-1 H21SG A107</t>
  </si>
  <si>
    <t>BG/GAMONAL:Z156894-1 H21SG A108</t>
  </si>
  <si>
    <t>BG/GAMONAL:Z156884-1 H21SG A108</t>
  </si>
  <si>
    <t>[EirmtpvceCNTg]</t>
  </si>
  <si>
    <t>BG/GAMONAL:Z156870-1 H21SG A108</t>
  </si>
  <si>
    <t>BG/GAMONAL:Z156790-1 H21SG A106</t>
  </si>
  <si>
    <t>BG/GAMONAL:Z153812-1 H21SG A106</t>
  </si>
  <si>
    <t>BG/GAMONAL:Z149647-1 H21SG A105</t>
  </si>
  <si>
    <t>BG/GAMONAL:Z149598-1 H21SG A109</t>
  </si>
  <si>
    <t>BG/GAMONAL:Z149527-1 H21SG A106</t>
  </si>
  <si>
    <t>BG/GAMONAL:Z144807-1 H21SG A102</t>
  </si>
  <si>
    <t>BG/GAMONAL:Z144805-1 H21SG A102</t>
  </si>
  <si>
    <t>BG/GAMONAL:Z144803-1 H21SG A102</t>
  </si>
  <si>
    <t>BG/GAMONAL:Z157007-1 H21SG A104</t>
  </si>
  <si>
    <t>BG/GAMONAL:Z144788-1 H21SG A102</t>
  </si>
  <si>
    <t>BG/ARLANZON:Z143613-1 H21SG A108</t>
  </si>
  <si>
    <t>BG/ARLANZON:Z143610-1 H21SG A108</t>
  </si>
  <si>
    <t>PAMPLIEGA:Z346800 PEBANG2020 A101</t>
  </si>
  <si>
    <t>09 0964002: ALIM  A-101A PEBANG2019 FONTI</t>
  </si>
  <si>
    <t>BG/GAMONAL:Z348666 HIST_STNGO21 A107</t>
  </si>
  <si>
    <t xml:space="preserve">ESTEPAR:Z346774 PB20 CASTOR A101 </t>
  </si>
  <si>
    <t>PANCORBO:Z324578-1 CON21 A101</t>
  </si>
  <si>
    <t>[idrmtpvsScexLCNTg]</t>
  </si>
  <si>
    <t>BG/GAMONAL:Z156880-1 H21SG A108</t>
  </si>
  <si>
    <t>BG/ARLANZON:Z143974-1 H21SG A105</t>
  </si>
  <si>
    <t>BG/GAMONAL:Z157003-1 H21SG A104</t>
  </si>
  <si>
    <t>BG/GAMONAL:Z156892-1 H21SG A108</t>
  </si>
  <si>
    <t>BG/GAMONAL:Z349521 HIST_STNGO21 A102</t>
  </si>
  <si>
    <t>BG/GAMONAL:Z349520 HIST_STNGO21 A107</t>
  </si>
  <si>
    <t>BG/GAMONAL:Z349519 HIST_STNGO21 A109</t>
  </si>
  <si>
    <t>BG/GAMONAL:Z349518 HIST_STNGO21 A107</t>
  </si>
  <si>
    <t>BG/GAMONAL:Z156888-1 H21SG A108</t>
  </si>
  <si>
    <t>BG/GAMONAL:Z156876-1 H21SG A108</t>
  </si>
  <si>
    <t>BG/GAMONAL:Z149617-1 H21SG A110</t>
  </si>
  <si>
    <t>[EirmtpvcaeCNT]</t>
  </si>
  <si>
    <t>BG/GAMONAL:Z149626-1 H21SG A106</t>
  </si>
  <si>
    <t>BG/GAMONAL:Z156796-1 H21SG A106</t>
  </si>
  <si>
    <t>BG/GAMONAL:Z156881-1 H21SG A108</t>
  </si>
  <si>
    <t>BG/GAMONAL:Z149650-1 H21SG A108</t>
  </si>
  <si>
    <t>BG/GAMONAL:Z149648-1 H21SG A107</t>
  </si>
  <si>
    <t>[irmtpvjsSceCNTfF]</t>
  </si>
  <si>
    <t>BG/GAMONAL:Z156877-1 H21SG A108</t>
  </si>
  <si>
    <t>BG/GAMONAL:Z156064-1 H21SG A105</t>
  </si>
  <si>
    <t>BG/ARLANZON:Z144549-1 H21SG A104</t>
  </si>
  <si>
    <t>BG/GAMONAL:Z144747-1 H21SG A104</t>
  </si>
  <si>
    <t>BG/GAMONAL:Z252237-1 H21SG A102</t>
  </si>
  <si>
    <t>BG/ARLANZON:Z348287 HIST_STNGO21 A102</t>
  </si>
  <si>
    <t>BG/GAMONAL:Z285600-1 H21SG A105</t>
  </si>
  <si>
    <t>BG/GAMONAL:Z348520 HIST_STNGO21 A102</t>
  </si>
  <si>
    <t>BG/GAMONAL:Z157004-1 H21SG A109</t>
  </si>
  <si>
    <t>BG/GAMONAL:Z350062 HIST_STNGO21 A109</t>
  </si>
  <si>
    <t>BG/GAMONAL:Z350111 HIST_STNGO21 A102</t>
  </si>
  <si>
    <t>[EirmtpvsSceCPNTfFg]</t>
  </si>
  <si>
    <t>BG/GAMONAL:Z350063 HIST_STNGO21 A109</t>
  </si>
  <si>
    <t>[EirmtpvceP]</t>
  </si>
  <si>
    <t>BG/GAMONAL:Z350056 HIST_STNGO21 A109</t>
  </si>
  <si>
    <t>BG/GAMONAL:Z350054 HIST_STNGO21 A110</t>
  </si>
  <si>
    <t>BG/GAMONAL:Z350043 HIST_STNGO21 A104</t>
  </si>
  <si>
    <t>BG/GAMONAL:Z350059 HIST_STNGO21 A110</t>
  </si>
  <si>
    <t>BG/GAMONAL:Z350023 HIST_STNGO21 A104</t>
  </si>
  <si>
    <t>BG/GAMONAL:Z350055 HIST_STNGO21 A106</t>
  </si>
  <si>
    <t>BG/ARLANZON:Z157297-1 H21SG A105</t>
  </si>
  <si>
    <t>BG/GAMONAL:Z350044 HIST_STNGO21 A104</t>
  </si>
  <si>
    <t>BG/GAMONAL:Z350024 HIST_STNGO21 A104</t>
  </si>
  <si>
    <t>LdE/09/COVIDES#SO211136294165#Calle Covides 4-Covides</t>
  </si>
  <si>
    <t>ESTEPAR:Z350204 1PEBANG2019 A101</t>
  </si>
  <si>
    <t>Barcelona</t>
  </si>
  <si>
    <t>B/ESPAÑA:Z351193 CONCURSOS22 A219</t>
  </si>
  <si>
    <t>B/S.PAU:Z351146 CONCURSOS22 A229</t>
  </si>
  <si>
    <t>B/GRACIA:Z1109-1 CON22 A238</t>
  </si>
  <si>
    <t>0967028: 489SUCW50562021071400 MASMOVIL</t>
  </si>
  <si>
    <t>[EirmtpvjsScaeCNTfFg]</t>
  </si>
  <si>
    <t>LHOSPITALET DE LLOBREGAT: FARO+22 F1 IDZONA:65420</t>
  </si>
  <si>
    <t>LHOSPITALET DE LLOBREGAT: FARO+22 F1 IDZONA:65442</t>
  </si>
  <si>
    <t>LHOSPITALET DE LLOBREGAT: FARO+22 F1 IDZONA:65529</t>
  </si>
  <si>
    <t>LHOSPITALET DE LLOBREGAT: FARO+22 F1 IDZONA:65565</t>
  </si>
  <si>
    <t>LHOSPITALET DE LLOBREGAT: FARO+22 F1 IDZONA:65621</t>
  </si>
  <si>
    <t>LHOSPITALET DE LLOBREGAT: FARO+22 F1 IDZONA:72454</t>
  </si>
  <si>
    <t>[irvceCNTF]</t>
  </si>
  <si>
    <t>LHOSPITALET DE LLOBREGAT: FARO+22 F1 PONER EN COBERTURA 0810020</t>
  </si>
  <si>
    <t>LHOSPITALET DE LLOBREGAT: FARO+22 F1 PONER EN COBERTURA 0810053</t>
  </si>
  <si>
    <t>LHOSPITALET DE LLOBREGAT: FARO+22 F1 IDZONA:72757</t>
  </si>
  <si>
    <t>LHOSPITALET DE LLOBREGAT: FARO+22 F1 IDZONA:75909</t>
  </si>
  <si>
    <t>[EirvaCNT]</t>
  </si>
  <si>
    <t>ELS HOSTALETS DE PIEROLA: FARO+22 F1 08000784863100054</t>
  </si>
  <si>
    <t>ELS HOSTALETS DE PIEROLA: FARO 22 F1 IDZONA:208432</t>
  </si>
  <si>
    <t>JORBA: FARO+22 F1 IDZONA:241698</t>
  </si>
  <si>
    <t>[EirveCNTg]</t>
  </si>
  <si>
    <t>LHOSPITALET DE LLOBREGAT: FARO+22 F1 IDZONA:3554</t>
  </si>
  <si>
    <t>LHOSPITALET DE LLOBREGAT: FARO+22 F1 IDZONA:3611</t>
  </si>
  <si>
    <t>LHOSPITALET DE LLOBREGAT: FARO+22 F1 IDZONA:3599</t>
  </si>
  <si>
    <t>LHOSPITALET DE LLOBREGAT: FARO+22 F1 IDZONA:3598</t>
  </si>
  <si>
    <t>LHOSPITALET DE LLOBREGAT: FARO+22 F1 IDZONA:3564</t>
  </si>
  <si>
    <t>LHOSPITALET DE LLOBREGAT: FARO+22 F1 IDZONA:3555</t>
  </si>
  <si>
    <t>LHOSPITALET DE LLOBREGAT: FARO+22 F1 IDZONA:7529</t>
  </si>
  <si>
    <t>VALLIRANA: FARO+22 F1 Z159620 CALLE MOLI</t>
  </si>
  <si>
    <t>[EirvaeCNT]</t>
  </si>
  <si>
    <t>LHOSPITALET DE LLOBREGAT: FARO 22 F1 IDZONA:7558</t>
  </si>
  <si>
    <t>LHOSPITALET DE LLOBREGAT: FARO+22 F1 PONER EN COBERTURA</t>
  </si>
  <si>
    <t>Barcelona: FARO+22 F1 ZID 37192 Calle Floridablanca 135</t>
  </si>
  <si>
    <t>100x100</t>
  </si>
  <si>
    <t>MOLINS DE REI: FARO+22 F1 Z70098</t>
  </si>
  <si>
    <t>EL PRAT DE LLOBREGAT: FARO+22 F1 Z165224</t>
  </si>
  <si>
    <t>RUBI: FARO+22 F1 zona 68201</t>
  </si>
  <si>
    <t>EL PRAT DE LLOBREGAT: FARO+22 F1 Z165307</t>
  </si>
  <si>
    <t>RUBÍ:FARO+22 F1 zona 68384</t>
  </si>
  <si>
    <t>RUBI: FARO+22 F1 zona 68398</t>
  </si>
  <si>
    <t>RUBI:FARO+22 F1 zona 68404</t>
  </si>
  <si>
    <t>MANLLEU: FARO+22 F1 Z210283</t>
  </si>
  <si>
    <t>MONTCADA: FARO+22 F1 Z128194</t>
  </si>
  <si>
    <t>HFA/09/BG.AR#2022-0910001-8759661#Avenida Cid Campeador 6-BIS</t>
  </si>
  <si>
    <t>OLERDOLA: FARO+22 F1 Z191035</t>
  </si>
  <si>
    <t>CORNELLA DE LLOBREGAT:FARO+22 F1 ZID109015 C Lluis Muntadas 5</t>
  </si>
  <si>
    <t>LHOSPITALET DE LLOBREGAT: FARO+22 F1 IDZONA:3854</t>
  </si>
  <si>
    <t>IGUALADA: FARO+22 F1 IDZONA:168106</t>
  </si>
  <si>
    <t>IGUALADA: FARO+22 F1 IDZONA:168023</t>
  </si>
  <si>
    <t>IGUALADA: FARO+22 F1 IDZONA:168028</t>
  </si>
  <si>
    <t>Barcelona: FARO+22 F1 ZID 32504 Ronda General Mitre 149,151</t>
  </si>
  <si>
    <t>MOLINS DE REI: FARO+22 F1 Z70090</t>
  </si>
  <si>
    <t>Unico21</t>
  </si>
  <si>
    <t>TERRASSA/M.PEL:Z352294 UNICO21 A109</t>
  </si>
  <si>
    <t>(COND.-ONA.):NUEVO CABLE UNICO2021</t>
  </si>
  <si>
    <t>[EirmtpvjscexCNTfFAgh]</t>
  </si>
  <si>
    <t>(CALR.-SDLI.):NUEVO CABLE UNICO2021</t>
  </si>
  <si>
    <t>ONA.:NUEVO CABLE UNICO2021 ONA.-QUIN.</t>
  </si>
  <si>
    <t>[EirmtpvjsScexCNTfFgh]</t>
  </si>
  <si>
    <t>IGUALADA: FARO+22 F1 PONER EN COBERTURA 0866006</t>
  </si>
  <si>
    <t>CASTELLBISBAL: FARO+22 F1 idZona 129544 Calle Telematica 4</t>
  </si>
  <si>
    <t>IGUALADA: FARO+22 F1 IDZONA:168059</t>
  </si>
  <si>
    <t>IGUALADA: FARO+22 F1 IDZONA:168055</t>
  </si>
  <si>
    <t>Barcelona: FARO+22 F1 ZID 32264 Passeig Sant Gervasi 47</t>
  </si>
  <si>
    <t>CASTELLBISBAL: FARO+22 F1 idZona 129639 Avinguda Can Canpanya 13</t>
  </si>
  <si>
    <t xml:space="preserve">SABADELL-INDúSTRIA: FARO+22 F1 zona 150861 </t>
  </si>
  <si>
    <t>SABADELL-INDúSTRIA: FARO+22 F1 zona 63284</t>
  </si>
  <si>
    <t>CASTELLBISBAL: FARO+22 F1 idZona 131107 Calle Cadmi 13</t>
  </si>
  <si>
    <t>Pacs del Penedes: FARO+22 F1 08003174810900026 - 08003174810900063</t>
  </si>
  <si>
    <t>GRANOLLERS: FARO+22 F1 IDZONA:76063</t>
  </si>
  <si>
    <t>GRANOLLERS: FARO+22 F1 IDZONA:76072</t>
  </si>
  <si>
    <t>GRANOLLERS: FARO+22 F1 CR40-L1</t>
  </si>
  <si>
    <t>GRANOLLERS: FARO+22 F1 IDZONA:76456</t>
  </si>
  <si>
    <t>GRANOLLERS: FARO+22 F1 IDZONA:76458</t>
  </si>
  <si>
    <t>GRANOLLERS: FARO+22 F1 IDZONA:76463</t>
  </si>
  <si>
    <t>GRANOLLERS: FARO+22 F1 IDZONA:76561</t>
  </si>
  <si>
    <t>GRANOLLERS: FARO+22 F1 IDZONA:76576</t>
  </si>
  <si>
    <t>GRANOLLERS: FARO+22 F1 IDZONA:76644</t>
  </si>
  <si>
    <t>GRANOLLERS: FARO+22 F1 IDZONA:76690</t>
  </si>
  <si>
    <t>GRANOLLERS: FARO+22 F1 IDZONA:76712</t>
  </si>
  <si>
    <t>GRANOLLERS: FARO+22 F1 IDZONA:348772</t>
  </si>
  <si>
    <t>GRANOLLERS: FARO+22 F1 IDZONA:348917</t>
  </si>
  <si>
    <t>GRANOLLERS: FARO+22 F1 IDZONA:76462</t>
  </si>
  <si>
    <t>GRANOLLERS: FARO+22 F1 PONER EN COBERTURA 0865006</t>
  </si>
  <si>
    <t>CORBERA DE LLOBREGA: FARO+22 F1 idZona 161341 Calle Casanova 27</t>
  </si>
  <si>
    <t xml:space="preserve">FRANQUESES DEL VALLES: FARO+22 F1 idZona 76033 Passeig Pedraforca 22 </t>
  </si>
  <si>
    <t>EL MASNOU: FARO+22 F1 idzona 68754 (C ALMERIA 17)</t>
  </si>
  <si>
    <t>EL PRAT DE LLOBREGAT: FARO+22 F1 idZona 165390 Calle Cent Onze 14</t>
  </si>
  <si>
    <t>GRANOLLERS: FARO+22 idZona 76721 Carretera C Disset 275</t>
  </si>
  <si>
    <t>HFA/09/BURGOS#2022-0910001-8027954#Calle Aparicio y Ruiz 6-4ºD</t>
  </si>
  <si>
    <t>PACS DE VILAFRANCA: FARO+22 F1 Z00000</t>
  </si>
  <si>
    <t>SALLENT: FARO+22 FI C/ PRIORA XIXILONA, 27</t>
  </si>
  <si>
    <t>SITGET: FARO+22 F1 zona 155599</t>
  </si>
  <si>
    <t>LHOSPITALET DE LLOBREGAT: FARO+22 F1 IDZONA:65583</t>
  </si>
  <si>
    <t>Barcelona: FARO+22 F1 ZID 1064 Calle Londres 14</t>
  </si>
  <si>
    <t>SAN CUGAT DEL VALLES: FARO+22 F1CAN FATJO 3, 15</t>
  </si>
  <si>
    <t>LHOSPITALET DE LLOBREGAT: FARO+22 F1 PONER EN COBERTURA 0810043</t>
  </si>
  <si>
    <t>SAN CUGAT DEL VALLES: FARO+22 F1 CARRETERA RUBI 22</t>
  </si>
  <si>
    <t>LHOSPITALET DE LLOBREGAT: FARO+22 F1 IDZONA:78073</t>
  </si>
  <si>
    <t>LHOSPITALET DE LLOBREGAT: FARO+22 F1 IDZONA:65810</t>
  </si>
  <si>
    <t>(NC) ROJA.-BVCA.:NUEVO CABLE UNICO2021</t>
  </si>
  <si>
    <t>[irmtpvjsScexCNTfFAg]</t>
  </si>
  <si>
    <t>0868008: Revisar postes 8316112 - ARN</t>
  </si>
  <si>
    <t>LHOSPITALET DE LLOBREGAT: FARO+22 F1 IDZONA:75651</t>
  </si>
  <si>
    <t>LHOSPITALET DE LLOBREGAT: FARO+22 F1 IDZONA:54622</t>
  </si>
  <si>
    <t>MOIA: FARO+22 F1 Z245886 CALLE SOT DALUIES</t>
  </si>
  <si>
    <t>ESPG: FARO+22 F1 idzona 208558 (CRTA NACIONAL II 582)</t>
  </si>
  <si>
    <t>PPLG. IT NOW S.A.(S8P-1233) Ctra Pampliega 00003;BAJO</t>
  </si>
  <si>
    <t>[EirvceCNTFgh]</t>
  </si>
  <si>
    <t>ESPLUGUES DE LLOBREGAT: FARO+22 F2 IDZONA:65440</t>
  </si>
  <si>
    <t>GUALBA: FARO+22 F2 IDZONA:214883</t>
  </si>
  <si>
    <t>ESPLUGUES DE LLOBREGAT: FARO+22 F2 IDZONA:65613</t>
  </si>
  <si>
    <t>ESPLUGUES DE LLOBREGAT: FARO+22 F2 IDZONA:65616</t>
  </si>
  <si>
    <t>[EirvcaCNTF]</t>
  </si>
  <si>
    <t>ESPLUGUES DE LLOBREGAT: FARO+22 F2 IDZONA:65631</t>
  </si>
  <si>
    <t>ESPLUGUES DE LLOBREGAT: FARO+22 F2 IDZONA:65853</t>
  </si>
  <si>
    <t>ESPLUGUES DE LLOBREGAT: FARO+22 F2 IDZONA:77129</t>
  </si>
  <si>
    <t>ESPLUGUES DE LLOBREGAT: FARO+22 F2 IDZONA:77576</t>
  </si>
  <si>
    <t>GAVÀ: FARO+22 F2 IDZONA:71158</t>
  </si>
  <si>
    <t>GAVÀ: FARO+22 F2 IDZONA:71628</t>
  </si>
  <si>
    <t>GAVÀ: FARO+22 F2 IDZONA:71633</t>
  </si>
  <si>
    <t>GALLIFA: FARO+22 F2 IDZONA:191227</t>
  </si>
  <si>
    <t>MALLA: FARO+22 F2 IDZONA:131669</t>
  </si>
  <si>
    <t>MALLA: FARO+22 F2 IDZONA:323822</t>
  </si>
  <si>
    <t>ESPLUGUES DE LLOBREGAT: FARO+22 F2 PONER EN COBERTURA 0810030</t>
  </si>
  <si>
    <t>LES FRANQUESES DEL VALLÈS: FARO+22 F2 PONER EN COBERTURA 0865006</t>
  </si>
  <si>
    <t>LES FRANQUESES DEL VALLÈS: FARO+22 F2 IDZONA:76583</t>
  </si>
  <si>
    <t>LA LLAGOSTA: FARO+22 F2 CR-343 L1</t>
  </si>
  <si>
    <t>LA GARRIGA: FARO+22 F2 IDZONA:158374</t>
  </si>
  <si>
    <t>LA LLAGOSTA: FARO+22 F2 IDZONA:128618</t>
  </si>
  <si>
    <t>GAVÀ: FARO+22 F2 PONER EN COBERTURA 0814003</t>
  </si>
  <si>
    <t>GAVÀ: FARO+22 F2 IDZONA:71650</t>
  </si>
  <si>
    <t>[irvaeCNT]</t>
  </si>
  <si>
    <t>ESPLUGUES DE LLOBREGAT: FARO+22 F2 IDZONA:65519</t>
  </si>
  <si>
    <t>LA LLAGOSTA: FARO+22 F2 PONER EN COBERTURA 0812005</t>
  </si>
  <si>
    <t>GRANOLLERS: FARO+22 F2 IDZONA:76113</t>
  </si>
  <si>
    <t>GRANOLLERS: FARO+22 F2 IDZONA:76121</t>
  </si>
  <si>
    <t>GRANOLLERS: FARO+22 F2 IDZONA:76151</t>
  </si>
  <si>
    <t>GELIDA: FARO+22 F2 IDZONA:217943</t>
  </si>
  <si>
    <t>GELIDA: FARO+22 F2 IDZONA:217947</t>
  </si>
  <si>
    <t>[EirvaCPNT]</t>
  </si>
  <si>
    <t>GELIDA: FARO+22 F2 PONER EN COBERTURA 0868007</t>
  </si>
  <si>
    <t>HFA/09//VILLARCAYO#SO220550365422#VILLACOMPARADA DE RUEDA, 18</t>
  </si>
  <si>
    <t>GRANOLLERS: FARO+22 F2 IDZONA:76286</t>
  </si>
  <si>
    <t>GRANOLLERS: FARO+22 F2 IDZONA:348916</t>
  </si>
  <si>
    <t>GURB: FARO+22 F2 IDZONA:277677</t>
  </si>
  <si>
    <t>LHOSPITALET DE LLOBREGAT: FARO+22 F2 IDZONA:40983</t>
  </si>
  <si>
    <t>LHOSPITALET DE LLOBREGAT: FARO+22 F2 IDZONA:41014</t>
  </si>
  <si>
    <t>LHOSPITALET DE LLOBREGAT: FARO+22 F2 IDZONA:41033</t>
  </si>
  <si>
    <t>LHOSPITALET DE LLOBREGAT: FARO+22 F2 IDZONA:41041</t>
  </si>
  <si>
    <t>LHOSPITALET DE LLOBREGAT: FARO+22 F2 IDZONA:41046</t>
  </si>
  <si>
    <t>[EirvaCNTf]</t>
  </si>
  <si>
    <t>LHOSPITALET DE LLOBREGAT: FARO+22 F2 IDZONA:41051</t>
  </si>
  <si>
    <t>LHOSPITALET DE LLOBREGAT: FARO+22 F2 IDZONA:53010</t>
  </si>
  <si>
    <t>LHOSPITALET DE LLOBREGAT: FARO+22 F2 IDZONA:54609</t>
  </si>
  <si>
    <t>LHOSPITALET DE LLOBREGAT: FARO+22 F2 IDZONA:54617</t>
  </si>
  <si>
    <t>LHOSPITALET DE LLOBREGAT: FARO+22 F2 IDZONA:54622</t>
  </si>
  <si>
    <t>LHOSPITALET DE LLOBREGAT: FARO+22 F2 IDZONA:54625</t>
  </si>
  <si>
    <t>LHOSPITALET DE LLOBREGAT: FARO+22 F2 IDZONA:54626</t>
  </si>
  <si>
    <t>LHOSPITALET DE LLOBREGAT: FARO+22 F2 IDZONA:54627</t>
  </si>
  <si>
    <t>LHOSPITALET DE LLOBREGAT: FARO+22 F2 IDZONA:54726</t>
  </si>
  <si>
    <t>LHOSPITALET DE LLOBREGAT: FARO+22 F2 IDZONA:54728</t>
  </si>
  <si>
    <t>LHOSPITALET DE LLOBREGAT: FARO+22 F2 IDZONA:54730</t>
  </si>
  <si>
    <t>LHOSPITALET DE LLOBREGAT: FARO+22 F2 IDZONA:54741</t>
  </si>
  <si>
    <t>LHOSPITALET DE LLOBREGAT: FARO+22 F2 IDZONA:54756</t>
  </si>
  <si>
    <t>LHOSPITALET DE LLOBREGAT: FARO+22 F2 IDZONA:54764</t>
  </si>
  <si>
    <t>LHOSPITALET DE LLOBREGAT: FARO+22 F2 IDZONA:202902</t>
  </si>
  <si>
    <t>LHOSPITALET DE LLOBREGAT: FARO+22 F2 IDZONA:205587</t>
  </si>
  <si>
    <t>LHOSPITALET DE LLOBREGAT: FARO+22 F2 PONER EN COBERTURA 0810023</t>
  </si>
  <si>
    <t>HFA/09/QUISICEDO#SO220652187531#Poblado de Quisicedo 5</t>
  </si>
  <si>
    <t>GRANOLLERS: FARO+22 F2 IDZONA:76670</t>
  </si>
  <si>
    <t>PARETS DEL VALLES: FARO 22 FASE 2 Z00000</t>
  </si>
  <si>
    <t>PARETS DEL VALLES: FARO 22 FASE 2 Z131330</t>
  </si>
  <si>
    <t>P100_2022 FARO F2 0961003 zona 143776</t>
  </si>
  <si>
    <t>P100_2022 FARO F2 0961003 zona 143787</t>
  </si>
  <si>
    <t>SANT BOI DE LLOBREGAT: FARO+22 F1 idZona 71831 A Torre de la Vila 63</t>
  </si>
  <si>
    <t>SANTA PERPETUA DE MOGODA: FARO 22 FASE 2 Z00000</t>
  </si>
  <si>
    <t>SANTA PERPETUA DE MOGODA: FARO 22 FASE 2 Z174740</t>
  </si>
  <si>
    <t>SANTA PERPETUA DE MOGODA: FARO 22 FASE 2 Z255537</t>
  </si>
  <si>
    <t>SANTA PERPETUA DE MOGODA: FARO 22 FASE 2 Z174665</t>
  </si>
  <si>
    <t>P100_2022 FARO 0961003 zona 143792</t>
  </si>
  <si>
    <t>P100_2022 FARO 0961003 zona 143791</t>
  </si>
  <si>
    <t>P100_2022 FARO 0961003 zona 143769</t>
  </si>
  <si>
    <t>MALGRAT DE MAR: FARO+22 F2 IDZONA:248952</t>
  </si>
  <si>
    <t>VIC: FARO+22 F2 Z0 PASSEIG PEP VENTURA</t>
  </si>
  <si>
    <t>MALGRAT DE MAR: FARO+22 F2 IDZONA:248919</t>
  </si>
  <si>
    <t>GRANOLLERS: FARO+22 F2 IDZONA:76315</t>
  </si>
  <si>
    <t>GRANOLLERS: FARO+22 F2 IDZONA:76289</t>
  </si>
  <si>
    <t>MALGRAT DE MAR: FARO+22 F2 CR-243 L1</t>
  </si>
  <si>
    <t>MARTORELL: FARO+22 F2 IDZONA:219050</t>
  </si>
  <si>
    <t>MALGRAT DE MAR: FARO+22 F2 IDZONA:248934</t>
  </si>
  <si>
    <t>MALGRAT DE MAR: FARO+22 F2 IDZONA:248941</t>
  </si>
  <si>
    <t>MALGRAT DE MAR: FARO+22 F2 IDZONA:248953</t>
  </si>
  <si>
    <t>SANT SADURNÍ DANOIA: FARO+22 F1 zona 161718</t>
  </si>
  <si>
    <t>PARETS DEL VALLES: FARO 22 FASE 2 Z147874</t>
  </si>
  <si>
    <t>MALGRAT DE MAR: FARO+22 F2 PONER EN COBERTURA 0863002</t>
  </si>
  <si>
    <t>MARTORELL: FARO+22 F2 PONER EN COBERTURA 0868009</t>
  </si>
  <si>
    <t>CARDEDEU: FARO+22 F1 idZona 130939 P Marital 42</t>
  </si>
  <si>
    <t>MALGRAT DE MAR: FARO+22 F2 IDZONA:249012</t>
  </si>
  <si>
    <t>MARTORELL: FARO+22 F2 IDZONA:108761</t>
  </si>
  <si>
    <t>MARTORELL: FARO+22 F2 IDZONA:108771</t>
  </si>
  <si>
    <t>MARTORELL: FARO+22 F2 IDZONA:108772</t>
  </si>
  <si>
    <t>MARTORELL: FARO+22 F2 IDZONA:108773</t>
  </si>
  <si>
    <t>MARTORELL: FARO+22 F2 IDZONA:108785</t>
  </si>
  <si>
    <t>MARTORELL: FARO+22 F2 IDZONA:108786</t>
  </si>
  <si>
    <t>MARTORELL: FARO+22 F2 IDZONA:108825</t>
  </si>
  <si>
    <t>MARTORELL: FARO+22 F2 IDZONA:108827</t>
  </si>
  <si>
    <t>MARTORELL: FARO+22 F2 IDZONA:108840</t>
  </si>
  <si>
    <t>MARTORELL: FARO+22 F2 IDZONA:129587</t>
  </si>
  <si>
    <t>MARTORELL: FARO+22 F2 IDZONA:108814</t>
  </si>
  <si>
    <t>[Eirva]</t>
  </si>
  <si>
    <t>GRANOLLERS: FARO+22 F2 IDZONA:76188</t>
  </si>
  <si>
    <t>GRANOLLERS: FARO+22 F2 IDZONA:76286 Pau Casals, 20</t>
  </si>
  <si>
    <t>GRANOLLERS: FARO+22 F1 JAUME CORBERA 4</t>
  </si>
  <si>
    <t>MARTORELL: FARO+22 F2 CR-115 L1</t>
  </si>
  <si>
    <t>MARTORELL: FARO+22 F2 GESCAL: 08000923085800103</t>
  </si>
  <si>
    <t>GRANOLLERS: FARO+22 F2 PONER EN COBERTURA 0865005</t>
  </si>
  <si>
    <t>LdE/09/BRIVIESCA# SO220653552766 #Plaza Mayor 20</t>
  </si>
  <si>
    <t>LdE/09/BURGOS#SO220756014883#Calle Paloma 31</t>
  </si>
  <si>
    <t>PIERA: FARO+22 F1 MASIA LES PLANES 1 (Z-218478)</t>
  </si>
  <si>
    <t>LdE/09/TRESPADERNE# SO220857219749 #Calle San Sebastián 3</t>
  </si>
  <si>
    <t>LdE/09/SALAS DE LOS INFANTES#SO220753947998 #Avenida La Estación S/N</t>
  </si>
  <si>
    <t>MONTCADA I REIXAC: FARO+22 F1 ECOPARC DEL BESOS</t>
  </si>
  <si>
    <t>LHOSPITALET DE LLOBREGAT: FARO+22 F2 IDZONA:54724</t>
  </si>
  <si>
    <t>LdE/09/QUISICEDO#SO220651999222#Poblado Quisicedo 57</t>
  </si>
  <si>
    <t>LdE/09/ARANDA DE DUERO#SO22029409672#Calle El Parque 3/Local 1</t>
  </si>
  <si>
    <t>GRANOLLERS: FARO+22 F2 IDZONA:76194</t>
  </si>
  <si>
    <t>SAN CUGAT DEL VALLES: FARO+22 F2 idZona 0 Paratge Torre Cendrera 1</t>
  </si>
  <si>
    <t>BARCELONA-ZONA FRANCA:FARO+22 F1 ZID241006 Ronda del Port 424</t>
  </si>
  <si>
    <t>MOLINS DE REI:FARO+22 F1 ZID0 Avinguda Caldes 64</t>
  </si>
  <si>
    <t>QUINTANA MARTI:Z360326 UNICO21 A102</t>
  </si>
  <si>
    <t>QUINTANA MARTI:Z360333 UNICO21 A102</t>
  </si>
  <si>
    <t>LdE/09/ARANDILLA#SO220858103089#Camino Abajo 9</t>
  </si>
  <si>
    <t>LdE/09/MERINDAD VALDEPORRES#SO220857346236#Carretera Bilbao-Reinosa 17</t>
  </si>
  <si>
    <t>LdE/09/SALAS DE LOS INFANTES#SO22029398675#Avenida Castrillo 21 Local</t>
  </si>
  <si>
    <t>MEDINA POMAR:Z358751 UNICO21 A102</t>
  </si>
  <si>
    <t>QUINTANA MARTI:Z360325 UNICO21 A102</t>
  </si>
  <si>
    <t>MELGAR FERNAME:Z363965 UNICO21 A101</t>
  </si>
  <si>
    <t>MONTORIO:Z357557 UNICO21 A101</t>
  </si>
  <si>
    <t>MONTORIO:Z357561 UNICO21 A101</t>
  </si>
  <si>
    <t>QUINTANA MARTI:Z360303 UNICO21 A102</t>
  </si>
  <si>
    <t>QUINTANA MARTI:Z360304 UNICO21 A102</t>
  </si>
  <si>
    <t>QUINTANA MARTI:Z360305 UNICO21 A102</t>
  </si>
  <si>
    <t>QUINTANA MARTI:Z360306 UNICO21 A102</t>
  </si>
  <si>
    <t>QUINTANA MARTI:Z360307 UNICO21 A102</t>
  </si>
  <si>
    <t>QUINTANA MARTI:Z360308 UNICO21 A102</t>
  </si>
  <si>
    <t>QUINTANA MARTI:Z360312 UNICO21 A102</t>
  </si>
  <si>
    <t>QUINTANA MARTI:Z360313 UNICO21 A102</t>
  </si>
  <si>
    <t>QUINTANA MARTI:Z360314 UNICO21 A102</t>
  </si>
  <si>
    <t>QUINTANA MARTI:Z360315 UNICO21 A102</t>
  </si>
  <si>
    <t>QUINTANA MARTI:Z360316 UNICO21 A102</t>
  </si>
  <si>
    <t>[EirmtpvjsSceLC]</t>
  </si>
  <si>
    <t>QUINTANA MARTI:Z360317 UNICO21 A102</t>
  </si>
  <si>
    <t>QUINTANA MARTI:Z360318 UNICO21 CASTOR A101</t>
  </si>
  <si>
    <t>QUINTANA MARTI:Z360319 UNICO21 CASTOR A101</t>
  </si>
  <si>
    <t>QUINTANA MARTI:Z360322 UNICO21 A102</t>
  </si>
  <si>
    <t>QUINTANA MARTI:Z360309 UNICO21 A102</t>
  </si>
  <si>
    <t>HFA/09/ARANDA DE DUERO#SO220960279468#Calle Burgo de Osma 1 P2-3ºD</t>
  </si>
  <si>
    <t>HFA/09/ARANDA DE DUERO#SO220959953972#Calle Parque 1 - 2ºC</t>
  </si>
  <si>
    <t>LdE/09/ARANDA DE DUERO#SO22029363805#Calle San Antonio 24 001 B</t>
  </si>
  <si>
    <t>LdE/09/BURGOS#SO220959680088 #Calle Briviesca 23, Planta 1B</t>
  </si>
  <si>
    <t>LdE/09/BURGOS#SO22030034929 #Calle Juan Padilla 9 -GUARDERIA</t>
  </si>
  <si>
    <t>Valladolid</t>
  </si>
  <si>
    <t>FARO 22 F2 HUERTA 2</t>
  </si>
  <si>
    <t>FARO 22 F2 HUERTA 3</t>
  </si>
  <si>
    <t>MEDINA POMAR:Z360582 UNICO21 A101</t>
  </si>
  <si>
    <t>QUINTANA MARTI:Z360296 UNI21 CASTOR A101</t>
  </si>
  <si>
    <t>PRADOLUENGO:Z323488 UNI21 CASTOR A101</t>
  </si>
  <si>
    <t>PEDROSA VALDEP:Z345860-1 UNI21 A101</t>
  </si>
  <si>
    <t>LdE/09/#SO220858867402#Calle Moral 69, Contreras</t>
  </si>
  <si>
    <t>LdE/09/TRESPADERNE#SO22030350462#Calle Acuero/ 00002- / Bajo</t>
  </si>
  <si>
    <t>LdE/09/SALAS DE BUREBA#SO220858193967#Calle Cardenal Segura 42</t>
  </si>
  <si>
    <t>PRADOLUENGO:Z366303 UNICO21 CASTOR A101</t>
  </si>
  <si>
    <t>ESTEPAR:Z359683 UNI21 CASTOR A101</t>
  </si>
  <si>
    <t>MEDINA POMAR:Z360575 UNICO21 A101</t>
  </si>
  <si>
    <t>MEDINA POMAR:Z360584 UNICO21 A101</t>
  </si>
  <si>
    <t>[EirmtpvjsScexLCPNTfRg]</t>
  </si>
  <si>
    <t>QUINTANA MARTI:Z360324 UNI21 CASTOR A101</t>
  </si>
  <si>
    <t>PAMPLIEGA:Z360670 UNICO21 A101</t>
  </si>
  <si>
    <t>PRADOLUENGO:Z365826 UNICO21 A101</t>
  </si>
  <si>
    <t>PRADOLUENGO:Z366393 UNI21 CASTOR A101</t>
  </si>
  <si>
    <t>[EirmtpvsScexCNTfF]</t>
  </si>
  <si>
    <t>PRADOLUENGO:Z366407 UNICO21 A101</t>
  </si>
  <si>
    <t>09 HDPI.: LyC ALIM  A-101A UNICO21 HONTORIA 2</t>
  </si>
  <si>
    <t>[EidrvcexLP]</t>
  </si>
  <si>
    <t>LdE/09/Miranda de Ebro#SO22030764534#Calle Najerilla/ 00009/ Nave</t>
  </si>
  <si>
    <t>LdE/09/Miranda de Ebro#SO22030742700#Calle San Juan 25 002 Izquierda</t>
  </si>
  <si>
    <t>LdE/09/CEREZO DE RIO TIRON#SO220960646993 #Calle Glera Cellos 2 21</t>
  </si>
  <si>
    <t>LdE/09/Espinosa de los Monteros#SO220754794937#Calle Comuneros de Cast</t>
  </si>
  <si>
    <t>VILLADIEGO:Z367412 UNI21 CASTOR A101</t>
  </si>
  <si>
    <t>LdE/09/ARANDA DE DUERO#SO22031034345#Carretera La Aguilera/ 00998-SUPE</t>
  </si>
  <si>
    <t>LdE/09/Pedrosa de Río Úrbel#SO220962046173#Calle Real (Lodoso) 5</t>
  </si>
  <si>
    <t>HFA/09/PEDROSA DE TOBALINA#2022-0967017-8398555#Ctra Traspaderne 54</t>
  </si>
  <si>
    <t>MECERREYES:Z353843 UNICO21 A101</t>
  </si>
  <si>
    <t>MEDINA POMAR:Z358670 UNI21 CASTOR A102</t>
  </si>
  <si>
    <t>PEDROSA VALDEP:Z365791 UNI21 CASTOR A101</t>
  </si>
  <si>
    <t>PEDROSA VALDEP:Z365817 UNICO21 A101</t>
  </si>
  <si>
    <t>PEDROSA VALDEP:Z365821 UNICO21 A101</t>
  </si>
  <si>
    <t>PEDROSA VALDEP:Z365838 UNI21 CASTOR A101</t>
  </si>
  <si>
    <t>SOTOPALACIOS:Z368544 UNICO21 A102</t>
  </si>
  <si>
    <t>OÑA:Z368684 UNICO21 A101</t>
  </si>
  <si>
    <t>OÑA:Z368694 UNICO21 A101</t>
  </si>
  <si>
    <t>[EirmtpvjsScexCNTfF]</t>
  </si>
  <si>
    <t>OÑA:Z368703 UNICO21 A101</t>
  </si>
  <si>
    <t>BG/ARLANZON:Z143616-1 PB20 A108</t>
  </si>
  <si>
    <t>BARRIOS BUREBA:Z361268 UNI21 CASTOR A101</t>
  </si>
  <si>
    <t>BARRIOS BUREBA:Z361271 UNICO21 A101</t>
  </si>
  <si>
    <t>LdE/09/Burgos #22031118381#Calle Santander/ 00004- / Bajo</t>
  </si>
  <si>
    <t>ORBAN.CASTILLO:Z357652 UNICO21 A101</t>
  </si>
  <si>
    <t>[EirmtpvcaeCNTfF]</t>
  </si>
  <si>
    <t>ORBAN.CASTILLO:Z357738 UNICO21 A101</t>
  </si>
  <si>
    <t>ORBAN.CASTILLO:Z357739 UNICO21 A101</t>
  </si>
  <si>
    <t>LERMA:Z358615 UNICO21 A102</t>
  </si>
  <si>
    <t>LdE/09/Roa#SO220857873545#Calle Eras del Pico 10, Valcabado de Roa.</t>
  </si>
  <si>
    <t>[EirvcaCNTfF]</t>
  </si>
  <si>
    <t>VADOCONDES:Z367561 UNICO21 A101</t>
  </si>
  <si>
    <t>[EirmtpvsScexLCP]</t>
  </si>
  <si>
    <t>PEDROSA VALDEP:Z365789 UNICO21 A101</t>
  </si>
  <si>
    <t>LdE/09/Aranda de Duero#SO221062652330# Plaza Maestro Nebreda 3, Escale</t>
  </si>
  <si>
    <t>OÑA:Z368625 UNICO21 A101</t>
  </si>
  <si>
    <t>[EirmtpvsSceP]</t>
  </si>
  <si>
    <t>MARTORELL: FARO+22 F2 MODIFICACIONES AI</t>
  </si>
  <si>
    <t>GURB: FARO+22 F2 IDZONA:128570</t>
  </si>
  <si>
    <t>GAVÀ: FARO+22 F2 CALLE IMAGINACIÓ 3</t>
  </si>
  <si>
    <t>SANTIBAÑEZ ZAR:Z369575 UNI21 CASTOR A101</t>
  </si>
  <si>
    <t>SANTIBAÑEZ ZAR:Z369579 UNICO21 A101</t>
  </si>
  <si>
    <t>SANTIBAÑEZ ZAR:Z369583 UNI21 CASTOR A101</t>
  </si>
  <si>
    <t>HONTORIA PINAR:Z362898 UNICO21 A101</t>
  </si>
  <si>
    <t>LdE/09/Castrojeriz #SO221063384168#Travesía Hontanas 8, Castrojeriz</t>
  </si>
  <si>
    <t>LdE/09/Burgos #SO221063420915 #Calle Real 2, Santa Inés</t>
  </si>
  <si>
    <t>LdE/09/Burgos #SO220962100159 #Plaza Huerto del Rey 6, Planta 1, Puert</t>
  </si>
  <si>
    <t>LdE/09/Burgos #SO221062769359 #Calle Vitoria 140, Planta 2, Puerta A</t>
  </si>
  <si>
    <t>LERMA:Z358600 UNICO21 A101</t>
  </si>
  <si>
    <t>09 0971008: ALIM  A-101A UNICO21 BEZANA 1</t>
  </si>
  <si>
    <t>[EidrvcexLCP]</t>
  </si>
  <si>
    <t>LdE/09/Aranda de Duero#SO220859522515 #Calle San Andres 2, Planta 3, P</t>
  </si>
  <si>
    <t>LdE/09/Briviesca #SO221063625515 #Avenida Reyes Catolicos 51</t>
  </si>
  <si>
    <t>LdE/09/Aranda de Duero#22032692966#Plaza Mayor 13 Bajo MUSEO-VINO</t>
  </si>
  <si>
    <t>LdE/09/Aranda de Duero#SO221064273616 #Calle Bajada al Molino 6, Plant</t>
  </si>
  <si>
    <t>ORBAN.CASTILLO:Z357730 UNICO21 A101</t>
  </si>
  <si>
    <t>[EirmtpvsSceLCN]</t>
  </si>
  <si>
    <t>LERMA:Z358591 UNICO21 A101</t>
  </si>
  <si>
    <t>CILLERUELO BEZ:Z368701 UNICO21 A101</t>
  </si>
  <si>
    <t>LdE/09/Hortigüela #SO221064023057#Calle San Esteban 11</t>
  </si>
  <si>
    <t>LdE/09/Huerta de Arriba#SO221063769771 #Calle Diseminado 14</t>
  </si>
  <si>
    <t>HFA/09/CASTAÑARES#2022-0910002-8607015#Ctra Logroño-Vigo,s/n Km 106</t>
  </si>
  <si>
    <t>[irveCNTg]</t>
  </si>
  <si>
    <t>QUINTANAOPIO:Z360558 UNICO21 A101</t>
  </si>
  <si>
    <t>LdE/09/Pancorbo #SO221063678449 #Carretera Logroño 1</t>
  </si>
  <si>
    <t>GARRIGA :Z362561 UNICO21 A101</t>
  </si>
  <si>
    <t>SANTIBAÑEZ ZAR:Z369580 UNICO21 A101</t>
  </si>
  <si>
    <t>VILLODRIGO:Z368987 UNICO21 A101</t>
  </si>
  <si>
    <t>[EirmtpvjsScexC]</t>
  </si>
  <si>
    <t>VILLODRIGO:Z368988 UNI21 CASTOR A101</t>
  </si>
  <si>
    <t>[EirmtpvcaCNT]</t>
  </si>
  <si>
    <t>QUINTANAOPIO:Z360556 UNICO21 A101</t>
  </si>
  <si>
    <t>[EirmtpvjsSceCNT]</t>
  </si>
  <si>
    <t>LERMA:Z358593 UNICO21 A102</t>
  </si>
  <si>
    <t>[irmtpvjsSceLCNTfFg]</t>
  </si>
  <si>
    <t>PEBANG20 LdE/09/Burgos #22030616209#Calle Vitoria, 00007-1758 , Bajo</t>
  </si>
  <si>
    <t>GRANOLLERS: FARO+22 F2 IDZONA:76346</t>
  </si>
  <si>
    <t>QUINTANAOPIO:Z360554 UNICO21 A101</t>
  </si>
  <si>
    <t>OÑA:Z368566 UNICO21 A101</t>
  </si>
  <si>
    <t>[EirmtpvsSexP]</t>
  </si>
  <si>
    <t>QUINCOCES YUSO:Z369902 UNICO21 A101</t>
  </si>
  <si>
    <t>VILLODRIGO:Z368989 UNICO21 A101</t>
  </si>
  <si>
    <t>VILLODRIGO:Z368990 UNICO21 A101</t>
  </si>
  <si>
    <t>BARBADILLO PEZ:Z346745 UNI21 CASTOR A101</t>
  </si>
  <si>
    <t>09 BVCA.:: ALIM  A-101A UNICO21 EXP.3</t>
  </si>
  <si>
    <t>[irvceLCNTfFg]</t>
  </si>
  <si>
    <t xml:space="preserve">LdE/09/Burgos #SO221065104175 #Calle Padre Conde 15, Planta 1, Puerta </t>
  </si>
  <si>
    <t>OÑA:Z368631 UNICO21 A101</t>
  </si>
  <si>
    <t>[EirmtpvsSxP]</t>
  </si>
  <si>
    <t>OÑA:Z368633 UNICO21 A101</t>
  </si>
  <si>
    <t>OÑA:Z368635 UNICO21 A101</t>
  </si>
  <si>
    <t>CILLERUELO BEZ:Z368729 UNICO21 A101</t>
  </si>
  <si>
    <t>CILLERUELO BEZ:Z368752 UNICO21 A101</t>
  </si>
  <si>
    <t>CILLERUELO BEZ:Z368741 UNICO21 A101</t>
  </si>
  <si>
    <t>SANTIBAÑEZ ZAR:Z369576 UNICO21 A101</t>
  </si>
  <si>
    <t>SANTIBAÑEZ ZAR:Z369582 UNICO21 A101</t>
  </si>
  <si>
    <t>SANTIBAÑEZ ZAR:Z369584 UNICO21 A101</t>
  </si>
  <si>
    <t>BARBADILLO PEZ:Z346728-1 UNI21 A101 COM25</t>
  </si>
  <si>
    <t>[EidrmtpvjcexP]</t>
  </si>
  <si>
    <t>Sin Comenzar</t>
  </si>
  <si>
    <t>BARBADILLO PEZ:Z346732-1 UNI21 A101</t>
  </si>
  <si>
    <t>BARBADILLO PEZ:Z346743 UNICO21 A101</t>
  </si>
  <si>
    <t>MIRANDA E/AREN:Z144143-1 0COBR A102</t>
  </si>
  <si>
    <t>LdE/09/Santa Inés#SO221063408240#Calle Real 42</t>
  </si>
  <si>
    <t xml:space="preserve">LdE/09/Valle de Mena#SO221165669515#Calle Abad Vitulo 6, Villasana de </t>
  </si>
  <si>
    <t>09 LEMA.: LyC ALIM A-102A UNICO21 LERMA 2</t>
  </si>
  <si>
    <t>SANTIBAÑEZ ZAR:Z369581 UNICO21 A101</t>
  </si>
  <si>
    <t>SANTIBAÑEZ ZAR:Z369578 UNICO21 A101</t>
  </si>
  <si>
    <t>VILLASANTE:Z369959 UNICO21 A101</t>
  </si>
  <si>
    <t>VILLASANTE:Z369969 UNICO21 A101</t>
  </si>
  <si>
    <t>VILLASANTE:Z369971 UNICO21 A101</t>
  </si>
  <si>
    <t>QUINCOCES YUSO:Z369962 UNICO21 A101</t>
  </si>
  <si>
    <t>[EirmtpvsScLCP]</t>
  </si>
  <si>
    <t>QUINCOCES YUSO:Z370052 UNICO21 A101</t>
  </si>
  <si>
    <t>Asturias</t>
  </si>
  <si>
    <t>ESCALADO DIR NAVA:Lyntia Manc Comarca Sidra;Paraes,47</t>
  </si>
  <si>
    <t>[EidrvaexCPNTh]</t>
  </si>
  <si>
    <t>VILLASANTE:Z369968 UNICO21 A101</t>
  </si>
  <si>
    <t>LdE/09/Concejero #SO221166033267 #Camino La Ribera 2</t>
  </si>
  <si>
    <t>(NC) 09_CERO COBRE:QUINTANILLA-SOTOPALACIOS</t>
  </si>
  <si>
    <t>[EidrmtpvjsScaxP]</t>
  </si>
  <si>
    <t>LdE/09/Pampliega #SO220962024410 #Calle el Puente 35</t>
  </si>
  <si>
    <t>09 HDPI.: LyC ALIM  A-101A UNICO21 HONTORIA 1</t>
  </si>
  <si>
    <t>[irvcexP]</t>
  </si>
  <si>
    <t>LdE/09/Miranda de Ebro#SO221166536947#Calle Concepcion Arenal 25, Plan</t>
  </si>
  <si>
    <t>LdE/09/Burceña #SO221166597883 #Carretera Burceña 33-A</t>
  </si>
  <si>
    <t>PEBANG19 LdE/09/Gijano #SO221166369854 #Camino Gijano 1</t>
  </si>
  <si>
    <t>LdE/09/Aranda de Duero#SO221166192192 #Calle Nuñez de Balboa 8</t>
  </si>
  <si>
    <t>BRIVIESCA:Z356898 UNICO21 A101</t>
  </si>
  <si>
    <t>S.MILLAN SAZAD:Z372305 UNI21 CASTOR A101</t>
  </si>
  <si>
    <t>BG/ARLANZON:Z144563-2 0COBR A109</t>
  </si>
  <si>
    <t>BG/ARLANZON:Z144632-3 0COBR A109</t>
  </si>
  <si>
    <t>BG/ARLANZON:Z157299-2 0COBR A104</t>
  </si>
  <si>
    <t>LdE/09/Madrigalejo del Monte#22033710757#CALLE EL MIRADOR 08</t>
  </si>
  <si>
    <t>LdE/09/Aranda de Duero#SO221166400064#Calle Hontanar 6</t>
  </si>
  <si>
    <t>LdE/09/Caniego #SO221166772036 #Poblado Caniego 61</t>
  </si>
  <si>
    <t>LdE/09/Ungo #SO221167125393 #Carretera Ungo 18</t>
  </si>
  <si>
    <t>LdE/09/Aranda de Duero#SO221166972652 #Calle Montelatorre 9</t>
  </si>
  <si>
    <t>PEBANG19 LdE/09/Santecilla#22034350681#UrbanizaciÃ³n Industrial Santecilla, 0000</t>
  </si>
  <si>
    <t>VADOCONDES:Z367568 UNICO21 A101</t>
  </si>
  <si>
    <t>BG/GAMONAL:Z367087 UNI21 CASTOR A105</t>
  </si>
  <si>
    <t>[EirmtpvsSxLCP]</t>
  </si>
  <si>
    <t>Permiso Oficial</t>
  </si>
  <si>
    <t>LdE/09/Hortigüela #SO221063188193# Camino Dehesa 6</t>
  </si>
  <si>
    <t>LdE/09/Aranda de Duero#SO220858009877 #Calle Los Prados 4, Escalera D,</t>
  </si>
  <si>
    <t>BG/GAMONAL:Z367136 UNICO21 A105</t>
  </si>
  <si>
    <t>BG/GAMONAL:Z367150 UNI21 CASTOR A105</t>
  </si>
  <si>
    <t>[EirmtpvcCP]</t>
  </si>
  <si>
    <t>LdE/09/Aranda de Duero#SO220857996401 #Calle Moratin 3, Planta 2, Puer</t>
  </si>
  <si>
    <t>MEDINA POMAR:Z214361-1 0COBR A101</t>
  </si>
  <si>
    <t>MEDINA POMAR:Z214368-1 0COBR A102</t>
  </si>
  <si>
    <t>MEDINA POMAR:Z214393-1 0COBR A101</t>
  </si>
  <si>
    <t>MEDINA POMAR:Z214411-1 0COBR A101</t>
  </si>
  <si>
    <t>MEDINA POMAR:Z214418-1 0COBR A101</t>
  </si>
  <si>
    <t>LdE/09/Modubar de la Emparedada#SO22030019623 #Calle Cuesta 15 Bajo</t>
  </si>
  <si>
    <t>MEDINA POMAR:Z358203 UNI21 CASTOR A102</t>
  </si>
  <si>
    <t>VILLODRIGO:Z368984 UNICO21 A101</t>
  </si>
  <si>
    <t>LdE/09/Medina Pomar#SO221268271029 #Barrio Penilla 61</t>
  </si>
  <si>
    <t>LdE/09/Burgos#SO220756437548 #Calle Cabestreros 7, Planta 4, Puerta DR</t>
  </si>
  <si>
    <t>MEDINA POMAR:Z360577 UNICO21 A101</t>
  </si>
  <si>
    <t>BERBERANA:Z358641 UNICO21 A101</t>
  </si>
  <si>
    <t>LdE/09/Burgos#22034614979#Calle La Lora/ 00004- / Bajo</t>
  </si>
  <si>
    <t>VADOCONDES:Z367570 UNICO21 A101</t>
  </si>
  <si>
    <t>CRIL.: ALIM A-101A UNICO21 CRIALES LyC</t>
  </si>
  <si>
    <t xml:space="preserve">LdE/09/Miranda de Duero#SO221268802810#Calle Ramon y Cajal 42, Planta </t>
  </si>
  <si>
    <t>LdE/09/Caleruega #22034542471#Calle Diseminado, 00056-GAS. , Bajo-</t>
  </si>
  <si>
    <t>CONDADO:Z366821 UNICO21 A101</t>
  </si>
  <si>
    <t>[EirmtpvsScaxL]</t>
  </si>
  <si>
    <t>CONDADO:Z367033 UNICO21 A101</t>
  </si>
  <si>
    <t>LdE/09/Valle de Mena#SO221268666334 #Camino Espandillas 9, Barrio Arri</t>
  </si>
  <si>
    <t>LdE/09/VILLALBILLA DE BURGOS#22034278149#AVENIDA VALLADOLID 12 09197</t>
  </si>
  <si>
    <t>LdE/09/Burgos #22035335402#Avenida Caja Circulo/ S/N- / Local</t>
  </si>
  <si>
    <t>LdE/09/Trespaderne #SO221064359272#Calle Montellano 31</t>
  </si>
  <si>
    <t>LdE/09/Burgos #22017914567#Calle Juan de Padilla, 00001-BIBLIOTECA , B</t>
  </si>
  <si>
    <t>LdE/09/Burgos#22030744212#Carretera Fuentes Blancas/ S/N-KILOMETRO...(</t>
  </si>
  <si>
    <t>MEDINA POMAR:Z360573 UNICO21 A101</t>
  </si>
  <si>
    <t>LdE/09/Valle de Mena#SO221167551956 #Camino Quintanilla 81, Palacio (S</t>
  </si>
  <si>
    <t>09 0972003: ALIM A-101A UNICO21 HUMADA 1 LyC</t>
  </si>
  <si>
    <t>MEDINA POMAR:Z358202 UNICO21 A102</t>
  </si>
  <si>
    <t>HFA/09/ARANDA DE DUERO#SO221270078109#Calle Santiago 5-5ºD</t>
  </si>
  <si>
    <t>LdE/09/Santecilla #2022-0965001-8887905#Urbanización Industrial Santec</t>
  </si>
  <si>
    <t>CRIALES:Z362894 UNICO21 A101</t>
  </si>
  <si>
    <t>[EirmtpvjsScexLCP]</t>
  </si>
  <si>
    <t>HUMADA:Z366991 UNICO21 A101</t>
  </si>
  <si>
    <t>HUMADA:Z367038 UNICO21 A101</t>
  </si>
  <si>
    <t>HUMADA:Z367104 UNICO21 A101</t>
  </si>
  <si>
    <t>HUMADA:Z367105 UNICO21 A101</t>
  </si>
  <si>
    <t>LdE/09/Adrada de Haza#SO230170605133#Camino Alto Bodegas 6</t>
  </si>
  <si>
    <t xml:space="preserve">LdE/09/Aranda de Duero#22035509307#Avenida Castilla/ 00012-LOCAL 12 / </t>
  </si>
  <si>
    <t>LdE/09/Valle de Mena#SO230170825568 #Barrio Sobreviñas 7</t>
  </si>
  <si>
    <t>IBEAS JUARRO:Z373745 UNI21 CASTOR A101</t>
  </si>
  <si>
    <t>[EirmtpvsSeLCNTg]</t>
  </si>
  <si>
    <t>IBEAS JUARRO:Z373748 UNI21 CASTOR A101</t>
  </si>
  <si>
    <t>IBEAS JUARRO:Z373758 UNI21 CASTOR A101</t>
  </si>
  <si>
    <t>S.JUAN (BG) :Z373714 UNICO21 CASTOR A101</t>
  </si>
  <si>
    <t>[EidrmtpvsScP]</t>
  </si>
  <si>
    <t>SARRACIN:Z373716 UNI21 CASTOR A101</t>
  </si>
  <si>
    <t>[af]</t>
  </si>
  <si>
    <t>SARRACIN:Z373718 UNI21 CASTOR A101</t>
  </si>
  <si>
    <t xml:space="preserve">LdE/09/Vilviestre del Pinar#22033976301#Calle Vega del Molino/ 01775- </t>
  </si>
  <si>
    <t>CRIALES:Z362434 UNICO21 A101</t>
  </si>
  <si>
    <t>[EirmtpvjsScexL]</t>
  </si>
  <si>
    <t>BG/ARLANZON:Z143599-3 0COBR A108</t>
  </si>
  <si>
    <t>MIRANDA E/AREN:Z144059-1 0COBR A104</t>
  </si>
  <si>
    <t>MIRANDA E/AREN:Z144071-1 0COBR A102</t>
  </si>
  <si>
    <t>MIRANDA E/AREN:Z144072-1 0COBR A102</t>
  </si>
  <si>
    <t>MIRANDA E/AREN:Z144118-1 0COBR A102</t>
  </si>
  <si>
    <t>MIRANDA E/AREN:Z144120-1 0COBR A101</t>
  </si>
  <si>
    <t>MIRANDA E/AREN:Z144176-1 0COBR A101</t>
  </si>
  <si>
    <t>MIRANDA E/AREN:Z144200-1 0COBR A101</t>
  </si>
  <si>
    <t>MIRANDA E/AREN:Z144217-1 0COBR A104</t>
  </si>
  <si>
    <t>BG/ARLANZON:Z144567-2 0COBR A104</t>
  </si>
  <si>
    <t>BG/ARLANZON:Z144624-3 0COBR A104</t>
  </si>
  <si>
    <t>BG/ARLANZON:Z145652-2 0COBR A109</t>
  </si>
  <si>
    <t>09 QDEY.: LyC ALIM A-101A UNICO21 QUINCOCES</t>
  </si>
  <si>
    <t>LdE/09/Castrojeriz#23010235381#Calle El Castillo 103 Chalet</t>
  </si>
  <si>
    <t>[EirvcaCNTf]</t>
  </si>
  <si>
    <t>LdE/09/La Cueva de Roa#SO230171543558#Calle Eras 18</t>
  </si>
  <si>
    <t>LdE/09/Aranda de Duero#SO230171207869#Calle Fernan Gonzalez 3</t>
  </si>
  <si>
    <t>MIRANDA E/AREN:Z144115-1 0COBR A101</t>
  </si>
  <si>
    <t>[EirmtpvjsSceCNTfFAg]</t>
  </si>
  <si>
    <t>MEDINA POMAR:Z214401-1 0COBR A102</t>
  </si>
  <si>
    <t>LdE/09/Orbaneja Riopico#23010514651#Calle Principal/ 00006- / Bajo-</t>
  </si>
  <si>
    <t>LdE/09/Nava de Mena#SO230171724646#Calle la Isla 19 - D</t>
  </si>
  <si>
    <t>LdE/09/Burgos#SO230172241499#Avenida Los Derechos Humanos 64</t>
  </si>
  <si>
    <t>LdE/09/Aranda de Duero#23010574088#Calle Rosales 13 004 A</t>
  </si>
  <si>
    <t>LdE/09/Burgos#SO230170487059#Camino Casa de la Vega 35, Planta 5, Puer</t>
  </si>
  <si>
    <t>BG/ARLANZON:Z144591-1 0COBR A104</t>
  </si>
  <si>
    <t>BG/ARLANZON:Z144601-1 0COBR A104</t>
  </si>
  <si>
    <t>BG/ARLANZON:Z144611-1 0COBR A104</t>
  </si>
  <si>
    <t>BG/ARLANZON:Z148299-3 0COBR A104</t>
  </si>
  <si>
    <t>MIRANDA E/AREN:Z144138-1 0COBR A101</t>
  </si>
  <si>
    <t>MIRANDA E/AREN:Z144166-1 0COBR A102</t>
  </si>
  <si>
    <t>[EirmtpvsSceLCP]</t>
  </si>
  <si>
    <t>ESPINOSA MONTE:Z346832-1 0COBR A101</t>
  </si>
  <si>
    <t>LdE/09/Villaldemiro#SO230170738030 #Calle Huertas 2</t>
  </si>
  <si>
    <t>LdE/09/Valle de Mena#SO230171963925#Calle Eladio Bustamante 60, Planta</t>
  </si>
  <si>
    <t>LdE/09/Burgos#SO230172041080#Calle Fuenteovejuna 24 Bloque 2, Escalera</t>
  </si>
  <si>
    <t>LdE/09/San Juan#SO230171725381 #Camino San Juan 13</t>
  </si>
  <si>
    <t>LdE/09/Rubena#23010243976#Carretera Madrid-Irun, S/N-</t>
  </si>
  <si>
    <t>LdE/09/Burgos#SO230172433699#Calle Madrid 13, Planta 3, Puerta C</t>
  </si>
  <si>
    <t>09 0967014:ALIM A-101A UNICO21 OÑA</t>
  </si>
  <si>
    <t>CRIALES:Z367584 UNICO21 A101</t>
  </si>
  <si>
    <t>ROYUELA RIO FR:Z368264 CASTOR UNICO21 A101</t>
  </si>
  <si>
    <t>VILLASANTE:Z369973 UNICO21 A101</t>
  </si>
  <si>
    <t>QUINCOCES YUSO:Z370158 UNICO21 A101</t>
  </si>
  <si>
    <t>IBEAS JUARRO:Z373738 UNI21 CASTOR A101</t>
  </si>
  <si>
    <t>IBEAS JUARRO:Z373740 UNI21 CASTOR A101</t>
  </si>
  <si>
    <t>[EirmtpvjsScaexLCNTg]</t>
  </si>
  <si>
    <t>SARRACIN:Z317399 UNICO21 A101</t>
  </si>
  <si>
    <t>[EirmtpvsScxP]</t>
  </si>
  <si>
    <t>SARRACIN:Z317403 UNICO21 A101</t>
  </si>
  <si>
    <t>SARRACIN:Z373707 UNI21 CASTOR A101</t>
  </si>
  <si>
    <t>BG/GAMONAL:Z149608-2 0COBR A110</t>
  </si>
  <si>
    <t>BG/GAMONAL:Z156901-1 0COBR A107</t>
  </si>
  <si>
    <t>PINEDA TRANSMO:Z344384 COMERCIAL23 A101</t>
  </si>
  <si>
    <t>[EidrmtpvjsScexLCNTg]</t>
  </si>
  <si>
    <t>PINEDA TRANSMO:Z344336 COMERCIAL23 A101</t>
  </si>
  <si>
    <t>HFT/09/LA VEGA#SO230173171249#Calle La Vega 14</t>
  </si>
  <si>
    <t>(NC) RENOVACION (09):MEDINA POMAR-BRIVIESCA</t>
  </si>
  <si>
    <t>[EirmtpvseLCNTgh]</t>
  </si>
  <si>
    <t>SALAS INFANTES:Z373864 UNI21 CASTOR A101</t>
  </si>
  <si>
    <t>SALAS INFANTES:Z373900 UNI21 CASTOR A101</t>
  </si>
  <si>
    <t>MIRANDA E/AREN:Z144145-1 0COBR A104</t>
  </si>
  <si>
    <t>[EirmtpvcaxCNTf]</t>
  </si>
  <si>
    <t>MIRANDA E/AREN:Z144169-1 0COBR A102</t>
  </si>
  <si>
    <t>09 0965014:ALIM A-101A UNICO21 VILLASANTE</t>
  </si>
  <si>
    <t>LdE/09/Valle de Mena#SO221166357752 #Urbanización Señorio de Vivanco 6</t>
  </si>
  <si>
    <t>LdE/09/Valle de Mena#SO230172677360 #Diseminado Diseminado 53</t>
  </si>
  <si>
    <t>HFA/09/MALTRANILLA#2023-0965013-8159079#Urbanización El Ejido 14-BajoD</t>
  </si>
  <si>
    <t>BG/ARLANZON:Z142709-2 0COBR A106</t>
  </si>
  <si>
    <t>PEDROSA VALDEP:Z344559-1 0COBR A101</t>
  </si>
  <si>
    <t>LdE/09/Valle de Mena#SO230273453184 #Calle Eladio Bustamante 68</t>
  </si>
  <si>
    <t>LdE/09/Orbaneja Riopico#SO230274079612 #Barrio Quemadillo 19, Quintani</t>
  </si>
  <si>
    <t>LdE/09/Pampliega #SO221064352898 #Calle el Castillo 35</t>
  </si>
  <si>
    <t>LdE/09/Mozares#SO230273303046 #Poblado Mozares 26</t>
  </si>
  <si>
    <t>[EirvcaCNTFA]</t>
  </si>
  <si>
    <t>09 SAZA.: ALIM  A-101A UNICO21 SANTIBAÑEZ/ZARZAGUDA</t>
  </si>
  <si>
    <t>HFA/09/ARANDA DE DUERO#SO230172508768#Calle Quintanilla de ls Viñas 17</t>
  </si>
  <si>
    <t>PINEDA TRANSMO:Z344390 COMERCIAL23 A101</t>
  </si>
  <si>
    <t>BRIVIESCA:Z356900 UNICO21 A101</t>
  </si>
  <si>
    <t>LdE/09/Burgos#SO230274027552 #Calle San Nicolas 6, Planta 7, Puerta IZ</t>
  </si>
  <si>
    <t>LdE/09/Burgos#23010989085#Calle Cardenal Segura 3 Bajo HALCON-SAVIA</t>
  </si>
  <si>
    <t>LdE/09/Pedrosa de Duero#SO221269345045 #Carretera Bu-132 (Anguix-Valca</t>
  </si>
  <si>
    <t>BRIVIESCA:Z356901 UNICO21 A101</t>
  </si>
  <si>
    <t>MEDINA POMAR:Z360581 UNICO21 A101</t>
  </si>
  <si>
    <t>LdE/09/Baños de Valdearados#SO221167267326#Carretera Aranda 17</t>
  </si>
  <si>
    <t>LdE/09/Villaldemiro#SO230171979081 #Calle Tamarón 7</t>
  </si>
  <si>
    <t>LdE/09/Calzada de Bureba#23011858546#Calle San Miguel/ 00067- / Bajo-</t>
  </si>
  <si>
    <t>[EirvP]</t>
  </si>
  <si>
    <t>LdE/09/Milagros#22034018272#Avenida Castilla, 00053- , Bajo</t>
  </si>
  <si>
    <t>LdE/09/Bortedo#22034863626#Lugar Diseminado, 00033- , Bajo</t>
  </si>
  <si>
    <t>LdE/09/Lerma#22035691237#Diseminado Lerma, 00104-(GASOLINERA , Bajo)</t>
  </si>
  <si>
    <t>BG/GAMONAL:Z285600-2 UNI21 A105</t>
  </si>
  <si>
    <t>BG/GAMONAL:Z346763-4 UNI21 A105</t>
  </si>
  <si>
    <t>[Eiaf]</t>
  </si>
  <si>
    <t>LdE/09/Villasana de Mena#SO221268313972 #Camino San Juan 4</t>
  </si>
  <si>
    <t>LdE/09/Pedrosa de Tobalina#SO230275240363#Carretera Bu-530 (Barcina) 1</t>
  </si>
  <si>
    <t>LdE/09/Burgos#SO221166153140 #Calle Alejandro Yagüe 7, Planta 1, Puert</t>
  </si>
  <si>
    <t>LdE/09/Villalba de Duero#21035818003#Calle San Pedro, 00010- , Bajo-</t>
  </si>
  <si>
    <t>[irvcaCNTfF]</t>
  </si>
  <si>
    <t>LdE/09/Cubo de Bureba#SO221270322832#Calle Real 59</t>
  </si>
  <si>
    <t>[irvcCNTfF]</t>
  </si>
  <si>
    <t>LdE/09/Medina de Pomar#SO230377005202 #Plaza Mayor 4, Planta 2, Puerta</t>
  </si>
  <si>
    <t>LdE/09/Villasana de Mena#SO221166708902 #Calle Tarriba 12 - B, Tarriba</t>
  </si>
  <si>
    <t>LdE/09/Burgos#SO230376731556 #Calle San Lesmes 14, Planta Entreplanta,</t>
  </si>
  <si>
    <t>LdE/09/Aranda de Duero#SO230377013507#Calle San Francisco 40, Planta 1</t>
  </si>
  <si>
    <t>LdE/09/Lezana de Mena#SO221269787156 #Carretera Lezana 2</t>
  </si>
  <si>
    <t>VILLODRIGO:Z368980 UNICO21 A101</t>
  </si>
  <si>
    <t>SARRACIN:Z317397-1 UNI21 A101</t>
  </si>
  <si>
    <t>[EidrmtpvjsScexP]</t>
  </si>
  <si>
    <t>LdE/09/Sotillo de la Ribera#SO230274040723 #Camino Real 10</t>
  </si>
  <si>
    <t>LdE/09/Ibeas de Juarros#SO221063169812 #Calle el Solar 22</t>
  </si>
  <si>
    <t>MEDINA POMAR:Z214366-1 0COBR A101</t>
  </si>
  <si>
    <t>LdE/09/Valle de Mena#SO230170719919 #Lugar Diseminado 40</t>
  </si>
  <si>
    <t>LdE/09/Valle de Valdebezana#SO230172553717 #Poblado Hoz de Arreba 1, H</t>
  </si>
  <si>
    <t>LdE/09/Valle de Mena#SO230376779080 #Lugar Diseminado 22, Ungo</t>
  </si>
  <si>
    <t>LdE/09/Aranda de Duero#SO230377681459 #Calle Hospicio 1, Planta 1, Pue</t>
  </si>
  <si>
    <t>BG/GAMONAL:Z156310-1 UNI21 A105</t>
  </si>
  <si>
    <t>LdE/09/Miranda de Ebro#23012959398#Calle La Picota/ 00032- / Bajo</t>
  </si>
  <si>
    <t>LdE/09/Aranda de Duero#SO221166067202 #Cañada Príncipe Felipe S/N, Mil</t>
  </si>
  <si>
    <t>LdE/09/Aranda de Duero#SO221269447400 #Carretera Estacion 27, Planta 4</t>
  </si>
  <si>
    <t>BG/ARLANZON:Z144576-3 0COBR A104</t>
  </si>
  <si>
    <t>LdE/09/Quintanilla de la Mata#SO230376704408 #Carretera Madrid 11</t>
  </si>
  <si>
    <t>[EirvPh]</t>
  </si>
  <si>
    <t>LdE/09/Valle de Mena#SO230273815829 #Lugar Diseminado 15</t>
  </si>
  <si>
    <t>SEDANO:Z373876 UNICO21 A101</t>
  </si>
  <si>
    <t>[EirmtpvsScexLCNTfFAg]</t>
  </si>
  <si>
    <t>MEDINA POMAR:Z214412-2 0COBR A101</t>
  </si>
  <si>
    <t>[EirmtpvsSceCNTfFAg]</t>
  </si>
  <si>
    <t>LdE/09/Pancorvo#SO230376836231#Calle Madrid 4, Santa Maria Rivarredond</t>
  </si>
  <si>
    <t>[irveCNTfg]</t>
  </si>
  <si>
    <t>LdE/09/BURGOS#SO230377899230 #Calle Lain Calvo 11, Planta 5, Puerta B</t>
  </si>
  <si>
    <t>LdE/09/Miranda de Ebro#SO230275026045 #Calle San Juan 24, Planta 1, Pu</t>
  </si>
  <si>
    <t>LdE/09/Burgos #23013943217#Calle Petronila Casado/ 00024- / Bajo-Local</t>
  </si>
  <si>
    <t>MEDINA POMAR:Z358201 UNICO21 A102</t>
  </si>
  <si>
    <t>MEDINA POMAR:Z214389-1 0COBR A101</t>
  </si>
  <si>
    <t>09 0967007: ALIM  A-101 UNICO21 EXP.1</t>
  </si>
  <si>
    <t>[irvcexLCPNTRg]</t>
  </si>
  <si>
    <t>09 0969019: ALIM  A-101A UNICO21 SILOS 1</t>
  </si>
  <si>
    <t>09 0971004: ALIM A-101A UNICO21 SEDANO 1 LyC</t>
  </si>
  <si>
    <t>[EirvcexLC]</t>
  </si>
  <si>
    <t>LdE/09/Burgos #SO221167334253 #Calle Escobilla 6, Cortes</t>
  </si>
  <si>
    <t>LdE/09/Vivanco de Mena#SO230377961686 #Camino Cementerio 7</t>
  </si>
  <si>
    <t>LdE/09/Pancorvo#SO230377428300 #Calle Fuente 26, Santa María Rivarredo</t>
  </si>
  <si>
    <t>LdE/09/Burgos#SO230378306650 #Calle San Pedro de Cardeña 25-B</t>
  </si>
  <si>
    <t>LdE/09/Quintanilla del Agua#SO230172622470 #Calle Mayor 49</t>
  </si>
  <si>
    <t>LdE/09/Milagros#22034094101#Carretera Madrid-Irun, 00149-A-1 KM. 149 G</t>
  </si>
  <si>
    <t>[irvceLCNTF]</t>
  </si>
  <si>
    <t>LdE/09/Burgos #23013600447#Calle San Carlos 4 1 004 C,</t>
  </si>
  <si>
    <t>[EircaCNTfF]</t>
  </si>
  <si>
    <t>LdE/09/Burgos #SO230478889483 #Calle Concepción 21</t>
  </si>
  <si>
    <t xml:space="preserve">LdE/09/Burgos#23014463527#Calle Calzadas/ 00005-BAR OJALATA </t>
  </si>
  <si>
    <t>LdE/09/Burgos G#SO230478881308 #Avenida Cid Campeador 60, Planta 4, Pu</t>
  </si>
  <si>
    <t>LdE/09/Maltranilla#SO230377419806 #Urbanización El Ejido 1</t>
  </si>
  <si>
    <t>SEDANO:Z373875 UNICO21 A101</t>
  </si>
  <si>
    <t>LdE/09/Poza de la Sal#SO230378588050 #Camino de la Nava 107</t>
  </si>
  <si>
    <t>LdE/09/Aranda de Duero#SO230172605638 #Calle Renalte 13, Gumiel de Izá</t>
  </si>
  <si>
    <t>BRIVIESCA:Z257368 UNICO21 A101</t>
  </si>
  <si>
    <t xml:space="preserve">LdE/09/Huerta de Rey#SO230479332951 #Carretera Hinojosa 79, Planta 2, </t>
  </si>
  <si>
    <t>LdE/09/Quintanilla-Vivar#23012129566#Calle San Roque/ 00005- / Bajo-</t>
  </si>
  <si>
    <t>LdE/09/Valle de Mena#SO230479506270 #Camino El Berron 7, El Berron</t>
  </si>
  <si>
    <t>LdE/09/Medina de Pomar#SO230378423252 #Urbanización Villahermosa 4, Ci</t>
  </si>
  <si>
    <t>LdE/09/Valle de Mena#SO230274935621 #Diseminado Gijano 57</t>
  </si>
  <si>
    <t>STO.DOMINGO SI:Z373872 UNICO21 A101</t>
  </si>
  <si>
    <t>STO.DOMINGO SI:Z373882 UNI21 CASTOR A101</t>
  </si>
  <si>
    <t>ESPINOSA MONTE:Z346839-1 0COBR A101</t>
  </si>
  <si>
    <t>ESPINOSA MONTE:Z346840-2 0COBR A101</t>
  </si>
  <si>
    <t>LdE/09/ Las Quintanillas#SO230479107668 #Carretera N-120 (Logroño-Vigo</t>
  </si>
  <si>
    <t>LdE/09/Burgos#SO230377853919 #Calle Francisco Salinas 8</t>
  </si>
  <si>
    <t>LdE/09/Arauzo de Salce#SO230273308280 #Calle Arena 45</t>
  </si>
  <si>
    <t>LdE/09/Madrigalejo del Monte#SO230479844673 #Plaza Mayor 1, Montuenga</t>
  </si>
  <si>
    <t>LdE/09/Tubilla del Lago#SO230479857552 #Calle Real 32</t>
  </si>
  <si>
    <t>LdE/09/Rabé de las Calzadas#SO230480091057 #Calle San Baudel 16, Plant</t>
  </si>
  <si>
    <t>LdE/09/Belorado#SO230479882518 #Barrio Corro 40</t>
  </si>
  <si>
    <t xml:space="preserve">LdE/09/Valle de Mena#SO230480124304 #Diseminado Santecilla 10, Planta </t>
  </si>
  <si>
    <t>LdE/09/Aranda de Duero#23014852255#Calle Fernan Gonzalez 28 004 B</t>
  </si>
  <si>
    <t>LdE/09/Santecillla#SO230480316832 #Urbanización Industrial Santecill</t>
  </si>
  <si>
    <t>MEDINA POMAR:Z358947 UNI21 CASTOR A102</t>
  </si>
  <si>
    <t>TRESPADERNE:Z372493 UNI21 CASTOR A101</t>
  </si>
  <si>
    <t>TRESPADERNE:Z372501 UNICO21 A101</t>
  </si>
  <si>
    <t>LdE/09/Medina de Pomar#SO230378677576 #Poblado Villacomparada de Rueda</t>
  </si>
  <si>
    <t>LdE/09/Santecilla#23014467820#Urbanización Industrial Santecilla, 0000</t>
  </si>
  <si>
    <t>LdE/09/Vadocondes#SO230478886582 #Calle Don Prudencio Ortego 40</t>
  </si>
  <si>
    <t>LdE/09/Sotillo de la Ribera#SO230480224340 #Calle Eras 48</t>
  </si>
  <si>
    <t>LdE/09/Ciadoncha#SO230376946103 #Calle Burgos S/N, Ciadoncha</t>
  </si>
  <si>
    <t xml:space="preserve">BRIVIESCA:Z356899 UNI21 CASTOR A101 </t>
  </si>
  <si>
    <t>[EirvceLCNTfFg]</t>
  </si>
  <si>
    <t>LdE/09/Lerma#SO230480405725 #Camino El Parque 1</t>
  </si>
  <si>
    <t>LdE/09/Santelices#SO230480085722 #Carretera Bilbao 16, Santelices</t>
  </si>
  <si>
    <t>LdE/09/Saldaña de Burgos#23015364344#Carretera Madrid-Irun, S/N-KILOME</t>
  </si>
  <si>
    <t>LdE/09/Poza de la Sal#SO230480216665 #Calle Diseminado 79</t>
  </si>
  <si>
    <t>LdE/09/Villafranca Montes de Oca#SO230480694310#Pasaje la Revilla 9</t>
  </si>
  <si>
    <t>LdE/09/Tubilla del Lago#SO230480398282 #Calle Aranda 5</t>
  </si>
  <si>
    <t xml:space="preserve">LdE/09/Valle de Mena#SO230480702750 #Barrio Santiago 8, Villanueva de </t>
  </si>
  <si>
    <t>LdE/09/Villarcayo de Merindad de Cast#SO230580793872 #Residencial Virg</t>
  </si>
  <si>
    <t xml:space="preserve">LdE/09/Burgos#SO230581614067 #Calle Pablo Casals 32, Planta 1, Puerta </t>
  </si>
  <si>
    <t>LdE/09/ Espinosa de los Monteros#SO230581182678 #Lugar Bárcenas S/N, B</t>
  </si>
  <si>
    <t>LdE/09/Caleruega#SO230480747077#Carretera Aranda 31,Baños de Valdearad</t>
  </si>
  <si>
    <t>LdE/09/Medina de Pomar#SO221166135141 #Calle Medina de Rioseco 2</t>
  </si>
  <si>
    <t>MEDINA POMAR:Z214395-1 0COBR A101</t>
  </si>
  <si>
    <t>LdE/09/Vilviestre del Pinar#SO221063154880 #Calle las Vegas,6</t>
  </si>
  <si>
    <t>LdE/09/Villarcayo de Merindad de Cast#SO230581536139 #Calle Jerbo 5, B</t>
  </si>
  <si>
    <t>LdE/09/Canicosa de la Sierra#SO230581525744 #Calle San Bartolome 22</t>
  </si>
  <si>
    <t>LdE/09/Burgos#SO230581934142 #Barrio San Cristobal 1, Planta 4, Puerta</t>
  </si>
  <si>
    <t>LdE/09/Valle de Mena#SO230581454836 #Diseminado Gijano 63, Nocedal</t>
  </si>
  <si>
    <t>LdE/09/Aranda de Duero#23015782359#Camino de Picocho 25 Bajo</t>
  </si>
  <si>
    <t>IBEAS JUARRO:Z373731 UNI21 CASTOR A101</t>
  </si>
  <si>
    <t>MEDINA POMAR:Z346753-2 UNI21 A102</t>
  </si>
  <si>
    <t>[EidrmtpvsScxLCP]</t>
  </si>
  <si>
    <t>BG/GAMONAL:Z144749-2 0COBR A104</t>
  </si>
  <si>
    <t>BG/GAMONAL:Z156906-1 0COBR A107</t>
  </si>
  <si>
    <t>MEDINA POMAR:Z214364-1 0COBR A101</t>
  </si>
  <si>
    <t>MEDINA POMAR:Z214409-1 0COBR A101</t>
  </si>
  <si>
    <t>09 PNGO.: ALIM  A-101A UNICO21 LYC PRADOLUEN 1</t>
  </si>
  <si>
    <t>[EirvcexLCNTfFg]</t>
  </si>
  <si>
    <t>LdE/09/Salas de los Infantes#SO230581282899 #Calle Fuente del Rey 3, C</t>
  </si>
  <si>
    <t>LdE/09/Valle de Mena#SO230581782274 #Carretera Nocedal 2, Nocedal</t>
  </si>
  <si>
    <t>MIRANDA E/AREN:Z144128-2 0COBR A101</t>
  </si>
  <si>
    <t xml:space="preserve">09 MEFE.: ALIM A-101A UNICO21 MELGAR 1 </t>
  </si>
  <si>
    <t>LdE/09/BURGOS#23016260802#Paseo Pisones, 00049-CENTRO PRELABORAL , Baj</t>
  </si>
  <si>
    <t>LdE/09/Valle de Mena#SO230683252759 #Poblado Caniego 6, Caniego</t>
  </si>
  <si>
    <t>IBEAS JUARRO:Z373734 UNI21 CASTOR A101</t>
  </si>
  <si>
    <t>ARANDA DUERO/M:Z143803-1 UNI21 A101</t>
  </si>
  <si>
    <t>COMPLEMTENTARIA DE LA ACT 8473664</t>
  </si>
  <si>
    <t>LdE/09/Valle de Mena#SO230683423998 #Camino Villasuso 20, Villasuso de</t>
  </si>
  <si>
    <t>HFA/09/BURGOS#SO230683143338#Calle Poeta Martin Garrido 5</t>
  </si>
  <si>
    <t>LdE/09/Villasana de Mena#SO230582730515 #Carretera Burceña 4, Burceña</t>
  </si>
  <si>
    <t>MIRANDA E/AREN:Z144071-3 UNI21 A102</t>
  </si>
  <si>
    <t>MIRANDA E/AREN:Z144145-2 UNI21 A104</t>
  </si>
  <si>
    <t>MIRANDA E/AREN:Z144166-3 UNI21 A102</t>
  </si>
  <si>
    <t>LdE/09/Valle de Mena#SO230683739663 #Lugar Diseminado 64</t>
  </si>
  <si>
    <t>LdE/09/Valle de Mena#SO230683281318 #Camino Taranco S/N, Taranco</t>
  </si>
  <si>
    <t>BAÑV. (09):AmpliacionCTOSat 20934 Exp 477611</t>
  </si>
  <si>
    <t>LdE/09/Merindad de Sotoscueva#SO230683960695 #Calle Entrambosrios 43</t>
  </si>
  <si>
    <t>[EirvexLCNTg]</t>
  </si>
  <si>
    <t>LdE/09/Ameyugo#2023/0966005/8010851#Calle Autopista BU-MZg sn, Area Se</t>
  </si>
  <si>
    <t>LdE/09/ Peñaranda de Duero#SO230683406307 #Calle Manzano 8</t>
  </si>
  <si>
    <t>LdE/09/Navas del Pinar#SO230683903697 #Carretera Sagunto 1</t>
  </si>
  <si>
    <t>LdE/09/Trespaderne#SO230683750207 #Travesía Mijangos 3, Nofuentes</t>
  </si>
  <si>
    <t>[irvexLCNTfg]</t>
  </si>
  <si>
    <t>VD/VADILLOS:Z114592-2 0COBR A103</t>
  </si>
  <si>
    <t>TRESPADERNE:Z372504 UNI21 CASTOR A101</t>
  </si>
  <si>
    <t>ESPINOSA MONTE:Z358264-7 0COBR A101</t>
  </si>
  <si>
    <t>LdE/09/Caleruega#SO230684500685 #Calle Cava Arriba 61, Planta 0, Puert</t>
  </si>
  <si>
    <t>LdE/09/Valle de Mena#SO230785502068 #Camino Barriolaza 7, Planta 0, Pu</t>
  </si>
  <si>
    <t xml:space="preserve">LdE/09/Madrigalejo del Monte#SO230685105744 #Calle eras del rabanillo </t>
  </si>
  <si>
    <t>LdE/09/Valle de Mena#SO230683742678 #Lugar Diseminado 40</t>
  </si>
  <si>
    <t>LdE/09/Orbaneja Riopico#SO230684334985 #Barrio Quemadillo 19, Quintani</t>
  </si>
  <si>
    <t>LdE/09/Burgos#2306/0965013/5972772#Paseo Sierra de Atapuerca, 00004-UN</t>
  </si>
  <si>
    <t>LdE/09/#SO230785584588#Calle Parte 20, Los Barrios de Bureba</t>
  </si>
  <si>
    <t>LdE/09/Valle de Mena#SO230582862822 #Diseminado Gijano 5, Nocedal</t>
  </si>
  <si>
    <t>BRIVIESCA:Z356896 UNICO21 A101</t>
  </si>
  <si>
    <t>BRIVIESCA:Z356897 UNICO21 A101</t>
  </si>
  <si>
    <t>TUBILLA LAGO:Z361530 UNI21 CASTOR A101</t>
  </si>
  <si>
    <t>CONDADO:Z366859 UNICO21 A101</t>
  </si>
  <si>
    <t>MECERREYES:Z376445 UNICO21 A101</t>
  </si>
  <si>
    <t>TORDOMAR:Z324481-3 0COBR A101</t>
  </si>
  <si>
    <t>ESPINOSA MONTE:Z346835-3 0COBR A101</t>
  </si>
  <si>
    <t>MELGAR FERNAME:Z377512 0COBR A101</t>
  </si>
  <si>
    <t>MELGAR FERNAME:Z377513 0COBR A101</t>
  </si>
  <si>
    <t>MELGAR FERNAME:Z377514 0COBR A101</t>
  </si>
  <si>
    <t>MELGAR FERNAME:Z377515 0COBR A101</t>
  </si>
  <si>
    <t>MELGAR FERNAME:Z377519 0COBR A101</t>
  </si>
  <si>
    <t>MELGAR FERNAME:Z377520 0COBR A101</t>
  </si>
  <si>
    <t>MELGAR FERNAME:Z377521 0COBR A101</t>
  </si>
  <si>
    <t>MELGAR FERNAME:Z377523 0COBR  A101</t>
  </si>
  <si>
    <t>PEÑAFLOR HORNI:Z375665 0COBR CASTOR A101</t>
  </si>
  <si>
    <t>LdE/09/#SO230786886849 #Calle Alta 31, Castrillo del Val</t>
  </si>
  <si>
    <t>LdE/09/#SO230684838587 #Calle Aniceto Ramirez 44</t>
  </si>
  <si>
    <t>LdE/09/Quintana del Pidio#SO230786889759 #Calle Soto 17</t>
  </si>
  <si>
    <t>LdE/09/Merindad de Valdeporres#SO230785648598 #Urbanización Almudena 3</t>
  </si>
  <si>
    <t>LdE/09/#2023/0910001/8258622#Calle Paloma/ 00029- / Bajo</t>
  </si>
  <si>
    <t>LdE/09/#2023/0966004/8242183#Parque Antonio de Cabezon/ 00014-CASERA O</t>
  </si>
  <si>
    <t>HFA/09/MEDINA DE POMAR#SO230787319269#Calle La Penilla 23</t>
  </si>
  <si>
    <t xml:space="preserve">LdE/09/Aranda de Duero#2023/0961003/8313257#Carretera de Salas de los </t>
  </si>
  <si>
    <t>LdE/09/San Martín de Rubiales#SO230683403102#Calle Mambrilla 59 Parcel</t>
  </si>
  <si>
    <t>[irvaCNT]</t>
  </si>
  <si>
    <t>LdE/09/Fuentelcésped#SO230684749462 #Calle Torre 3</t>
  </si>
  <si>
    <t>LdE/09/Burgos#SO230787641144 #Calle Burgos 4, Planta 1, Puerta E</t>
  </si>
  <si>
    <t>S.JULIA VILATO:Z378349 UNICO22 A101</t>
  </si>
  <si>
    <t>CONDADO:Z367047 CASTOR UNICO21 A101</t>
  </si>
  <si>
    <t>MEDINA POMAR:Z214406-1 0COBR A101</t>
  </si>
  <si>
    <t>PANCORBO:Z324578-2 0COBR A101</t>
  </si>
  <si>
    <t>09 0968004: ALIM  A-101A UNICO21 VILLO 1</t>
  </si>
  <si>
    <t>LdE/09/Quintanar de la Sierra#SO230785624475 #Calle Ernesto Sanz y San</t>
  </si>
  <si>
    <t>LdE/09/Villasana de Mena#SO230787637755 #Calle Ervigio 1</t>
  </si>
  <si>
    <t>LdE/09/Burgos# 2023/0910001/8341172#Calle Lain Calvo 25 local</t>
  </si>
  <si>
    <t>LdE/09/Salas de los Infantes#SO230787181580 #Calle Fuente del Rey 1, C</t>
  </si>
  <si>
    <t>[irvPh]</t>
  </si>
  <si>
    <t xml:space="preserve">LdE/09/Villasana de Mena#SO230888154585 #Barrio Viñaval 47, Planta 0, </t>
  </si>
  <si>
    <t>LdE/09/Villasana de Mena#SO230787338327 #Diseminado Burceña 3</t>
  </si>
  <si>
    <t>LdE/09/Trespaderne#8529477# Calle Negro Dia 9 Bajo</t>
  </si>
  <si>
    <t>LdE/09/Milagros#8329099#Calle Avila, 00014- , Bajo-</t>
  </si>
  <si>
    <t>POLA LENA:Z368295 UNICO21 A101</t>
  </si>
  <si>
    <t>LdE/09/Fuentecen# 2022/0961029/8221178#Calle Diego Arias de Miranda/ 0</t>
  </si>
  <si>
    <t>VARG.: ALIM A-101A CERO_COBRE  VILLA 1</t>
  </si>
  <si>
    <t>Calle Autopista Burgos-Malzaga/ S/N-KILOMETRO...(0065/0)EST</t>
  </si>
  <si>
    <t>[irvceLCNTFg]</t>
  </si>
  <si>
    <t>LdE/09/Burgos#8390255#Calle Angel Garcia Bedoya 11 Bajo</t>
  </si>
  <si>
    <t>LdE/09/Burgos#SO230888568620 #Calle Alejandro Yagüe 3, Planta 5, Puert</t>
  </si>
  <si>
    <t>LdE/09/Valle de Mena#SO230888716432 #Diseminado Santecilla 1, Santecil</t>
  </si>
  <si>
    <t>COLOMBRES:Z359758 UNICO21 A101</t>
  </si>
  <si>
    <t>LLANES:Z369234 UNICO21 A101</t>
  </si>
  <si>
    <t>LdE/09/Burgos#8408721#Avenida Cid Campeador/ 00004-7285 / Bajo</t>
  </si>
  <si>
    <t>VARG.: ALIM A-101A CERO_COBRE VILLA 2</t>
  </si>
  <si>
    <t>POLA LENA:Z368310 UNICO21 A101</t>
  </si>
  <si>
    <t>[EirmtpvjsScexLCNTfFRg]</t>
  </si>
  <si>
    <t>RIBADESELLA:Z372962 UNICO21 A102</t>
  </si>
  <si>
    <t>[EirmtpvjsScexLCNg]</t>
  </si>
  <si>
    <t>RIBADESELLA:Z372913 UNICO21 A101</t>
  </si>
  <si>
    <t>33 POLE.: ALIM A-101A UNICO21</t>
  </si>
  <si>
    <t>COLOMBRES:Z358500 UNICO21 A101</t>
  </si>
  <si>
    <t>POLA LENA:Z377480-1 0COBR A101</t>
  </si>
  <si>
    <t>[EirmtpvjceP]</t>
  </si>
  <si>
    <t>NUEVA LLANES:Z358145 UNICO21 A102</t>
  </si>
  <si>
    <t>NUEVA LLANES:Z358160 UNICO21 A102</t>
  </si>
  <si>
    <t>NUEVA LLANES:Z358262 UNICO21 A102</t>
  </si>
  <si>
    <t>NUEVA LLANES:Z358293 UNICO21 A102</t>
  </si>
  <si>
    <t>NUEVA LLANES:Z358297 UNICO21 A102</t>
  </si>
  <si>
    <t>NUEVA LLANES:Z358310 UNICO21 A101</t>
  </si>
  <si>
    <t>NUEVA LLANES:Z358312 UNICO21 A102</t>
  </si>
  <si>
    <t>NUEVA LLANES:Z358316 UNICO21 A102</t>
  </si>
  <si>
    <t>NUEVA LLANES:Z358325 UNICO21 A102</t>
  </si>
  <si>
    <t>POLA LENA:Z368299 UNICO21 A101</t>
  </si>
  <si>
    <t>POLA LENA:Z368308 UNICO21 A101</t>
  </si>
  <si>
    <t>POLA LENA:Z368312 UNICO21 A101</t>
  </si>
  <si>
    <t>POLA LENA:Z368314 UNICO21 A101</t>
  </si>
  <si>
    <t>POLA LENA:Z368316 UNICO21 A101</t>
  </si>
  <si>
    <t>POLA LENA:Z368318 UNICO21 A101</t>
  </si>
  <si>
    <t>POLA LENA:Z368320 UNICO21 A101</t>
  </si>
  <si>
    <t>POLA LENA:Z368322 UNICO21 A101</t>
  </si>
  <si>
    <t>POLA LENA:Z368359 UNICO21 A101</t>
  </si>
  <si>
    <t>POLA LENA:Z368360 UNICO21 A101</t>
  </si>
  <si>
    <t>POLA LENA:Z368361 UNICO21 A101</t>
  </si>
  <si>
    <t>POLA LENA:Z368362 UNICO21 A101</t>
  </si>
  <si>
    <t>RIBADESELLA:Z291523 UNICO21 A101</t>
  </si>
  <si>
    <t>LLANES:Z368014 UNI21 CASTOR A101</t>
  </si>
  <si>
    <t>LLANES:Z369273 UNICO21 A101</t>
  </si>
  <si>
    <t>POLA LENA:Z377481-1 0COBR A101</t>
  </si>
  <si>
    <t>INFIESTO:Z372605 UNICO21 A101</t>
  </si>
  <si>
    <t>[EirmtpvjsScexCP]</t>
  </si>
  <si>
    <t>NAVA:Z374009 UNICO21 A101</t>
  </si>
  <si>
    <t>LLANES:Z369272 UNICO21 A101</t>
  </si>
  <si>
    <t>LdE/09/Las Quintanillas#SO230889268795 #Carretera N-120 (Logroño-Vigo)</t>
  </si>
  <si>
    <t>LLANES:Z369258 UNICO21 A101</t>
  </si>
  <si>
    <t>RIBADESELLA:Z291505 UNI21 CASTOR A101</t>
  </si>
  <si>
    <t>NAVA:Z374038 UNICO21 A101</t>
  </si>
  <si>
    <t>NUEVA LLANES:Z358313 UNICO21 A102</t>
  </si>
  <si>
    <t>BELEÑO:Z354542-1 0COBR A101</t>
  </si>
  <si>
    <t>LLANES:Z369186 UNICO21 A101</t>
  </si>
  <si>
    <t>LLANES:Z369191 UNICO21 A101</t>
  </si>
  <si>
    <t>LLANES:Z369215 UNICO21 A101</t>
  </si>
  <si>
    <t>LLANES:Z369238 UNICO21 A101</t>
  </si>
  <si>
    <t>LLANES:Z369249 UNICO21 A101</t>
  </si>
  <si>
    <t>LLANES:Z376745 CERO_COBRE A101</t>
  </si>
  <si>
    <t>NAVA:Z374087 UNICO21 A101</t>
  </si>
  <si>
    <t>LLANES:Z369302 UNICO21 A101</t>
  </si>
  <si>
    <t>LLANES:Z369074 UNICO21 A101</t>
  </si>
  <si>
    <t>LLANES:Z368076 UNI21 CASTOR A101</t>
  </si>
  <si>
    <t>LLANES:Z369082 UNICO21 A101</t>
  </si>
  <si>
    <t>LdE/09/Burgos#8313476#Avenida Cid Campeador, 00052- , 2º-</t>
  </si>
  <si>
    <t>LASTRES:Z372740 UNICO21 A101</t>
  </si>
  <si>
    <t>SAMES:Z369752 UNICO21 A101</t>
  </si>
  <si>
    <t xml:space="preserve">LdE/09/Villarcayo de Merindad de Cast#SO230889219188 #Plaza Mayor 31, </t>
  </si>
  <si>
    <t>33 NUVA.: LyC ALIM  A-102A UNICO21 LLANES 102</t>
  </si>
  <si>
    <t>POLA LENA:Z377476-1 0COBR A101</t>
  </si>
  <si>
    <t>LASTRES:Z372813 UNICO21 A101</t>
  </si>
  <si>
    <t>LLANES:Z369097 UNICO21 A101</t>
  </si>
  <si>
    <t>LLANES:Z368045 UNICO21 A101</t>
  </si>
  <si>
    <t>BELEÑO:Z354512-1 0COBR A101</t>
  </si>
  <si>
    <t>LdE/09/Burgos#SO230889412293 #Calle Burgos 6, Planta 1, Puerta D, Vill</t>
  </si>
  <si>
    <t>CAcono#ANEXO8838793#GA#AUTOVIA A-1 KM 171 GUMIEL DE HIZAN#</t>
  </si>
  <si>
    <t>[EidexLP]</t>
  </si>
  <si>
    <t>POLA LENA:Z377490-1 0COBR A101</t>
  </si>
  <si>
    <t>POLA LENA:Z377475-1 0COBR A101</t>
  </si>
  <si>
    <t>POLA LENA:Z377479-1 0COBR A101</t>
  </si>
  <si>
    <t>BG/GAMONAL:Z350043-1 0COBR A104</t>
  </si>
  <si>
    <t>[EirmtpvjsScae]</t>
  </si>
  <si>
    <t>POLA LENA:Z368358 0COBR A101</t>
  </si>
  <si>
    <t>BG/ARLANZON:Z348264-1 0COBR A104</t>
  </si>
  <si>
    <t>CALEAO:Z353449 UNICO21 A101</t>
  </si>
  <si>
    <t>CALEAO:Z353433 UNICO21 A101</t>
  </si>
  <si>
    <t>NUEVA LLANES:Z358086 UNICO21 A102</t>
  </si>
  <si>
    <t>NUEVA LLANES:Z358260 UNICO21 A102</t>
  </si>
  <si>
    <t>POLA LENA:Z377472-1 0COBR A101</t>
  </si>
  <si>
    <t>INFIESTO:Z372887 UNICO21 A101</t>
  </si>
  <si>
    <t>VD/VADILLOS:Z114728-1 0COBR A108</t>
  </si>
  <si>
    <t>VD/ZORRILLA:Z122597-1 0COBR A110</t>
  </si>
  <si>
    <t>VD/ZORRILLA:Z234138-2 0COBR A101</t>
  </si>
  <si>
    <t>VD/ZORRILLA:Z234144-1 0COBR A101</t>
  </si>
  <si>
    <t>PEÂ¿AFIEL:Z260799-1 0COBR A101</t>
  </si>
  <si>
    <t>BG/ARLANZON:Z143980-1 PB20 A105</t>
  </si>
  <si>
    <t>MONTORIO:Z357488 UNICO21 A101</t>
  </si>
  <si>
    <t>MONTORIO:Z357511 UNICO21 A101</t>
  </si>
  <si>
    <t>MONTORIO:Z357516 UNICO21 A101</t>
  </si>
  <si>
    <t>PANES:Z373309 UNICO21 A101</t>
  </si>
  <si>
    <t>[EirmtpvsSceCP]</t>
  </si>
  <si>
    <t>LASTRES:Z372818 UNICO21 A101</t>
  </si>
  <si>
    <t>RIBADESELLA:Z293853 UNICO21 A101</t>
  </si>
  <si>
    <t>LASTRES:Z372819 UNICO21 A101</t>
  </si>
  <si>
    <t>LASTRES:Z372747 UNICO21 A101</t>
  </si>
  <si>
    <t>ARRIONDAS:Z371320-1 0COBR A101</t>
  </si>
  <si>
    <t>NUEVA LLANES:Z358284 UNICO21 A101</t>
  </si>
  <si>
    <t>NUEVA LLANES:Z358259 UNICO21 A101</t>
  </si>
  <si>
    <t>NUEVA LLANES:Z358272 UNICO21 A102</t>
  </si>
  <si>
    <t>MIRANDA E/AREN:Z144092-2 0COBR A102</t>
  </si>
  <si>
    <t>BG/GAMONAL:Z349519-3 0COBR A109</t>
  </si>
  <si>
    <t>MIRANDA E/AREN:Z144117-1 0COBR A102</t>
  </si>
  <si>
    <t>VILLANUEVA ARG:Z379312 0COBR A101</t>
  </si>
  <si>
    <t>VILLANUEVA ARG:Z379314 0COBR A101</t>
  </si>
  <si>
    <t>VILLANUEVA ARG:Z379322 0COBR A101</t>
  </si>
  <si>
    <t>TORRESANDINO:Z379520 0COBR A101</t>
  </si>
  <si>
    <t>TORRESANDINO:Z379521 0COBR A101</t>
  </si>
  <si>
    <t>TORRESANDINO:Z379522 0COBR A101</t>
  </si>
  <si>
    <t>TORRESANDINO:Z379525 0COBR A101</t>
  </si>
  <si>
    <t>TORRESANDINO:Z379531 0COBR A101</t>
  </si>
  <si>
    <t>BG/GAMONAL:Z348482-1 0COBR A102</t>
  </si>
  <si>
    <t>[Eirmtpva]</t>
  </si>
  <si>
    <t>BG/GAMONAL:Z350062-1 0COBR A109</t>
  </si>
  <si>
    <t>VILLANUEVA ARG:Z379310 0COBR A101</t>
  </si>
  <si>
    <t>09 0971007: ALIM  A-101A UNICO21 MONTORIO</t>
  </si>
  <si>
    <t>LdE/09/Merindad de Valdeporres#SO230582573554 #Calle Real 46, Rozas</t>
  </si>
  <si>
    <t>[a]</t>
  </si>
  <si>
    <t>LdE/09/Vilviestre del Pinar#8725284#Calle Las Vegas, 00002-POL. IND LA</t>
  </si>
  <si>
    <t>0961021: ALIM A-101A CERO_COBRE TORRE 1 LyC</t>
  </si>
  <si>
    <t>CANGAS ONIS:Z329559 UNICO21 A101</t>
  </si>
  <si>
    <t>[irmtpvjsSceCNTg]</t>
  </si>
  <si>
    <t>CANGAS ONIS:Z329585 UNICO21 A101</t>
  </si>
  <si>
    <t>CANGAS ONIS:Z329586 UNICO21 A101</t>
  </si>
  <si>
    <t>CANGAS ONIS:Z329589 UNICO21 A101</t>
  </si>
  <si>
    <t>COLOMBRES:Z357797 UNICO21 A101</t>
  </si>
  <si>
    <t>RIBADESELLA:Z291494 UNICO21 A101</t>
  </si>
  <si>
    <t>RIBADESELLA:Z293852 UNICO21 A101</t>
  </si>
  <si>
    <t>NAVA:Z374040 UNICO21 A101</t>
  </si>
  <si>
    <t>POLA LENA:Z377484-1 0COBR A101</t>
  </si>
  <si>
    <t xml:space="preserve">CANGAS ONIS:Z356466 UNI21 CASTOR A101 </t>
  </si>
  <si>
    <t>POLA LENA:Z368352 0COBR A101</t>
  </si>
  <si>
    <t>POLA LENA:Z377471 0COBR A101</t>
  </si>
  <si>
    <t>POLA LENA:Z377473 0COBR A101</t>
  </si>
  <si>
    <t>POLA LENA:Z368509 0COBR A101</t>
  </si>
  <si>
    <t>NAVA:Z374053 UNICO21 A101</t>
  </si>
  <si>
    <t>LdE/09/Burgos#2023-0910002-8532546#Avda Reyes Catolicos 14-Bis/Local</t>
  </si>
  <si>
    <t>LdE/09/Burgos#SO230991109142 #Calle Los Altos 4 Local 102</t>
  </si>
  <si>
    <t>33 BELE.: ALIM  A-101 UNICO21</t>
  </si>
  <si>
    <t>[irvceCNg]</t>
  </si>
  <si>
    <t>En Certificación</t>
  </si>
  <si>
    <t>LdE/09/Villarcayo#SO230890493234 #Calle Valle Manzanedo 2, Planta 3, P</t>
  </si>
  <si>
    <t>INFIESTO:Z373536 UNICO21 A101</t>
  </si>
  <si>
    <t>LASTRES:Z325178-1 UNI21 A101</t>
  </si>
  <si>
    <t>BERBERANA:Z358642 0COBR CASTOR A101</t>
  </si>
  <si>
    <t>LASTRES:Z372816 UNICO21 A101</t>
  </si>
  <si>
    <t>NAVA:Z374036 UNICO21 A101</t>
  </si>
  <si>
    <t>TUDELA VEGUIN:Z373753 UNICO21 A101</t>
  </si>
  <si>
    <t>[EirmtpvjsSceLCNT]</t>
  </si>
  <si>
    <t>TUDELA VEGUIN:Z373771 UNICO21 A101</t>
  </si>
  <si>
    <t>TUDELA VEGUIN:Z373773 UNICO21 A101</t>
  </si>
  <si>
    <t>TUDELA VEGUIN:Z373747 UNICO21 A101</t>
  </si>
  <si>
    <t>TUDELA VEGUIN:Z373752 UNICO21 A101</t>
  </si>
  <si>
    <t>TUDELA VEGUIN:Z373749 UNICO21 A101</t>
  </si>
  <si>
    <t>TUDELA VEGUIN:Z373770 UNICO21 A101</t>
  </si>
  <si>
    <t>NAVA:Z374011 UNICO21 A101</t>
  </si>
  <si>
    <t>NAVA:Z374033 UNICO21 A101</t>
  </si>
  <si>
    <t>NAVA:Z374034 UNICO21 A101</t>
  </si>
  <si>
    <t>NAVA:Z374006 UNICO21 A101</t>
  </si>
  <si>
    <t>NAVA:Z374045 UNICO21 A101</t>
  </si>
  <si>
    <t>TUDELA VEGUIN:Z373801 UNICO21 A101</t>
  </si>
  <si>
    <t>NAVA:Z374041 UNICO21 A101</t>
  </si>
  <si>
    <t>TUDELA VEGUIN:Z373263 UNICO21 A101</t>
  </si>
  <si>
    <t>NAVA:Z374052 UNICO21 A101</t>
  </si>
  <si>
    <t>NAVA:Z374024 UNICO21 A101</t>
  </si>
  <si>
    <t>TUDELA VEGUIN:Z373746 UNICO21 A101</t>
  </si>
  <si>
    <t>NAVA:Z374051 UNICO21 A101</t>
  </si>
  <si>
    <t>NAVA:Z374014 UNICO21 A101</t>
  </si>
  <si>
    <t>NAVA:Z374029 UNICO21 A101</t>
  </si>
  <si>
    <t>NAVA:Z374021 UNICO21 A101</t>
  </si>
  <si>
    <t>NAVA:Z374026 UNICO21 A101</t>
  </si>
  <si>
    <t>ARRIONDAS:Z371141 UNICO21 A101</t>
  </si>
  <si>
    <t>RUBENA:Z380007 0COBR A101</t>
  </si>
  <si>
    <t>LdE/09/La Revilla y Ahedo#SO230787539833 #Calle Salas 52, La Revilla</t>
  </si>
  <si>
    <t>09 QUMG.: ALIM A-102 UNICO21 QUINTANA 1</t>
  </si>
  <si>
    <t>ARRIONDAS:Z371124 UNICO21 A101</t>
  </si>
  <si>
    <t>NAVA:Z374022 UNICO21 A101</t>
  </si>
  <si>
    <t>TUDELA VEGUIN:Z373269 UNICO21 A101</t>
  </si>
  <si>
    <t>BELEÑO:Z354510 UNI21 CASTOR A101</t>
  </si>
  <si>
    <t>VD/ZORRILLA:Z234149-2 0COBR A101</t>
  </si>
  <si>
    <t>[EirmtpvjsceCNTfFg]</t>
  </si>
  <si>
    <t>VILLASANTE:Z369977 0COBR A101</t>
  </si>
  <si>
    <t>[EirmtpvsScexCNTFg]</t>
  </si>
  <si>
    <t>0961021: ALIM A-101A CERO_COBRE TORRE 2 LyC</t>
  </si>
  <si>
    <t>RIBADESELLA:Z292301 UNICO21 A101</t>
  </si>
  <si>
    <t>RIBADESELLA:Z372953 UNICO21 A102</t>
  </si>
  <si>
    <t>RIBADESELLA:Z372952 UNICO21 A102</t>
  </si>
  <si>
    <t>33 NUVA.: LyC ALIM  A-101A UNICO21 LLANES 3</t>
  </si>
  <si>
    <t>[Eirvcex]</t>
  </si>
  <si>
    <t>RIBADESELLA:Z372770 UNICO21 A101</t>
  </si>
  <si>
    <t>INFIESTO:Z372888 UNICO21 A101</t>
  </si>
  <si>
    <t>CANGAS ONIS:Z356318 UNICO21 CASTOR A101</t>
  </si>
  <si>
    <t>PANES:Z373359 UNICO21 A101</t>
  </si>
  <si>
    <t>INFIESTO:Z373505 UNICO21 A102</t>
  </si>
  <si>
    <t>LASTRES:Z372805 UNICO21 A101</t>
  </si>
  <si>
    <t>ARRIONDAS:Z371207 UNICO21 A101</t>
  </si>
  <si>
    <t>LLANES:Z369008 UNICO21 A101</t>
  </si>
  <si>
    <t>ARRIONDAS:Z371201 UNICO21 A101</t>
  </si>
  <si>
    <t>LASTRES:Z372802 UNICO21 A101</t>
  </si>
  <si>
    <t>LLANES:Z369086 UNICO21 A101</t>
  </si>
  <si>
    <t>VD/VADILLOS:Z114609-2 0COBR A103</t>
  </si>
  <si>
    <t>CNAR.: ALIM A-101A CERO_COBRE CANGAS 1 LYC</t>
  </si>
  <si>
    <t>CNAR.: ALIM A-101A CERO_COBRE CANGAS 2 LYC</t>
  </si>
  <si>
    <t>CANGAS NARCEA:Z358419 UNICO21 A101</t>
  </si>
  <si>
    <t>CANGAS ONIS:Z329559-3 0COBR A101</t>
  </si>
  <si>
    <t>NAVA:Z374028 UNICO21 A101</t>
  </si>
  <si>
    <t>CANGAS NARCEA:Z358271-27 UNI21 A101</t>
  </si>
  <si>
    <t>CANGAS NARCEA:Z358960-17 UNI21 A101</t>
  </si>
  <si>
    <t>CANGAS NARCEA:Z359188-10 UNI21 A101</t>
  </si>
  <si>
    <t>CANGAS NARCEA:Z359610-21 UNI21 A101</t>
  </si>
  <si>
    <t>CANGAS NARCEA:Z360659-9 0COBR A101</t>
  </si>
  <si>
    <t>[EirmtpvjsSceLCNTfF]</t>
  </si>
  <si>
    <t>CANGAS NARCEA:Z358969-8 UNI21 A101</t>
  </si>
  <si>
    <t>[EirmtpvjsSeLP]</t>
  </si>
  <si>
    <t>POLA SOMIEDO:Z378647 COMERCIAL23 A101</t>
  </si>
  <si>
    <t>OV/PORLIER:Z88957-2 0COBR A110</t>
  </si>
  <si>
    <t>LdE/09/Valle de Mena#SO230991609383 #Camino El Berron 24, La Cayuela</t>
  </si>
  <si>
    <t>VENTA RANAS:Z307794 UNICO21 A101</t>
  </si>
  <si>
    <t>[EirmtpvjsScexLCNTFg]</t>
  </si>
  <si>
    <t>CANGAS NARCEA:Z358933 UNICO21 A101</t>
  </si>
  <si>
    <t>GIJON/PUMARIN:Z347433 0COBR A101</t>
  </si>
  <si>
    <t>NUEVA LLANES:Z358306 UNICO21 A102</t>
  </si>
  <si>
    <t>TUDELA VEGUIN:Z380525 0COBR A101</t>
  </si>
  <si>
    <t>NAVA:Z374027 UNICO21 A101</t>
  </si>
  <si>
    <t>ESTEPAR:Z379999 0COBR A101</t>
  </si>
  <si>
    <t>LdE/09/#SO230991253160 #Calle Fuenteovejuna 26, Planta 004, Puerta A</t>
  </si>
  <si>
    <t>CANGAS ONIS:Z356323 UNICO21 A101</t>
  </si>
  <si>
    <t>[irmtpvjsScexCP]</t>
  </si>
  <si>
    <t>ARRIONDAS:Z371109 UNICO21 A101</t>
  </si>
  <si>
    <t>OV/PORLIER:Z303892 UNICO21 A111</t>
  </si>
  <si>
    <t>VD/VADILLOS:Z114523-1 0COBR A111</t>
  </si>
  <si>
    <t>09 MORO.: ALIM A-101A CERO_COBRE RODILLA LYC</t>
  </si>
  <si>
    <t>[EirvcexCPNTg]</t>
  </si>
  <si>
    <t>LDE/09/2023-0965016-8982064/Carretera Bilbao Reinosa 31</t>
  </si>
  <si>
    <t>[EirvaexLCNT]</t>
  </si>
  <si>
    <t>MOTA MARQUES:Z345094-1 0COBR A101</t>
  </si>
  <si>
    <t>COLOMBRES:Z369509 UNICO21 A101</t>
  </si>
  <si>
    <t>NAVA:Z374016 UNICO21 A101</t>
  </si>
  <si>
    <t>NAVA:Z374030 UNICO21 A101</t>
  </si>
  <si>
    <t>NAVA:Z374032 UNICO21 A101</t>
  </si>
  <si>
    <t>NAVA:Z374048 UNICO21 A101</t>
  </si>
  <si>
    <t>NAVA:Z374088 UNICO21 A101</t>
  </si>
  <si>
    <t>TUDELA VEGUIN:Z373267 UNICO21 A101</t>
  </si>
  <si>
    <t>LdE/09/Valle de Mena#SO230890516217 #Calle Manuel Ruigómez 10, Villasa</t>
  </si>
  <si>
    <t>TUDELA VEGUIN:Z373802 UNICO21 A101</t>
  </si>
  <si>
    <t>VENTA RANAS:Z307768 UNICO21 A101</t>
  </si>
  <si>
    <t>LdE/09/Aranda de Duero#2023/0961003/8588738 #Calle Montelatorre/ 00011</t>
  </si>
  <si>
    <t>ESCALADO DIR ADU.MO:LLEVAR 2 Fac. EB TME EN CASETA JUNTO A DEPOSI</t>
  </si>
  <si>
    <t>[EirvexCNTgh]</t>
  </si>
  <si>
    <t>VENTA RANAS:Z307809 UNICO21 A101</t>
  </si>
  <si>
    <t>CANGAS NARCEA:Z358939 UNICO21 A101</t>
  </si>
  <si>
    <t>LLANES:Z369091 UNICO21 A101</t>
  </si>
  <si>
    <t>LdE/09/Valle de Mena#SO230992222497 #Lugar Diseminado 15, El Berron</t>
  </si>
  <si>
    <t>LdE/09/Burgos#SO230992715260 #Plaza La Libertad 4</t>
  </si>
  <si>
    <t>PANES:Z373495 UNICO21 A101</t>
  </si>
  <si>
    <t>PANES:Z374060 UNICO21 A101</t>
  </si>
  <si>
    <t>TUDELA VEGUIN:Z373803 UNICO21 A101</t>
  </si>
  <si>
    <t>PANES:Z373567 UNICO21 A101</t>
  </si>
  <si>
    <t>PANES:Z373332 UNICO21 A101</t>
  </si>
  <si>
    <t>PANES:Z373420 UNICO21 A101</t>
  </si>
  <si>
    <t>POLA LENA:Z368351 UNICO21 A101</t>
  </si>
  <si>
    <t>PANES:Z373373 UNICO21 A101</t>
  </si>
  <si>
    <t>POLA LENA:Z377495-1 0COBR A101</t>
  </si>
  <si>
    <t>VENTA RANAS:Z307762 UNICO21 A101</t>
  </si>
  <si>
    <t>[iaf]</t>
  </si>
  <si>
    <t>LASTRES:Z372741 UNICO21 A101</t>
  </si>
  <si>
    <t>LASTRES:Z372745 UNI21 CASTOR A101</t>
  </si>
  <si>
    <t>INFIESTO:Z373507 UNICO21 A101</t>
  </si>
  <si>
    <t>BENIA:Z353100 UNICO21 A101</t>
  </si>
  <si>
    <t>[irmtpvjsScexLP]</t>
  </si>
  <si>
    <t>BENIA:Z353100-12 0COBR A101</t>
  </si>
  <si>
    <t>ARRIONDAS:Z324679-1 UNI21 A101</t>
  </si>
  <si>
    <t>CANGAS NARCEA:Z358425 UNICO21 A101</t>
  </si>
  <si>
    <t>2 FAC. CT CAB. PINEDA TRASMONTE_TME CASETA JUNTO AERMITA SAN MIGUEL</t>
  </si>
  <si>
    <t>CANGAS NARCEA:Z358686-12 0COBR A101</t>
  </si>
  <si>
    <t xml:space="preserve">2 FAC DE VILLANUEVA ARGAÑO,_TME CASETA TRAS IGLESIA </t>
  </si>
  <si>
    <t>[EidraxLCNTh]</t>
  </si>
  <si>
    <t>GIJON/PUMARIN:Z358010 UNICO21 A102</t>
  </si>
  <si>
    <t>LdE/09/Vadocondes#SO230787532923 # Calle Don Prudencio Ortego 40</t>
  </si>
  <si>
    <t>CANGAS NARCEA:Z358421-9 0COBR A101</t>
  </si>
  <si>
    <t>CANGAS NARCEA:Z358955-21 0COBR A101</t>
  </si>
  <si>
    <t>BG/ARLANZON:Z348338-1 0COBR A109</t>
  </si>
  <si>
    <t>LdE/09/Medina de Pomar#SO230889172185 #Plaza Mayor 4</t>
  </si>
  <si>
    <t>NAVA:Z374039 UNICO21 A101</t>
  </si>
  <si>
    <t>RIBADESELLA:Z291505-4 0COBR A101</t>
  </si>
  <si>
    <t>09 0970009:ALIM A-101A(B) CERO COBRE SASAMON</t>
  </si>
  <si>
    <t>[EidrvcP]</t>
  </si>
  <si>
    <t xml:space="preserve">BENIA:Z353102 UNI21 CASTOR A101 </t>
  </si>
  <si>
    <t>[irvcexLP]</t>
  </si>
  <si>
    <t xml:space="preserve">PANS.: ALIM. A-101A UNICO21 ENTR.LLONIN </t>
  </si>
  <si>
    <t>[idrvceLCNTfFg]</t>
  </si>
  <si>
    <t>33 TVEG.: ALIM  A-101A UNICO21 TUDEVEGUIN LYC</t>
  </si>
  <si>
    <t>33 PANS.: ALIM  A-101A UNICO21 ALLES</t>
  </si>
  <si>
    <t>[idrvce]</t>
  </si>
  <si>
    <t>33 PANS.:: ALIM  A-101A UNICO21 RUENES</t>
  </si>
  <si>
    <t>[idrvceL]</t>
  </si>
  <si>
    <t>33 PANS.: ALIM  A-101A UNICO21 MIER</t>
  </si>
  <si>
    <t>33 PANS.: ALIM  A-101A UNICO21 BUELLES</t>
  </si>
  <si>
    <t>[idrvceLCNTg]</t>
  </si>
  <si>
    <t xml:space="preserve">33 PANS.: ALIM A-101A UNICO21 OCEÑO </t>
  </si>
  <si>
    <t>CANGAS NARCEA:Z358441 UNICO21 A101</t>
  </si>
  <si>
    <t>SEDANO:Z380125 0COBR A101</t>
  </si>
  <si>
    <t>SEDANO:Z380127 0COBR A101</t>
  </si>
  <si>
    <t>[EirmtpvsSceLCNT]</t>
  </si>
  <si>
    <t>LdE/09/Cueva#8594687#Poblado Cueva/ 00023- / Bajo-</t>
  </si>
  <si>
    <t>HFA/09/BURGOS#SO231093902947#Avda Constitución Española 21-5º</t>
  </si>
  <si>
    <t>GIJON/PUMARIN:Z307059 UNICO21 A111</t>
  </si>
  <si>
    <t>[EirmtpvjsScexLCNRg]</t>
  </si>
  <si>
    <t>TORDESILLAS:Z219588-1 0COBR A101</t>
  </si>
  <si>
    <t>[EirmtpvjsceCNTg]</t>
  </si>
  <si>
    <t>GIJON/PUMARIN:Z134030-1 UNI21 A104</t>
  </si>
  <si>
    <t>GIJON/PUMARIN:Z158207-1 UNI21 A107</t>
  </si>
  <si>
    <t>LUGAR ABAJO:Z372681 UNICO21 A101</t>
  </si>
  <si>
    <t>LUGAR ABAJO:Z372706 UNICO21 A101</t>
  </si>
  <si>
    <t>OV/PORLIER:Z89540-1 0COBR A112</t>
  </si>
  <si>
    <t>GIJON/PUMARIN:Z282378-1 0COBR A102</t>
  </si>
  <si>
    <t>OV/PORLIER:Z92789-2 0COBR A113</t>
  </si>
  <si>
    <t>VENTA RANAS:Z307824 UNICO21 A101</t>
  </si>
  <si>
    <t>VENTA RANAS:Z307819 UNICO21 A101</t>
  </si>
  <si>
    <t>TORDESILLAS:Z219597-3 0COBR A101</t>
  </si>
  <si>
    <t>LdE/09/Fuentelcésped#SO231094324601 #Calle Nevera 46</t>
  </si>
  <si>
    <t>QUINTANA MARTI:Z380081 0COBR A101</t>
  </si>
  <si>
    <t>SASAMON:Z324720 0COBR A101</t>
  </si>
  <si>
    <t>[irmtpvjsSceLCNTfF]</t>
  </si>
  <si>
    <t>SASAMON:Z324706 0COBR A101</t>
  </si>
  <si>
    <t>OV/PORLIER:Z303903 UNICO21 A111</t>
  </si>
  <si>
    <t>CANGAS ONIS:Z329589 UNICO21 A101 ED. 2</t>
  </si>
  <si>
    <t>MONASTERIO ROD:Z380069 0COBR A101</t>
  </si>
  <si>
    <t>SASAMON:Z380113 0COBR A101</t>
  </si>
  <si>
    <t>OV/PORLIER:Z89536-1 0COBR A112</t>
  </si>
  <si>
    <t>OV/PORLIER:Z345101 UNICO21 A111</t>
  </si>
  <si>
    <t>OV/PORLIER:Z89534-1 0COBR A112</t>
  </si>
  <si>
    <t>OV/PORLIER:Z303891 UNICO21 A111</t>
  </si>
  <si>
    <t>33 GJ.PU: ALIM A-101A UNICO21 PUMARIN 1</t>
  </si>
  <si>
    <t>[irvcexLCPNTfRg]</t>
  </si>
  <si>
    <t>OV/PORLIER:Z89549-1 0COBR A112</t>
  </si>
  <si>
    <t>OV/PORLIER:Z91621-1 0COBR A110</t>
  </si>
  <si>
    <t>OV/PORLIER:Z89537-1 0COBR A112</t>
  </si>
  <si>
    <t>VENTA RANAS:Z307818 UNICO21 A101</t>
  </si>
  <si>
    <t>VENTA RANAS:Z307788 UNICO21 A101</t>
  </si>
  <si>
    <t>VENTA RANAS:Z307786 UNICO21 A101</t>
  </si>
  <si>
    <t>VENTA RANAS:Z307815 UNICO21 A101</t>
  </si>
  <si>
    <t>VENTA RANAS:Z307822 UNICO21 A101</t>
  </si>
  <si>
    <t>VENTA RANAS:Z307817 UNICO21 A101</t>
  </si>
  <si>
    <t>VENTA RANAS:Z307785 UNICO21 A101</t>
  </si>
  <si>
    <t>VENTA RANAS:Z307776 UNICO21 A101</t>
  </si>
  <si>
    <t>33 OV.PO: ALIM A-101A UNICO21 PORLIER 1 LYC</t>
  </si>
  <si>
    <t>VENTA RANAS:Z307825 UNICO21 A101</t>
  </si>
  <si>
    <t>[EirmtpvsScexCP]</t>
  </si>
  <si>
    <t>LdE/09/Valle de Mena#SO231094341026 #Urbanización el Ejido 19, Maltran</t>
  </si>
  <si>
    <t xml:space="preserve">LdE/09/Briviesca#2023-09-63001-8757197#Calle Juan I de Castilla 3 004 </t>
  </si>
  <si>
    <t>LdE/09/Burgos#2023-09-10001-8782739#Calle Madrid, 00027-ASCENSOR , Baj</t>
  </si>
  <si>
    <t>ARANDA DUERO/M:Z329300-1 0COBR A104</t>
  </si>
  <si>
    <t>ARANDA DUERO/M:Z329305-1 0COBR A104</t>
  </si>
  <si>
    <t>CILLERUELO BEZ:Z368726-3 0COBR A101</t>
  </si>
  <si>
    <t>CILLERUELO BEZ:Z368728-12 0COBR A101</t>
  </si>
  <si>
    <t>CILLERUELO BEZ:Z381087 0COBR A101</t>
  </si>
  <si>
    <t>GIJON/PUMARIN:Z307060 UNICO21 A111</t>
  </si>
  <si>
    <t>[EirmtpvjsScexCNg]</t>
  </si>
  <si>
    <t>GIJON/PUMARIN:Z307061 UNICO21 A111</t>
  </si>
  <si>
    <t>GIJON/PUMARIN:Z357555 UNICO21 A109</t>
  </si>
  <si>
    <t>VENTA RANAS:Z307778 UNICO21 A101</t>
  </si>
  <si>
    <t>VENTA RANAS:Z307821 UNICO21 A101</t>
  </si>
  <si>
    <t>LdE/09/Valle de Mena#SO231093470418#Calle Mirador de Entrambasaguas 74</t>
  </si>
  <si>
    <t>[EirvcaxCNTfF]</t>
  </si>
  <si>
    <t>LdE/09/Baños de Valdearados#SO231095045808 #Carretera Aranda 17</t>
  </si>
  <si>
    <t>[irvexCNTfg]</t>
  </si>
  <si>
    <t>LdE/09/Espinosa de los Monteros#2023-09-65005-8781700#Avenida Miguel d</t>
  </si>
  <si>
    <t>TRESPADERNE:Z346519-2 0COBR A101</t>
  </si>
  <si>
    <t>LdE/09/Valle de Mena#SO231094352159 #Carretera Barrasa 1, Barrasa</t>
  </si>
  <si>
    <t>OV/PORLIER:Z89543-1 0COBR A112</t>
  </si>
  <si>
    <t>LdE/09/Burgos#SO231094952689 #Barrio San Cristobal 17, Planta 2, Puert</t>
  </si>
  <si>
    <t>OV/PORLIER:Z89171-3 0COBR A110</t>
  </si>
  <si>
    <t>LdE/09/Espinosa de los Monteros#2023-09-65005-8846467#Calle San Nicola</t>
  </si>
  <si>
    <t>EB TME: LLEVAR 2 FAC. VILLANUEVA D ARGAÑO_EB TME VILLOREJO</t>
  </si>
  <si>
    <t>[EidrvexLh]</t>
  </si>
  <si>
    <t>LdE/09/Valle de Mena#SO231094648995 #Carretera Bilbao-Reinosa 8, Maltr</t>
  </si>
  <si>
    <t>CABU.:TA_EB_1 FACIL. EB 0900616 - GRISALEÑA_GRISALEÑA_BURGOS</t>
  </si>
  <si>
    <t>[EidrvcexLPh]</t>
  </si>
  <si>
    <t>LdE/09/Burgos#2023-09-10010-8874894#Calle Serramagna 5 001 1</t>
  </si>
  <si>
    <t>LdE/09/Ibeas de Juarros# 2023/0913001/8458789#Carretera Logroño, S/N-K</t>
  </si>
  <si>
    <t>MIRANDA E/AREN:Z144115-2 0COBR A101</t>
  </si>
  <si>
    <t>LdE/09/Valle de Mena#SO231196573086 #Lugar Diseminado 3</t>
  </si>
  <si>
    <t>HFA/09/BELORADO#SO231197473655#Avenida Logroño 5</t>
  </si>
  <si>
    <t>VILANOVA G/COR:Z145675-2 0COBR A107</t>
  </si>
  <si>
    <t xml:space="preserve">LdE/09/Burgos#SO231197402392#Calle Federico Garcia Lorca 7, Planta 1, </t>
  </si>
  <si>
    <t>LdE/09/Burgos#2023-09-10002-8537193#Calle La Lora, 00003- , Nave-</t>
  </si>
  <si>
    <t xml:space="preserve">LdE/09/Burgos#SO231197730077 #Calle Luis Alberdi 20, Planta 1, Puerta </t>
  </si>
  <si>
    <t>LdE/09/Burgos#SO231197878158 #Calle Calzadas 17, Planta 1, Puerta E</t>
  </si>
  <si>
    <t>LdE/09/Burgos#2023-09-10001-8967632#Calle San Lesmes, 00018</t>
  </si>
  <si>
    <t>LdE/09/Ircio#2023-09-66004-8997230#Calle Republica Dominicana/ 00020</t>
  </si>
  <si>
    <t>LdE/09/Burgos#SO231198497436 #Calle San Bruno 9</t>
  </si>
  <si>
    <t>LdE/09/Burgos#SO231197932080 #Calle Almirante Bonifaz 20</t>
  </si>
  <si>
    <t>MEDINA POMAR:Z337202-1 0COBR A102</t>
  </si>
  <si>
    <t>[aP]</t>
  </si>
  <si>
    <t>LdE/09/Burgos#SO231198314121 #Calle Moneda 3</t>
  </si>
  <si>
    <t>LdE/09/Burgos#2023-09-10002-8040778#Calle Dona Berenguela 4 005 B</t>
  </si>
  <si>
    <t>LdE/09/Ibeas de Juarros#2023-09-13001-8027579 #Calle Valle del Arlanzo</t>
  </si>
  <si>
    <t>LdE/09/Menamayor#SO231198440526 #Calle Principal 6001</t>
  </si>
  <si>
    <t>LdE/09/Belorado#SO231198196035 #Camino San Isidro 2,</t>
  </si>
  <si>
    <t>HFA/09/ARANDA DE DUERO#SO231299797445#Calle Parque 1-2ºC</t>
  </si>
  <si>
    <t>LdE/09/Covides#SO231198000027 #Calle Covides 5</t>
  </si>
  <si>
    <t>LdE/09/Vallejuelo#SO231196779219 #Camino Vallejuelo 12</t>
  </si>
  <si>
    <t>LdE/09/Burgos#SO231299925887 #Parque Juan Pablo II 24</t>
  </si>
  <si>
    <t>LdE/09/Burgos#2023-09-10002-8070660#Avenida Cid Campeador, 58</t>
  </si>
  <si>
    <t>LdE/09/Villasana de Mena#SO231198519330 #Barrio Mercadillo S/N</t>
  </si>
  <si>
    <t>[irvPM]</t>
  </si>
  <si>
    <t>LdE/09/Aranda de Duero#SO231299358802 #Calle Don Silverio Velasco 23</t>
  </si>
  <si>
    <t>LdE/09/Valle de Mena#SO2312100068157 #Diseminado Santecilla 31</t>
  </si>
  <si>
    <t>[EirvcexLCNTFg]</t>
  </si>
  <si>
    <t>LdE/09/Quintana del Pidio#SO231299509713 #Calle Carretera S/N</t>
  </si>
  <si>
    <t>LdE/09/Espinosa de los Monteros#2023-09-65005-8112611# Calle Rio 2</t>
  </si>
  <si>
    <t>LdE/09/Ages#SO2401101458498 #Calle Cigueña 34</t>
  </si>
  <si>
    <t>[EirvPM]</t>
  </si>
  <si>
    <t>RIBADESELLA:Z372952 UNICO21 A102 ED. 2</t>
  </si>
  <si>
    <t>LdE/09/Burgos#2023-09-10002-8035051#Calle Valle de Tobalina,40</t>
  </si>
  <si>
    <t>LdE/09/Villalonquejar#2023-09-10001-8121417#Calle Valle de Mena 5</t>
  </si>
  <si>
    <t>LdE/09/Aranda de Duero#SO2401101418468 #Calle Orfeon Arandino 4</t>
  </si>
  <si>
    <t>LdE/09/Burgos#2024-09-10002-8198823#Calle Real 7</t>
  </si>
  <si>
    <t>LdE/09/Burgos#23024626135#Calle Almirante Bonifaz,24</t>
  </si>
  <si>
    <t>LdE/09/Burgos#SO2312100242991 #Plaza Huerto del Rey 4</t>
  </si>
  <si>
    <t>LdE/09/Burgos#SO2401101821076 #Barrio San Cristobal 15</t>
  </si>
  <si>
    <t>SO2401101664038 Calle Rio Ebro 23, Miranda de Ebro</t>
  </si>
  <si>
    <t>[EirvaeLCNT]</t>
  </si>
  <si>
    <t>LUGAR ABAJO:Z372705 UNICO21 A101</t>
  </si>
  <si>
    <t>LdE/09/Burgos#2023-09-10002-8212331#Calle Francisco de Vitoria 3</t>
  </si>
  <si>
    <t>LUGAR ABAJO:Z372683 UNICO21 A101</t>
  </si>
  <si>
    <t>VILLODRIGO:Z380091 0COBR A101</t>
  </si>
  <si>
    <t>[EidrmtpvP]</t>
  </si>
  <si>
    <t>LdE/09/Salas de los infantes#2024-09-69018-8181786#Calle La Flor 19</t>
  </si>
  <si>
    <t>[irvP]</t>
  </si>
  <si>
    <t>UNICO22 MANRESA/BONAVI:Z379923 0COBR A111</t>
  </si>
  <si>
    <t>MANRESA/BONAVI:Z381027 0COBR A111</t>
  </si>
  <si>
    <t>LdE/09/Lezana de Mena#SO2312100345817 #Carretera Bilbao-Reinosa 3</t>
  </si>
  <si>
    <t>[EirveCNTfg]</t>
  </si>
  <si>
    <t>LdE/09/Burgos#SO2401103085431 #Calle San Juan 1</t>
  </si>
  <si>
    <t>LdE/09/Miranda de Ebro#2024-09-66004-8246475#Calle Vitoria/ S/N</t>
  </si>
  <si>
    <t>B/CERDA:Z241075-3 0COBR A211</t>
  </si>
  <si>
    <t>[EirmtpvjsScaCNT]</t>
  </si>
  <si>
    <t>LdE/09/Burgos#SO2312101206333 #Calle Portomarin 66</t>
  </si>
  <si>
    <t>LdE/09/Burgos#2023-09-10002-8044221#Calle Valle de Tobalina, 53</t>
  </si>
  <si>
    <t>BRIVIESCA:Z381720 0COBR A101</t>
  </si>
  <si>
    <t>BRIVIESCA:Z261719-2 0COBR A101</t>
  </si>
  <si>
    <t>CERVELLO:Z332398-1 0COBR A101</t>
  </si>
  <si>
    <t>LdE/09/Aranda de Duero#2024/0961003/8262462#Avenida Castilla 49</t>
  </si>
  <si>
    <t>LdE/09/Aranda de Duero# 2023-09-61003-8213158#Avenida de Burgos 11- Bi</t>
  </si>
  <si>
    <t>HFA/09/BURGOS#SO2401103126278#Calle Cartuja de Miraflores 13</t>
  </si>
  <si>
    <t>LdE/09/Pancorvo#2023-09-66005-8253626#Carretera Madrid-Irun/ S/N-KILOM</t>
  </si>
  <si>
    <t>LdE/09/Burgos#2023-09-10002-8110612#Avenida Cid Campeador,76</t>
  </si>
  <si>
    <t>LdE/09/Villambistia#SO2401103001740 #Calle el Rio 37</t>
  </si>
  <si>
    <t>BG/ARLANZON:Z144586-3 COM24 A104</t>
  </si>
  <si>
    <t>LdE/09/ Espinosa de los Monteros#2024-09-65005-8246224#Calle San Nicol</t>
  </si>
  <si>
    <t>LdE/09/Burgos#SO2401102472344 # Calle Benedictinas de San Jose 3,Plan5</t>
  </si>
  <si>
    <t>LdE/09/Burgos#SO2401101900712 #Calle Benedictinas de San Jose 3, Plant</t>
  </si>
  <si>
    <t>LdE/09/Maltranilla#SO2402103752853 #Urbanización el Ejido 23</t>
  </si>
  <si>
    <t>OV/PORLIER:Z88193-2 UNI21 A105</t>
  </si>
  <si>
    <t>LdE/09/Pedrosa Valdeporres#24011634212#C. la Vega, 38</t>
  </si>
  <si>
    <t>[EirvaP]</t>
  </si>
  <si>
    <t>LdE/09/Boada de Roa#2024-09-61031-8300011#Calle Diseminado,99</t>
  </si>
  <si>
    <t>TUDELA VEGUIN:Z373752 0COBR A101</t>
  </si>
  <si>
    <t>LdE/09/Miranda de Ebro#SO2402104445362 #Avenida Europa 9</t>
  </si>
  <si>
    <t>LdE/09/Burgos# 2024-09-10001-835942#Calle San Pablo, 7</t>
  </si>
  <si>
    <t>LdE/09/Burgos#SO2401103199355 #Calle Pablo Casals 23</t>
  </si>
  <si>
    <t>LdE/09/Burgos#2024-09-10002-8352293 #Calle Vitoria 142</t>
  </si>
  <si>
    <t>LdE/09/Burgos#2024-09-10009-8434144#Calle Pablo Casals 21</t>
  </si>
  <si>
    <t>LdE/09/Burgos#SO2402104229208 #Calle Compas de Huelgas 11</t>
  </si>
  <si>
    <t>ARANDA DUERO/M:Z143663-2 0COBR A103</t>
  </si>
  <si>
    <t>BG/ARLANZON:Z144604-2 0COBR A109</t>
  </si>
  <si>
    <t>LUGAR ABAJO:Z382309 FTTH_CRITICA A101</t>
  </si>
  <si>
    <t>LUGAR ABAJO:Z382310 FTTH_CRITICA A101</t>
  </si>
  <si>
    <t>LUGAR ABAJO:Z382312 FTTH_CRITICA A101</t>
  </si>
  <si>
    <t>LUGAR ABAJO:Z382313 FTTH_CRITICA A101</t>
  </si>
  <si>
    <t>LUGAR ABAJO:Z382314 FTTH_CRITICA A101</t>
  </si>
  <si>
    <t>LUGAR ABAJO:Z382317 FTTH_CRITICA A101</t>
  </si>
  <si>
    <t>LUGAR ABAJO:Z382318 FTTH_CRITICA A101</t>
  </si>
  <si>
    <t>LUGAR ABAJO:Z382319 FTTH_CRITICA A101</t>
  </si>
  <si>
    <t>LdE/09/Entrambasaguas#SO2402103873934 #Barrio Ringlera 4</t>
  </si>
  <si>
    <t>ARRIONDAS:Z352730 FTTH_CRITICA A101</t>
  </si>
  <si>
    <t>ARRIONDAS:Z352731 FTTH_CRITICA A101</t>
  </si>
  <si>
    <t>ARRIONDAS:Z371321 ZCRIT A101</t>
  </si>
  <si>
    <t>[EiP]</t>
  </si>
  <si>
    <t>ARRIONDAS:Z371323 ZCRIT A101</t>
  </si>
  <si>
    <t>ARRIONDAS:Z371324 ZCRIT A101</t>
  </si>
  <si>
    <t>CANGAS ONIS:Z329558 ZCRIT A101</t>
  </si>
  <si>
    <t>CANGAS ONIS:Z329579 ZCRIT A101</t>
  </si>
  <si>
    <t>CANGAS ONIS:Z329581 ZCRIT A101</t>
  </si>
  <si>
    <t>CANGAS ONIS:Z329582 ZCRIT A101</t>
  </si>
  <si>
    <t>CANGAS ONIS:Z329583 ZCRIT A101</t>
  </si>
  <si>
    <t>CANGAS ONIS:Z329587 ZCRIT A101</t>
  </si>
  <si>
    <t>CANGAS ONIS:Z329588 ZCRIT A101</t>
  </si>
  <si>
    <t>CANGAS ONIS:Z329591 ZCRIT A101</t>
  </si>
  <si>
    <t>CANGAS ONIS:Z382360 ZCRIT A101</t>
  </si>
  <si>
    <t>CANGAS ONIS:Z382361 ZCRIT A101</t>
  </si>
  <si>
    <t>INFIESTO:Z373530 ZCRIT A101</t>
  </si>
  <si>
    <t>INFIESTO:Z373730 ZCRIT A101</t>
  </si>
  <si>
    <t>INFIESTO:Z382359 ZCRIT A101</t>
  </si>
  <si>
    <t>LASTRES:Z349084 ZCRIT A101</t>
  </si>
  <si>
    <t>LASTRES:Z377591 ZCRIT A101</t>
  </si>
  <si>
    <t>LASTRES:Z382371 ZCRIT A101</t>
  </si>
  <si>
    <t>INFIESTO:Z320959-1 ZCRIT A101</t>
  </si>
  <si>
    <t>CANGAS ONIS:Z325959-1 ZCRIT A101</t>
  </si>
  <si>
    <t>CANGAS ONIS:Z329559-4 ZCRIT A101</t>
  </si>
  <si>
    <t>CANGAS ONIS:Z329585-8 ZCRIT A101</t>
  </si>
  <si>
    <t>CANGAS ONIS:Z329589-16 ZCRIT A101</t>
  </si>
  <si>
    <t>LASTRES:Z349083-2 ZCRIT A101</t>
  </si>
  <si>
    <t>LASTRES:Z372740-11 ZCRIT A101</t>
  </si>
  <si>
    <t>LASTRES:Z372802-4 ZCRIT A101</t>
  </si>
  <si>
    <t>LASTRES:Z372803-3 ZCRIT A101</t>
  </si>
  <si>
    <t>LASTRES:Z372812-5 ZCRIT A101</t>
  </si>
  <si>
    <t>LASTRES:Z372813-7 ZCRIT A101</t>
  </si>
  <si>
    <t>LASTRES:Z372822-14 ZCRIT A101</t>
  </si>
  <si>
    <t>CANGAS ONIS:Z329578 ZCRIT A101</t>
  </si>
  <si>
    <t>LdE/09/Barbadillo del Mercado#SO2401102530432 #Calle Fuente 26</t>
  </si>
  <si>
    <t>LdE/09/Aranda de Duero#2024-0961003-8474947#Carretera La Aguilera, S/N</t>
  </si>
  <si>
    <t>LdE/09/Burgos#SO2401102459316 #Calle Amaya 1</t>
  </si>
  <si>
    <t>LdE/09/Sotillo de la Ribera#SO2402105784072 # Camino Jardín 2</t>
  </si>
  <si>
    <t>LdE/09/Burgos#SO2402104330468 #Lugar la Nogaleja 195</t>
  </si>
  <si>
    <t>REGULARIZACIÓN 8252123</t>
  </si>
  <si>
    <t>BG/GAMONAL:Z149595-3 0COBR A107</t>
  </si>
  <si>
    <t>[EirmtpvaCNTf]</t>
  </si>
  <si>
    <t>ARRIONDAS:Z371014-22 FTTH_CRITICA A101</t>
  </si>
  <si>
    <t>LASTRES:Z372799-19 ZCRIT A101</t>
  </si>
  <si>
    <t>ARRIONDAS:Z371250-68 ZCRIT A101</t>
  </si>
  <si>
    <t>LdE/09/Valle de Mena#SO2401102041548 #Urbanización el Ejido 27 P-B</t>
  </si>
  <si>
    <t>LdE/09/Aranda de Duero#SO2402105639462 #Lugar Diseminados 471</t>
  </si>
  <si>
    <t>LASTRES:Z372815-16 ZCRIT A101</t>
  </si>
  <si>
    <t>INFIESTO:Z320957-10 ZCRIT A101</t>
  </si>
  <si>
    <t>RIBADESELLA:Z372962-12 ZCRIT A102</t>
  </si>
  <si>
    <t>INFIESTO:Z320956-7 ZCRIT A101</t>
  </si>
  <si>
    <t>CORNELLA/GELAB:Z109016-2 UNI22 A106</t>
  </si>
  <si>
    <t>LdE/09/Burgos#SO2403106948236 #Calle Pablo Casals 29</t>
  </si>
  <si>
    <t>STA.COLOMA/SIN:Z109575-1 UNI22 A106</t>
  </si>
  <si>
    <t>HFA/09/ARANDA DE DUERO#2024-0961003-8437148#Plaza de la Ribera 17</t>
  </si>
  <si>
    <t>CANOVELLES:Z76315-1 0COBR A111</t>
  </si>
  <si>
    <t>CANOVELLES:Z76733-1 0COBR A106</t>
  </si>
  <si>
    <t>TERRASSA/AMAT:Z117256-1 0COBR A109</t>
  </si>
  <si>
    <t>TARDAJOS:Z382278 COMERCIAL24 A101</t>
  </si>
  <si>
    <t>LdE/09/Burgos#SO2403106547368 #Calle San Bruno 7 (PATIO)</t>
  </si>
  <si>
    <t>LdE/09/Valle de Mena#SO2401101407827#Calle Poligono Industrial 14</t>
  </si>
  <si>
    <t>PPLG. (09):AmpliacionCTOSat 20464 Exp 525897</t>
  </si>
  <si>
    <t>LdE/09/Castrojeriz#2024-09-70003-8366817#Carretera de Hontanas 2</t>
  </si>
  <si>
    <t>[irvaex]</t>
  </si>
  <si>
    <t>LdE/09/Vadocondes#2024-09-61024-8426984#Carretera Nacional Ciento Vein</t>
  </si>
  <si>
    <t>LdE/09/Neila#SO2403106554298 #Diseminado Diseminado 9</t>
  </si>
  <si>
    <t>[EirvceLCNTFg]</t>
  </si>
  <si>
    <t>LdE/09/Rozas#SO2403106549450 #Lugar Rozas 48</t>
  </si>
  <si>
    <t>[EidrvP]</t>
  </si>
  <si>
    <t>LdE/09/Rozas#2024-09-73001-8542999#Calle Real 41</t>
  </si>
  <si>
    <t>LdE/09/Salas de los Infantes#2024-09-69018-8546087#Urbanización Parque</t>
  </si>
  <si>
    <t>09/BG.VI-GREENFIELD: CL ESTEBAN SAEZ DE ALVARADO 62, BURGOS</t>
  </si>
  <si>
    <t>LdE/09/Villambistia#2024-09-6200-88579580 #Calle El Parral 6</t>
  </si>
  <si>
    <t>LdE/09/Atapuerca#2024-09-14003-8700601#Calle San Cristobal 15</t>
  </si>
  <si>
    <t>LdE/09/Burgos#SO2404108882017 #Calle Alfoz de Bricia 6</t>
  </si>
  <si>
    <t>LdE/09/Itero del Castillo#SO2404108979369 #Calle Diseminados 24</t>
  </si>
  <si>
    <t>CORNELLA/GELAB:Z108935-1 UNI22 A101</t>
  </si>
  <si>
    <t>[EirmtpvjsSceLCNTfg]</t>
  </si>
  <si>
    <t>CORNELLA/GELAB:Z108939-1 UNI22 A101</t>
  </si>
  <si>
    <t>[EirmtpvjsScPf]</t>
  </si>
  <si>
    <t>CORNELLA/GELAB:Z123977-1 UNI22 A110</t>
  </si>
  <si>
    <t>B/CORTS:Z218-2 UNI22 A302</t>
  </si>
  <si>
    <t>[EirmtpvjsSceLCNTf]</t>
  </si>
  <si>
    <t>B/CORTS:Z1214-3 UNI22 A313</t>
  </si>
  <si>
    <t>B/CORTS:Z3157-3 UNI22 A323</t>
  </si>
  <si>
    <t>[EirmtpvjsScaeLCNT]</t>
  </si>
  <si>
    <t>B/CORTS:Z3597-1 UNI22 A328</t>
  </si>
  <si>
    <t>LdE/09/Aranda de Duero#2024-09-61003-8774122 #Calle Valladolid 1</t>
  </si>
  <si>
    <t>LdE/09/Villasana de Mena#SO2403106378265 #Avenida Teresa Peña 2</t>
  </si>
  <si>
    <t>INFIESTO:Z373534-15 ZCRIT A101</t>
  </si>
  <si>
    <t>[iP]</t>
  </si>
  <si>
    <t>CANGAS ONIS:Z329586-3 ZCRIT A101</t>
  </si>
  <si>
    <t>LdE/09/Villaldemiro#SO2402104342087 #Calle Santa Juliana 5</t>
  </si>
  <si>
    <t>PANCORBO:Z382846 COMERCIAL24 A101</t>
  </si>
  <si>
    <t>[EirmtpvjsSceCPNTfFg]</t>
  </si>
  <si>
    <t>NUEVA LLANES:Z358331 UNICO21 A102</t>
  </si>
  <si>
    <t>GIJON/PUMARIN:Z144295-1 UNI21 A109</t>
  </si>
  <si>
    <t>LUGAR ABAJO:Z372676 UNICO21 A101</t>
  </si>
  <si>
    <t>LUGAR ABAJO:Z372684 UNICO21 A101</t>
  </si>
  <si>
    <t>LUGAR ABAJO:Z372689 UNICO21 A101</t>
  </si>
  <si>
    <t>LUGAR ABAJO:Z372703 UNICO21 A101</t>
  </si>
  <si>
    <t>VENTA RANAS:Z307769 UNICO21 A101</t>
  </si>
  <si>
    <t>VENTA RANAS:Z307787 UNICO21 A101</t>
  </si>
  <si>
    <t>VENTA RANAS:Z307795 UNICO21 A101</t>
  </si>
  <si>
    <t>VENTA RANAS:Z307811 UNICO21 A101</t>
  </si>
  <si>
    <t>VENTA RANAS:Z307823 UNICO21 A101</t>
  </si>
  <si>
    <t>VENTA RANAS:Z307763 UNICO21 A101</t>
  </si>
  <si>
    <t>VENTA RANAS:Z307789 UNICO21 A101</t>
  </si>
  <si>
    <t>VENTA RANAS:Z307802 UNICO21 A101</t>
  </si>
  <si>
    <t>VENTA RANAS:Z307814 UNICO21 A101</t>
  </si>
  <si>
    <t>LdE/09/Burgos#2024-09-10002-8812321#Calle Valle de Valdebezana 3</t>
  </si>
  <si>
    <t>PANES:Z373298 UNICO21 A101</t>
  </si>
  <si>
    <t>LdE/09/Villalba de Duero#SO2404110242170 #Calle Rollo 55</t>
  </si>
  <si>
    <t>LdE/09/Covarrubias#2024-09-11004-8829331#Avenida Victor Barbadillo</t>
  </si>
  <si>
    <t>[EirveLCPh]</t>
  </si>
  <si>
    <t>LdE/09/Burgos#SO2405110903708 #Calle Rio Nela 10</t>
  </si>
  <si>
    <t>LdE/09/Trespaderne#SO2405111096633 #Calle Santander 45</t>
  </si>
  <si>
    <t>BG.GA (09):AmpliacionCTOSat 13928 Exp 531537</t>
  </si>
  <si>
    <t>HFT/09/BURGOS#2024-0910002-8919057#Carretera Fuentes Blancas S/N</t>
  </si>
  <si>
    <t>LdE/09/Valle de Mena#SO2405111296116 #Calle Arenilla 5</t>
  </si>
  <si>
    <t>LdE/09/Villasuso de Mena#SO2405111552907 #Camino Villasuso 1</t>
  </si>
  <si>
    <t>LdE/09/Burgos#SO2405111332912 #Calle Concepcion 6</t>
  </si>
  <si>
    <t>ADU.MO (09):AmpliacionCTOSat 8048 Exp 534561</t>
  </si>
  <si>
    <t>LdE/09/Burgos#SO2405111737562 #Paseo Isla 2</t>
  </si>
  <si>
    <t>LdE/09/San Pelayo#SO2404110311126 #Lugar Diseminado Ayega 3</t>
  </si>
  <si>
    <t>[EirvcaexLCNTfF]</t>
  </si>
  <si>
    <t>LdE/09/Bahabón de Esgueva#SO2405111858561 #Calle Carresendero 1</t>
  </si>
  <si>
    <t>LdE/09/Burgos#2024-09-10032-8343312#Calle Monte de la Abadesa 76</t>
  </si>
  <si>
    <t>LdE/09/Briviesca#2024-09-63001-8968788#CALLE PARAJE LA CULEBRILLA 9</t>
  </si>
  <si>
    <t>LdE/09/Santibañez-Zarzaguda#SO2406112904634#Calle Hondovilla 7</t>
  </si>
  <si>
    <t xml:space="preserve">09/BG.GA GREENFIELD : CALLE JUAN DE CARTAGENA 1 </t>
  </si>
  <si>
    <t>BG.AR (09):AmpliacionCTOSat 16633 Exp 536035</t>
  </si>
  <si>
    <t>LdE/09/Burgos#SO2405111328776#Calle San Juan 3</t>
  </si>
  <si>
    <t>LdE/09/Burgos#2024/0910001/8066837#Calle Cortes/ S/N</t>
  </si>
  <si>
    <t>Variaciones</t>
  </si>
  <si>
    <t>BG.GA: 46920 VAR. RED C/ ABAJO 31 VILLAFRIA</t>
  </si>
  <si>
    <t>LdE/09/Valle de Mena#SO2406112945597#Calle Partearroyo 2</t>
  </si>
  <si>
    <t>LdE/09/Medina de Pomar#SO2406113262663 #Calle Alcalde Arrimadas 28</t>
  </si>
  <si>
    <t>LdE/09/Roa#2024-09-61019-8105888#Carretera La Horra, 8</t>
  </si>
  <si>
    <t>ADU.MO (09):AmpliacionCTOSat 1780 Exp 537799</t>
  </si>
  <si>
    <t>LdE/09/Nava de Ordunte#SO2406113665115 #Calle la Tapia 27</t>
  </si>
  <si>
    <t>VMEN:46265 VARIAC. RED C/ ELADIO BUSTAMANTE</t>
  </si>
  <si>
    <t>LdE/09/Aranda de Duero#SO2405112125860 #Autopista A-1 156</t>
  </si>
  <si>
    <t>LdE/09/Burgos#2024-09-10002-8125735#Avenida Cantabria 111</t>
  </si>
  <si>
    <t>LdE/09/Valle de Losa#SO2406114755105 #Calle Somo 4</t>
  </si>
  <si>
    <t>[EirvPMh]</t>
  </si>
  <si>
    <t>LdE/09/Quincoces de Yuso#SO2406114676452 #Calle Tilo 2</t>
  </si>
  <si>
    <t>LdE/09/Medina de Pomar#SO2406114590545 #Calle Duque de Frias 33</t>
  </si>
  <si>
    <t>LdE/09/Itero del Castillo#SO2407114822530 #Carretera Pedrosa 1</t>
  </si>
  <si>
    <t>LdE/09/Santa Inés#SO2407114810865 #Camino Cementerio 4</t>
  </si>
  <si>
    <t>LdE/09/Medina de Pomar#SO2406114374187 #Calle Sepulveda 8</t>
  </si>
  <si>
    <t>LdE/09/Melgar de Fernamental#SO2407115466777 #Calle Pilar 1</t>
  </si>
  <si>
    <t>LdE/09/Burgos#SO2407115361170 #Calle Complutense 1</t>
  </si>
  <si>
    <t>LdE/09/Burgos#2024-09-65007-8253946#Calle San Ignacio 8</t>
  </si>
  <si>
    <t>LdE/09/Quisicedo#2024-09-73002-8375697#Poblado Quisicedo, 32</t>
  </si>
  <si>
    <t>[EirvexCNTfg]</t>
  </si>
  <si>
    <t>LdE/09/Barbadillo del Pez#SO2407116598107 #Calle San Roque 38</t>
  </si>
  <si>
    <t xml:space="preserve"> LdE/09/Burgos#SO2407115925195 #Calle Francisco Salinas 8</t>
  </si>
  <si>
    <t>LdE/09/Briviesca#24017015117#Calle Paraje la Culebrilla/ 00009- / Bajo</t>
  </si>
  <si>
    <t>LdE/09/Valdeande#SO2407116009462 #Avenida Castilla 16</t>
  </si>
  <si>
    <t>LdE/09/Barbadillo del Mercado#SO2405110565170 #Calle Fuente 26</t>
  </si>
  <si>
    <t>LdE/09/Burgos#2024-09-10002-8059139#Calle La Bureba, 11</t>
  </si>
  <si>
    <t>LdE/09/Villalba de Duero#SO2407116339746 #Calle Eras de Arriba S/N</t>
  </si>
  <si>
    <t xml:space="preserve">LdE/09/Quincoces de Yuso#2024-09-65010-8198775#Calle Merindad de Losa </t>
  </si>
  <si>
    <t>LdE/09/Sopeñano#2024-09-65017-8267913# Barrio San Alberto 15</t>
  </si>
  <si>
    <t>LdE/09/Merindad de Montija#SO2407115539335 #Calle San Martín 3</t>
  </si>
  <si>
    <t>[EirvexLCNTfg]</t>
  </si>
  <si>
    <t>LdE/09/Roa#SO2407116466152 #Calle Cayo Garcia 2</t>
  </si>
  <si>
    <t>LdE/09/Roa#SO2408117246839 #Calle Cayo Garcia 12</t>
  </si>
  <si>
    <t>LdE/09/Roa#SO2408117355507  #Calle Cayo Garcia 3</t>
  </si>
  <si>
    <t>LdE/09/Torrecilla del Monte#SO2407115267850 #Calle Diseminado S/N</t>
  </si>
  <si>
    <t>[EirveLCNTg]</t>
  </si>
  <si>
    <t>LdE/09/Madrigal del Monte#SO2408117246713 #Camino Vallejo 21</t>
  </si>
  <si>
    <t>[EirvcaCNTfFAM]</t>
  </si>
  <si>
    <t>LdE/09/Barbadillo de Herreros#SO2408117345008#Calle San Esteban 13</t>
  </si>
  <si>
    <t>LdE/09/Quincoces#SO2408117094675 #Urbanización Uritxe 8</t>
  </si>
  <si>
    <t>[EirvexMh]</t>
  </si>
  <si>
    <t>LdE/09/Quincoces#SO2408118167487 #Calle I Hidesilla 13</t>
  </si>
  <si>
    <t>LdE/09/Villahoz#SO2408117611607 #Carretera Lerma 90</t>
  </si>
  <si>
    <t>LdE/09/Salas de los Infantes#SO2408116810928 #Calle Mayor 1, Terrazas</t>
  </si>
  <si>
    <t>LdE/09/Hoyales de Roa#SO2408118055301 #Calle La Encina 7</t>
  </si>
  <si>
    <t>LdE/09/Berberana#SO2408117949464 #Barrio Alaña 6</t>
  </si>
  <si>
    <t>LdE/09/Bahabón de Esgueva#SO2408116851889 #Camino Eras 29</t>
  </si>
  <si>
    <t>LdE/09/Berberana#SO2408117133019 #Barrio Uralle 14</t>
  </si>
  <si>
    <t>LdE/09/Castrillo del Val#SO2406114457273 # Lugar Maderillo 1</t>
  </si>
  <si>
    <t>LdE/09/Hoyales de Roa#SO2409119843521#Calle La Constitución 30</t>
  </si>
  <si>
    <t>LdE/09/Santa Inés#SO2409119811715 #Calle Real 42</t>
  </si>
  <si>
    <t>LdE/09/Burgos#SO2409120410008#Barrio San Cristobal 14</t>
  </si>
  <si>
    <t>LdE/09/Presencio#SO2409120137044 #Travesía Ciadoncha 6</t>
  </si>
  <si>
    <t>BG.AR (09):AmpliacionCTOSat 18785 Exp 547452</t>
  </si>
  <si>
    <t>LdE/09/Quincoces de Yuso#SO2409119772712 #Calle E Hidesilla 12</t>
  </si>
  <si>
    <t xml:space="preserve"> LdE/09/Trespaderne#SO2408118320179 #Calle Royada 1</t>
  </si>
  <si>
    <t>BG.AR (09):AmpliacionCTOSat 21130 Exp 549654</t>
  </si>
  <si>
    <t>MACR (50075): TüV SüD ATISAE S.A // Ctra Burgos Santoña S/N;BAJO</t>
  </si>
  <si>
    <t>[EidrvexLCPh]</t>
  </si>
  <si>
    <t>BACKHAUL FO EB: 0901000</t>
  </si>
  <si>
    <t>[EirmtpvjsScexLPh]</t>
  </si>
  <si>
    <t>LdE/09/Carcedo de Burgos#SO2409120169639 #Calle Halcón 25</t>
  </si>
  <si>
    <t>[EirvceLCNTF]</t>
  </si>
  <si>
    <t>ADEH/MACROLAN/ J. GARCIA CARRION</t>
  </si>
  <si>
    <t>[EirvcexLCNTFgh]</t>
  </si>
  <si>
    <t>LdE/09/Burgos#2024-09-10001-8555770#Calle Lain Calvo, 37</t>
  </si>
  <si>
    <t>LdE/09/Aranda de Duero# 2024-09-61003-8625274# Carretera de Salas de l</t>
  </si>
  <si>
    <t>LdE/09/Hoyales de Roa##Plaza Mayor 4</t>
  </si>
  <si>
    <t>09 GreenField: Gmos. Calle Esteban Saez Alvarado 73</t>
  </si>
  <si>
    <t>LdE/09/Aranda de Duero#2024-09-61003-8635381#Calle Las Francesas 18</t>
  </si>
  <si>
    <t>BACKHAUL FO EB: 0900362</t>
  </si>
  <si>
    <t>[Eirmtpvjcexh]</t>
  </si>
  <si>
    <t>BACKHAUL FO EB: 0900706</t>
  </si>
  <si>
    <t>[EirmtpvjsScexh]</t>
  </si>
  <si>
    <t>LdE/09/Revillarruz#SO2408118848996 #Calle Jose Maria Peman 11</t>
  </si>
  <si>
    <t>LdE/09/San Alberto#SO2410122355618 #Camino Casetas 46</t>
  </si>
  <si>
    <t>LdE/09/Medina de Pomar#SO2407115351691 #Calle Santa Ines S/N</t>
  </si>
  <si>
    <t>LdE/09/La Vid#2024-09-61052-8776966#Carretera Soria/ S/N</t>
  </si>
  <si>
    <t>[EirveLCNTfg]</t>
  </si>
  <si>
    <t>LdE/09/Bercedo#SO2410123408184 #Carretera Bilbao 44,</t>
  </si>
  <si>
    <t xml:space="preserve">LdE/09/Palacios de la Sierra#2024-09-69013-8448858#Camino Puerto Rico </t>
  </si>
  <si>
    <t>BG.GA (09):AmpliacionCTOSat 18097 Exp 556468</t>
  </si>
  <si>
    <t>LdE/09/La Vid#2024-09-61052-8865389 #Calle Mayor 18</t>
  </si>
  <si>
    <t>LdE/09/Miranda de Ebro#SO2411124675006 #Calle Colon 15</t>
  </si>
  <si>
    <t>[irveLCNTg]</t>
  </si>
  <si>
    <t>ESCALADO DIR. MACR.NUCLENOR S.A. // Ctra Trespaderne-Puentelarra S/N</t>
  </si>
  <si>
    <t>[EirvcexLCNTgh]</t>
  </si>
  <si>
    <t>LdE/09/Burgos#2024-0910002-8932730#Calle Severo Ochoa#ALDI·</t>
  </si>
  <si>
    <t>MND.AR (09):AmpliacionCTOSat 16778 Exp 557736</t>
  </si>
  <si>
    <t>LdE/09/Burgos#2024-09-10002-8292026#Avenida Cantabria 111</t>
  </si>
  <si>
    <t>LdE/09/Villarcayo#SO2412125917069 #Calle Barral 1, Torme</t>
  </si>
  <si>
    <t>LdE/09/Aranda de Duero#SO2412126257242 #Calle La Presa 32</t>
  </si>
  <si>
    <t>LdE/09/Burgos#SO2412126764830 #Calle Consulado 17</t>
  </si>
  <si>
    <t>LdE/09/Frandovinez#2024-09-12001-8969600#LUGAR GASOLINERA/1-GAS. REPSO</t>
  </si>
  <si>
    <t>[EirvexPM]</t>
  </si>
  <si>
    <t>LdE/09/Miranda de Ebro#2023-09-66004-8736877#Calle Romancero,10</t>
  </si>
  <si>
    <t>[EirvceLCNTg]</t>
  </si>
  <si>
    <t>LdE/09/Roa#SO2412126886674#Plaza el Estudio 1</t>
  </si>
  <si>
    <t>LdE/09/Burgos#2024-0910002- 8988085#Calle Pablo Casals 31 005 B</t>
  </si>
  <si>
    <t>HFT/09/QUINCOCES DE YUSO#2024-0965010-8914262#Calle Roble 21</t>
  </si>
  <si>
    <t>LdE/09/Itero del Castillo#SO2412127945674 #Carretera Pedrosa 1</t>
  </si>
  <si>
    <t>[EirvcaCPNTfFM]</t>
  </si>
  <si>
    <t>LdE/09/Barbadillo del Mercado# 2024-09-69003-8001911 #Calle Salas 15</t>
  </si>
  <si>
    <t>LdE/09/Quintanar de la Sierra#2024-09-69013-8005773#Calle Ernesto Sanz</t>
  </si>
  <si>
    <t>LdE/09/Tubilla del Lago#SO2412128290715 #Calle Extrarradios S/N</t>
  </si>
  <si>
    <t>LdE/09/Burgos#2024-09-10002-8968467#Calle Antonio Machado 4</t>
  </si>
  <si>
    <t>LdE/09/Castrillo de la Vega#SO2501128985194 #Carretera Estación S/N</t>
  </si>
  <si>
    <t>LdE/09/Medina Pomar#SO2501129184668 #Calle Molino 63</t>
  </si>
  <si>
    <t>LdE/09/Burgos##Calle Miranda 17-3ºIzq</t>
  </si>
  <si>
    <t>LdE/09/Burgos#SO2501130501026 #Carretera Poza 89</t>
  </si>
  <si>
    <t>LdE/09/Aranda de Duero#2025-09-61003-8159196#Plaza San Juan 6</t>
  </si>
  <si>
    <t>LdE/09/Aranda de Duero#2025-09-61003-8133390#Avenida Luis Mateos 19</t>
  </si>
  <si>
    <t>(09):AmpliacionCTOSat 33 Exp 565258</t>
  </si>
  <si>
    <t>LdE/09/Quincoces de Yuso#SO2502132127091 #Calle Losa 46</t>
  </si>
  <si>
    <t>LdE/09/Burgos#2025-09-10090-8198919#Calle Alfoz de Bricia 1</t>
  </si>
  <si>
    <t>(09):AmpliacionCTOSat 6272 Exp 567398</t>
  </si>
  <si>
    <t>[EirvcaeLCNTfF]</t>
  </si>
  <si>
    <t>LdE/09/Aranda de Duero#SO2502132145366 #Calle Villarcayo 11</t>
  </si>
  <si>
    <t>LdE/09/Cilleruelo de Abajo#2025-09-64002-8161522#Calle arrenes 71</t>
  </si>
  <si>
    <t>LdE/09/Palacios de la Sierra#SO2502132964885 C/Dehesilla 88 Bloque C</t>
  </si>
  <si>
    <t>LdE/09/Ameyugo#2025-09-66005-8314297#CALLE AUTOPISTA BURGOS-MALZAGA/ S</t>
  </si>
  <si>
    <t>LdE/09/San Martín de Rubiales#SO2502132850271 #Calle Trascasa 22</t>
  </si>
  <si>
    <t>IN#INC-0029765199#GRI#Paseo Pisones 77, Burgos#</t>
  </si>
  <si>
    <t xml:space="preserve">09-GREENFIELD:CL SANTA GENOVEVA TORRES BURGOS </t>
  </si>
  <si>
    <t>LdE/09/Burgos# 2025-09-10001-8381403#CALLE LOPEZ BRAVO,71</t>
  </si>
  <si>
    <t>[EirvcaCPNTfF]</t>
  </si>
  <si>
    <t>LdE/09/CASTRILLO DEL VAL#2025-09-13001-8353681#CALLE DOÑA JIMENA 9</t>
  </si>
  <si>
    <t>LdE/09/Aranda de Duero#SO2503134210801 #Plaza Constitucion 2</t>
  </si>
  <si>
    <t>UNICO 5G A2: 09_09098_000218 - 0900732</t>
  </si>
  <si>
    <t>Causa Cliente</t>
  </si>
  <si>
    <t>UNICO 5G A2: 09_09101_000219 - 0900434</t>
  </si>
  <si>
    <t>UNICO 5G A2: 09_09021_000044 - 0900553</t>
  </si>
  <si>
    <t>[EidrmtpvjsScexLPh]</t>
  </si>
  <si>
    <t>UNICO 5G A2: 09_09224_000394 - 0900024</t>
  </si>
  <si>
    <t>[EirmtpvjsScexPh]</t>
  </si>
  <si>
    <t>UNICO 5G A2: 09_09181_000292 - 0900448</t>
  </si>
  <si>
    <t>LdE/09/Aranda de Duero#2025-09-61003-8207017#CARRETERA VALLADOLID, 133</t>
  </si>
  <si>
    <t>UNICO 5G A2: 09_09427_000608 - 0900563</t>
  </si>
  <si>
    <t>[EirmtpvjsScexLCNTgh]</t>
  </si>
  <si>
    <t>UNICO 5G A2: 09_09904_000549 - 0900606</t>
  </si>
  <si>
    <t>UNICO 5G A2: 09_09901_000463 - 0900238</t>
  </si>
  <si>
    <t>LdE/09/Medina de Pomar#SO2503134031279 #Calle San Martin 2</t>
  </si>
  <si>
    <t>LdE/09/Aranda de Duero#2025-09-61003-8473699#CARRETERA DE SALAS DE LOS</t>
  </si>
  <si>
    <t>LdE/09/Miranda de Ebro#SO2504136239484 #Calle Real Allende 24</t>
  </si>
  <si>
    <t>LdE/09/Burgos#SO2504136655643 #Calle General Santocildes S/N</t>
  </si>
  <si>
    <t>0910001/GREENFIELD:Calle Río Pisuerga S/N, Villariezo, Burgos, 09195</t>
  </si>
  <si>
    <t>ADU.MO (09):AmpliacionCTOSat 11485 Exp 573903</t>
  </si>
  <si>
    <t>0910001-GREENFIELD: C/Mariana Pineda 48, Planta ATICO, Puerta B</t>
  </si>
  <si>
    <t>ADU.MO (09):AmpliacionCTOSat 6150 Exp 574408</t>
  </si>
  <si>
    <t>LdE/09/Aranda de Duero#2025-09-61003-8631653#CALLE ROSALES 1</t>
  </si>
  <si>
    <t>LdE/09/Espinosa  Monteros#2025-09-65005-8639004 #Calle Ntra Sra Berrue</t>
  </si>
  <si>
    <t>MND.AR:LA LIGA  (TSA)  Estadio Municipal de Anduva</t>
  </si>
  <si>
    <t>[EirveLCNTgh]</t>
  </si>
  <si>
    <t>LdE/09/Medina de Pomar#SO2505138523485 #Calle San Damian 2120</t>
  </si>
  <si>
    <t>LdE/09/Fresneda de la Sierra Tirón#SO2502132477098 #Calle Mayor 91</t>
  </si>
  <si>
    <t>UNICO 5G A2: 09_09029_000057 - 0900408</t>
  </si>
  <si>
    <t>VILLANAS.R.OCA:Z385187 UNICO21 A101</t>
  </si>
  <si>
    <t>BELO. (09):AmpliacionCTOSat 16054 Exp 581479</t>
  </si>
  <si>
    <t>VILLANAS.R.OCA:Z385189 UNICO21 A101</t>
  </si>
  <si>
    <t>[irmtpvsScLCNTg]</t>
  </si>
  <si>
    <t>0910002-GREENFIELD: C/Ucrania 1, Planta 2, Puerta B, Burgos</t>
  </si>
  <si>
    <t>0910001-GREENFIELD: C/LUIS RODRIGUEZ ARANGO, BURGOS</t>
  </si>
  <si>
    <t>PPLG. (09):AmpliacionCTOSat 20446 Exp 582629</t>
  </si>
  <si>
    <t>VMEN. (09):AmpliacionCTOSat 12658 Exp 582986</t>
  </si>
  <si>
    <t>ADU.MO (09):AmpliacionCTOSat 15804 Exp 583147</t>
  </si>
  <si>
    <t>LdE/09/Espinosa de los Monteros#SO2507142930010 #Calle Bajo la Iglesia</t>
  </si>
  <si>
    <t>LdE/09/Olmos de Atapuerca#SO2505138803459#Calle Carretera 2</t>
  </si>
  <si>
    <t xml:space="preserve"> LdE/09/Quincoces de Yuso#SO2506140618428#Calle HIdesilla, 6</t>
  </si>
  <si>
    <t>BG.AR (09):AmpliacionCTOSat 16946 Exp 588328</t>
  </si>
  <si>
    <t>LdE/09/La Aguilera#SO2508146312681#Av. Gomel 67, Gumiel de Mercado</t>
  </si>
  <si>
    <t>LdE/09/Aranda de Duero#SSO2509147996756#Hospicio, 3, Aranda de Duero</t>
  </si>
  <si>
    <t>LdE/09/Quincoces de Yuso#SO2509147844236#Hidesilla, 3, Valle de Losa</t>
  </si>
  <si>
    <t>SDLI. (09):AmpliacionCTOSat 19162 Exp 590207</t>
  </si>
  <si>
    <t>LdE/09/Aranda Duero#SO2509149082140#Fernan Gonzalez 26, Aranda Duero</t>
  </si>
  <si>
    <t>LdE/09/Miranda Ebro#SO2509147827128#San Lázaro 26, Miranda Ebro</t>
  </si>
  <si>
    <t>0910002/GREENFIELD: C. Padre Conde, 21, 09006 Burgos</t>
  </si>
  <si>
    <t>SOT#PET25080904933#PET#Calle Fernan Gonzalez 3, Covarrubias#</t>
  </si>
  <si>
    <t>LdE/09/Melgar Fernamental#202509700078364527#Avenida Burgos 25</t>
  </si>
  <si>
    <t>HFA#09#BURGOS-ARLANZON#SO2510149706489#Calle Francisco Salinas 8</t>
  </si>
  <si>
    <t>[irveLCN]</t>
  </si>
  <si>
    <t>MND.AR (09):AmpliacionCTOSat 26301 Exp 595079</t>
  </si>
  <si>
    <t>LdE/09/Neila#SO2511151902300#Calle Real 50, Neila</t>
  </si>
  <si>
    <t>LdE/09/Aranda Duero#202509610038473538#Calle San Francisco 92</t>
  </si>
  <si>
    <t>BG.AR (09):AmpliacionCTOSat 1967 Exp 595200</t>
  </si>
  <si>
    <t>HFA/09/MIRANDA DE EBRO#SO2511151724028#Calle Los Linares 34</t>
  </si>
  <si>
    <t>[irveLCNTfg]</t>
  </si>
  <si>
    <t>0961003/GREENFIELD: CALLE SAN FRANCISCO, 34</t>
  </si>
  <si>
    <t>LdE/09/Burgos#SO2511152730879#Calle Briviesca 34</t>
  </si>
  <si>
    <t>LdE/09/Burgos#2025-09-10002-8548723#Calle Bartolomé Ordoñez 2, 009 A</t>
  </si>
  <si>
    <t>ROAD. (09):AmpliacionCTOSat 18621 Exp 598607</t>
  </si>
  <si>
    <t>Zener</t>
  </si>
  <si>
    <t>Madrid</t>
  </si>
  <si>
    <t>CARABAÂ¿A:Z378554 0COBR A101</t>
  </si>
  <si>
    <t>BUITRAGO LOZOY:Z353140 UNICO21 A101</t>
  </si>
  <si>
    <t>CARABAÂ¿A:Z378192 0COBR A101</t>
  </si>
  <si>
    <t>UNICO22 CARABAÂ¿A:Z378550 0COBR A101</t>
  </si>
  <si>
    <t>[EidrmtpvsScexLCNTfFg]</t>
  </si>
  <si>
    <t>CARABAÂ¿A:Z379107 UNICO21 A101</t>
  </si>
  <si>
    <t>[EirmtpvjsScaxPT]</t>
  </si>
  <si>
    <t>S.MARTIN VEGA:Z130844-2 0COBR A101</t>
  </si>
  <si>
    <t>[EirmtpvjsScaeLP]</t>
  </si>
  <si>
    <t>TALAMANCA JARA:Z322925-1 0COBR A101</t>
  </si>
  <si>
    <t>TALAMANCA JARA:Z322936-9 0COBR A101</t>
  </si>
  <si>
    <t>UNICO21-22 MORATA TAJUÑA:Z350929-10  A101</t>
  </si>
  <si>
    <t>CARABAÂ¿A:Z378180 0COBR A101</t>
  </si>
  <si>
    <t>COTOS MONTERRE:Z292077-1 0COBR A101</t>
  </si>
  <si>
    <t>CARABAÑA:Z356840 UNICO21 A101</t>
  </si>
  <si>
    <t>CARABAÂ¿A:Z378177 0COBR A101</t>
  </si>
  <si>
    <t>3331001: REPLANTEO 907sucw34002024110700</t>
  </si>
  <si>
    <t>[irvceCNTfF]</t>
  </si>
  <si>
    <t>3331001: REPLANTEO 907sucw33922024110700</t>
  </si>
  <si>
    <t>3331001: REPLANTEO 907sucw33912024110700</t>
  </si>
  <si>
    <t>3331001: REPLANTEO 907sucw33942024110700</t>
  </si>
  <si>
    <t>3367005: REPLANTEO 907sucw34212024110700</t>
  </si>
  <si>
    <t>3332002: REPLANTEO 907sucw35642024110800</t>
  </si>
  <si>
    <t>3331001: REPLANTEO 907sucw35922024110800</t>
  </si>
  <si>
    <t>3331001: REPLANTEO 907sucw35902024110800</t>
  </si>
  <si>
    <t>3303007: REPLANTEO 907sucw59112024111800</t>
  </si>
  <si>
    <t>3303010: REPLANTEO 907sucw59202024111800</t>
  </si>
  <si>
    <t>3303007: REPLANTEO 907sucw59172024111800</t>
  </si>
  <si>
    <t>3303007: REPLANTEO 907sucw59192024111800</t>
  </si>
  <si>
    <t>3303007: REPLANTEO 907sucw59222024111800</t>
  </si>
  <si>
    <t>3303007: REPLANTEO 907sucw63262024111900</t>
  </si>
  <si>
    <t>3303004: REPLANTEO 907sucw74302024112600</t>
  </si>
  <si>
    <t>3303010: REPLANTEO 907sucw74492024112600</t>
  </si>
  <si>
    <t>3331001: REPLANTEO 957sucw71092024112500</t>
  </si>
  <si>
    <t>3303010: REPLANTEO 907sucw74532024112600</t>
  </si>
  <si>
    <t>3303006: REPLANTEO 907sucw74552024112600</t>
  </si>
  <si>
    <t>3303007: REPLANTEO 907sucw59152024111800</t>
  </si>
  <si>
    <t>3303006: REPLANTEO 907sucw05662024121000</t>
  </si>
  <si>
    <t>3310012: REPLANTEO 907sucw20312024121700</t>
  </si>
  <si>
    <t>3310012: REPLANTEO 907sucw20362024121700</t>
  </si>
  <si>
    <t>3310012: REPLANTEO 907sucw20522024121700</t>
  </si>
  <si>
    <t>3332002: REPLANTEO 907sucw31682024122600</t>
  </si>
  <si>
    <t>3363005: REPLANTEO 907sucw39872025010200</t>
  </si>
  <si>
    <t>3363005: REPLANTEO 907sucw40032025010200</t>
  </si>
  <si>
    <t>3332002: REPLANTEO 907sucw39972025010200</t>
  </si>
  <si>
    <t>3363005: REPLANTEO 907sucw40012025010200</t>
  </si>
  <si>
    <t>3363005: REPLANTEO 907sucw39982025010200</t>
  </si>
  <si>
    <t>3310017: REPLANTEO 907sucw39962025010200</t>
  </si>
  <si>
    <t>3332002: REPLANTEO 907sucw39852025010200</t>
  </si>
  <si>
    <t>3332002: REPLANTEO 907sucw39912025010200</t>
  </si>
  <si>
    <t>3332002: REPLANTEO 907sucw39742025010200</t>
  </si>
  <si>
    <t>3332002: REPLANTEO 907sucw39812025010200</t>
  </si>
  <si>
    <t>3332002: REPLANTEO 907sucw39672025010200</t>
  </si>
  <si>
    <t>3331002: REPLANTEO 907sucw39232025010200</t>
  </si>
  <si>
    <t>3331002: REPLANTEO 907sucw39182025010200</t>
  </si>
  <si>
    <t>3367005: REPLANTEO 907sucw38422024123000</t>
  </si>
  <si>
    <t>3363005: REPLANTEO 907sucw47852025010800</t>
  </si>
  <si>
    <t>3310011: REPLANTEO 907sucw47162025010700</t>
  </si>
  <si>
    <t>3363005: REPLANTEO 907sucw47802025010800</t>
  </si>
  <si>
    <t>3363005: REPLANTEO 907sucw47842025010800</t>
  </si>
  <si>
    <t>3363005: REPLANTEO 907sucw47882025010800</t>
  </si>
  <si>
    <t>3363005: REPLANTEO 907sucw47862025010800</t>
  </si>
  <si>
    <t>3315003: REPLANTEO 907sucw47922025010800</t>
  </si>
  <si>
    <t>3363005: REPLANTEO 907sucw48002025010800</t>
  </si>
  <si>
    <t>3363005: REPLANTEO 907sucw48042025010800</t>
  </si>
  <si>
    <t>3331001: REPLANTEO 907sucw55692025011300</t>
  </si>
  <si>
    <t>3363005: REPLANTEO 907sucw60202025011500</t>
  </si>
  <si>
    <t>3315003: REPLANTEO 907sucw56172025011300</t>
  </si>
  <si>
    <t>3363005: REPLANTEO 907sucw59962025011500</t>
  </si>
  <si>
    <t>3363005: REPLANTEO 907sucw59872025011500</t>
  </si>
  <si>
    <t>3363005: REPLANTEO 907sucw58982025011400</t>
  </si>
  <si>
    <t>3363005: REPLANTEO 907sucw58872025011400</t>
  </si>
  <si>
    <t>3363005: REPLANTEO 907sucw74672025012100</t>
  </si>
  <si>
    <t>3363005: REPLANTEO 907sucw75792025012100</t>
  </si>
  <si>
    <t>3363005: REPLANTEO 907sucw75282025012100</t>
  </si>
  <si>
    <t>3363005: REPLANTEO 907sucw74632025012100</t>
  </si>
  <si>
    <t>3363005: REPLANTEO 907sucw75912025012100</t>
  </si>
  <si>
    <t>3313005: REPLANTEO 907sucw88882025012800</t>
  </si>
  <si>
    <t>3310002: REPLANTEO 907sucw90812025012800</t>
  </si>
  <si>
    <t>3311010: REPLANTEO 907sucw90412025012800</t>
  </si>
  <si>
    <t>3311010: REPLANTEO 907sucw90432025012800</t>
  </si>
  <si>
    <t>3310002: REPLANTEO 907sucw89102025012800</t>
  </si>
  <si>
    <t>[irve]</t>
  </si>
  <si>
    <t>3311010: REPLANTEO 907sucw89352025012800</t>
  </si>
  <si>
    <t>3311010: REPLANTEO 907sucw89262025012800</t>
  </si>
  <si>
    <t>3314001: REPLANTEO 907sucw90642025012800</t>
  </si>
  <si>
    <t>3313005: REPLANTEO 907sucw88792025012800</t>
  </si>
  <si>
    <t>3313004: REPLANTEO 907sucw88812025012800</t>
  </si>
  <si>
    <t>3311010: REPLANTEO 907sucw89312025012800</t>
  </si>
  <si>
    <t>3311010: REPLANTEO 907sucw90862025012800</t>
  </si>
  <si>
    <t>3314001: REPLANTEO 907sucw90592025012800</t>
  </si>
  <si>
    <t>3311003: REPLANTEO 907sucw89402025012800</t>
  </si>
  <si>
    <t>3311010: REPLANTEO 907sucw90312025012800</t>
  </si>
  <si>
    <t>3314001: REPLANTEO 907sucw90332025012800</t>
  </si>
  <si>
    <t>3310010: REPLANTEO 907sucw90752025012800</t>
  </si>
  <si>
    <t>3310002: REPLANTEO 907sucw90732025012800</t>
  </si>
  <si>
    <t>3310011: REPLANTEO 907sucw06832025020400</t>
  </si>
  <si>
    <t>3368007: REPLANTEO 907sucw06162025020400</t>
  </si>
  <si>
    <t>3310002: REPLANTEO 907sucw07002025020400</t>
  </si>
  <si>
    <t>3310010: REPLANTEO 907sucw07012025020400</t>
  </si>
  <si>
    <t>3310010: REPLANTEO 907sucw06902025020400</t>
  </si>
  <si>
    <t>3314001: REPLANTEO 907sucw07722025020500</t>
  </si>
  <si>
    <t>3363005: REPLANTEO 907sucw07652025020500</t>
  </si>
  <si>
    <t>3310011: REPLANTEO 907sucw20522025021000</t>
  </si>
  <si>
    <t>3320004: REPLANTEO 907sucw17852025021000</t>
  </si>
  <si>
    <t>3320004: REPLANTEO 907sucw19182025021000</t>
  </si>
  <si>
    <t>3310017: REPLANTEO 907sucw17972025021000</t>
  </si>
  <si>
    <t>3314001: REPLANTEO 907sucw18582025021000</t>
  </si>
  <si>
    <t>3320004: REPLANTEO 907sucw17892025021000</t>
  </si>
  <si>
    <t>3310010: REPLANTEO 907sucw20372025021000</t>
  </si>
  <si>
    <t>3310003: REPLANTEO 907sucw20642025021000</t>
  </si>
  <si>
    <t>3310011: REPLANTEO 907sucw20922025021000</t>
  </si>
  <si>
    <t>3313003: REPLANTEO 907sucw23442025021100</t>
  </si>
  <si>
    <t>3363005: REPLANTEO 907sucw34482025021700</t>
  </si>
  <si>
    <t>3368007: REPLANTEO 907sucw26642025021200</t>
  </si>
  <si>
    <t>3314001: REPLANTEO 907sucw27222025021300</t>
  </si>
  <si>
    <t>3331006: REPLANTEO 907sucw25262025021200</t>
  </si>
  <si>
    <t>3314001: REPLANTEO 907sucw20912025021000</t>
  </si>
  <si>
    <t>3363005: REPLANTEO 907sucw34692025021700</t>
  </si>
  <si>
    <t>3363005: REPLANTEO 907sucw34572025021700</t>
  </si>
  <si>
    <t>3331006: REPLANTEO 907sucw35452025021700</t>
  </si>
  <si>
    <t>3363005: REPLANTEO 907sucw34332025021700</t>
  </si>
  <si>
    <t>3314001: REPLANTEO 907sucw19642025021000</t>
  </si>
  <si>
    <t>3363005: REPLANTEO 907sucw35412025021700</t>
  </si>
  <si>
    <t>3363005: REPLANTEO 907sucw34642025021700</t>
  </si>
  <si>
    <t>3363005: REPLANTEO 907sucw34742025021700</t>
  </si>
  <si>
    <t>3363005: REPLANTEO 907sucw35742025021800</t>
  </si>
  <si>
    <t>3363005: REPLANTEO 907sucw35992025021800</t>
  </si>
  <si>
    <t>3315003: REPLANTEO 907sucw19552024091900</t>
  </si>
  <si>
    <t>3331003: REPLANTEO 907sucw47172025022400</t>
  </si>
  <si>
    <t>3363005: REPLANTEO 907sucw46512025022400</t>
  </si>
  <si>
    <t>3331006: REPLANTEO 907sucw46862025022400</t>
  </si>
  <si>
    <t>3363005: REPLANTEO 907sucw46492025022400</t>
  </si>
  <si>
    <t>3311003: REPLANTEO 907sucw49272025022400</t>
  </si>
  <si>
    <t>3331001: REPLANTEO 907sucw46962025022400</t>
  </si>
  <si>
    <t>3313001: REPLANTEO 907sucw48872025022400</t>
  </si>
  <si>
    <t>3303100: REPLANTEO 907sucw47002025022400</t>
  </si>
  <si>
    <t>3363005: REPLANTEO 907sucw46542025022400</t>
  </si>
  <si>
    <t>3311003: REPLANTEO 907sucw49332025022400</t>
  </si>
  <si>
    <t>3314002: REPLANTEO 907sucw47022025022400</t>
  </si>
  <si>
    <t>3311003: REPLANTEO 907sucw49362025022400</t>
  </si>
  <si>
    <t>3363005: REPLANTEO 907sucw46592025022400</t>
  </si>
  <si>
    <t>3331006: REPLANTEO 907sucw47042025022400</t>
  </si>
  <si>
    <t>3313001: REPLANTEO 907sucw49242025022400</t>
  </si>
  <si>
    <t>3311003: REPLANTEO 907sucw49322025022400</t>
  </si>
  <si>
    <t>3331003: REPLANTEO 907sucw47512025022400</t>
  </si>
  <si>
    <t>3368007: REPLANTEO 907sucw50612025022500</t>
  </si>
  <si>
    <t>3368007: REPLANTEO 907sucw50572025022500</t>
  </si>
  <si>
    <t>3368002: REPLANTEO 907sucw50532025022500</t>
  </si>
  <si>
    <t>3368003: REPLANTEO 907sucw50472025022500</t>
  </si>
  <si>
    <t>3368003: REPLANTEO 907sucw50392025022500</t>
  </si>
  <si>
    <t>3368003: REPLANTEO 907sucw50662025022500</t>
  </si>
  <si>
    <t>3362001: REPLANTEO 907sucw63612025030300</t>
  </si>
  <si>
    <t>3314001: REPLANTEO 907sucw47092025022400</t>
  </si>
  <si>
    <t>3310010: REPLANTEO 907sucw63382025030300</t>
  </si>
  <si>
    <t>3362001: REPLANTEO 907sucw63492025030300</t>
  </si>
  <si>
    <t>3362001: REPLANTEO 907sucw63572025030300</t>
  </si>
  <si>
    <t>3362001: REPLANTEO 907sucw67382025030400</t>
  </si>
  <si>
    <t>3310017: REPLANTEO 907sucw71492025030500</t>
  </si>
  <si>
    <t>3362001: REPLANTEO 907sucw63522025030300</t>
  </si>
  <si>
    <t>3332002: REPLANTEO 907sucw70302025030500</t>
  </si>
  <si>
    <t>3310003: REPLANTEO 907sucw70832025030500</t>
  </si>
  <si>
    <t>3367005: REPLANTEO 907sucw70452025030500</t>
  </si>
  <si>
    <t>3367005: REPLANTEO 907sucw80272025031000</t>
  </si>
  <si>
    <t>3313001: REPLANTEO 907sucw84492025031100</t>
  </si>
  <si>
    <t>3313001: REPLANTEO 907sucw84502025031100</t>
  </si>
  <si>
    <t>3313001: REPLANTEO 907sucw83892025031100</t>
  </si>
  <si>
    <t>3314001: REPLANTEO 907sucw82702025031100</t>
  </si>
  <si>
    <t>3315009: REPLANTEO 907sucw82712025031100</t>
  </si>
  <si>
    <t>3313001: REPLANTEO 907sucw84512025031100</t>
  </si>
  <si>
    <t>3313001: REPLANTEO 907sucw84002025031100</t>
  </si>
  <si>
    <t>3313001: REPLANTEO 907sucw84152025031100</t>
  </si>
  <si>
    <t>3313001: REPLANTEO 907sucw83652025031100</t>
  </si>
  <si>
    <t>3313001: REPLANTEO 907sucw83612025031100</t>
  </si>
  <si>
    <t>3313001: REPLANTEO 907sucw83762025031100</t>
  </si>
  <si>
    <t>3315009: REPLANTEO 907sucw84402025031100</t>
  </si>
  <si>
    <t>3303004: REPLANTEO 907sucw82192025031100</t>
  </si>
  <si>
    <t>3363005: REPLANTEO 907sucw83022025031100</t>
  </si>
  <si>
    <t>3313001: REPLANTEO 907sucw84442025031100</t>
  </si>
  <si>
    <t>3313001: REPLANTEO 907sucw84742025031200</t>
  </si>
  <si>
    <t>3313001: REPLANTEO 907sucw84792025031200</t>
  </si>
  <si>
    <t>3313001: REPLANTEO 907sucw84932025031200</t>
  </si>
  <si>
    <t>3315009: REPLANTEO 907sucw84952025031200</t>
  </si>
  <si>
    <t>3313001: REPLANTEO 907sucw84812025031200</t>
  </si>
  <si>
    <t>3368003: REPLANTEO 957sucw87482025031200</t>
  </si>
  <si>
    <t>3332004: REPLANTEO 907sucw95622025031700</t>
  </si>
  <si>
    <t>3362001: REPLANTEO 907sucw95792025031700</t>
  </si>
  <si>
    <t>3314001: REPLANTEO 907sucw95782025031700</t>
  </si>
  <si>
    <t>3332002: REPLANTEO 907sucw95582025031700</t>
  </si>
  <si>
    <t>3314001: REPLANTEO 907sucw95762025031700</t>
  </si>
  <si>
    <t>3310011: REPLANTEO 907sucw01512025031800</t>
  </si>
  <si>
    <t>3303007: REPLANTEO 907sucw98322025031800</t>
  </si>
  <si>
    <t>3363005: REPLANTEO 907sucw97782025031800</t>
  </si>
  <si>
    <t>3332004: REPLANTEO 907sucw98202025031800</t>
  </si>
  <si>
    <t>3367005: REPLANTEO 907sucw98252025031800</t>
  </si>
  <si>
    <t>3310003: REPLANTEO 907sucw01632025031800</t>
  </si>
  <si>
    <t>3310011: REPLANTEO 907sucw98732025031800</t>
  </si>
  <si>
    <t>3310011: REPLANTEO 907sucw94942025031700</t>
  </si>
  <si>
    <t>3332004: REPLANTEO 907sucw08952025032400</t>
  </si>
  <si>
    <t>3310003: REPLANTEO 907sucw09092025032400</t>
  </si>
  <si>
    <t>3310003: REPLANTEO 907sucw09172025032400</t>
  </si>
  <si>
    <t>3332007: REPLANTEO 907sucw12082025032400</t>
  </si>
  <si>
    <t>3313005: REPLANTEO 907sucw08602025032400</t>
  </si>
  <si>
    <t>3314002: REPLANTEO 907sucw12912025032400</t>
  </si>
  <si>
    <t>3332007: REPLANTEO 907sucw14412025032500</t>
  </si>
  <si>
    <t>3332007: REPLANTEO 907sucw12112025032400</t>
  </si>
  <si>
    <t>3310003: REPLANTEO 907sucw12332025032400</t>
  </si>
  <si>
    <t>3314001: REPLANTEO 907sucw13942025032500</t>
  </si>
  <si>
    <t>3332007: REPLANTEO 907sucw12042025032400</t>
  </si>
  <si>
    <t>3314002: REPLANTEO 907sucw24652025033100</t>
  </si>
  <si>
    <t>3310010: REPLANTEO 907sucw25922025033100</t>
  </si>
  <si>
    <t>3310007: REPLANTEO 907sucw25362025033100</t>
  </si>
  <si>
    <t>3315009: REPLANTEO 907sucw26092025033100</t>
  </si>
  <si>
    <t>3332004: REPLANTEO 907sucw27022025033100</t>
  </si>
  <si>
    <t>3315009: REPLANTEO 907sucw26262025033100</t>
  </si>
  <si>
    <t>3313003: REPLANTEO 907sucw25752025033100</t>
  </si>
  <si>
    <t>3332007: REPLANTEO 907sucw26972025033100</t>
  </si>
  <si>
    <t>3310007: REPLANTEO 907sucw25852025033100</t>
  </si>
  <si>
    <t>3332004: REPLANTEO 907sucw27052025033100</t>
  </si>
  <si>
    <t>3362001: REPLANTEO e78sucw33522025040200</t>
  </si>
  <si>
    <t>3310010: REPLANTEO 907sucw43302025040700</t>
  </si>
  <si>
    <t>3310010: REPLANTEO 907sucw43372025040700</t>
  </si>
  <si>
    <t>3314001: REPLANTEO 907sucw42742025040700</t>
  </si>
  <si>
    <t>3314001: REPLANTEO 907sucw42852025040700</t>
  </si>
  <si>
    <t>3314001: REPLANTEO 907sucw43042025040700</t>
  </si>
  <si>
    <t>3367002: REPLANTEO 907sucw42062025040700</t>
  </si>
  <si>
    <t>3314001: REPLANTEO 907sucw40622025040700</t>
  </si>
  <si>
    <t>3314001: REPLANTEO 907sucw40642025040700</t>
  </si>
  <si>
    <t>3310013: REPLANTEO 907sucw43442025040700</t>
  </si>
  <si>
    <t>3310003: REPLANTEO 907sucw42492025040700</t>
  </si>
  <si>
    <t>3314001: REPLANTEO 907sucw40502025040700</t>
  </si>
  <si>
    <t>3314001: REPLANTEO 907sucw40482025040700</t>
  </si>
  <si>
    <t>3310003: REPLANTEO 907sucw42452025040700</t>
  </si>
  <si>
    <t>3310001: REPLANTEO 907sucw42182025040700</t>
  </si>
  <si>
    <t>3310003: REPLANTEO 907sucw42252025040700</t>
  </si>
  <si>
    <t>3310010: REPLANTEO 907sucw43412025040700</t>
  </si>
  <si>
    <t>3310003: REPLANTEO 907sucw42912025040700</t>
  </si>
  <si>
    <t>3314001: REPLANTEO 907sucw42702025040700</t>
  </si>
  <si>
    <t>3314001: REPLANTEO 907sucw43152025040700</t>
  </si>
  <si>
    <t>3310010: REPLANTEO 907sucw43332025040700</t>
  </si>
  <si>
    <t>3314001: REPLANTEO 907sucw42352025040700</t>
  </si>
  <si>
    <t>3314001: REPLANTEO 907sucw42952025040700</t>
  </si>
  <si>
    <t>3314001: REPLANTEO 907sucw42672025040700</t>
  </si>
  <si>
    <t>3314001: REPLANTEO 907sucw40352025040700</t>
  </si>
  <si>
    <t>3314001: REPLANTEO 907sucw43012025040700</t>
  </si>
  <si>
    <t>3367002: REPLANTEO 907sucw42002025040700</t>
  </si>
  <si>
    <t>3314001: REPLANTEO 907sucw42782025040700</t>
  </si>
  <si>
    <t>3314001: REPLANTEO 907sucw40462025040700</t>
  </si>
  <si>
    <t>3314001: REPLANTEO 907sucw42302025040700</t>
  </si>
  <si>
    <t>3314002: REPLANTEO 907sucw40832025040700</t>
  </si>
  <si>
    <t>3310003: REPLANTEO 907sucw42632025040700</t>
  </si>
  <si>
    <t>3310010: REPLANTEO 907sucw43872025040800</t>
  </si>
  <si>
    <t>3314002: REPLANTEO 907sucw56672025041400</t>
  </si>
  <si>
    <t>3362005: REPLANTEO 907sucw58812025041500</t>
  </si>
  <si>
    <t>3321010: REPLANTEO 907sucw61012025041500</t>
  </si>
  <si>
    <t>3321010: REPLANTEO 907sucw60942025041500</t>
  </si>
  <si>
    <t>3315009: REPLANTEO 907sucw95532025050500</t>
  </si>
  <si>
    <t>3310013: REPLANTEO 907sucw00282025050700</t>
  </si>
  <si>
    <t>3310004: REPLANTEO 907sucw00352025050700</t>
  </si>
  <si>
    <t>3320002: REPLANTEO 907sucw00492025050700</t>
  </si>
  <si>
    <t>3310007: REPLANTEO 907sucw00432025050700</t>
  </si>
  <si>
    <t>3331001: REPLANTEO 907sucw97052025050600</t>
  </si>
  <si>
    <t>3310004: REPLANTEO 907sucw96802025050600</t>
  </si>
  <si>
    <t>3331001: REPLANTEO 907sucw97172025050600</t>
  </si>
  <si>
    <t>3331001: REPLANTEO 907sucw96952025050600</t>
  </si>
  <si>
    <t>3331001: REPLANTEO 907sucw97122025050600</t>
  </si>
  <si>
    <t>3331001: REPLANTEO 907sucw97272025050600</t>
  </si>
  <si>
    <t>3313003: REPLANTEO 907sucw98522025050700</t>
  </si>
  <si>
    <t>3314001: REPLANTEO 907sucw98812025050700</t>
  </si>
  <si>
    <t>3313003: REPLANTEO 907sucw98782025050700</t>
  </si>
  <si>
    <t>3362005: REPLANTEO 907sucw99452025050700</t>
  </si>
  <si>
    <t>3310013: REPLANTEO 907sucw99552025050700</t>
  </si>
  <si>
    <t>3314001: REPLANTEO 907sucw99592025050700</t>
  </si>
  <si>
    <t>3313003: REPLANTEO 907sucw99692025050700</t>
  </si>
  <si>
    <t>3313003: REPLANTEO 907sucw99642025050700</t>
  </si>
  <si>
    <t>3315008: REPLANTEO 907sucw99762025050700</t>
  </si>
  <si>
    <t>3310004: REPLANTEO 907sucw99882025050700</t>
  </si>
  <si>
    <t>3313004: REPLANTEO 907sucw11002025051300</t>
  </si>
  <si>
    <t>3320002: REPLANTEO 907sucw10842025051300</t>
  </si>
  <si>
    <t>3331002: REPLANTEO 907sucw10782025051300</t>
  </si>
  <si>
    <t>3313004: REPLANTEO 907sucw10502025051300</t>
  </si>
  <si>
    <t>3313004: REPLANTEO 907sucw10452025051300</t>
  </si>
  <si>
    <t>3320004: REPLANTEO 907sucw13972025051400</t>
  </si>
  <si>
    <t>3313004: REPLANTEO 907sucw15322025051600</t>
  </si>
  <si>
    <t>3310011: REPLANTEO 907sucw15612025051600</t>
  </si>
  <si>
    <t>3320005: REPLANTEO 907sucw15842025051600</t>
  </si>
  <si>
    <t>3310011: REPLANTEO 907sucw15992025051600</t>
  </si>
  <si>
    <t>3315008: REPLANTEO 907sucw16112025051600</t>
  </si>
  <si>
    <t>3320005: REPLANTEO 907sucw16342025051600</t>
  </si>
  <si>
    <t>3313004: REPLANTEO 907sucw24922025052000</t>
  </si>
  <si>
    <t>3313004: REPLANTEO 907sucw24882025052000</t>
  </si>
  <si>
    <t>3310004: REPLANTEO 907sucw28852025052100</t>
  </si>
  <si>
    <t>3313004: REPLANTEO 907sucw28472025052100</t>
  </si>
  <si>
    <t>3310004: REPLANTEO 907sucw26152025052100</t>
  </si>
  <si>
    <t>3313004: REPLANTEO 907sucw28762025052100</t>
  </si>
  <si>
    <t>3313003: REPLANTEO 907sucw26462025052100</t>
  </si>
  <si>
    <t>3320005: REPLANTEO 907sucw26282025052100</t>
  </si>
  <si>
    <t>3313004: REPLANTEO 907sucw28442025052100</t>
  </si>
  <si>
    <t>3313004: REPLANTEO 907sucw28872025052100</t>
  </si>
  <si>
    <t>3310004: REPLANTEO 907sucw26082025052100</t>
  </si>
  <si>
    <t>3320004: REPLANTEO 907sucw25912025052100</t>
  </si>
  <si>
    <t>3310004: REPLANTEO 907sucw27202025052100</t>
  </si>
  <si>
    <t>3313004: REPLANTEO 907sucw27542025052100</t>
  </si>
  <si>
    <t>3320005: REPLANTEO 907sucw26372025052100</t>
  </si>
  <si>
    <t>3313004: REPLANTEO 907sucw29772025052200</t>
  </si>
  <si>
    <t>3310007: REPLANTEO 907sucw29912025052200</t>
  </si>
  <si>
    <t>3313004: REPLANTEO 907sucw29832025052200</t>
  </si>
  <si>
    <t>3313004: REPLANTEO 907sucw29882025052200</t>
  </si>
  <si>
    <t>3313003: REPLANTEO 907sucw29632025052200</t>
  </si>
  <si>
    <t>3310004: REPLANTEO 907sucw29572025052200</t>
  </si>
  <si>
    <t>3313004: REPLANTEO 907sucw29522025052200</t>
  </si>
  <si>
    <t>3313004: REPLANTEO 907sucw29922025052200</t>
  </si>
  <si>
    <t>3313004: REPLANTEO 907sucw15422025051600</t>
  </si>
  <si>
    <t>3313004: REPLANTEO 907sucw36502025052600</t>
  </si>
  <si>
    <t>3315008: REPLANTEO 907sucw36682025052600</t>
  </si>
  <si>
    <t>3310004: REPLANTEO 907sucw34092025052600</t>
  </si>
  <si>
    <t>3313004: REPLANTEO 907sucw36652025052600</t>
  </si>
  <si>
    <t>3313004: REPLANTEO 907sucw33982025052600</t>
  </si>
  <si>
    <t>3313004: REPLANTEO 907sucw36812025052600</t>
  </si>
  <si>
    <t>3315008: REPLANTEO 907sucw36882025052600</t>
  </si>
  <si>
    <t>3313004: REPLANTEO 907sucw34182025052600</t>
  </si>
  <si>
    <t>3310004: REPLANTEO 907sucw34392025052600</t>
  </si>
  <si>
    <t>3310007: REPLANTEO 907sucw41832025052700</t>
  </si>
  <si>
    <t>3310012: REPLANTEO 907sucw38122025052700</t>
  </si>
  <si>
    <t>3313004: REPLANTEO 907sucw38492025052700</t>
  </si>
  <si>
    <t>3313004: REPLANTEO 907sucw42092025052700</t>
  </si>
  <si>
    <t>3313004: REPLANTEO 907sucw42152025052700</t>
  </si>
  <si>
    <t>3313003: REPLANTEO 907sucw41092025052700</t>
  </si>
  <si>
    <t>3313004: REPLANTEO 907sucw42142025052700</t>
  </si>
  <si>
    <t>3310004: REPLANTEO 907sucw41872025052700</t>
  </si>
  <si>
    <t>3313004: REPLANTEO 907sucw43012025052800</t>
  </si>
  <si>
    <t>3315008: REPLANTEO 907sucw43152025052800</t>
  </si>
  <si>
    <t>3313004: REPLANTEO 907sucw42992025052800</t>
  </si>
  <si>
    <t>3313004: REPLANTEO 907sucw42232025052800</t>
  </si>
  <si>
    <t>3313004: REPLANTEO 907sucw42902025052800</t>
  </si>
  <si>
    <t>3315008: REPLANTEO 907sucw42212025052800</t>
  </si>
  <si>
    <t>3313004: REPLANTEO 907sucw42382025052800</t>
  </si>
  <si>
    <t>3313004: REPLANTEO 907sucw43662025052800</t>
  </si>
  <si>
    <t>3313003: REPLANTEO 907sucw43252025052800</t>
  </si>
  <si>
    <t>3313004: REPLANTEO 907sucw42982025052800</t>
  </si>
  <si>
    <t>3310004: REPLANTEO 907sucw33732025052600</t>
  </si>
  <si>
    <t>3313004: REPLANTEO 907sucw29842025052200</t>
  </si>
  <si>
    <t>3313004: REPLANTEO 907sucw51532025060200</t>
  </si>
  <si>
    <t>3315008: REPLANTEO 907sucw51782025060200</t>
  </si>
  <si>
    <t>3313004: REPLANTEO 907sucw50932025060200</t>
  </si>
  <si>
    <t>3313004: REPLANTEO 907sucw51242025060200</t>
  </si>
  <si>
    <t>3313004: REPLANTEO 907sucw51022025060200</t>
  </si>
  <si>
    <t>3315008: REPLANTEO 907sucw52412025060200</t>
  </si>
  <si>
    <t>3313004: REPLANTEO 907sucw51722025060200</t>
  </si>
  <si>
    <t>3315008: REPLANTEO 907sucw52652025060200</t>
  </si>
  <si>
    <t>3315008: REPLANTEO 907sucw51682025060200</t>
  </si>
  <si>
    <t>3321007: REPLANTEO 907sucw53942025060200</t>
  </si>
  <si>
    <t>3315008: REPLANTEO 907sucw52602025060200</t>
  </si>
  <si>
    <t>3313004: REPLANTEO 907sucw50982025060200</t>
  </si>
  <si>
    <t>3315008: REPLANTEO 907sucw51272025060200</t>
  </si>
  <si>
    <t>3315008: REPLANTEO 907sucw51852025060200</t>
  </si>
  <si>
    <t>3315008: REPLANTEO 907sucw52062025060200</t>
  </si>
  <si>
    <t>3315008: REPLANTEO 907sucw53632025060200</t>
  </si>
  <si>
    <t>3315008: REPLANTEO 907sucw53582025060200</t>
  </si>
  <si>
    <t>3313004: REPLANTEO 907sucw57252025060300</t>
  </si>
  <si>
    <t>3313004: REPLANTEO 907sucw57302025060300</t>
  </si>
  <si>
    <t>3310004: REPLANTEO 907sucw58782025060300</t>
  </si>
  <si>
    <t>3310004: REPLANTEO 907sucw57742025060300</t>
  </si>
  <si>
    <t>3313004: REPLANTEO 907sucw55802025060300</t>
  </si>
  <si>
    <t>3310004: REPLANTEO 907sucw58762025060300</t>
  </si>
  <si>
    <t>3313004: REPLANTEO 907sucw59902025060400</t>
  </si>
  <si>
    <t>3313004: REPLANTEO 907sucw59882025060400</t>
  </si>
  <si>
    <t>3310004: REPLANTEO 907sucw59972025060400</t>
  </si>
  <si>
    <t>3331003: REPLANTEO 907sucw60022025060400</t>
  </si>
  <si>
    <t>3322001: REPLANTEO 907sucw61652025060400</t>
  </si>
  <si>
    <t>3320004: REPLANTEO 907sucw61762025060400</t>
  </si>
  <si>
    <t>3314002: REPLANTEO 907sucw61872025060400</t>
  </si>
  <si>
    <t>3310004: REPLANTEO 907sucw61912025060400</t>
  </si>
  <si>
    <t>3320004: REPLANTEO 907sucw62382025060400</t>
  </si>
  <si>
    <t>3313004: REPLANTEO 907sucw62032025060400</t>
  </si>
  <si>
    <t>3311002: REPLANTEO 907sucw62482025060400</t>
  </si>
  <si>
    <t>3314001: REPLANTEO 907sucw62582025060400</t>
  </si>
  <si>
    <t>3311002: REPLANTEO 907sucw62432025060400</t>
  </si>
  <si>
    <t>3320004: REPLANTEO 907sucw62722025060400</t>
  </si>
  <si>
    <t>3320004: REPLANTEO 907sucw62762025060400</t>
  </si>
  <si>
    <t>3313004: REPLANTEO 907sucw62962025060400</t>
  </si>
  <si>
    <t>3313004: REPLANTEO 907sucw62752025060400</t>
  </si>
  <si>
    <t>3313004: REPLANTEO 907sucw62842025060400</t>
  </si>
  <si>
    <t>3321007: REPLANTEO 907sucw63492025060400</t>
  </si>
  <si>
    <t>3313004: REPLANTEO 907sucw63092025060400</t>
  </si>
  <si>
    <t>3310011: REPLANTEO 907sucw67682025060900</t>
  </si>
  <si>
    <t>3310011: REPLANTEO 907sucw68442025060900</t>
  </si>
  <si>
    <t>3313004: REPLANTEO 907sucw67612025060900</t>
  </si>
  <si>
    <t>3310011: REPLANTEO 907sucw67792025060900</t>
  </si>
  <si>
    <t>3313004: REPLANTEO 907sucw67652025060900</t>
  </si>
  <si>
    <t>3310011: REPLANTEO 907sucw68502025060900</t>
  </si>
  <si>
    <t>3315008: REPLANTEO 907sucw69032025060900</t>
  </si>
  <si>
    <t>3310011: REPLANTEO 907sucw68292025060900</t>
  </si>
  <si>
    <t>3310011: REPLANTEO 907sucw67522025060900</t>
  </si>
  <si>
    <t>3310011: REPLANTEO 907sucw67812025060900</t>
  </si>
  <si>
    <t>3313004: REPLANTEO 907sucw67562025060900</t>
  </si>
  <si>
    <t>3310011: REPLANTEO 907sucw67462025060900</t>
  </si>
  <si>
    <t>3313004: REPLANTEO 907sucw71332025061000</t>
  </si>
  <si>
    <t>3310011: REPLANTEO 907sucw74282025061000</t>
  </si>
  <si>
    <t>3322001: REPLANTEO 907sucw73872025061000</t>
  </si>
  <si>
    <t>3313004: REPLANTEO 907sucw71982025061000</t>
  </si>
  <si>
    <t>3310011: REPLANTEO 907sucw73492025061000</t>
  </si>
  <si>
    <t>3313004: REPLANTEO 907sucw72042025061000</t>
  </si>
  <si>
    <t>3310004: REPLANTEO 907sucw74692025061000</t>
  </si>
  <si>
    <t>3310004: REPLANTEO 907sucw72822025061000</t>
  </si>
  <si>
    <t>3315008: REPLANTEO 907sucw72602025061000</t>
  </si>
  <si>
    <t>3311002: REPLANTEO 907sucw73202025061000</t>
  </si>
  <si>
    <t>3310011: REPLANTEO 907sucw73672025061000</t>
  </si>
  <si>
    <t>3310004: REPLANTEO 907sucw74382025061000</t>
  </si>
  <si>
    <t>3313004: REPLANTEO 907sucw71782025061000</t>
  </si>
  <si>
    <t>3313004: REPLANTEO 907sucw71472025061000</t>
  </si>
  <si>
    <t>3320004: REPLANTEO 907sucw74122025061000</t>
  </si>
  <si>
    <t>3321011: REPLANTEO 907sucw72442025061000</t>
  </si>
  <si>
    <t>3311002: REPLANTEO 907sucw73142025061000</t>
  </si>
  <si>
    <t>[irveCN]</t>
  </si>
  <si>
    <t>3313004: REPLANTEO 907sucw71572025061000</t>
  </si>
  <si>
    <t>3313004: REPLANTEO 907sucw74452025061000</t>
  </si>
  <si>
    <t>3313004: REPLANTEO 907sucw74042025061000</t>
  </si>
  <si>
    <t>3313004: REPLANTEO 907sucw71122025061000</t>
  </si>
  <si>
    <t>3313004: REPLANTEO 907sucw71212025061000</t>
  </si>
  <si>
    <t>3314001: REPLANTEO 907sucw83572025061600</t>
  </si>
  <si>
    <t>3313004: REPLANTEO 907sucw83502025061600</t>
  </si>
  <si>
    <t>3310004: REPLANTEO 907sucw82652025061600</t>
  </si>
  <si>
    <t>3320004: REPLANTEO 907sucw81232025061600</t>
  </si>
  <si>
    <t>3320004: REPLANTEO 907sucw83422025061600</t>
  </si>
  <si>
    <t>3313004: REPLANTEO 907sucw83802025061600</t>
  </si>
  <si>
    <t>3313004: REPLANTEO 907sucw83832025061600</t>
  </si>
  <si>
    <t>3322005: REPLANTEO 907sucw81432025061600</t>
  </si>
  <si>
    <t>3313004: REPLANTEO 907sucw83002025061600</t>
  </si>
  <si>
    <t>3320004: REPLANTEO 907sucw83472025061600</t>
  </si>
  <si>
    <t>3314001: REPLANTEO 907sucw83772025061600</t>
  </si>
  <si>
    <t>3313004: REPLANTEO 907sucw83672025061600</t>
  </si>
  <si>
    <t>3310004: REPLANTEO 907sucw83382025061600</t>
  </si>
  <si>
    <t>3363002: REPLANTEO 907sucw84622025061700</t>
  </si>
  <si>
    <t>3320004: REPLANTEO 907sucw84962025061700</t>
  </si>
  <si>
    <t>3313004: REPLANTEO 907sucw86282025061700</t>
  </si>
  <si>
    <t>3362005: REPLANTEO 907sucw88012025061700</t>
  </si>
  <si>
    <t>3363002: REPLANTEO 907sucw85832025061700</t>
  </si>
  <si>
    <t>3362005: REPLANTEO 907sucw88092025061700</t>
  </si>
  <si>
    <t>3363002: REPLANTEO 907sucw84702025061700</t>
  </si>
  <si>
    <t>3320004: REPLANTEO 907sucw86852025061700</t>
  </si>
  <si>
    <t>3367002: REPLANTEO 907sucw90802025061800</t>
  </si>
  <si>
    <t>3320004: REPLANTEO 907sucw93332025061800</t>
  </si>
  <si>
    <t>3362005: REPLANTEO 907sucw90322025061800</t>
  </si>
  <si>
    <t>3315008: REPLANTEO 907sucw92292025061800</t>
  </si>
  <si>
    <t>3311004: REPLANTEO 907sucw91532025061800</t>
  </si>
  <si>
    <t>3362005: REPLANTEO 907sucw90812025061800</t>
  </si>
  <si>
    <t>3362005: REPLANTEO 907sucw91922025061800</t>
  </si>
  <si>
    <t>3310004: REPLANTEO 907sucw93432025061800</t>
  </si>
  <si>
    <t>3367002: REPLANTEO 907sucw90342025061800</t>
  </si>
  <si>
    <t>3362005: REPLANTEO 907sucw91072025061800</t>
  </si>
  <si>
    <t>3367002: REPLANTEO 907sucw92102025061800</t>
  </si>
  <si>
    <t>3367002: REPLANTEO 907sucw91692025061800</t>
  </si>
  <si>
    <t>3362005: REPLANTEO 907sucw92182025061800</t>
  </si>
  <si>
    <t>3362005: REPLANTEO 907sucw92662025061800</t>
  </si>
  <si>
    <t>3310004: REPLANTEO 907sucw92542025061800</t>
  </si>
  <si>
    <t>3310004: REPLANTEO 907sucw02662025062300</t>
  </si>
  <si>
    <t>3321010: REPLANTEO 907sucw01022025062300</t>
  </si>
  <si>
    <t>3310012: REPLANTEO 907sucw01942025062300</t>
  </si>
  <si>
    <t>3321001: REPLANTEO 907sucw00992025062300</t>
  </si>
  <si>
    <t>3313003: REPLANTEO 907sucw00602025062300</t>
  </si>
  <si>
    <t>3313003: REPLANTEO 907sucw02132025062300</t>
  </si>
  <si>
    <t>3310004: REPLANTEO 907sucw00582025062300</t>
  </si>
  <si>
    <t>3321010: REPLANTEO 907sucw00722025062300</t>
  </si>
  <si>
    <t>3321001: REPLANTEO 907sucw00652025062300</t>
  </si>
  <si>
    <t>3310012: REPLANTEO 907sucw02712025062300</t>
  </si>
  <si>
    <t>3313003: REPLANTEO 907sucw00422025062300</t>
  </si>
  <si>
    <t>3310004: REPLANTEO 907sucw00952025062300</t>
  </si>
  <si>
    <t>3313003: REPLANTEO 907sucw02522025062300</t>
  </si>
  <si>
    <t>3321001: REPLANTEO 907sucw01212025062300</t>
  </si>
  <si>
    <t>3314002: REPLANTEO 907sucw02442025062300</t>
  </si>
  <si>
    <t>3313004: REPLANTEO 907sucw01322025062300</t>
  </si>
  <si>
    <t>3321001: REPLANTEO 907sucw00712025062300</t>
  </si>
  <si>
    <t>3321001: REPLANTEO 907sucw01332025062300</t>
  </si>
  <si>
    <t>3310004: REPLANTEO 907sucw02812025062300</t>
  </si>
  <si>
    <t>3321001: REPLANTEO 907sucw00892025062300</t>
  </si>
  <si>
    <t>3310004: REPLANTEO 907sucw00702025062300</t>
  </si>
  <si>
    <t>3321010: REPLANTEO 907sucw00842025062300</t>
  </si>
  <si>
    <t>3321010: REPLANTEO 907sucw00782025062300</t>
  </si>
  <si>
    <t>3313003: REPLANTEO 907sucw00312025062300</t>
  </si>
  <si>
    <t>3310004: REPLANTEO 907sucw02882025062300</t>
  </si>
  <si>
    <t>3310012: REPLANTEO 907sucw02942025062300</t>
  </si>
  <si>
    <t>3313003: REPLANTEO 907sucw01702025062300</t>
  </si>
  <si>
    <t>3321010: REPLANTEO 907sucw01232025062300</t>
  </si>
  <si>
    <t>3321010: REPLANTEO 907sucw01292025062300</t>
  </si>
  <si>
    <t>3313003: REPLANTEO 907sucw00352025062300</t>
  </si>
  <si>
    <t>3310004: REPLANTEO 907sucw00512025062300</t>
  </si>
  <si>
    <t>3310004: REPLANTEO 907sucw01832025062300</t>
  </si>
  <si>
    <t>3313003: REPLANTEO 907sucw00292025062300</t>
  </si>
  <si>
    <t>3320004: REPLANTEO 907sucw05452025062400</t>
  </si>
  <si>
    <t>3310002: REPLANTEO 907sucw05032025062400</t>
  </si>
  <si>
    <t>3310002: REPLANTEO 907sucw05092025062400</t>
  </si>
  <si>
    <t>3321010: REPLANTEO 907sucw04722025062400</t>
  </si>
  <si>
    <t>3320004: REPLANTEO 907sucw04912025062400</t>
  </si>
  <si>
    <t>3362005: REPLANTEO 907sucw06102025062400</t>
  </si>
  <si>
    <t>3321001: REPLANTEO 907sucw04582025062400</t>
  </si>
  <si>
    <t>3313004: REPLANTEO 907sucw04162025062400</t>
  </si>
  <si>
    <t>3320004: REPLANTEO 907sucw05592025062400</t>
  </si>
  <si>
    <t>3315008: REPLANTEO 907sucw04422025062400</t>
  </si>
  <si>
    <t>3310011: REPLANTEO 907sucw05182025062400</t>
  </si>
  <si>
    <t>3313004: REPLANTEO 907sucw09952025062500</t>
  </si>
  <si>
    <t>3313004: REPLANTEO 907sucw08362025062500</t>
  </si>
  <si>
    <t>3313004: REPLANTEO 907sucw08712025062500</t>
  </si>
  <si>
    <t>3313004: REPLANTEO 907sucw08832025062500</t>
  </si>
  <si>
    <t>3314001: REPLANTEO 907sucw14242025062600</t>
  </si>
  <si>
    <t>3315008: REPLANTEO 907sucw14542025062600</t>
  </si>
  <si>
    <t>3310004: REPLANTEO 907sucw15862025062600</t>
  </si>
  <si>
    <t>3313004: REPLANTEO 907sucw16322025062600</t>
  </si>
  <si>
    <t>3310012: REPLANTEO 907sucw16442025062600</t>
  </si>
  <si>
    <t>3310004: REPLANTEO 907sucw16592025062600</t>
  </si>
  <si>
    <t>3310004: REPLANTEO 907sucw16912025062600</t>
  </si>
  <si>
    <t>3310004: REPLANTEO 907sucw17162025062600</t>
  </si>
  <si>
    <t>3310004: REPLANTEO 907sucw17502025062600</t>
  </si>
  <si>
    <t>3310008: REPLANTEO 233sucw25632025063000</t>
  </si>
  <si>
    <t>3310008: REPLANTEO 233sucw25742025063000</t>
  </si>
  <si>
    <t>3310008: REPLANTEO 233sucw25842025063000</t>
  </si>
  <si>
    <t>3310008: REPLANTEO 233sucw25902025063000</t>
  </si>
  <si>
    <t>3310008: REPLANTEO 233sucw25982025063000</t>
  </si>
  <si>
    <t>3315003: REPLANTEO 233sucw26112025063000</t>
  </si>
  <si>
    <t>3315003: REPLANTEO 233sucw26172025063000</t>
  </si>
  <si>
    <t>3315003: REPLANTEO 233sucw26302025063000</t>
  </si>
  <si>
    <t>3315003: REPLANTEO 233sucw26442025063000</t>
  </si>
  <si>
    <t>3315003: REPLANTEO 233sucw26502025063000</t>
  </si>
  <si>
    <t>3320004: REPLANTEO 907sucw24122025063000</t>
  </si>
  <si>
    <t>3320004: REPLANTEO 907sucw24142025063000</t>
  </si>
  <si>
    <t>3310004: REPLANTEO 907sucw24452025063000</t>
  </si>
  <si>
    <t>3310004: REPLANTEO 907sucw24542025063000</t>
  </si>
  <si>
    <t>3310004: REPLANTEO 907sucw24912025063000</t>
  </si>
  <si>
    <t>3310012: REPLANTEO 907sucw25202025063000</t>
  </si>
  <si>
    <t>3310004: REPLANTEO 907sucw25232025063000</t>
  </si>
  <si>
    <t>3313003: REPLANTEO 907sucw25732025063000</t>
  </si>
  <si>
    <t>3313003: REPLANTEO 907sucw25822025063000</t>
  </si>
  <si>
    <t>3313003: REPLANTEO 907sucw25962025063000</t>
  </si>
  <si>
    <t>3310004: REPLANTEO 907sucw25972025063000</t>
  </si>
  <si>
    <t>3313003: REPLANTEO 907sucw26012025063000</t>
  </si>
  <si>
    <t>3313003: REPLANTEO 907sucw26062025063000</t>
  </si>
  <si>
    <t>3313003: REPLANTEO 907sucw26322025063000</t>
  </si>
  <si>
    <t>3313003: REPLANTEO 907sucw26382025063000</t>
  </si>
  <si>
    <t>3310004: REPLANTEO 907sucw26492025063000</t>
  </si>
  <si>
    <t>3310004: REPLANTEO 907sucw26552025063000</t>
  </si>
  <si>
    <t>3315008: REPLANTEO 907sucw26812025063000</t>
  </si>
  <si>
    <t>3313004: REPLANTEO 907sucw27242025063000</t>
  </si>
  <si>
    <t>3310004: REPLANTEO 907sucw28722025070100</t>
  </si>
  <si>
    <t>3313003: REPLANTEO 907sucw35692025070200</t>
  </si>
  <si>
    <t>3313004: REPLANTEO 907sucw35752025070200</t>
  </si>
  <si>
    <t>3313004: REPLANTEO 907sucw34992025070200</t>
  </si>
  <si>
    <t>3313004: REPLANTEO 907sucw35322025070200</t>
  </si>
  <si>
    <t>3363006: REPLANTEO 907sucw34662025070200</t>
  </si>
  <si>
    <t>3313004: REPLANTEO 907sucw35582025070200</t>
  </si>
  <si>
    <t>3313004: REPLANTEO 907sucw35862025070200</t>
  </si>
  <si>
    <t>3310004: REPLANTEO 907sucw37442025070200</t>
  </si>
  <si>
    <t>3313004: REPLANTEO 907sucw36612025070200</t>
  </si>
  <si>
    <t>3313004: REPLANTEO 907sucw36182025070200</t>
  </si>
  <si>
    <t>3310004: REPLANTEO 907sucw37562025070200</t>
  </si>
  <si>
    <t>3313004: REPLANTEO 907sucw35102025070200</t>
  </si>
  <si>
    <t>3313004: REPLANTEO 907sucw36212025070200</t>
  </si>
  <si>
    <t>3363006: REPLANTEO 907sucw34832025070200</t>
  </si>
  <si>
    <t>3313004: REPLANTEO 907sucw36072025070200</t>
  </si>
  <si>
    <t>3303005: REPLANTEO 907sucw51862025070800</t>
  </si>
  <si>
    <t>3310004: REPLANTEO 907sucw47982025070700</t>
  </si>
  <si>
    <t>3310004: REPLANTEO 907sucw48102025070700</t>
  </si>
  <si>
    <t>3310004: REPLANTEO 907sucw48142025070700</t>
  </si>
  <si>
    <t>3368001: REPLANTEO 907sucw48202025070700</t>
  </si>
  <si>
    <t>3313004: REPLANTEO 907sucw53262025070800</t>
  </si>
  <si>
    <t>3313004: REPLANTEO 907sucw51682025070800</t>
  </si>
  <si>
    <t>3303005: REPLANTEO 907sucw52292025070800</t>
  </si>
  <si>
    <t>3310004: REPLANTEO 907sucw50612025070800</t>
  </si>
  <si>
    <t>3310014: REPLANTEO 907sucw49922025070800</t>
  </si>
  <si>
    <t>3313004: REPLANTEO 907sucw52942025070800</t>
  </si>
  <si>
    <t>3310004: REPLANTEO 907sucw50512025070800</t>
  </si>
  <si>
    <t>3310004: REPLANTEO 907sucw50552025070800</t>
  </si>
  <si>
    <t>3303005: REPLANTEO 907sucw50802025070800</t>
  </si>
  <si>
    <t>3310014: REPLANTEO 907sucw50582025070800</t>
  </si>
  <si>
    <t>3303002: REPLANTEO 907sucw50662025070800</t>
  </si>
  <si>
    <t>3310004: REPLANTEO 907sucw48172025070700</t>
  </si>
  <si>
    <t>3310004: REPLANTEO 907sucw48192025070700</t>
  </si>
  <si>
    <t>3310004: REPLANTEO 907sucw50302025070800</t>
  </si>
  <si>
    <t>3313004: REPLANTEO 907sucw51462025070800</t>
  </si>
  <si>
    <t>3310014: REPLANTEO 907sucw53722025070800</t>
  </si>
  <si>
    <t>3310004: REPLANTEO 907sucw50442025070800</t>
  </si>
  <si>
    <t>3368001: REPLANTEO 907sucw48252025070700</t>
  </si>
  <si>
    <t>[irvceCNTf]</t>
  </si>
  <si>
    <t>3331001: REPLANTEO 907sucw52082025070800</t>
  </si>
  <si>
    <t>3303005: REPLANTEO 907sucw44832025070700</t>
  </si>
  <si>
    <t>3313004: REPLANTEO 907sucw39952025070300</t>
  </si>
  <si>
    <t>3303005: REPLANTEO 907sucw45382025070700</t>
  </si>
  <si>
    <t>3310004: REPLANTEO 907sucw39592025070300</t>
  </si>
  <si>
    <t>3303006: REPLANTEO 907sucw45962025070700</t>
  </si>
  <si>
    <t>3313003: REPLANTEO 907sucw46542025070700</t>
  </si>
  <si>
    <t>3315008: REPLANTEO 907sucw39132025070300</t>
  </si>
  <si>
    <t>3362001: REPLANTEO 907sucw44962025070700</t>
  </si>
  <si>
    <t>3303005: REPLANTEO 907sucw45922025070700</t>
  </si>
  <si>
    <t>3303006: REPLANTEO 907sucw46022025070700</t>
  </si>
  <si>
    <t>3320004: REPLANTEO 907sucw40432025070300</t>
  </si>
  <si>
    <t>3313003: REPLANTEO 907sucw39452025070300</t>
  </si>
  <si>
    <t>3363006: REPLANTEO 907sucw45992025070700</t>
  </si>
  <si>
    <t>3331001: REPLANTEO 907sucw46232025070700</t>
  </si>
  <si>
    <t>3303006: REPLANTEO 907sucw47602025070700</t>
  </si>
  <si>
    <t>3303007: REPLANTEO 907sucw45502025070700</t>
  </si>
  <si>
    <t>3362001: REPLANTEO 907sucw47322025070700</t>
  </si>
  <si>
    <t>3303005: REPLANTEO 907sucw45212025070700</t>
  </si>
  <si>
    <t>3313003: REPLANTEO 907sucw39362025070300</t>
  </si>
  <si>
    <t>3310014: REPLANTEO 907sucw45432025070700</t>
  </si>
  <si>
    <t>3313004: REPLANTEO 907sucw46752025070700</t>
  </si>
  <si>
    <t>3310015: REPLANTEO 907sucw45842025070700</t>
  </si>
  <si>
    <t>3310004: REPLANTEO 907sucw47842025070700</t>
  </si>
  <si>
    <t>3315003: REPLANTEO 907sucw44502025070700</t>
  </si>
  <si>
    <t>3310004: REPLANTEO 907sucw47932025070700</t>
  </si>
  <si>
    <t>3313003: REPLANTEO 907sucw46612025070700</t>
  </si>
  <si>
    <t>3331001: REPLANTEO 907sucw46372025070700</t>
  </si>
  <si>
    <t>3315003: REPLANTEO 907sucw40142025070300</t>
  </si>
  <si>
    <t>3303005: REPLANTEO 907sucw45662025070700</t>
  </si>
  <si>
    <t>3313003: REPLANTEO 907sucw46432025070700</t>
  </si>
  <si>
    <t>3313004: REPLANTEO 907sucw39802025070300</t>
  </si>
  <si>
    <t>3313004: REPLANTEO 907sucw40202025070300</t>
  </si>
  <si>
    <t>3362001: REPLANTEO 907sucw47092025070700</t>
  </si>
  <si>
    <t>3313003: REPLANTEO 907sucw39512025070300</t>
  </si>
  <si>
    <t>3310004: REPLANTEO 907sucw46672025070700</t>
  </si>
  <si>
    <t>3310004: REPLANTEO 907sucw47802025070700</t>
  </si>
  <si>
    <t>3303005: REPLANTEO 907sucw45042025070700</t>
  </si>
  <si>
    <t>3315003: REPLANTEO 907sucw46662025070700</t>
  </si>
  <si>
    <t>3320004: REPLANTEO 907sucw56922025070900</t>
  </si>
  <si>
    <t>3303006: REPLANTEO 907sucw56992025070900</t>
  </si>
  <si>
    <t>3320004: REPLANTEO 907sucw56862025070900</t>
  </si>
  <si>
    <t>3310014: REPLANTEO 907sucw56082025070900</t>
  </si>
  <si>
    <t>3313003: REPLANTEO 907sucw56212025070900</t>
  </si>
  <si>
    <t>3310014: REPLANTEO 907sucw56232025070900</t>
  </si>
  <si>
    <t>3313003: REPLANTEO 907sucw56242025070900</t>
  </si>
  <si>
    <t>3313003: REPLANTEO 907sucw56362025070900</t>
  </si>
  <si>
    <t>3320004: REPLANTEO 907sucw56422025070900</t>
  </si>
  <si>
    <t>3310014: REPLANTEO 907sucw56432025070900</t>
  </si>
  <si>
    <t>3320004: REPLANTEO 907sucw56612025070900</t>
  </si>
  <si>
    <t>3367006: REPLANTEO 907sucw65952025071400</t>
  </si>
  <si>
    <t>3315002: REPLANTEO 907sucw67212025071400</t>
  </si>
  <si>
    <t>3310004: REPLANTEO 907sucw65642025071400</t>
  </si>
  <si>
    <t>3310014: REPLANTEO 907sucw66522025071400</t>
  </si>
  <si>
    <t>3310014: REPLANTEO 907sucw67182025071400</t>
  </si>
  <si>
    <t>3362001: REPLANTEO 907sucw66912025071400</t>
  </si>
  <si>
    <t>3310014: REPLANTEO 907sucw67132025071400</t>
  </si>
  <si>
    <t>3315002: REPLANTEO 907sucw67522025071400</t>
  </si>
  <si>
    <t>3303007: REPLANTEO 907sucw67382025071400</t>
  </si>
  <si>
    <t>3331006: REPLANTEO 907sucw66022025071400</t>
  </si>
  <si>
    <t>3367007: REPLANTEO 907sucw65872025071400</t>
  </si>
  <si>
    <t>3331003: REPLANTEO 907sucw66082025071400</t>
  </si>
  <si>
    <t>3310014: REPLANTEO 907sucw67232025071400</t>
  </si>
  <si>
    <t>3367006: REPLANTEO 907sucw65902025071400</t>
  </si>
  <si>
    <t>3363006: REPLANTEO 907sucw71632025071500</t>
  </si>
  <si>
    <t>3363006: REPLANTEO 907sucw72072025071500</t>
  </si>
  <si>
    <t>3313004: REPLANTEO 907sucw71542025071500</t>
  </si>
  <si>
    <t>3303005: REPLANTEO 907sucw71232025071500</t>
  </si>
  <si>
    <t>3320004: REPLANTEO 907sucw69902025071500</t>
  </si>
  <si>
    <t>3320004: REPLANTEO 907sucw69942025071500</t>
  </si>
  <si>
    <t>3331001: REPLANTEO 907sucw71042025071500</t>
  </si>
  <si>
    <t>3320004: REPLANTEO 907sucw70352025071500</t>
  </si>
  <si>
    <t>3303005: REPLANTEO 907sucw71962025071500</t>
  </si>
  <si>
    <t>3310014: REPLANTEO 907sucw70962025071500</t>
  </si>
  <si>
    <t>3310004: REPLANTEO 233sucw71802025071500</t>
  </si>
  <si>
    <t>3320004: REPLANTEO 907sucw69872025071500</t>
  </si>
  <si>
    <t>3313004: REPLANTEO 907sucw72152025071500</t>
  </si>
  <si>
    <t>3363006: REPLANTEO 907sucw71872025071500</t>
  </si>
  <si>
    <t>3310014: REPLANTEO 907sucw70702025071500</t>
  </si>
  <si>
    <t>3313004: REPLANTEO 907sucw72302025071500</t>
  </si>
  <si>
    <t>3363006: REPLANTEO 907sucw70582025071500</t>
  </si>
  <si>
    <t>3320004: REPLANTEO 907sucw70282025071500</t>
  </si>
  <si>
    <t>3303100: REPLANTEO 907sucw71902025071500</t>
  </si>
  <si>
    <t>3310014: REPLANTEO 907sucw70752025071500</t>
  </si>
  <si>
    <t>3310014: REPLANTEO 907sucw70882025071500</t>
  </si>
  <si>
    <t>3303005: REPLANTEO 907sucw71002025071500</t>
  </si>
  <si>
    <t>3310014: REPLANTEO 907sucw70712025071500</t>
  </si>
  <si>
    <t>3320004: REPLANTEO 907sucw70322025071500</t>
  </si>
  <si>
    <t>3303007: REPLANTEO 907sucw69802025071500</t>
  </si>
  <si>
    <t>3331001: REPLANTEO 907sucw85402025072100</t>
  </si>
  <si>
    <t>3314001: REPLANTEO 907sucw89802025072200</t>
  </si>
  <si>
    <t>3310014: REPLANTEO 907sucw83392025072100</t>
  </si>
  <si>
    <t>3331001: REPLANTEO 907sucw88832025072200</t>
  </si>
  <si>
    <t>3313003: REPLANTEO 907sucw84252025072100</t>
  </si>
  <si>
    <t>3320005: REPLANTEO 233sucw84302025072100</t>
  </si>
  <si>
    <t>3303005: REPLANTEO 907sucw85242025072100</t>
  </si>
  <si>
    <t>3313004: REPLANTEO 233sucw87402025072200</t>
  </si>
  <si>
    <t>3331001: REPLANTEO 907sucw88132025072200</t>
  </si>
  <si>
    <t>3331001: REPLANTEO 907sucw89762025072200</t>
  </si>
  <si>
    <t>3320005: REPLANTEO 233sucw84632025072100</t>
  </si>
  <si>
    <t>3313003: REPLANTEO 907sucw84212025072100</t>
  </si>
  <si>
    <t>3320005: REPLANTEO 233sucw84232025072100</t>
  </si>
  <si>
    <t>3310014: REPLANTEO 907sucw87382025072200</t>
  </si>
  <si>
    <t>3310004: REPLANTEO 907sucw88062025072200</t>
  </si>
  <si>
    <t>3310004: REPLANTEO 907sucw88862025072200</t>
  </si>
  <si>
    <t>3310004: REPLANTEO 907sucw84422025072100</t>
  </si>
  <si>
    <t>3331001: REPLANTEO 907sucw85372025072100</t>
  </si>
  <si>
    <t>3313004: REPLANTEO 907sucw84622025072100</t>
  </si>
  <si>
    <t>3310004: REPLANTEO 907sucw83752025072100</t>
  </si>
  <si>
    <t>3310004: REPLANTEO 907sucw84292025072100</t>
  </si>
  <si>
    <t>3331001: REPLANTEO 907sucw85312025072100</t>
  </si>
  <si>
    <t>3310004: REPLANTEO 907sucw89292025072200</t>
  </si>
  <si>
    <t>3310004: REPLANTEO 907sucw84522025072100</t>
  </si>
  <si>
    <t>3313004: REPLANTEO 907sucw84572025072100</t>
  </si>
  <si>
    <t>3310004: REPLANTEO 907sucw87652025072200</t>
  </si>
  <si>
    <t>3310012: REPLANTEO 907sucw85022025072100</t>
  </si>
  <si>
    <t>3310014: REPLANTEO 907sucw85852025072100</t>
  </si>
  <si>
    <t>3320005: REPLANTEO 233sucw84272025072100</t>
  </si>
  <si>
    <t>3310012: REPLANTEO 907sucw88012025072200</t>
  </si>
  <si>
    <t>3320005: REPLANTEO 233sucw84822025072100</t>
  </si>
  <si>
    <t>3363006: REPLANTEO 907sucw85132025072100</t>
  </si>
  <si>
    <t>3303005: REPLANTEO 907sucw88032025072200</t>
  </si>
  <si>
    <t>3331001: REPLANTEO 907sucw88172025072200</t>
  </si>
  <si>
    <t>3331001: REPLANTEO 907sucw88732025072200</t>
  </si>
  <si>
    <t>3320005: REPLANTEO 233sucw84752025072100</t>
  </si>
  <si>
    <t>3310012: REPLANTEO 907sucw87672025072200</t>
  </si>
  <si>
    <t>3303003: REPLANTEO 907sucw83882025072100</t>
  </si>
  <si>
    <t>3320004: REPLANTEO 907sucw83162025072100</t>
  </si>
  <si>
    <t>3313004: REPLANTEO 907sucw84672025072100</t>
  </si>
  <si>
    <t>3310004: REPLANTEO 907sucw84902025072100</t>
  </si>
  <si>
    <t>3310014: REPLANTEO 907sucw87422025072200</t>
  </si>
  <si>
    <t>3320005: REPLANTEO 233sucw84852025072100</t>
  </si>
  <si>
    <t>3303005: REPLANTEO 907sucw96202025072400</t>
  </si>
  <si>
    <t>3310004: REPLANTEO 907sucw93962025072300</t>
  </si>
  <si>
    <t>3315003: REPLANTEO 907sucw96322025072400</t>
  </si>
  <si>
    <t>3310004: REPLANTEO 907sucw91852025072300</t>
  </si>
  <si>
    <t>3368006: REPLANTEO 907sucw94852025072300</t>
  </si>
  <si>
    <t>3331001: REPLANTEO 907sucw91512025072300</t>
  </si>
  <si>
    <t>3310004: REPLANTEO 907sucw94292025072300</t>
  </si>
  <si>
    <t>3331001: REPLANTEO 907sucw91342025072300</t>
  </si>
  <si>
    <t>3303002: REPLANTEO 907sucw94472025072300</t>
  </si>
  <si>
    <t>3368006: REPLANTEO 907sucw94812025072300</t>
  </si>
  <si>
    <t>3310004: REPLANTEO 907sucw94322025072300</t>
  </si>
  <si>
    <t>3310004: REPLANTEO 907sucw91902025072300</t>
  </si>
  <si>
    <t>3303005: REPLANTEO 907sucw94172025072300</t>
  </si>
  <si>
    <t>3310004: REPLANTEO 907sucw94212025072300</t>
  </si>
  <si>
    <t>3303002: REPLANTEO 907sucw93652025072300</t>
  </si>
  <si>
    <t>3315008: REPLANTEO 907sucw94922025072300</t>
  </si>
  <si>
    <t>3331001: REPLANTEO 907sucw91262025072300</t>
  </si>
  <si>
    <t>3303002: REPLANTEO 907sucw93842025072300</t>
  </si>
  <si>
    <t>3363006: REPLANTEO 907sucw01942025072800</t>
  </si>
  <si>
    <t>3303006: REPLANTEO 907sucw03522025072800</t>
  </si>
  <si>
    <t>3303006: REPLANTEO 907sucw04352025072800</t>
  </si>
  <si>
    <t>3303006: REPLANTEO 907sucw03642025072800</t>
  </si>
  <si>
    <t>3367006: REPLANTEO 907sucw04462025072800</t>
  </si>
  <si>
    <t>3320004: REPLANTEO 907sucw02192025072800</t>
  </si>
  <si>
    <t>3320004: REPLANTEO 907sucw02842025072800</t>
  </si>
  <si>
    <t>3320004: REPLANTEO 907sucw03462025072800</t>
  </si>
  <si>
    <t>3362001: REPLANTEO 907sucw01852025072800</t>
  </si>
  <si>
    <t>3367006: REPLANTEO 907sucw03842025072800</t>
  </si>
  <si>
    <t>3313004: REPLANTEO 907sucw01802025072800</t>
  </si>
  <si>
    <t>3310004: REPLANTEO 907sucw03032025072800</t>
  </si>
  <si>
    <t>3362001: REPLANTEO 907sucw01962025072800</t>
  </si>
  <si>
    <t>3320004: REPLANTEO 907sucw03392025072800</t>
  </si>
  <si>
    <t>3331006: REPLANTEO 907sucw04422025072800</t>
  </si>
  <si>
    <t>3320004: REPLANTEO 907sucw02132025072800</t>
  </si>
  <si>
    <t>3320004: REPLANTEO 907sucw02792025072800</t>
  </si>
  <si>
    <t>3303006: REPLANTEO 907sucw04272025072800</t>
  </si>
  <si>
    <t>3320004: REPLANTEO 907sucw03322025072800</t>
  </si>
  <si>
    <t>3310014: REPLANTEO 907sucw04092025072800</t>
  </si>
  <si>
    <t>3320004: REPLANTEO 907sucw03192025072800</t>
  </si>
  <si>
    <t>3320004: REPLANTEO 907sucw04062025072800</t>
  </si>
  <si>
    <t>3303100: REPLANTEO 907sucw07182025072900</t>
  </si>
  <si>
    <t>3363006: REPLANTEO 907sucw06102025072900</t>
  </si>
  <si>
    <t>3313004: REPLANTEO 907sucw08002025072900</t>
  </si>
  <si>
    <t>3320004: REPLANTEO 907sucw06132025072900</t>
  </si>
  <si>
    <t>3310014: REPLANTEO 907sucw06342025072900</t>
  </si>
  <si>
    <t>3303005: REPLANTEO 907sucw06992025072900</t>
  </si>
  <si>
    <t>3320004: REPLANTEO 907sucw07042025072900</t>
  </si>
  <si>
    <t>3303005: REPLANTEO 907sucw07152025072900</t>
  </si>
  <si>
    <t>3303002: REPLANTEO 907sucw06682025072900</t>
  </si>
  <si>
    <t>3320004: REPLANTEO 907sucw06792025072900</t>
  </si>
  <si>
    <t>3331001: REPLANTEO 907sucw07492025072900</t>
  </si>
  <si>
    <t>3320004: REPLANTEO 907sucw07112025072900</t>
  </si>
  <si>
    <t>3331001: REPLANTEO 907sucw05762025072900</t>
  </si>
  <si>
    <t>3303007: REPLANTEO 907sucw07312025072900</t>
  </si>
  <si>
    <t>3320004: REPLANTEO 907sucw05982025072900</t>
  </si>
  <si>
    <t>3313003: REPLANTEO 907sucw09192025073000</t>
  </si>
  <si>
    <t>3310014: REPLANTEO 907sucw06502025072900</t>
  </si>
  <si>
    <t>3363006: REPLANTEO 907sucw05892025072900</t>
  </si>
  <si>
    <t>3303005: REPLANTEO 907sucw10352025073000</t>
  </si>
  <si>
    <t>3320004: REPLANTEO 907sucw06972025072900</t>
  </si>
  <si>
    <t>3313004: REPLANTEO 907sucw08062025072900</t>
  </si>
  <si>
    <t>3310004: REPLANTEO 907sucw10512025073000</t>
  </si>
  <si>
    <t>3310004: REPLANTEO 907sucw09522025073000</t>
  </si>
  <si>
    <t>3310014: REPLANTEO 907sucw09042025073000</t>
  </si>
  <si>
    <t>3303002: REPLANTEO 907sucw23392025080400</t>
  </si>
  <si>
    <t>3303002: REPLANTEO 907sucw23452025080400</t>
  </si>
  <si>
    <t>3303002: REPLANTEO 907sucw21372025080400</t>
  </si>
  <si>
    <t>3331001: REPLANTEO 907sucw21852025080400</t>
  </si>
  <si>
    <t>3310014: REPLANTEO 907sucw19952025080400</t>
  </si>
  <si>
    <t>3310014: REPLANTEO 907sucw19902025080400</t>
  </si>
  <si>
    <t>3303002: REPLANTEO 907sucw22942025080400</t>
  </si>
  <si>
    <t>3303007: REPLANTEO 907sucw22672025080400</t>
  </si>
  <si>
    <t>3310014: REPLANTEO 907sucw22892025080400</t>
  </si>
  <si>
    <t>3303002: REPLANTEO 907sucw21772025080400</t>
  </si>
  <si>
    <t>3310014: REPLANTEO 907sucw22732025080400</t>
  </si>
  <si>
    <t>3310014: REPLANTEO 907sucw22872025080400</t>
  </si>
  <si>
    <t>3303002: REPLANTEO 907sucw21592025080400</t>
  </si>
  <si>
    <t>3310004: REPLANTEO 907sucw20122025080400</t>
  </si>
  <si>
    <t>3310014: REPLANTEO 907sucw19972025080400</t>
  </si>
  <si>
    <t>3310014: REPLANTEO 907sucw19892025080400</t>
  </si>
  <si>
    <t>3303002: REPLANTEO 907sucw22912025080400</t>
  </si>
  <si>
    <t>3310014: REPLANTEO 907sucw20082025080400</t>
  </si>
  <si>
    <t>3303002: REPLANTEO 907sucw25452025080500</t>
  </si>
  <si>
    <t>3313003: REPLANTEO 907sucw26882025080500</t>
  </si>
  <si>
    <t>3310014: REPLANTEO 907sucw26052025080500</t>
  </si>
  <si>
    <t>3313003: REPLANTEO 907sucw25562025080500</t>
  </si>
  <si>
    <t>3362001: REPLANTEO 907sucw24882025080500</t>
  </si>
  <si>
    <t>3303006: REPLANTEO 907sucw26722025080500</t>
  </si>
  <si>
    <t>3303100: REPLANTEO 907sucw25402025080500</t>
  </si>
  <si>
    <t>3310014: REPLANTEO 907sucw25152025080500</t>
  </si>
  <si>
    <t>3310014: REPLANTEO 907sucw26142025080500</t>
  </si>
  <si>
    <t>3320004: REPLANTEO 907sucw24532025080500</t>
  </si>
  <si>
    <t>3303005: REPLANTEO 907sucw25552025080500</t>
  </si>
  <si>
    <t>3310014: REPLANTEO 907sucw24992025080500</t>
  </si>
  <si>
    <t>3303100: REPLANTEO 907sucw25362025080500</t>
  </si>
  <si>
    <t>3313003: REPLANTEO 907sucw25382025080500</t>
  </si>
  <si>
    <t>3313003: REPLANTEO 907sucw24802025080500</t>
  </si>
  <si>
    <t>3313003: REPLANTEO 907sucw25612025080500</t>
  </si>
  <si>
    <t>3331001: REPLANTEO 907sucw25642025080500</t>
  </si>
  <si>
    <t>3362001: REPLANTEO 907sucw25852025080500</t>
  </si>
  <si>
    <t>3331006: REPLANTEO 907sucw27032025080500</t>
  </si>
  <si>
    <t>3320004: REPLANTEO 907sucw27852025080500</t>
  </si>
  <si>
    <t>3331006: REPLANTEO 907sucw27552025080500</t>
  </si>
  <si>
    <t>3331001: REPLANTEO 907sucw41252025081100</t>
  </si>
  <si>
    <t>3368006: REPLANTEO 907sucw40232025081100</t>
  </si>
  <si>
    <t>3310014: REPLANTEO 907sucw42442025081100</t>
  </si>
  <si>
    <t>3303002: REPLANTEO 907sucw40752025081100</t>
  </si>
  <si>
    <t>3310014: REPLANTEO 907sucw40062025081100</t>
  </si>
  <si>
    <t>3320004: REPLANTEO 907sucw41952025081100</t>
  </si>
  <si>
    <t>3310014: REPLANTEO 907sucw42302025081100</t>
  </si>
  <si>
    <t>3331001: REPLANTEO 907sucw41302025081100</t>
  </si>
  <si>
    <t>3310014: REPLANTEO 907sucw41552025081100</t>
  </si>
  <si>
    <t>3303100: REPLANTEO 907sucw40892025081100</t>
  </si>
  <si>
    <t>3331001: REPLANTEO 907sucw41342025081100</t>
  </si>
  <si>
    <t>3310014: REPLANTEO 907sucw42512025081100</t>
  </si>
  <si>
    <t>3303005: REPLANTEO 907sucw41122025081100</t>
  </si>
  <si>
    <t>3303100: REPLANTEO 907sucw41992025081100</t>
  </si>
  <si>
    <t>3368006: REPLANTEO 907sucw40282025081100</t>
  </si>
  <si>
    <t>3310014: REPLANTEO 907sucw42532025081100</t>
  </si>
  <si>
    <t>3313004: REPLANTEO 907sucw42682025081100</t>
  </si>
  <si>
    <t>3303005: REPLANTEO 907sucw40112025081100</t>
  </si>
  <si>
    <t>3331001: REPLANTEO 907sucw41172025081100</t>
  </si>
  <si>
    <t>3368006: REPLANTEO 907sucw40172025081100</t>
  </si>
  <si>
    <t>3310014: REPLANTEO 907sucw40642025081100</t>
  </si>
  <si>
    <t>3310014: REPLANTEO 907sucw42572025081100</t>
  </si>
  <si>
    <t>3313003: REPLANTEO 907sucw43872025081200</t>
  </si>
  <si>
    <t>3303002: REPLANTEO 907sucw43672025081200</t>
  </si>
  <si>
    <t>3331006: REPLANTEO 907sucw45482025081200</t>
  </si>
  <si>
    <t>3368006: REPLANTEO 907sucw45372025081200</t>
  </si>
  <si>
    <t>3303100: REPLANTEO 907sucw43952025081200</t>
  </si>
  <si>
    <t>3303002: REPLANTEO 907sucw43772025081200</t>
  </si>
  <si>
    <t>3368006: REPLANTEO 907sucw45122025081200</t>
  </si>
  <si>
    <t>3363006: REPLANTEO 907sucw45332025081200</t>
  </si>
  <si>
    <t>3303007: REPLANTEO 907sucw45202025081200</t>
  </si>
  <si>
    <t>3320005: REPLANTEO 233sucw54022025081300</t>
  </si>
  <si>
    <t>3320005: REPLANTEO 233sucw54052025081300</t>
  </si>
  <si>
    <t>3320005: REPLANTEO 233sucw54012025081300</t>
  </si>
  <si>
    <t>3320005: REPLANTEO 233sucw53962025081300</t>
  </si>
  <si>
    <t>3320005: REPLANTEO 233sucw54092025081300</t>
  </si>
  <si>
    <t>3320005: REPLANTEO 233sucw53992025081300</t>
  </si>
  <si>
    <t>3320005: REPLANTEO 233sucw53702025081300</t>
  </si>
  <si>
    <t>3320005: REPLANTEO 233sucw53942025081300</t>
  </si>
  <si>
    <t>3320005: REPLANTEO 233sucw54062025081300</t>
  </si>
  <si>
    <t>3320005: REPLANTEO 233sucw53632025081300</t>
  </si>
  <si>
    <t>3331003: REPLANTEO 907sucw58602025081800</t>
  </si>
  <si>
    <t>3303006: REPLANTEO 907sucw58042025081800</t>
  </si>
  <si>
    <t>3303006: REPLANTEO 907sucw58192025081800</t>
  </si>
  <si>
    <t>3303006: REPLANTEO 907sucw58342025081800</t>
  </si>
  <si>
    <t>3303006: REPLANTEO 907sucw58412025081800</t>
  </si>
  <si>
    <t>3310004: REPLANTEO 907sucw64182025081900</t>
  </si>
  <si>
    <t>3310014: REPLANTEO 907sucw65792025081900</t>
  </si>
  <si>
    <t>3310014: REPLANTEO 907sucw71622025082100</t>
  </si>
  <si>
    <t>3315004: REPLANTEO 907sucw74812025082200</t>
  </si>
  <si>
    <t>Cantabria</t>
  </si>
  <si>
    <t>3967004: REPLANTEO 907sucw81292025082600</t>
  </si>
  <si>
    <t>3303004: REPLANTEO 671sucw40982025091700</t>
  </si>
  <si>
    <t>3967008: REPLANTEO 233sucw95292025100800</t>
  </si>
  <si>
    <t>3967008: REPLANTEO 233sucw95042025100800</t>
  </si>
  <si>
    <t>3967008: REPLANTEO 233sucw94992025100800</t>
  </si>
  <si>
    <t>3967008: REPLANTEO 233sucw95242025100800</t>
  </si>
  <si>
    <t>3967008: REPLANTEO 233sucw96032025100800</t>
  </si>
  <si>
    <t>3967008: REPLANTEO 233sucw95342025100800</t>
  </si>
  <si>
    <t>3967008: REPLANTEO 233sucw95382025100800</t>
  </si>
  <si>
    <t>3967008: REPLANTEO 233sucw96112025100800</t>
  </si>
  <si>
    <t>3967008: REPLANTEO 233sucw95102025100800</t>
  </si>
  <si>
    <t>3967008: REPLANTEO 233sucw94952025100800</t>
  </si>
  <si>
    <t>3967008: REPLANTEO 233sucw41282025102700</t>
  </si>
  <si>
    <t>3967008: REPLANTEO 233sucw41322025102700</t>
  </si>
  <si>
    <t>3967008: REPLANTEO 233sucw41492025102700</t>
  </si>
  <si>
    <t>3967008: REPLANTEO 233sucw41432025102700</t>
  </si>
  <si>
    <t>3967008: REPLANTEO 233sucw41312025102700</t>
  </si>
  <si>
    <t>3967008: REPLANTEO 233sucw41472025102700</t>
  </si>
  <si>
    <t>3967008: REPLANTEO 233sucw41102025102700</t>
  </si>
  <si>
    <t>3967008: REPLANTEO 233sucw40982025102700</t>
  </si>
  <si>
    <t>3967008: REPLANTEO 233sucw41372025102700</t>
  </si>
  <si>
    <t>3967008: REPLANTEO 233sucw41052025102700</t>
  </si>
  <si>
    <t>Etiquetas de columna</t>
  </si>
  <si>
    <t>Suma de Ptos.PO</t>
  </si>
  <si>
    <t>Suma de Ptos.Nilo</t>
  </si>
  <si>
    <t>Etiquetas de fila</t>
  </si>
  <si>
    <t>Total</t>
  </si>
  <si>
    <t>Ptos.Total</t>
  </si>
  <si>
    <t>Ec.Cel.</t>
  </si>
  <si>
    <t>Suma de Ptos.Total</t>
  </si>
  <si>
    <t>Ptos.Pte.PO</t>
  </si>
  <si>
    <t>Ptos.Ptes.Nilo</t>
  </si>
  <si>
    <t>Suma de Ptos.Pte.PO</t>
  </si>
  <si>
    <t>Suma de Ptos.Ptes.Nilo</t>
  </si>
  <si>
    <t>2019</t>
  </si>
  <si>
    <t>2020</t>
  </si>
  <si>
    <t>2021</t>
  </si>
  <si>
    <t>2022</t>
  </si>
  <si>
    <t>2023</t>
  </si>
  <si>
    <t>2024</t>
  </si>
  <si>
    <t>2025</t>
  </si>
  <si>
    <t>KPI Ptos.Cobrados</t>
  </si>
  <si>
    <t>KPI_Puntos_Pte_Ejecutar</t>
  </si>
  <si>
    <t>KPI_Puntos_Ejecutados</t>
  </si>
  <si>
    <t>KPI_Puntos_Pte_Cobrar</t>
  </si>
  <si>
    <t>Totales/EC</t>
  </si>
  <si>
    <t>Puntos Totales</t>
  </si>
  <si>
    <t>TotalesEjecutados/EC</t>
  </si>
  <si>
    <t>TotalesCobrados/EC</t>
  </si>
  <si>
    <t xml:space="preserve">Puntos Ejecutados </t>
  </si>
  <si>
    <t>Puntos Pendiente Ejecutar</t>
  </si>
  <si>
    <t>Puntos Cobrados</t>
  </si>
  <si>
    <t>Puntos Pendiente Cobrar</t>
  </si>
  <si>
    <t>Años Produccion</t>
  </si>
  <si>
    <t>Total Atelco</t>
  </si>
  <si>
    <t>Total Elecnor</t>
  </si>
  <si>
    <t>Total Zener</t>
  </si>
  <si>
    <t>Puntos Celador</t>
  </si>
  <si>
    <t>Puntos Diseño</t>
  </si>
  <si>
    <t>Ec.PerOtr</t>
  </si>
  <si>
    <t>Cel.1</t>
  </si>
  <si>
    <t>Ptos.Total.Cel</t>
  </si>
  <si>
    <t>Ptos.Total Perm</t>
  </si>
  <si>
    <t>Ptos.Total. Dis</t>
  </si>
  <si>
    <t>Red Integradora de Construcciones, S.L.N/A51305001N/AJUAN ALBERTO TICONA JAHUIRA</t>
  </si>
  <si>
    <t>FOYTEL SLN/A29328002N/AJOSE MANUEL PENALBA MUÑOZ (FOYTELN/A25)</t>
  </si>
  <si>
    <t>Electricidad Herencia Instalaciones y MantenimientN/A40124001N/AALEXANDER YANDRI MOREIRA VILLAVICENCIO</t>
  </si>
  <si>
    <t>CLEVER BUILDING &amp; TELECOM, S.L.N/A51505000N/ACLEVER (ÁVILA)</t>
  </si>
  <si>
    <t>CORATRATEL, S.L. N/A54305001N/AROLANDO CHIQUITAPA CHANCO</t>
  </si>
  <si>
    <t>AVILA: FARO2022+F1 198719(Jesus y Galan Dulcinea)</t>
  </si>
  <si>
    <t>Mitracon Infraestructuras y Mantenimiento, S.L.N/A44903001N/AMITRACON Alcaraz , Miguel</t>
  </si>
  <si>
    <t>AVILA: FARO2022+F1 198504(SANTO TOMAS DON ALONSO)</t>
  </si>
  <si>
    <t>RAMILETEX SLN/A217000N/ARAMILETEX</t>
  </si>
  <si>
    <t>ATELCO FIELD FACTORY, S.L.N/A10000010N/ABAREMO ADICIONAL POR OBRA (Brigada Appe</t>
  </si>
  <si>
    <t>AVILA: FARO2022+F1 198618(VARIS DIRECCIONES)</t>
  </si>
  <si>
    <t>ATELCO FIELD FACTORY, S.L.N/A10000006N/AOTRASEECC/GESTIONEFF (Brigada Apperos)</t>
  </si>
  <si>
    <t>MR-TELN/A45335001N/AMARIANO REGORDAN PIÑERO Regordan Piñero</t>
  </si>
  <si>
    <t>SISPESOR, S.LN/A37941001N/AFRANCISCO ASIS VALLE DELGADO (SISPER.</t>
  </si>
  <si>
    <t>INSCOFOPLA SLN/A30210002N/AJULIO ALBERTO ANDRADE SANCHEZ (INSCOFO</t>
  </si>
  <si>
    <t>ATELCO FIELD FACTORY, S.L.N/A10000009N/AGESTION EFF (Brigada Apperos)</t>
  </si>
  <si>
    <t>PROINGEX TELECOMUNICACIONES SLN/A37023001N/AGALLEGO GALLEGO4, MIGUEL ANGEL (PROING</t>
  </si>
  <si>
    <t>AMAVIDA:Z353488 UNI21 CASTOR A101</t>
  </si>
  <si>
    <t>J&amp;J ODISSEY 2, S.C.N/A34337001N/AJUAN MAQUEDA CABEZA (JUAN 35N/A256901)</t>
  </si>
  <si>
    <t>PxP</t>
  </si>
  <si>
    <t>202208 009 05 PxP</t>
  </si>
  <si>
    <t>ATELCO FIELD FACTORY, S.L.N/A10005017N/AJOSE ANTONIO GONZALEZ DE CASTRO (90501)</t>
  </si>
  <si>
    <t>ADS.FO001:Vodafone ampli FO PTRO 1</t>
  </si>
  <si>
    <t>[irvceCNTFAgh]</t>
  </si>
  <si>
    <t xml:space="preserve">COMUNICACIONES Y FIBRAS TELEFONICAS, SLN/A26524001N/ADAVIDN/ACOMFITEL 24 Hernández Nombela, </t>
  </si>
  <si>
    <t>RETEOPTICA SLN/A30405001N/ARETEOPTICA AVILA</t>
  </si>
  <si>
    <t>Electricidad Herencia Instalaciones y MantenimientN/A40105001N/AALEXANDER YANDRI MOREIRA VILLAVICENCIO</t>
  </si>
  <si>
    <t>PDRT. (05):AmpliacionCTOSat 5476 Exp 506802</t>
  </si>
  <si>
    <t>RETEOPTICA SLN/A30428005N/APENALBA MUÑOZ, JOSÉ MANUEL (RETEOPTICA</t>
  </si>
  <si>
    <t>Z335051 PB2020 CASTOR A102</t>
  </si>
  <si>
    <t>Z335055 PEBANG2020 A102</t>
  </si>
  <si>
    <t>Z335056 PEBANG2020 A102</t>
  </si>
  <si>
    <t>Z335058 PB2020 CASTOR A102</t>
  </si>
  <si>
    <t>Z335086 PEBANG2020 A102</t>
  </si>
  <si>
    <t>Z335093 PEBANG2020 A101</t>
  </si>
  <si>
    <t>PROYECTOS Y MONTAJES ELECTRICOS SALMANTINOS S.LN/A25837003N/AVALLE VICENTE, ANDRES (PRYMESAN/A903)</t>
  </si>
  <si>
    <t>BEJAR:Z335100 PEBANG2020 A102</t>
  </si>
  <si>
    <t>Z335134 PEBANG2020 A102</t>
  </si>
  <si>
    <t>ATELCO FIELD FACTORY, S.L.N/A10021058N/AEFF PEX HUELVA (Brigada Apperos)</t>
  </si>
  <si>
    <t>BEJAR:Z335156 PEBANG2020 A102</t>
  </si>
  <si>
    <t>BEJAR:Z335173 PEBANG2020 A102</t>
  </si>
  <si>
    <t>BEJAR:Z335244 PB2020 CASTOR  A102</t>
  </si>
  <si>
    <t>BEJAR:Z335269 PEBANG2020 A101</t>
  </si>
  <si>
    <t>BEJAR:Z346279 PB2020 CASTOR A102</t>
  </si>
  <si>
    <t>RETHELMANTICA S.LN/A37337001N/AJESUS BLANCO HERNANDEZ (RETHELMANTICA</t>
  </si>
  <si>
    <t>Z346319 PB2020 CASTOR A101</t>
  </si>
  <si>
    <t>Z346590 PEBANG2020 A101</t>
  </si>
  <si>
    <t>Z346831 PEBANG2020 A101</t>
  </si>
  <si>
    <t>FOYTEL SLN/A29310001N/AALFONSO PEREZ MANZANO</t>
  </si>
  <si>
    <t>Z346836 PB2020 CASTOR A101</t>
  </si>
  <si>
    <t>Z346849 PB2020 CASTOR A101</t>
  </si>
  <si>
    <t>EXCAVACIONES SAMIR SLN/A34949001N/AFERNANDEZ MIELGO, FERNANDO (SAMIR 49N/A</t>
  </si>
  <si>
    <t>Z346851 PEBANG2020 A101</t>
  </si>
  <si>
    <t>TORAL VADOS:Z282667 CONCURSOS21 A101</t>
  </si>
  <si>
    <t>[idrmtpvjsScaxCNTfF]</t>
  </si>
  <si>
    <t>Z3078511PEBANG2019A101</t>
  </si>
  <si>
    <t>Sin Fases</t>
  </si>
  <si>
    <t>Z347703 2PEBANG2019 A101</t>
  </si>
  <si>
    <t>NUEVO CABLE 48</t>
  </si>
  <si>
    <t>[EirmtpvceCNTFAg]</t>
  </si>
  <si>
    <t>ATELCO FIELD FACTORY, S.L.N/A10041050N/AMANUEL MORON BARRAGAN</t>
  </si>
  <si>
    <t>Z351328 2PEBANG2019 A101</t>
  </si>
  <si>
    <t>[irmtpvjsSceCNTFg]</t>
  </si>
  <si>
    <t>Z351330 2PEBANG2019 A101</t>
  </si>
  <si>
    <t>Bardasco, S.L.N/A40024001N/AJOSE MANUEL GOMEZ SAAVEDRA</t>
  </si>
  <si>
    <t>N.CABLE UNICO 2021:VILLAR ACERO-VILLAFRANCA</t>
  </si>
  <si>
    <t>Z353395 UNICO21 A101</t>
  </si>
  <si>
    <t>Z353526COMERCIAL22A101</t>
  </si>
  <si>
    <t>CABAÑAS RARAS:Z356239 UNICO21 A101</t>
  </si>
  <si>
    <t>CABAÑAS RARAS:Z307078-1 UNI21 A101</t>
  </si>
  <si>
    <t>INSFOAMA JACINTO AMADO CORTESN/A40824002N/AJACINTO AMADO CORTÉS (INSFOAMA 292)</t>
  </si>
  <si>
    <t>CABAÑAS RARAS:Z307081-1 UNI21 A101</t>
  </si>
  <si>
    <t>GRUPO AFRONTA SLN/A35621001N/AAUSIN CARBALLO3, LORENZO (AFRONTA HUE</t>
  </si>
  <si>
    <t>PARAMO SIL:Z358762 UNI21 CASTOR A101</t>
  </si>
  <si>
    <t>ATELCO FIELD FACTORY, S.L.N/A10035117N/AFRANCISCO JAVIE ROMO ROMAN</t>
  </si>
  <si>
    <t>PARAMO SIL:Z359013 UNICO21 A101</t>
  </si>
  <si>
    <t>Instalaciones Electrotecnicas AlorN/A29906001N/AFELIX ALBERTO MENDEZ ALOR (I. E. ALOR</t>
  </si>
  <si>
    <t>Z360536 UNICO21 A101</t>
  </si>
  <si>
    <t>BARREIROREDESCYL, S.L.N/A50424001N/AROBERTO ALONSO RAMOS</t>
  </si>
  <si>
    <t>EXCAVACIONES SAMIR SLN/A34924002N/AHÉCTORN/ASAMIR 24 Fernández Dacosta, Hé</t>
  </si>
  <si>
    <t>COMUNICACIONES Y SERVICIOS TELEFONICOS S.C.P.N/A34624001N/ALUIS MARCHENA CERCADO (COM.MTELECN/A293</t>
  </si>
  <si>
    <t>INSFOAMA INSTALACIONES S.L.N/A36224001N/AJACINTO AMADO CORTÉS</t>
  </si>
  <si>
    <t>IRTE INSTALACIONES SLN/A20424001N/AIRTE LEON</t>
  </si>
  <si>
    <t>BEMBIBRE:Z307558 UNICO21 A101</t>
  </si>
  <si>
    <t>BARRIOS REYES, JOSE LUISN/A38724001N/AJOSE LUIS BARRIOS REYES (294)</t>
  </si>
  <si>
    <t>Z307544 UNICO21 A101</t>
  </si>
  <si>
    <t>RETEOPTICA SLN/A30424001N/ARETEOPTICA LEON</t>
  </si>
  <si>
    <t>Z153348-1 0COBR A102</t>
  </si>
  <si>
    <t>LEGIORED, S.L.N/A36324001N/APASTRANA CADENAS, FERNANDO (LEGIORED 29</t>
  </si>
  <si>
    <t>PONFERRADA:Z156476-1 0COBR A101</t>
  </si>
  <si>
    <t>Redescyl Fibra, C.B.N/A40224001N/AROBERTO ALONSO RAMOS</t>
  </si>
  <si>
    <t>CACABELOS: Z 282661 PB19 CASTOR A101 CR. 119 L. 1</t>
  </si>
  <si>
    <t>SERVICIOS INTEGRALES ACEBO S.LN/A37824001N/AJUAN CARLOS RODRIGUEZ TORRES (ACEBO</t>
  </si>
  <si>
    <t>CACABELOS: Z 282677 PB19 CASTOR A101 CR. 48 L. 1</t>
  </si>
  <si>
    <t>CACABELOS: Z 282683 PB19 CASTOR A101 CR. 0 L. 1</t>
  </si>
  <si>
    <t>CACABELOS: Z 282686 PB19 CASTOR A101 CR. 0 L. 1</t>
  </si>
  <si>
    <t>CACABELOS: Z 330947 PB19 CASTOR A101 CR. 215 L. 1</t>
  </si>
  <si>
    <t>REDES PROYECTOS Y TELECOMUNICACIONESN/A27624001N/AFERNÁNDEZ ÁLVAREZ, DIEGO (REPROTEL-291</t>
  </si>
  <si>
    <t>PONFERRADA: Z 337163 PB19 CASTOR A103 CR. 1263 L. 1</t>
  </si>
  <si>
    <t>PONFERRADA: Z 337169 PB19 CASTOR A103 CR. 169 L. 1</t>
  </si>
  <si>
    <t>ATELCO FIELD FACTORY, S.L.N/A10003021N/AJavier Mora Molina</t>
  </si>
  <si>
    <t>PARAMO SIL: Z 308755 PB2019 CASTOR A101 CR. 35 L. 1</t>
  </si>
  <si>
    <t>PARAMO SIL: Z 308758 PB2019 CASTOR A101 CR. 19 L. 1</t>
  </si>
  <si>
    <t>TELESYSTEM BUSINESS, S.L.N/A38206001N/AMANUEL GOMEZ GIL (BUSINESS BADAJOZ -</t>
  </si>
  <si>
    <t>PARAMO SIL: Z 308760 PEBANG2019 A101 CR. 686 L. 1</t>
  </si>
  <si>
    <t>Evedel Instalaciones s.l.u.N/A44635001N/AJOSE NORBERTO AFONSO SUAREZ Afonso Suar</t>
  </si>
  <si>
    <t>PTE.DOMINGO: Z 344819 PEBANG2019 A101 CR. 1 L. 3</t>
  </si>
  <si>
    <t>PTE.DOMINGO: Z 344820 PEBANG2019 A101 CR. 1 L. 2</t>
  </si>
  <si>
    <t>PTE.DOMINGO: Z 344823 PEBANG2019 A101 CR. 85 L. 1</t>
  </si>
  <si>
    <t>[EirvceLCP]</t>
  </si>
  <si>
    <t>PTE.DOMINGO: Z 344839 PB2019 CASTOR A101 CR. 41 L. 1</t>
  </si>
  <si>
    <t>GRADEFES: Z 344975 PEBANG2019 A101 CR. S/N L. 1</t>
  </si>
  <si>
    <t>GRADEFES: Z 344998 PEBANG2019 A101 CR. 2 L. 3</t>
  </si>
  <si>
    <t>FIBRATEL NORTE, S.L.N/A24624011N/AMANUEL TATO RODRIGUEZ (FIBRATELN/A326)</t>
  </si>
  <si>
    <t>MATALLANA VALM: Z 344950 PB19 CASTOR A101 CR. 0 L. 3</t>
  </si>
  <si>
    <t>VILLAMANIN: Z 332710 PEBANG2019 A101 CR. 1365 L. 1</t>
  </si>
  <si>
    <t>VILLAMANIN: Z 345103 PEBANG2019 A101 CR. 16 L. 1</t>
  </si>
  <si>
    <t>VILLAMANIN: Z 345105 PEBANG2019 A101 CR. 1 L. 1</t>
  </si>
  <si>
    <t>VILLAMANIN: Z 345108 PEBANG2019 A101 CR. 79 L. 1</t>
  </si>
  <si>
    <t>CALAC ATP INGENIERIA SLN/A46128001N/ACALAC JAVIER 28 Ajenjo Soto, Javier</t>
  </si>
  <si>
    <t>VILLAMANIN: Z 345117 PEBANG2019 A101 CR. 1051 L. 1</t>
  </si>
  <si>
    <t>LEON CONECTA SLN/A36424001N/AALEJANDRO GONZALEZ REBOLLAR (CONECTA</t>
  </si>
  <si>
    <t>ATELCO FIELD FACTORY, S.L.N/A10024033N/AJUAN FRANCISCO REYERO SALAS</t>
  </si>
  <si>
    <t>ASTORGA: Z 310691 PB2019 CASTOR A102 CR. 258 L. 1</t>
  </si>
  <si>
    <t>24-PTDF:ALIM A -101 PEBANG2019-VEGA DE YERES</t>
  </si>
  <si>
    <t xml:space="preserve">BORRENES:Z351333 2PB19 CASTOR A101 </t>
  </si>
  <si>
    <t>SANCAL JIMENEZ VALLADOLID SLN/A37524001N/AJONATHAN RODRIGUEZ GARCIA (SANCAL 909)</t>
  </si>
  <si>
    <t>202302 009 24 PxP</t>
  </si>
  <si>
    <t>CORATRATELS.L.N/ABRIGADA BURGOS CORATRATEL</t>
  </si>
  <si>
    <t>Telecomunicaciones Opticas, S.L.N/ABRIGADA BURGOS TOPTICAS</t>
  </si>
  <si>
    <t>McuperN/A513001 McuperN/ABurgos</t>
  </si>
  <si>
    <t>SERINTEL RIOJA S.L.N/ABRIGADA BURGOS SERINTEL</t>
  </si>
  <si>
    <t>JOACI SALAMANCA S.LN/ABRIGADA JOACI BURGOS</t>
  </si>
  <si>
    <t>SERVICIOS INTEGRALES ACEBO SLN/ABRIGADA BURGOS ACEBO</t>
  </si>
  <si>
    <t>Altas y Comunicaciones, S.L.N/ABRIGADA BURGOS ALYCO</t>
  </si>
  <si>
    <t>ELECNOR SERVICIOS Y PROYECTOS, S.A.U.N/AADM MCUPER BURGOS</t>
  </si>
  <si>
    <t>Contratas Acebo, S.L.N/AContratas Acebo BURGOS</t>
  </si>
  <si>
    <t>COM.M TELEC S.C.PN/ACOM.M TELEC S.C.P BURGOS</t>
  </si>
  <si>
    <t xml:space="preserve">Obras Civiles de la Hera, S.A.N/ABRIGADA BURGOS O.C DE LA HERA </t>
  </si>
  <si>
    <t>FOYTEL S.L.N/AFOYTEL BURGOS</t>
  </si>
  <si>
    <t>INSTAL TELECO MARTEL SLUN/AINSTAL TELECOM BURGOS</t>
  </si>
  <si>
    <t>PROYECTOS Y REFORMAS ARGITEL SLN/APROYECTOS Y REFORMAS ARGITEL SL</t>
  </si>
  <si>
    <t>ELECNOR SERVICIOS Y PROYECTOS, S.A.U.N/A100374N/A MPE BURGOS</t>
  </si>
  <si>
    <t>IRTE INSTALACIONES (INSTALACIONES DE REDES TELEFONN/A249004N/AIRTE INSTALACIONESN/ABURGOS</t>
  </si>
  <si>
    <t>ELECNOR SERVICIOS Y PROYECTOS, S.A.U.N/A4604452N/AJorge Aguado (Burgos)</t>
  </si>
  <si>
    <t>ELECNOR SERVICIOS Y PROYECTOS, S.A.U.N/A100401- LdE BURGOS</t>
  </si>
  <si>
    <t>GESTION OBRA VARIA KONDOR</t>
  </si>
  <si>
    <t>DICOM MOSCOSON/ADICOM BURGOS</t>
  </si>
  <si>
    <t>COMFITELN/ACOMFITEL</t>
  </si>
  <si>
    <t>McuperN/A513 Mcuper</t>
  </si>
  <si>
    <t>ELECNOR SERVICIOS Y PROYECTOS, S.A.U.N/ADESPACHO PLANTA 1</t>
  </si>
  <si>
    <t>ELECNOR SERVICIOS Y PROYECTOS, S.A.U.N/AJorge Aguado BURGOS</t>
  </si>
  <si>
    <t>GHELCOM COMUNICACIONES, S.L.N/A241001N/AGHELCOM COMUNICACIONES, S.L.</t>
  </si>
  <si>
    <t>PCM INST Y SERV, S.L.N/A187001N/APCM INST Y SERV, S.L.</t>
  </si>
  <si>
    <t>INSTALACIONES Y SERVICIOS CAVANI SLN/A206001N/AINSTALACIONES Y SERVICIOS CAVANI SL</t>
  </si>
  <si>
    <t>ELECNOR SERVICIOS Y PROYECTOS, S.A.U.N/A100386N/ARICARD REAL JUAN</t>
  </si>
  <si>
    <t>INSTALCO SOLUCIONES S.L.N/A295001N/AINSTALCO SOLUCIONES S.L.</t>
  </si>
  <si>
    <t>INSTALACIONES PERU FIBRA, S.L.N/A204000N/AInstalaciones Peru Fibra, S.L.</t>
  </si>
  <si>
    <t>VILLEGAS VALDIVIA SLN/AVILLEGAS VALDIVIA SL</t>
  </si>
  <si>
    <t>INSTALACIONES DE FIBRA OPTICA, S.L. (IDEFO)N/A127000N/AINSTALACIONES DE FIBRA OPTICA, S.L.</t>
  </si>
  <si>
    <t xml:space="preserve">INSTALACIONES ZAMUDIO, S.L.N/A618000N/AINSTALACIONES ZAMUDIO, S.L. </t>
  </si>
  <si>
    <t>CORPORACION PADA INTERPRISSE, S.L.N/A519002N/ACORPORACION PADA INTERPRISSE, S.L.</t>
  </si>
  <si>
    <t>TERAFER 2023, SLN/A624001N/ATERAFER 2023, SL</t>
  </si>
  <si>
    <t>LEOGICOM,S.L.N/A589000N/ALEOGICOM, S.L.</t>
  </si>
  <si>
    <t>ALPAFIBER Y SISTEMAS, S.L.N/A518000 ALPAFIBER Y SISTEMAS, S.L.</t>
  </si>
  <si>
    <t>RAMVET GROUP SLN/ARAMVET GROUP, S.L.</t>
  </si>
  <si>
    <t>XTEL GIRONA S.L</t>
  </si>
  <si>
    <t>ELECNOR SERVICIOS Y PROYECTOS, S.A.U.N/AJAVIER GONZALEZ ARJONA</t>
  </si>
  <si>
    <t>CONSTRUCCION D&amp;W BCN SLUN/A625001N/ACONSTRUCCION D&amp;W BCN SLU</t>
  </si>
  <si>
    <t>TELECOMUNICACIONES AGUSTIN, SLN/A626001N/ATELECOMUNICACIONES AGUSTIN, SL</t>
  </si>
  <si>
    <t>ELECNOR SERVICIOS Y PROYECTOS, S.A.U.N/A100215N/ACARLOS MIGUEL GALLEGO NUÑEZ</t>
  </si>
  <si>
    <t>IREDD TELECOMUNICACIONES, S.L.</t>
  </si>
  <si>
    <t>ESETEL NETWORKS SOLUCIONES, SLN/A633001N/AESETEL NETWORKS SOLUCIONES, SL</t>
  </si>
  <si>
    <t>FERNOE TELECOMUNICACIONES, S.L.N/A634001N/AFERNOE TELECOMUNICACIONES, S.L.</t>
  </si>
  <si>
    <t>SALVERREDY TELECOMUNICACIONES SLN/A283001N/ASALVERREDY TELECOMUNICACIONES SL</t>
  </si>
  <si>
    <t>YEALINKN/AYEALINK  BURGOS</t>
  </si>
  <si>
    <t>EUSKO VILLANUEVA S.L.N/AEUSKO BURGOS</t>
  </si>
  <si>
    <t>YEALINKN/ABRIGADA YEALINK BURGOS</t>
  </si>
  <si>
    <t>ELECNOR SERVICIOS Y PROYECTOS, S.A.U.N/AJorge Aguado VALLADOLID</t>
  </si>
  <si>
    <t>ELECNOR SERVICIOS Y PROYECTOS, S.A.U.N/AJUAN ROMAN HUERTAS</t>
  </si>
  <si>
    <t>Fibra Telefonica SAN/A117004 FIBRATEL BURGOS</t>
  </si>
  <si>
    <t>INSTAL TELECO MARTEL SLU</t>
  </si>
  <si>
    <t>BWIREN/ABRIGADA VALLADOLID BWIRE DISEÑO</t>
  </si>
  <si>
    <t>EXCAVACIONES CANTABRIA 2013 SLN/AEXCAVA BURGOS</t>
  </si>
  <si>
    <t>09 ADM MCUPERN/A09 ADM MCUPER</t>
  </si>
  <si>
    <t>ELECNOR SERVICIOS Y PROYECTOS, S.A.U.N/A100048N/AJosé María Palacios Prieto</t>
  </si>
  <si>
    <t>McuperN/AMCUPER BRIGADA ASTURIAS</t>
  </si>
  <si>
    <t>LUCLAND OBRA CIVIL S.L.N/ABRIGADA LUCLAND ASTURIAS</t>
  </si>
  <si>
    <t>Contratas Acebo, S.L.N/AACEBO BRIGADA ASTURIAS</t>
  </si>
  <si>
    <t>Altas y Comunicaciones, S.L.N/ABRIGADA ASTURIAS ALYCO</t>
  </si>
  <si>
    <t>AVSOLUTIONSN/ABRIGADA AVSOLUTIONS ASTURIAS</t>
  </si>
  <si>
    <t>Fernando Luis DuarteN/ABRIGADA FIBRA SPAIN ASTURIAS</t>
  </si>
  <si>
    <t>ELECNOR SERVICIOS Y PROYECTOS, S.A.U.N/ABRIGADA ASTELEC2 ASTURIAS</t>
  </si>
  <si>
    <t>ELECNOR SERVICIOS Y PROYECTOS, S.A.U.N/ABRIGADA ASTELEC1 ASTURIAS</t>
  </si>
  <si>
    <t>YEALINKN/ABRIGADA YEALINK ASTURIAS</t>
  </si>
  <si>
    <t>DICOM MOSCOSON/ABRIGADA DICOM ASTURIAS</t>
  </si>
  <si>
    <t>HABLA DFBN/ABRIGADA HABLA ASTURIAS</t>
  </si>
  <si>
    <t>LdE/09/Madrigalejo del Monte#SO230785930704 #Diseminado Diseminados 65</t>
  </si>
  <si>
    <t>[]</t>
  </si>
  <si>
    <t>REDYTELN/ABRIGADA REDYTEL ASTURIAS</t>
  </si>
  <si>
    <t>HABLA DFBN/AHABLA DFB</t>
  </si>
  <si>
    <t>IRTE INSTALACIONES (INSTALACIONES DE REDES TELEFONN/ABRIGADA IRTE ASTURIAS</t>
  </si>
  <si>
    <t>EFT TELECOMUNICACIONES LDAN/ABRIGADA EFT ASTURIAS</t>
  </si>
  <si>
    <t>FIBRATEC 2020 S.LN/AFIBRATEC 2020 S.L</t>
  </si>
  <si>
    <t>ELECNOR SERVICIOS Y PROYECTOS, S.A.U.N/ABrigada Pruebas Elecnor</t>
  </si>
  <si>
    <t>LdE/09/Castrojeriz#SO2405111066507 #Avenida Colegiata 27</t>
  </si>
  <si>
    <t>LdE/09/Burgos##Calle Esteban Saez Alvarado 73</t>
  </si>
  <si>
    <t>AVSOLUTIONSN/ABRIGADA AVSOLUTIONS BURGOS</t>
  </si>
  <si>
    <t>FIBRONAUTAS S.L</t>
  </si>
  <si>
    <t>RETEOPTICA SLN/ARETEOPTICA</t>
  </si>
  <si>
    <t>FIBERNETN/ASISTEMAS AVANZADOS DE TELECOMUNICACIONEN/AFIBERNET SAT</t>
  </si>
  <si>
    <t>UNICO21 ALCALA HENARES:Z366012-7 0COBR A118</t>
  </si>
  <si>
    <t>FITRONIC TELECOMUNICACIONES SLN/AFITRONIC</t>
  </si>
  <si>
    <t>UNICO21-22 MORATA TAJUÑA:Z350925-6  A101</t>
  </si>
  <si>
    <t>519 CONDOR CONSULTOR DE NEGOCIOS SLN/ACONDOR</t>
  </si>
  <si>
    <t>INGENIERIA E INFRAESTRUCTURAS DE TELECOMUNICACIONEN/A7533416N/AI2T</t>
  </si>
  <si>
    <t>Puntos Permiso</t>
  </si>
  <si>
    <t>Act/ EC</t>
  </si>
  <si>
    <t>Totales</t>
  </si>
  <si>
    <t>Cuenta de Act.</t>
  </si>
  <si>
    <t>Puntos Pendientes Ejecutar</t>
  </si>
  <si>
    <t>Totales/Año/Cobrado</t>
  </si>
  <si>
    <t>Totales/Año/Ejecutado</t>
  </si>
  <si>
    <t>EECCC/Pto/Partidas</t>
  </si>
  <si>
    <t>Act/Total/Ec</t>
  </si>
  <si>
    <t>Actuaciones / EC</t>
  </si>
  <si>
    <t>Est/%/Act</t>
  </si>
  <si>
    <t>KPI_Puntos_Totales</t>
  </si>
  <si>
    <t>Totales/Año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</si>
</sst>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\ &quot;€&quot;"/>
    <numFmt numFmtId="165" formatCode="yyyy"/>
    <numFmt numFmtId="166" formatCode="#,##0_ ;[Red]\-#,##0\ "/>
    <numFmt numFmtId="167" formatCode="#,##0.00_ ;[Red]\-#,##0.00\ "/>
    <numFmt numFmtId="168" formatCode="0.0%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color theme="0"/>
      <name val="Abadi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6"/>
        <bgColor theme="4" tint="0.79998168889431442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66">
    <xf numFmtId="0" fontId="0" fillId="0" borderId="0" xfId="0"/>
    <xf numFmtId="14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3" borderId="0" xfId="0" applyFont="1" applyFill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167" fontId="0" fillId="0" borderId="0" xfId="0" applyNumberFormat="1"/>
    <xf numFmtId="167" fontId="0" fillId="0" borderId="0" xfId="0" applyNumberFormat="1" applyAlignment="1">
      <alignment wrapText="1"/>
    </xf>
    <xf numFmtId="0" fontId="0" fillId="5" borderId="0" xfId="0" applyFill="1"/>
    <xf numFmtId="0" fontId="6" fillId="0" borderId="3" xfId="0" applyFont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3" fillId="2" borderId="0" xfId="0" applyFont="1" applyFill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0" xfId="0" applyAlignment="1">
      <alignment vertical="center"/>
    </xf>
    <xf numFmtId="166" fontId="5" fillId="4" borderId="12" xfId="0" applyNumberFormat="1" applyFont="1" applyFill="1" applyBorder="1" applyAlignment="1">
      <alignment horizontal="center" vertical="center"/>
    </xf>
    <xf numFmtId="166" fontId="5" fillId="4" borderId="1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166" fontId="4" fillId="5" borderId="7" xfId="0" applyNumberFormat="1" applyFont="1" applyFill="1" applyBorder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6" fontId="4" fillId="5" borderId="4" xfId="0" applyNumberFormat="1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166" fontId="4" fillId="5" borderId="6" xfId="0" applyNumberFormat="1" applyFont="1" applyFill="1" applyBorder="1" applyAlignment="1">
      <alignment horizontal="center" vertical="center"/>
    </xf>
    <xf numFmtId="0" fontId="8" fillId="9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168" fontId="0" fillId="0" borderId="0" xfId="1" applyNumberFormat="1" applyFont="1"/>
    <xf numFmtId="10" fontId="0" fillId="0" borderId="0" xfId="1" applyNumberFormat="1" applyFont="1"/>
    <xf numFmtId="166" fontId="5" fillId="4" borderId="5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168" fontId="0" fillId="0" borderId="0" xfId="1" applyNumberFormat="1" applyFont="1" applyAlignment="1">
      <alignment wrapText="1"/>
    </xf>
    <xf numFmtId="168" fontId="0" fillId="0" borderId="0" xfId="1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231">
    <dxf>
      <font>
        <color rgb="FF006100"/>
      </font>
      <fill>
        <patternFill>
          <bgColor rgb="FFC6EFCE"/>
        </patternFill>
      </fill>
    </dxf>
    <dxf>
      <numFmt numFmtId="167" formatCode="#,##0.00_ ;[Red]\-#,##0.00\ 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167" formatCode="#,##0.00_ ;[Red]\-#,##0.00\ 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3" formatCode="#,##0"/>
    </dxf>
    <dxf>
      <numFmt numFmtId="167" formatCode="#,##0.00_ ;[Red]\-#,##0.00\ 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ont>
        <b/>
      </font>
    </dxf>
    <dxf>
      <fill>
        <patternFill patternType="solid">
          <bgColor rgb="FF00B0F0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#,##0.00_ ;[Red]\-#,##0.00\ "/>
    </dxf>
    <dxf>
      <alignment wrapText="1"/>
    </dxf>
    <dxf>
      <alignment wrapText="1"/>
    </dxf>
    <dxf>
      <alignment wrapText="1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alignment wrapText="1"/>
    </dxf>
    <dxf>
      <alignment wrapText="1"/>
    </dxf>
    <dxf>
      <numFmt numFmtId="3" formatCode="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7" formatCode="#,##0.00_ ;[Red]\-#,##0.00\ "/>
    </dxf>
    <dxf>
      <alignment vertical="center"/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67" formatCode="#,##0.00_ ;[Red]\-#,##0.00\ 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0"/>
        </patternFill>
      </fill>
    </dxf>
    <dxf>
      <fill>
        <patternFill patternType="solid">
          <bgColor theme="7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fill>
        <patternFill patternType="solid">
          <bgColor rgb="FF00B050"/>
        </patternFill>
      </fill>
    </dxf>
    <dxf>
      <font>
        <color auto="1"/>
      </font>
    </dxf>
    <dxf>
      <font>
        <sz val="12"/>
      </font>
    </dxf>
    <dxf>
      <font>
        <b/>
      </font>
    </dxf>
    <dxf>
      <fill>
        <patternFill patternType="solid">
          <bgColor rgb="FFFFC000"/>
        </patternFill>
      </fill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bottom style="medium">
          <color indexed="64"/>
        </bottom>
      </border>
    </dxf>
    <dxf>
      <font>
        <b/>
      </font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>
          <bgColor theme="4"/>
        </patternFill>
      </fill>
    </dxf>
    <dxf>
      <fill>
        <patternFill>
          <bgColor theme="4"/>
        </patternFill>
      </fill>
    </dxf>
    <dxf>
      <font>
        <b/>
      </font>
    </dxf>
    <dxf>
      <font>
        <b/>
      </font>
    </dxf>
    <dxf>
      <font>
        <color theme="0"/>
      </font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color auto="1"/>
      </font>
    </dxf>
    <dxf>
      <font>
        <color auto="1"/>
      </font>
    </dxf>
    <dxf>
      <numFmt numFmtId="166" formatCode="#,##0_ ;[Red]\-#,##0\ "/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alignment wrapText="1"/>
    </dxf>
    <dxf>
      <alignment wrapText="1"/>
    </dxf>
    <dxf>
      <alignment wrapText="0"/>
    </dxf>
    <dxf>
      <alignment wrapText="1"/>
    </dxf>
    <dxf>
      <alignment wrapText="1"/>
    </dxf>
    <dxf>
      <font>
        <sz val="11"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fgColor indexed="64"/>
          <bgColor rgb="FF002060"/>
        </patternFill>
      </fill>
      <alignment wrapText="1"/>
    </dxf>
    <dxf>
      <fill>
        <patternFill patternType="solid">
          <bgColor rgb="FF002060"/>
        </patternFill>
      </fill>
    </dxf>
    <dxf>
      <alignment wrapText="1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#,##0.00_ ;[Red]\-#,##0.00\ "/>
    </dxf>
    <dxf>
      <font>
        <color rgb="FF006100"/>
      </font>
      <fill>
        <patternFill>
          <bgColor rgb="FFC6EFCE"/>
        </patternFill>
      </fill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65" formatCode="yyyy"/>
      <alignment horizontal="center" vertical="center" textRotation="0" wrapText="0" indent="0" justifyLastLine="0" shrinkToFit="0" readingOrder="0"/>
    </dxf>
    <dxf>
      <numFmt numFmtId="165" formatCode="yyyy"/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D5C94ED-AAC7-4588-9039-89A61B3621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 de Analisis de Datos.xlsx]Análisis!TotalesEjecutados/EC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200" b="1"/>
              <a:t>Puntos Ejecutados /</a:t>
            </a:r>
            <a:r>
              <a:rPr lang="es-ES" sz="1200" b="1" baseline="0"/>
              <a:t> </a:t>
            </a:r>
            <a:r>
              <a:rPr lang="es-ES" sz="1200" b="1"/>
              <a:t>EC</a:t>
            </a:r>
          </a:p>
        </c:rich>
      </c:tx>
      <c:layout>
        <c:manualLayout>
          <c:xMode val="edge"/>
          <c:yMode val="edge"/>
          <c:x val="3.8109863827062397E-3"/>
          <c:y val="2.9512959424745945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Análisis!$H$20</c:f>
              <c:strCache>
                <c:ptCount val="1"/>
                <c:pt idx="0">
                  <c:v>Puntos Ejecutados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Análisis!$G$21:$G$23</c:f>
              <c:strCache>
                <c:ptCount val="3"/>
                <c:pt idx="0">
                  <c:v>Atelco</c:v>
                </c:pt>
                <c:pt idx="1">
                  <c:v>Elecnor</c:v>
                </c:pt>
                <c:pt idx="2">
                  <c:v>Zener</c:v>
                </c:pt>
              </c:strCache>
            </c:strRef>
          </c:cat>
          <c:val>
            <c:numRef>
              <c:f>Análisis!$H$21:$H$23</c:f>
              <c:numCache>
                <c:formatCode>#,##0</c:formatCode>
                <c:ptCount val="3"/>
                <c:pt idx="0">
                  <c:v>111623.39126133944</c:v>
                </c:pt>
                <c:pt idx="1">
                  <c:v>722547.57841686392</c:v>
                </c:pt>
                <c:pt idx="2">
                  <c:v>8983.1000489999624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96-4861-B89A-B49C250CA022}"/>
            </c:ext>
          </c:extLst>
        </c:ser>
        <c:ser>
          <c:idx val="1"/>
          <c:order val="1"/>
          <c:tx>
            <c:strRef>
              <c:f>Análisis!$I$20</c:f>
              <c:strCache>
                <c:ptCount val="1"/>
                <c:pt idx="0">
                  <c:v>Puntos Pendiente Ejecutar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Análisis!$G$21:$G$23</c:f>
              <c:strCache>
                <c:ptCount val="3"/>
                <c:pt idx="0">
                  <c:v>Atelco</c:v>
                </c:pt>
                <c:pt idx="1">
                  <c:v>Elecnor</c:v>
                </c:pt>
                <c:pt idx="2">
                  <c:v>Zener</c:v>
                </c:pt>
              </c:strCache>
            </c:strRef>
          </c:cat>
          <c:val>
            <c:numRef>
              <c:f>Análisis!$I$21:$I$23</c:f>
              <c:numCache>
                <c:formatCode>#,##0</c:formatCode>
                <c:ptCount val="3"/>
                <c:pt idx="0">
                  <c:v>6686.1171108476447</c:v>
                </c:pt>
                <c:pt idx="1">
                  <c:v>1904377.3919397257</c:v>
                </c:pt>
                <c:pt idx="2">
                  <c:v>3118.1075679796186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796-4861-B89A-B49C250CA0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5722656"/>
        <c:axId val="1445726616"/>
      </c:barChart>
      <c:catAx>
        <c:axId val="144572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726616"/>
        <c:crosses val="autoZero"/>
        <c:auto val="1"/>
        <c:lblAlgn val="ctr"/>
        <c:lblOffset val="100"/>
        <c:tickLblSkip val="1"/>
        <c:noMultiLvlLbl val="0"/>
      </c:catAx>
      <c:valAx>
        <c:axId val="1445726616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72265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t" anchorCtr="0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 de Analisis de Datos.xlsx]Análisis!Totales/EC</c:name>
    <c:fmtId val="3"/>
  </c:pivotSource>
  <c:chart>
    <c:title>
      <c:tx>
        <c:rich>
          <a:bodyPr anchor="t" anchorCtr="0"/>
          <a:lstStyle/>
          <a:p>
            <a:pPr>
              <a:defRPr b="0"/>
            </a:pPr>
            <a:r>
              <a:rPr lang="es-ES" sz="1100" b="1"/>
              <a:t>Puntos Totales / EC</a:t>
            </a:r>
          </a:p>
        </c:rich>
      </c:tx>
      <c:layout>
        <c:manualLayout>
          <c:xMode val="edge"/>
          <c:yMode val="edge"/>
          <c:x val="5.9845939453008002E-4"/>
          <c:y val="1.5728976117964845E-2"/>
        </c:manualLayout>
      </c:layout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s-E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s-E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s-E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b="1"/>
              </a:pPr>
              <a:endParaRPr lang="es-ES"/>
            </a:p>
          </c:txPr>
          <c:showLegendKey val="0"/>
          <c:showVal val="1"/>
          <c:showCatName val="0"/>
          <c:showSerName val="1"/>
          <c:showPercent val="0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2909880564603691"/>
                  <c:h val="0.31155200408210276"/>
                </c:manualLayout>
              </c15:layout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Análisis!$C$20:$C$21</c:f>
              <c:strCache>
                <c:ptCount val="1"/>
                <c:pt idx="0">
                  <c:v>Atelco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Análisis!$B$22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Análisis!$C$22</c:f>
              <c:numCache>
                <c:formatCode>#,##0</c:formatCode>
                <c:ptCount val="1"/>
                <c:pt idx="0">
                  <c:v>118309.50837218699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F7D-413E-A6BB-97BD8F60E47B}"/>
            </c:ext>
          </c:extLst>
        </c:ser>
        <c:ser>
          <c:idx val="1"/>
          <c:order val="1"/>
          <c:tx>
            <c:strRef>
              <c:f>Análisis!$D$20:$D$21</c:f>
              <c:strCache>
                <c:ptCount val="1"/>
                <c:pt idx="0">
                  <c:v>Elecnor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909880564603691"/>
                      <c:h val="0.311552004082102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6177-48CE-B14C-6D8E6BBECB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Análisis!$B$22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Análisis!$D$22</c:f>
              <c:numCache>
                <c:formatCode>#,##0</c:formatCode>
                <c:ptCount val="1"/>
                <c:pt idx="0">
                  <c:v>2626924.9703565957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F-4469-9B44-E61512B55113}"/>
            </c:ext>
          </c:extLst>
        </c:ser>
        <c:ser>
          <c:idx val="2"/>
          <c:order val="2"/>
          <c:tx>
            <c:strRef>
              <c:f>Análisis!$E$20:$E$21</c:f>
              <c:strCache>
                <c:ptCount val="1"/>
                <c:pt idx="0">
                  <c:v>Zener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s-E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Análisis!$B$22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Análisis!$E$22</c:f>
              <c:numCache>
                <c:formatCode>#,##0</c:formatCode>
                <c:ptCount val="1"/>
                <c:pt idx="0">
                  <c:v>12101.207616979667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F-4469-9B44-E61512B551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5759376"/>
        <c:axId val="1445762616"/>
      </c:barChart>
      <c:catAx>
        <c:axId val="1445759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5762616"/>
        <c:crosses val="autoZero"/>
        <c:auto val="1"/>
        <c:lblAlgn val="ctr"/>
        <c:lblOffset val="100"/>
        <c:noMultiLvlLbl val="0"/>
      </c:catAx>
      <c:valAx>
        <c:axId val="1445762616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1445759376"/>
        <c:crosses val="autoZero"/>
        <c:crossBetween val="between"/>
      </c:valAx>
    </c:plotArea>
    <c:plotVisOnly val="1"/>
    <c:dispBlanksAs val="gap"/>
    <c:showDLblsOverMax val="0"/>
    <c:extLst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 de Analisis de Datos.xlsx]Análisis!TotalesCobrados/EC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Puntos Cobrados / EC</a:t>
            </a:r>
          </a:p>
        </c:rich>
      </c:tx>
      <c:layout>
        <c:manualLayout>
          <c:xMode val="edge"/>
          <c:yMode val="edge"/>
          <c:x val="8.2633101330894798E-3"/>
          <c:y val="1.8347446290015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Análisis!$L$20</c:f>
              <c:strCache>
                <c:ptCount val="1"/>
                <c:pt idx="0">
                  <c:v>Puntos Cobrados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Análisis!$K$21:$K$23</c:f>
              <c:strCache>
                <c:ptCount val="3"/>
                <c:pt idx="0">
                  <c:v>Atelco</c:v>
                </c:pt>
                <c:pt idx="1">
                  <c:v>Elecnor</c:v>
                </c:pt>
                <c:pt idx="2">
                  <c:v>Zener</c:v>
                </c:pt>
              </c:strCache>
            </c:strRef>
          </c:cat>
          <c:val>
            <c:numRef>
              <c:f>Análisis!$L$21:$L$23</c:f>
              <c:numCache>
                <c:formatCode>#,##0</c:formatCode>
                <c:ptCount val="3"/>
                <c:pt idx="0">
                  <c:v>107476.64192000004</c:v>
                </c:pt>
                <c:pt idx="1">
                  <c:v>727343.9066819984</c:v>
                </c:pt>
                <c:pt idx="2">
                  <c:v>8259.1057269999874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8B-4497-9294-5D0D426C7341}"/>
            </c:ext>
          </c:extLst>
        </c:ser>
        <c:ser>
          <c:idx val="1"/>
          <c:order val="1"/>
          <c:tx>
            <c:strRef>
              <c:f>Análisis!$M$20</c:f>
              <c:strCache>
                <c:ptCount val="1"/>
                <c:pt idx="0">
                  <c:v>Puntos Pendiente Cobrar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Análisis!$K$21:$K$23</c:f>
              <c:strCache>
                <c:ptCount val="3"/>
                <c:pt idx="0">
                  <c:v>Atelco</c:v>
                </c:pt>
                <c:pt idx="1">
                  <c:v>Elecnor</c:v>
                </c:pt>
                <c:pt idx="2">
                  <c:v>Zener</c:v>
                </c:pt>
              </c:strCache>
            </c:strRef>
          </c:cat>
          <c:val>
            <c:numRef>
              <c:f>Análisis!$M$21:$M$23</c:f>
              <c:numCache>
                <c:formatCode>#,##0</c:formatCode>
                <c:ptCount val="3"/>
                <c:pt idx="0">
                  <c:v>10832.866452187025</c:v>
                </c:pt>
                <c:pt idx="1">
                  <c:v>1899581.0636745887</c:v>
                </c:pt>
                <c:pt idx="2">
                  <c:v>3842.101889979614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8B-4497-9294-5D0D426C73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45759376"/>
        <c:axId val="1445762616"/>
      </c:barChart>
      <c:catAx>
        <c:axId val="14457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762616"/>
        <c:crosses val="autoZero"/>
        <c:auto val="1"/>
        <c:lblAlgn val="ctr"/>
        <c:lblOffset val="100"/>
        <c:tickLblSkip val="1"/>
        <c:noMultiLvlLbl val="0"/>
      </c:catAx>
      <c:valAx>
        <c:axId val="1445762616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5759376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 de Analisis de Datos.xlsx]Análisis!Actuaciones / EC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Actuaciones / 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Análisis!$AB$14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DA-4383-95F0-C0A9708FA41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DA-4383-95F0-C0A9708FA41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DA-4383-95F0-C0A9708FA41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5DA-4383-95F0-C0A9708FA41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5DA-4383-95F0-C0A9708FA41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5DA-4383-95F0-C0A9708FA4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Análisis!$Z$15:$AA$27</c:f>
              <c:multiLvlStrCache>
                <c:ptCount val="10"/>
                <c:lvl>
                  <c:pt idx="0">
                    <c:v>Ávila</c:v>
                  </c:pt>
                  <c:pt idx="1">
                    <c:v>León</c:v>
                  </c:pt>
                  <c:pt idx="2">
                    <c:v>Salamanca</c:v>
                  </c:pt>
                  <c:pt idx="3">
                    <c:v>Asturias</c:v>
                  </c:pt>
                  <c:pt idx="4">
                    <c:v>Barcelona</c:v>
                  </c:pt>
                  <c:pt idx="5">
                    <c:v>Burgos</c:v>
                  </c:pt>
                  <c:pt idx="6">
                    <c:v>Valladolid</c:v>
                  </c:pt>
                  <c:pt idx="7">
                    <c:v>Asturias</c:v>
                  </c:pt>
                  <c:pt idx="8">
                    <c:v>Cantabria</c:v>
                  </c:pt>
                  <c:pt idx="9">
                    <c:v>Madrid</c:v>
                  </c:pt>
                </c:lvl>
                <c:lvl>
                  <c:pt idx="0">
                    <c:v>Atelco</c:v>
                  </c:pt>
                  <c:pt idx="3">
                    <c:v>Elecnor</c:v>
                  </c:pt>
                  <c:pt idx="7">
                    <c:v>Zener</c:v>
                  </c:pt>
                </c:lvl>
              </c:multiLvlStrCache>
            </c:multiLvlStrRef>
          </c:cat>
          <c:val>
            <c:numRef>
              <c:f>Análisis!$AB$15:$AB$27</c:f>
              <c:numCache>
                <c:formatCode>General</c:formatCode>
                <c:ptCount val="10"/>
                <c:pt idx="0">
                  <c:v>47</c:v>
                </c:pt>
                <c:pt idx="1">
                  <c:v>215</c:v>
                </c:pt>
                <c:pt idx="2">
                  <c:v>2</c:v>
                </c:pt>
                <c:pt idx="3">
                  <c:v>319</c:v>
                </c:pt>
                <c:pt idx="4">
                  <c:v>219</c:v>
                </c:pt>
                <c:pt idx="5">
                  <c:v>1389</c:v>
                </c:pt>
                <c:pt idx="6">
                  <c:v>15</c:v>
                </c:pt>
                <c:pt idx="7">
                  <c:v>848</c:v>
                </c:pt>
                <c:pt idx="8">
                  <c:v>21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302-4F89-857E-E1EBD13E1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8798512"/>
        <c:axId val="1088799952"/>
      </c:barChart>
      <c:catAx>
        <c:axId val="10887985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8799952"/>
        <c:crosses val="autoZero"/>
        <c:auto val="1"/>
        <c:lblAlgn val="ctr"/>
        <c:lblOffset val="100"/>
        <c:noMultiLvlLbl val="0"/>
      </c:catAx>
      <c:valAx>
        <c:axId val="108879995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8879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 de Analisis de Datos.xlsx]Análisis!Est/%/Act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676879900258382E-2"/>
              <c:y val="-0.1420408528467563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047352264834315"/>
              <c:y val="3.42857231009411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715875883063112"/>
              <c:y val="5.877552531589916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7047352264834317"/>
              <c:y val="-4.89796044299159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1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033425128118341"/>
              <c:y val="-0.1028571693028235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6824507549447782E-2"/>
              <c:y val="-0.146938813289747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Análisis!$AF$15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02-4B28-9FCE-73F38B604A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02-4B28-9FCE-73F38B604A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02-4B28-9FCE-73F38B604A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02-4B28-9FCE-73F38B604A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F02-4B28-9FCE-73F38B604A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F02-4B28-9FCE-73F38B604AE5}"/>
              </c:ext>
            </c:extLst>
          </c:dPt>
          <c:dLbls>
            <c:dLbl>
              <c:idx val="0"/>
              <c:layout>
                <c:manualLayout>
                  <c:x val="3.676879900258382E-2"/>
                  <c:y val="-0.1420408528467563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02-4B28-9FCE-73F38B604AE5}"/>
                </c:ext>
              </c:extLst>
            </c:dLbl>
            <c:dLbl>
              <c:idx val="1"/>
              <c:layout>
                <c:manualLayout>
                  <c:x val="0.17047352264834315"/>
                  <c:y val="3.42857231009411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02-4B28-9FCE-73F38B604AE5}"/>
                </c:ext>
              </c:extLst>
            </c:dLbl>
            <c:dLbl>
              <c:idx val="2"/>
              <c:layout>
                <c:manualLayout>
                  <c:x val="-0.17715875883063112"/>
                  <c:y val="5.877552531589916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02-4B28-9FCE-73F38B604AE5}"/>
                </c:ext>
              </c:extLst>
            </c:dLbl>
            <c:dLbl>
              <c:idx val="3"/>
              <c:layout>
                <c:manualLayout>
                  <c:x val="-0.17047352264834317"/>
                  <c:y val="-4.89796044299159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1F02-4B28-9FCE-73F38B604AE5}"/>
                </c:ext>
              </c:extLst>
            </c:dLbl>
            <c:dLbl>
              <c:idx val="4"/>
              <c:layout>
                <c:manualLayout>
                  <c:x val="-0.12033425128118341"/>
                  <c:y val="-0.1028571693028235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F02-4B28-9FCE-73F38B604AE5}"/>
                </c:ext>
              </c:extLst>
            </c:dLbl>
            <c:dLbl>
              <c:idx val="5"/>
              <c:layout>
                <c:manualLayout>
                  <c:x val="-5.6824507549447782E-2"/>
                  <c:y val="-0.146938813289747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F02-4B28-9FCE-73F38B604A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Análisis!$AE$16:$AE$21</c:f>
              <c:strCache>
                <c:ptCount val="6"/>
                <c:pt idx="0">
                  <c:v>Anulado</c:v>
                </c:pt>
                <c:pt idx="1">
                  <c:v>Cerrado</c:v>
                </c:pt>
                <c:pt idx="2">
                  <c:v>Dispuesta</c:v>
                </c:pt>
                <c:pt idx="3">
                  <c:v>En Trabajos</c:v>
                </c:pt>
                <c:pt idx="4">
                  <c:v>Finalizado</c:v>
                </c:pt>
                <c:pt idx="5">
                  <c:v>Parada</c:v>
                </c:pt>
              </c:strCache>
            </c:strRef>
          </c:cat>
          <c:val>
            <c:numRef>
              <c:f>Análisis!$AF$16:$AF$21</c:f>
              <c:numCache>
                <c:formatCode>General</c:formatCode>
                <c:ptCount val="6"/>
                <c:pt idx="0">
                  <c:v>258</c:v>
                </c:pt>
                <c:pt idx="1">
                  <c:v>1907</c:v>
                </c:pt>
                <c:pt idx="2">
                  <c:v>19</c:v>
                </c:pt>
                <c:pt idx="3">
                  <c:v>129</c:v>
                </c:pt>
                <c:pt idx="4">
                  <c:v>480</c:v>
                </c:pt>
                <c:pt idx="5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F02-4B28-9FCE-73F38B604AE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 de Analisis de Datos.xlsx]Análisis!Totales/Año/Ejecuta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Análisis!$H$31</c:f>
              <c:strCache>
                <c:ptCount val="1"/>
                <c:pt idx="0">
                  <c:v>Puntos Ejecutados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Análisis!$G$32:$G$38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Análisis!$H$32:$H$38</c:f>
              <c:numCache>
                <c:formatCode>#,##0.00_ ;[Red]\-#,##0.00\ </c:formatCode>
                <c:ptCount val="7"/>
                <c:pt idx="0">
                  <c:v>9947.1841001287448</c:v>
                </c:pt>
                <c:pt idx="1">
                  <c:v>77140.299183479554</c:v>
                </c:pt>
                <c:pt idx="2">
                  <c:v>223740.2624459629</c:v>
                </c:pt>
                <c:pt idx="3">
                  <c:v>122485.08569408744</c:v>
                </c:pt>
                <c:pt idx="4">
                  <c:v>260185.00878958512</c:v>
                </c:pt>
                <c:pt idx="5">
                  <c:v>80801.974542390089</c:v>
                </c:pt>
                <c:pt idx="6">
                  <c:v>68854.254971570641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C6-4EFC-92B6-484581AA8FA1}"/>
            </c:ext>
          </c:extLst>
        </c:ser>
        <c:ser>
          <c:idx val="1"/>
          <c:order val="1"/>
          <c:tx>
            <c:strRef>
              <c:f>Análisis!$I$31</c:f>
              <c:strCache>
                <c:ptCount val="1"/>
                <c:pt idx="0">
                  <c:v>Puntos Pendientes Ejecutar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Análisis!$G$32:$G$38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Análisis!$I$32:$I$38</c:f>
              <c:numCache>
                <c:formatCode>#,##0.00_ ;[Red]\-#,##0.00\ </c:formatCode>
                <c:ptCount val="7"/>
                <c:pt idx="0">
                  <c:v>3194.606859568763</c:v>
                </c:pt>
                <c:pt idx="1">
                  <c:v>1795.40686199527</c:v>
                </c:pt>
                <c:pt idx="2">
                  <c:v>-38466.623175555389</c:v>
                </c:pt>
                <c:pt idx="3">
                  <c:v>82523.126910753403</c:v>
                </c:pt>
                <c:pt idx="4">
                  <c:v>1232007.8507656415</c:v>
                </c:pt>
                <c:pt idx="5">
                  <c:v>359106.03561545128</c:v>
                </c:pt>
                <c:pt idx="6">
                  <c:v>274021.21278070466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C6-4EFC-92B6-484581AA8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4640584"/>
        <c:axId val="1194636264"/>
      </c:lineChart>
      <c:catAx>
        <c:axId val="11946405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636264"/>
        <c:crosses val="autoZero"/>
        <c:auto val="1"/>
        <c:lblAlgn val="ctr"/>
        <c:lblOffset val="100"/>
        <c:noMultiLvlLbl val="0"/>
      </c:catAx>
      <c:valAx>
        <c:axId val="1194636264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_ ;[Red]\-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94640584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 de Analisis de Datos.xlsx]Análisis!Totales/Año/Cobro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Análisis!$L$31</c:f>
              <c:strCache>
                <c:ptCount val="1"/>
                <c:pt idx="0">
                  <c:v>Puntos Cobrados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Análisis!$K$32:$K$38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Análisis!$L$32:$L$38</c:f>
              <c:numCache>
                <c:formatCode>#,##0.00_ ;[Red]\-#,##0.00\ </c:formatCode>
                <c:ptCount val="7"/>
                <c:pt idx="0">
                  <c:v>13762.924550999998</c:v>
                </c:pt>
                <c:pt idx="1">
                  <c:v>79392.31424500006</c:v>
                </c:pt>
                <c:pt idx="2">
                  <c:v>224724.23882100001</c:v>
                </c:pt>
                <c:pt idx="3">
                  <c:v>122855.90960999999</c:v>
                </c:pt>
                <c:pt idx="4">
                  <c:v>258316.58812900019</c:v>
                </c:pt>
                <c:pt idx="5">
                  <c:v>76146.932205000136</c:v>
                </c:pt>
                <c:pt idx="6">
                  <c:v>67880.746768000652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3-4353-B02C-0F060143E7EE}"/>
            </c:ext>
          </c:extLst>
        </c:ser>
        <c:ser>
          <c:idx val="1"/>
          <c:order val="1"/>
          <c:tx>
            <c:strRef>
              <c:f>Análisis!$M$31</c:f>
              <c:strCache>
                <c:ptCount val="1"/>
                <c:pt idx="0">
                  <c:v>Puntos Pendiente Cobrar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Análisis!$K$32:$K$38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Análisis!$M$32:$M$38</c:f>
              <c:numCache>
                <c:formatCode>#,##0.00_ ;[Red]\-#,##0.00\ </c:formatCode>
                <c:ptCount val="7"/>
                <c:pt idx="0">
                  <c:v>-621.13359130248955</c:v>
                </c:pt>
                <c:pt idx="1">
                  <c:v>-456.60819952522053</c:v>
                </c:pt>
                <c:pt idx="2">
                  <c:v>-39450.599550592458</c:v>
                </c:pt>
                <c:pt idx="3">
                  <c:v>82152.302994840851</c:v>
                </c:pt>
                <c:pt idx="4">
                  <c:v>1233876.2714262267</c:v>
                </c:pt>
                <c:pt idx="5">
                  <c:v>363761.07795284112</c:v>
                </c:pt>
                <c:pt idx="6">
                  <c:v>274994.72098427505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D3-4353-B02C-0F060143E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440184"/>
        <c:axId val="912440544"/>
      </c:lineChart>
      <c:catAx>
        <c:axId val="9124401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2440544"/>
        <c:crosses val="autoZero"/>
        <c:auto val="1"/>
        <c:lblAlgn val="ctr"/>
        <c:lblOffset val="100"/>
        <c:noMultiLvlLbl val="0"/>
      </c:catAx>
      <c:valAx>
        <c:axId val="912440544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_ ;[Red]\-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2440184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 de Analisis de Datos.xlsx]Análisis!Totales/Año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Análisis!$C$31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Análisis!$B$32:$B$38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Análisis!$C$32:$C$38</c:f>
              <c:numCache>
                <c:formatCode>#,##0.00</c:formatCode>
                <c:ptCount val="7"/>
                <c:pt idx="0">
                  <c:v>13141.790959697508</c:v>
                </c:pt>
                <c:pt idx="1">
                  <c:v>78935.706045474799</c:v>
                </c:pt>
                <c:pt idx="2">
                  <c:v>185273.63927040747</c:v>
                </c:pt>
                <c:pt idx="3">
                  <c:v>205008.21260484081</c:v>
                </c:pt>
                <c:pt idx="4">
                  <c:v>1492192.8595552284</c:v>
                </c:pt>
                <c:pt idx="5">
                  <c:v>439908.01015784161</c:v>
                </c:pt>
                <c:pt idx="6">
                  <c:v>342875.46775228297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82-482E-9D35-7FDF865E0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546368"/>
        <c:axId val="962543848"/>
      </c:lineChart>
      <c:catAx>
        <c:axId val="9625463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62543848"/>
        <c:crosses val="autoZero"/>
        <c:auto val="1"/>
        <c:lblAlgn val="ctr"/>
        <c:lblOffset val="100"/>
        <c:noMultiLvlLbl val="0"/>
      </c:catAx>
      <c:valAx>
        <c:axId val="962543848"/>
        <c:scaling>
          <c:orientation val="minMax"/>
        </c:scaling>
        <c:delete val="0"/>
        <c:axPos val="l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_ ;[Red]\-#,##0\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62546368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12" Type="http://schemas.openxmlformats.org/officeDocument/2006/relationships/image" Target="../media/image4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chart" Target="../charts/chart8.xml"/><Relationship Id="rId5" Type="http://schemas.openxmlformats.org/officeDocument/2006/relationships/image" Target="../media/image1.emf"/><Relationship Id="rId10" Type="http://schemas.openxmlformats.org/officeDocument/2006/relationships/chart" Target="../charts/chart7.xml"/><Relationship Id="rId4" Type="http://schemas.openxmlformats.org/officeDocument/2006/relationships/chart" Target="../charts/chart4.xml"/><Relationship Id="rId9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578093</xdr:colOff>
      <xdr:row>2</xdr:row>
      <xdr:rowOff>1467</xdr:rowOff>
    </xdr:from>
    <xdr:to>
      <xdr:col>14</xdr:col>
      <xdr:colOff>232996</xdr:colOff>
      <xdr:row>8</xdr:row>
      <xdr:rowOff>132434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8AA8E76F-4176-4B01-8A84-A8EAC3140C8A}"/>
            </a:ext>
          </a:extLst>
        </xdr:cNvPr>
        <xdr:cNvSpPr/>
      </xdr:nvSpPr>
      <xdr:spPr>
        <a:xfrm>
          <a:off x="7377478" y="294544"/>
          <a:ext cx="3098556" cy="1281294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447675</xdr:colOff>
      <xdr:row>2</xdr:row>
      <xdr:rowOff>1466</xdr:rowOff>
    </xdr:from>
    <xdr:to>
      <xdr:col>5</xdr:col>
      <xdr:colOff>257175</xdr:colOff>
      <xdr:row>8</xdr:row>
      <xdr:rowOff>34803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6098372A-899F-F17C-0D0A-81A2516CFDD5}"/>
            </a:ext>
          </a:extLst>
        </xdr:cNvPr>
        <xdr:cNvSpPr/>
      </xdr:nvSpPr>
      <xdr:spPr>
        <a:xfrm>
          <a:off x="590550" y="296741"/>
          <a:ext cx="2857500" cy="1185862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324114</xdr:colOff>
      <xdr:row>2</xdr:row>
      <xdr:rowOff>55035</xdr:rowOff>
    </xdr:from>
    <xdr:to>
      <xdr:col>4</xdr:col>
      <xdr:colOff>481276</xdr:colOff>
      <xdr:row>3</xdr:row>
      <xdr:rowOff>148962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DA3D0CCC-0797-DA9B-0F64-B508ECEC1DFA}"/>
            </a:ext>
          </a:extLst>
        </xdr:cNvPr>
        <xdr:cNvSpPr txBox="1"/>
      </xdr:nvSpPr>
      <xdr:spPr>
        <a:xfrm>
          <a:off x="1234281" y="351368"/>
          <a:ext cx="1649412" cy="2844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4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Totales</a:t>
          </a:r>
        </a:p>
      </xdr:txBody>
    </xdr:sp>
    <xdr:clientData/>
  </xdr:twoCellAnchor>
  <xdr:twoCellAnchor>
    <xdr:from>
      <xdr:col>5</xdr:col>
      <xdr:colOff>733425</xdr:colOff>
      <xdr:row>1</xdr:row>
      <xdr:rowOff>171451</xdr:rowOff>
    </xdr:from>
    <xdr:to>
      <xdr:col>10</xdr:col>
      <xdr:colOff>227134</xdr:colOff>
      <xdr:row>8</xdr:row>
      <xdr:rowOff>111918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3897B37C-20DB-4339-872E-71BC50ED5E26}"/>
            </a:ext>
          </a:extLst>
        </xdr:cNvPr>
        <xdr:cNvSpPr/>
      </xdr:nvSpPr>
      <xdr:spPr>
        <a:xfrm>
          <a:off x="3927963" y="274028"/>
          <a:ext cx="3098556" cy="1281294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503317</xdr:colOff>
      <xdr:row>1</xdr:row>
      <xdr:rowOff>181852</xdr:rowOff>
    </xdr:from>
    <xdr:to>
      <xdr:col>9</xdr:col>
      <xdr:colOff>319229</xdr:colOff>
      <xdr:row>3</xdr:row>
      <xdr:rowOff>86602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355B293E-7DDD-475C-A0A1-837E4BDC931D}"/>
            </a:ext>
          </a:extLst>
        </xdr:cNvPr>
        <xdr:cNvSpPr txBox="1"/>
      </xdr:nvSpPr>
      <xdr:spPr>
        <a:xfrm>
          <a:off x="4620234" y="287685"/>
          <a:ext cx="185849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4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Ejecutados</a:t>
          </a:r>
        </a:p>
      </xdr:txBody>
    </xdr:sp>
    <xdr:clientData/>
  </xdr:twoCellAnchor>
  <xdr:twoCellAnchor>
    <xdr:from>
      <xdr:col>11</xdr:col>
      <xdr:colOff>750643</xdr:colOff>
      <xdr:row>1</xdr:row>
      <xdr:rowOff>172002</xdr:rowOff>
    </xdr:from>
    <xdr:to>
      <xdr:col>13</xdr:col>
      <xdr:colOff>691662</xdr:colOff>
      <xdr:row>3</xdr:row>
      <xdr:rowOff>76752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56EEEEDA-BD90-4214-8D1C-F36B3201A9C1}"/>
            </a:ext>
          </a:extLst>
        </xdr:cNvPr>
        <xdr:cNvSpPr txBox="1"/>
      </xdr:nvSpPr>
      <xdr:spPr>
        <a:xfrm>
          <a:off x="8216778" y="274579"/>
          <a:ext cx="1919288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14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Cobrados</a:t>
          </a:r>
        </a:p>
      </xdr:txBody>
    </xdr:sp>
    <xdr:clientData/>
  </xdr:twoCellAnchor>
  <xdr:twoCellAnchor>
    <xdr:from>
      <xdr:col>5</xdr:col>
      <xdr:colOff>636832</xdr:colOff>
      <xdr:row>6</xdr:row>
      <xdr:rowOff>46729</xdr:rowOff>
    </xdr:from>
    <xdr:to>
      <xdr:col>8</xdr:col>
      <xdr:colOff>441570</xdr:colOff>
      <xdr:row>7</xdr:row>
      <xdr:rowOff>141979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637099CB-1FF4-46A6-BDB6-30D84CB921C0}"/>
            </a:ext>
          </a:extLst>
        </xdr:cNvPr>
        <xdr:cNvSpPr txBox="1"/>
      </xdr:nvSpPr>
      <xdr:spPr>
        <a:xfrm>
          <a:off x="3832999" y="1115646"/>
          <a:ext cx="2101321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1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Pendientes Ejecutar</a:t>
          </a:r>
        </a:p>
      </xdr:txBody>
    </xdr:sp>
    <xdr:clientData/>
  </xdr:twoCellAnchor>
  <xdr:twoCellAnchor>
    <xdr:from>
      <xdr:col>10</xdr:col>
      <xdr:colOff>261571</xdr:colOff>
      <xdr:row>6</xdr:row>
      <xdr:rowOff>59716</xdr:rowOff>
    </xdr:from>
    <xdr:to>
      <xdr:col>13</xdr:col>
      <xdr:colOff>128039</xdr:colOff>
      <xdr:row>7</xdr:row>
      <xdr:rowOff>154966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F76D1E87-EDE4-46D7-AB24-2926CC7C7C4B}"/>
            </a:ext>
          </a:extLst>
        </xdr:cNvPr>
        <xdr:cNvSpPr txBox="1"/>
      </xdr:nvSpPr>
      <xdr:spPr>
        <a:xfrm>
          <a:off x="7060956" y="1122120"/>
          <a:ext cx="2511487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S" sz="12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Puntos </a:t>
          </a:r>
          <a:r>
            <a:rPr lang="es-ES" sz="11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Pendientes</a:t>
          </a:r>
          <a:r>
            <a:rPr lang="es-ES" sz="1200" b="1" i="1" baseline="0">
              <a:solidFill>
                <a:schemeClr val="dk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Segoe UI" panose="020B0502040204020203" pitchFamily="34" charset="0"/>
            </a:rPr>
            <a:t> Cobrar</a:t>
          </a:r>
        </a:p>
      </xdr:txBody>
    </xdr:sp>
    <xdr:clientData/>
  </xdr:twoCellAnchor>
  <xdr:twoCellAnchor>
    <xdr:from>
      <xdr:col>1</xdr:col>
      <xdr:colOff>729986</xdr:colOff>
      <xdr:row>3</xdr:row>
      <xdr:rowOff>133086</xdr:rowOff>
    </xdr:from>
    <xdr:to>
      <xdr:col>4</xdr:col>
      <xdr:colOff>629973</xdr:colOff>
      <xdr:row>5</xdr:row>
      <xdr:rowOff>141552</xdr:rowOff>
    </xdr:to>
    <xdr:sp macro="" textlink="Análisis!B7">
      <xdr:nvSpPr>
        <xdr:cNvPr id="28" name="CuadroTexto 27">
          <a:extLst>
            <a:ext uri="{FF2B5EF4-FFF2-40B4-BE49-F238E27FC236}">
              <a16:creationId xmlns:a16="http://schemas.microsoft.com/office/drawing/2014/main" id="{60DB5ABA-9B9C-D732-9489-516D796C3E9B}"/>
            </a:ext>
          </a:extLst>
        </xdr:cNvPr>
        <xdr:cNvSpPr txBox="1"/>
      </xdr:nvSpPr>
      <xdr:spPr>
        <a:xfrm>
          <a:off x="878153" y="619919"/>
          <a:ext cx="2154237" cy="400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42227E4-0D9A-43FB-A8EB-2BE99FF5DF1B}" type="TxLink">
            <a:rPr lang="en-US" sz="2400" b="0" i="0" u="none" strike="noStrike">
              <a:solidFill>
                <a:sysClr val="windowText" lastClr="000000"/>
              </a:solidFill>
              <a:latin typeface="Aptos Narrow"/>
            </a:rPr>
            <a:pPr algn="ctr"/>
            <a:t>2.757.336</a:t>
          </a:fld>
          <a:endParaRPr lang="es-E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325175</xdr:colOff>
      <xdr:row>5</xdr:row>
      <xdr:rowOff>129646</xdr:rowOff>
    </xdr:from>
    <xdr:to>
      <xdr:col>4</xdr:col>
      <xdr:colOff>277549</xdr:colOff>
      <xdr:row>6</xdr:row>
      <xdr:rowOff>186796</xdr:rowOff>
    </xdr:to>
    <xdr:sp macro="" textlink="Análisis!B8">
      <xdr:nvSpPr>
        <xdr:cNvPr id="29" name="CuadroTexto 28">
          <a:extLst>
            <a:ext uri="{FF2B5EF4-FFF2-40B4-BE49-F238E27FC236}">
              <a16:creationId xmlns:a16="http://schemas.microsoft.com/office/drawing/2014/main" id="{6B407FE9-13A7-56E6-808D-AFDD1F6264E1}"/>
            </a:ext>
          </a:extLst>
        </xdr:cNvPr>
        <xdr:cNvSpPr txBox="1"/>
      </xdr:nvSpPr>
      <xdr:spPr>
        <a:xfrm>
          <a:off x="1235342" y="1008063"/>
          <a:ext cx="144462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B7834CE-2C4C-454E-A041-F9C4B773EC63}" type="TxLink">
            <a:rPr lang="en-US" sz="1400" b="0" i="0" u="none" strike="noStrike">
              <a:solidFill>
                <a:srgbClr val="000000"/>
              </a:solidFill>
              <a:latin typeface="Aptos Narrow"/>
            </a:rPr>
            <a:pPr algn="ctr"/>
            <a:t>29.503.492 €</a:t>
          </a:fld>
          <a:endParaRPr lang="en-US" sz="1400"/>
        </a:p>
      </xdr:txBody>
    </xdr:sp>
    <xdr:clientData/>
  </xdr:twoCellAnchor>
  <xdr:twoCellAnchor>
    <xdr:from>
      <xdr:col>6</xdr:col>
      <xdr:colOff>336611</xdr:colOff>
      <xdr:row>3</xdr:row>
      <xdr:rowOff>41316</xdr:rowOff>
    </xdr:from>
    <xdr:to>
      <xdr:col>9</xdr:col>
      <xdr:colOff>195386</xdr:colOff>
      <xdr:row>5</xdr:row>
      <xdr:rowOff>50841</xdr:rowOff>
    </xdr:to>
    <xdr:sp macro="" textlink="Análisis!G7">
      <xdr:nvSpPr>
        <xdr:cNvPr id="30" name="CuadroTexto 29">
          <a:extLst>
            <a:ext uri="{FF2B5EF4-FFF2-40B4-BE49-F238E27FC236}">
              <a16:creationId xmlns:a16="http://schemas.microsoft.com/office/drawing/2014/main" id="{7B32D1E3-0E6A-4DF1-B495-6E5DF1786B59}"/>
            </a:ext>
          </a:extLst>
        </xdr:cNvPr>
        <xdr:cNvSpPr txBox="1"/>
      </xdr:nvSpPr>
      <xdr:spPr>
        <a:xfrm>
          <a:off x="4453528" y="528149"/>
          <a:ext cx="1901358" cy="4011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5B70B56-4285-4301-B36E-65EAE809D821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843.154</a:t>
          </a:fld>
          <a:endParaRPr lang="es-ES" sz="66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97815</xdr:colOff>
      <xdr:row>3</xdr:row>
      <xdr:rowOff>49090</xdr:rowOff>
    </xdr:from>
    <xdr:to>
      <xdr:col>14</xdr:col>
      <xdr:colOff>191967</xdr:colOff>
      <xdr:row>5</xdr:row>
      <xdr:rowOff>58615</xdr:rowOff>
    </xdr:to>
    <xdr:sp macro="" textlink="Análisis!K7">
      <xdr:nvSpPr>
        <xdr:cNvPr id="31" name="CuadroTexto 30">
          <a:extLst>
            <a:ext uri="{FF2B5EF4-FFF2-40B4-BE49-F238E27FC236}">
              <a16:creationId xmlns:a16="http://schemas.microsoft.com/office/drawing/2014/main" id="{D08AD502-F6FF-44CD-B0ED-EE38EA0DC79D}"/>
            </a:ext>
          </a:extLst>
        </xdr:cNvPr>
        <xdr:cNvSpPr txBox="1"/>
      </xdr:nvSpPr>
      <xdr:spPr>
        <a:xfrm>
          <a:off x="7563950" y="532667"/>
          <a:ext cx="2871055" cy="3978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1DB7F7-8070-4A56-971C-90B167853798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843.080</a:t>
          </a:fld>
          <a:endParaRPr lang="es-ES" sz="2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577686</xdr:colOff>
      <xdr:row>4</xdr:row>
      <xdr:rowOff>160521</xdr:rowOff>
    </xdr:from>
    <xdr:to>
      <xdr:col>8</xdr:col>
      <xdr:colOff>594723</xdr:colOff>
      <xdr:row>5</xdr:row>
      <xdr:rowOff>170046</xdr:rowOff>
    </xdr:to>
    <xdr:sp macro="" textlink="Análisis!G8">
      <xdr:nvSpPr>
        <xdr:cNvPr id="32" name="CuadroTexto 31">
          <a:extLst>
            <a:ext uri="{FF2B5EF4-FFF2-40B4-BE49-F238E27FC236}">
              <a16:creationId xmlns:a16="http://schemas.microsoft.com/office/drawing/2014/main" id="{590CEAD7-96C8-C881-4091-70923BC3D83B}"/>
            </a:ext>
          </a:extLst>
        </xdr:cNvPr>
        <xdr:cNvSpPr txBox="1"/>
      </xdr:nvSpPr>
      <xdr:spPr>
        <a:xfrm>
          <a:off x="4694603" y="848438"/>
          <a:ext cx="1392870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C1C2BA3-92EB-4F44-AB86-1318E0533E13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pPr algn="ctr"/>
            <a:t>9.021.749 €</a:t>
          </a:fld>
          <a:endParaRPr lang="es-ES" sz="1200"/>
        </a:p>
      </xdr:txBody>
    </xdr:sp>
    <xdr:clientData/>
  </xdr:twoCellAnchor>
  <xdr:twoCellAnchor>
    <xdr:from>
      <xdr:col>11</xdr:col>
      <xdr:colOff>608866</xdr:colOff>
      <xdr:row>5</xdr:row>
      <xdr:rowOff>7693</xdr:rowOff>
    </xdr:from>
    <xdr:to>
      <xdr:col>13</xdr:col>
      <xdr:colOff>496765</xdr:colOff>
      <xdr:row>6</xdr:row>
      <xdr:rowOff>17218</xdr:rowOff>
    </xdr:to>
    <xdr:sp macro="" textlink="Análisis!K8">
      <xdr:nvSpPr>
        <xdr:cNvPr id="33" name="CuadroTexto 32">
          <a:extLst>
            <a:ext uri="{FF2B5EF4-FFF2-40B4-BE49-F238E27FC236}">
              <a16:creationId xmlns:a16="http://schemas.microsoft.com/office/drawing/2014/main" id="{7F022D60-D220-45BC-82CB-9FFD1C0A0156}"/>
            </a:ext>
          </a:extLst>
        </xdr:cNvPr>
        <xdr:cNvSpPr txBox="1"/>
      </xdr:nvSpPr>
      <xdr:spPr>
        <a:xfrm>
          <a:off x="8075001" y="879597"/>
          <a:ext cx="1866168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E6CB51A-1D4F-4E42-8D1D-5F1A56A782A6}" type="TxLink">
            <a:rPr lang="en-US" sz="120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9.020.952 €</a:t>
          </a:fld>
          <a:endParaRPr lang="es-ES" sz="120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383606</xdr:colOff>
      <xdr:row>6</xdr:row>
      <xdr:rowOff>66675</xdr:rowOff>
    </xdr:from>
    <xdr:to>
      <xdr:col>10</xdr:col>
      <xdr:colOff>147557</xdr:colOff>
      <xdr:row>7</xdr:row>
      <xdr:rowOff>76200</xdr:rowOff>
    </xdr:to>
    <xdr:sp macro="" textlink="Análisis!I7">
      <xdr:nvSpPr>
        <xdr:cNvPr id="34" name="CuadroTexto 33">
          <a:extLst>
            <a:ext uri="{FF2B5EF4-FFF2-40B4-BE49-F238E27FC236}">
              <a16:creationId xmlns:a16="http://schemas.microsoft.com/office/drawing/2014/main" id="{E939E1A4-6472-96B4-E91B-D46007954B9D}"/>
            </a:ext>
          </a:extLst>
        </xdr:cNvPr>
        <xdr:cNvSpPr txBox="1"/>
      </xdr:nvSpPr>
      <xdr:spPr>
        <a:xfrm>
          <a:off x="5876356" y="1135592"/>
          <a:ext cx="1065701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BDD6F12-BD16-49E1-93F1-90E7FD1927F3}" type="TxLink">
            <a:rPr lang="en-US" sz="1400" b="1" i="0" u="none" strike="noStrike">
              <a:solidFill>
                <a:srgbClr val="000000"/>
              </a:solidFill>
              <a:latin typeface="Aptos Narrow"/>
            </a:rPr>
            <a:pPr algn="ctr"/>
            <a:t>1.914.182</a:t>
          </a:fld>
          <a:endParaRPr lang="es-ES" sz="1400" b="1"/>
        </a:p>
      </xdr:txBody>
    </xdr:sp>
    <xdr:clientData/>
  </xdr:twoCellAnchor>
  <xdr:twoCellAnchor>
    <xdr:from>
      <xdr:col>13</xdr:col>
      <xdr:colOff>5272</xdr:colOff>
      <xdr:row>6</xdr:row>
      <xdr:rowOff>92501</xdr:rowOff>
    </xdr:from>
    <xdr:to>
      <xdr:col>14</xdr:col>
      <xdr:colOff>300406</xdr:colOff>
      <xdr:row>7</xdr:row>
      <xdr:rowOff>101498</xdr:rowOff>
    </xdr:to>
    <xdr:sp macro="" textlink="Análisis!M7">
      <xdr:nvSpPr>
        <xdr:cNvPr id="35" name="CuadroTexto 34">
          <a:extLst>
            <a:ext uri="{FF2B5EF4-FFF2-40B4-BE49-F238E27FC236}">
              <a16:creationId xmlns:a16="http://schemas.microsoft.com/office/drawing/2014/main" id="{B4625C81-DA15-4F7C-A733-24497540D01E}"/>
            </a:ext>
          </a:extLst>
        </xdr:cNvPr>
        <xdr:cNvSpPr txBox="1"/>
      </xdr:nvSpPr>
      <xdr:spPr>
        <a:xfrm>
          <a:off x="9449676" y="1154905"/>
          <a:ext cx="1093768" cy="1994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8C31FE4-4CC8-4094-9CAE-0D97B6CFB86A}" type="TxLink">
            <a:rPr lang="en-US" sz="1400" b="1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 algn="ctr"/>
            <a:t>1.914.256</a:t>
          </a:fld>
          <a:endParaRPr lang="es-ES" sz="1400" b="1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455917</xdr:colOff>
      <xdr:row>7</xdr:row>
      <xdr:rowOff>23627</xdr:rowOff>
    </xdr:from>
    <xdr:to>
      <xdr:col>10</xdr:col>
      <xdr:colOff>229332</xdr:colOff>
      <xdr:row>8</xdr:row>
      <xdr:rowOff>109352</xdr:rowOff>
    </xdr:to>
    <xdr:sp macro="" textlink="Análisis!I8">
      <xdr:nvSpPr>
        <xdr:cNvPr id="36" name="CuadroTexto 35">
          <a:extLst>
            <a:ext uri="{FF2B5EF4-FFF2-40B4-BE49-F238E27FC236}">
              <a16:creationId xmlns:a16="http://schemas.microsoft.com/office/drawing/2014/main" id="{5AA6ACCE-B997-157F-F54D-2717A5EBE461}"/>
            </a:ext>
          </a:extLst>
        </xdr:cNvPr>
        <xdr:cNvSpPr txBox="1"/>
      </xdr:nvSpPr>
      <xdr:spPr>
        <a:xfrm>
          <a:off x="5948667" y="1283044"/>
          <a:ext cx="1075165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A18612B-EAD4-4B20-9C33-D80677C41E52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20.481.743 €</a:t>
          </a:fld>
          <a:endParaRPr lang="es-ES" sz="1050" b="0"/>
        </a:p>
      </xdr:txBody>
    </xdr:sp>
    <xdr:clientData/>
  </xdr:twoCellAnchor>
  <xdr:twoCellAnchor>
    <xdr:from>
      <xdr:col>13</xdr:col>
      <xdr:colOff>121609</xdr:colOff>
      <xdr:row>7</xdr:row>
      <xdr:rowOff>42128</xdr:rowOff>
    </xdr:from>
    <xdr:to>
      <xdr:col>14</xdr:col>
      <xdr:colOff>258276</xdr:colOff>
      <xdr:row>8</xdr:row>
      <xdr:rowOff>89754</xdr:rowOff>
    </xdr:to>
    <xdr:sp macro="" textlink="Análisis!M8">
      <xdr:nvSpPr>
        <xdr:cNvPr id="37" name="CuadroTexto 36">
          <a:extLst>
            <a:ext uri="{FF2B5EF4-FFF2-40B4-BE49-F238E27FC236}">
              <a16:creationId xmlns:a16="http://schemas.microsoft.com/office/drawing/2014/main" id="{3D1727FD-E80E-4932-BDBD-09626EEB09A5}"/>
            </a:ext>
          </a:extLst>
        </xdr:cNvPr>
        <xdr:cNvSpPr txBox="1"/>
      </xdr:nvSpPr>
      <xdr:spPr>
        <a:xfrm>
          <a:off x="9566013" y="1295032"/>
          <a:ext cx="935301" cy="2381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A049BF1-FF99-4524-886A-C4EF97498DEC}" type="TxLink">
            <a:rPr lang="en-US" sz="1050" b="0" i="0" u="none" strike="noStrike">
              <a:solidFill>
                <a:srgbClr val="000000"/>
              </a:solidFill>
              <a:latin typeface="Aptos Narrow"/>
              <a:ea typeface="+mn-ea"/>
              <a:cs typeface="+mn-cs"/>
            </a:rPr>
            <a:pPr marL="0" indent="0"/>
            <a:t>20.482.540 €</a:t>
          </a:fld>
          <a:endParaRPr lang="es-ES" sz="1050" b="0" i="0" u="none" strike="noStrike">
            <a:solidFill>
              <a:srgbClr val="000000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475601</xdr:colOff>
      <xdr:row>9</xdr:row>
      <xdr:rowOff>48236</xdr:rowOff>
    </xdr:from>
    <xdr:to>
      <xdr:col>10</xdr:col>
      <xdr:colOff>314325</xdr:colOff>
      <xdr:row>17</xdr:row>
      <xdr:rowOff>153012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A0B35DED-5C5B-482A-BC86-629A16420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381000</xdr:colOff>
      <xdr:row>9</xdr:row>
      <xdr:rowOff>8629</xdr:rowOff>
    </xdr:from>
    <xdr:to>
      <xdr:col>5</xdr:col>
      <xdr:colOff>257175</xdr:colOff>
      <xdr:row>17</xdr:row>
      <xdr:rowOff>99483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17C2CDE5-A1C2-4B36-8CFD-18B9644E0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485775</xdr:colOff>
      <xdr:row>9</xdr:row>
      <xdr:rowOff>66674</xdr:rowOff>
    </xdr:from>
    <xdr:to>
      <xdr:col>14</xdr:col>
      <xdr:colOff>304800</xdr:colOff>
      <xdr:row>17</xdr:row>
      <xdr:rowOff>152481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D30D061-5E53-4590-8C7F-6974F7E03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587211</xdr:colOff>
      <xdr:row>3</xdr:row>
      <xdr:rowOff>15487</xdr:rowOff>
    </xdr:from>
    <xdr:to>
      <xdr:col>15</xdr:col>
      <xdr:colOff>801158</xdr:colOff>
      <xdr:row>9</xdr:row>
      <xdr:rowOff>118145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ECC">
              <a:extLst>
                <a:ext uri="{FF2B5EF4-FFF2-40B4-BE49-F238E27FC236}">
                  <a16:creationId xmlns:a16="http://schemas.microsoft.com/office/drawing/2014/main" id="{35FB5686-B856-38B5-3690-9EF47E9768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EC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6586" y="501262"/>
              <a:ext cx="1204547" cy="12551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99769</xdr:colOff>
      <xdr:row>9</xdr:row>
      <xdr:rowOff>129729</xdr:rowOff>
    </xdr:from>
    <xdr:to>
      <xdr:col>19</xdr:col>
      <xdr:colOff>500592</xdr:colOff>
      <xdr:row>20</xdr:row>
      <xdr:rowOff>141816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st.Obra">
              <a:extLst>
                <a:ext uri="{FF2B5EF4-FFF2-40B4-BE49-F238E27FC236}">
                  <a16:creationId xmlns:a16="http://schemas.microsoft.com/office/drawing/2014/main" id="{C9276D28-A137-0966-5703-4437FC51D2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.Ob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17936" y="1770146"/>
              <a:ext cx="1205156" cy="21075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887411</xdr:colOff>
      <xdr:row>3</xdr:row>
      <xdr:rowOff>35720</xdr:rowOff>
    </xdr:from>
    <xdr:to>
      <xdr:col>18</xdr:col>
      <xdr:colOff>2116</xdr:colOff>
      <xdr:row>9</xdr:row>
      <xdr:rowOff>147109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s (Fx.r)">
              <a:extLst>
                <a:ext uri="{FF2B5EF4-FFF2-40B4-BE49-F238E27FC236}">
                  <a16:creationId xmlns:a16="http://schemas.microsoft.com/office/drawing/2014/main" id="{C377B2A4-C7AF-1504-0D5B-2D3303054B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s (Fx.r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17386" y="521495"/>
              <a:ext cx="1991255" cy="12639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105835</xdr:colOff>
      <xdr:row>21</xdr:row>
      <xdr:rowOff>50004</xdr:rowOff>
    </xdr:from>
    <xdr:to>
      <xdr:col>19</xdr:col>
      <xdr:colOff>467785</xdr:colOff>
      <xdr:row>37</xdr:row>
      <xdr:rowOff>76199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v.">
              <a:extLst>
                <a:ext uri="{FF2B5EF4-FFF2-40B4-BE49-F238E27FC236}">
                  <a16:creationId xmlns:a16="http://schemas.microsoft.com/office/drawing/2014/main" id="{D1183A61-A0B8-987E-9AB9-CC9A0C1509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24002" y="3976421"/>
              <a:ext cx="1166283" cy="3074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14</xdr:col>
      <xdr:colOff>571500</xdr:colOff>
      <xdr:row>11</xdr:row>
      <xdr:rowOff>188384</xdr:rowOff>
    </xdr:from>
    <xdr:to>
      <xdr:col>17</xdr:col>
      <xdr:colOff>790575</xdr:colOff>
      <xdr:row>29</xdr:row>
      <xdr:rowOff>104776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811616D5-EB07-4596-BA85-6BD3740E7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850901</xdr:colOff>
          <xdr:row>12</xdr:row>
          <xdr:rowOff>50800</xdr:rowOff>
        </xdr:from>
        <xdr:to>
          <xdr:col>17</xdr:col>
          <xdr:colOff>618067</xdr:colOff>
          <xdr:row>14</xdr:row>
          <xdr:rowOff>50800</xdr:rowOff>
        </xdr:to>
        <xdr:pic>
          <xdr:nvPicPr>
            <xdr:cNvPr id="9" name="Imagen 8">
              <a:extLst>
                <a:ext uri="{FF2B5EF4-FFF2-40B4-BE49-F238E27FC236}">
                  <a16:creationId xmlns:a16="http://schemas.microsoft.com/office/drawing/2014/main" id="{7734AAF7-D117-EB45-358C-6242B7E2883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álisis!$AB$7:$AD$8" spid="_x0000_s134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1090276" y="2260600"/>
              <a:ext cx="2796116" cy="381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18</xdr:col>
      <xdr:colOff>112744</xdr:colOff>
      <xdr:row>1</xdr:row>
      <xdr:rowOff>188119</xdr:rowOff>
    </xdr:from>
    <xdr:to>
      <xdr:col>19</xdr:col>
      <xdr:colOff>593492</xdr:colOff>
      <xdr:row>8</xdr:row>
      <xdr:rowOff>129116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5C15ED8-C062-7E68-ED0B-BC647222C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19269" y="292894"/>
          <a:ext cx="1280848" cy="1284022"/>
        </a:xfrm>
        <a:prstGeom prst="rect">
          <a:avLst/>
        </a:prstGeom>
      </xdr:spPr>
    </xdr:pic>
    <xdr:clientData/>
  </xdr:twoCellAnchor>
  <xdr:twoCellAnchor>
    <xdr:from>
      <xdr:col>12</xdr:col>
      <xdr:colOff>1135591</xdr:colOff>
      <xdr:row>31</xdr:row>
      <xdr:rowOff>158749</xdr:rowOff>
    </xdr:from>
    <xdr:to>
      <xdr:col>15</xdr:col>
      <xdr:colOff>933450</xdr:colOff>
      <xdr:row>42</xdr:row>
      <xdr:rowOff>190498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6DA5F80-025C-48C2-9143-3614CA6B5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69851</xdr:colOff>
          <xdr:row>32</xdr:row>
          <xdr:rowOff>69850</xdr:rowOff>
        </xdr:from>
        <xdr:to>
          <xdr:col>17</xdr:col>
          <xdr:colOff>779992</xdr:colOff>
          <xdr:row>41</xdr:row>
          <xdr:rowOff>69850</xdr:rowOff>
        </xdr:to>
        <xdr:pic>
          <xdr:nvPicPr>
            <xdr:cNvPr id="21" name="Imagen 20">
              <a:extLst>
                <a:ext uri="{FF2B5EF4-FFF2-40B4-BE49-F238E27FC236}">
                  <a16:creationId xmlns:a16="http://schemas.microsoft.com/office/drawing/2014/main" id="{06536ADE-5A89-B668-5264-C02ABE2B85E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álisis!$AK$15:$AL$20" spid="_x0000_s1342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12395201" y="6089650"/>
              <a:ext cx="1653116" cy="17145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</xdr:col>
      <xdr:colOff>588433</xdr:colOff>
      <xdr:row>10</xdr:row>
      <xdr:rowOff>31749</xdr:rowOff>
    </xdr:from>
    <xdr:to>
      <xdr:col>17</xdr:col>
      <xdr:colOff>747184</xdr:colOff>
      <xdr:row>11</xdr:row>
      <xdr:rowOff>158749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5B84E508-C6F3-EA74-D21C-0632F00C986F}"/>
            </a:ext>
          </a:extLst>
        </xdr:cNvPr>
        <xdr:cNvSpPr/>
      </xdr:nvSpPr>
      <xdr:spPr>
        <a:xfrm>
          <a:off x="10827808" y="1860549"/>
          <a:ext cx="3187701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Número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Actacione por EC y Provincias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5</xdr:col>
      <xdr:colOff>592666</xdr:colOff>
      <xdr:row>18</xdr:row>
      <xdr:rowOff>31749</xdr:rowOff>
    </xdr:from>
    <xdr:to>
      <xdr:col>10</xdr:col>
      <xdr:colOff>190500</xdr:colOff>
      <xdr:row>19</xdr:row>
      <xdr:rowOff>158749</xdr:rowOff>
    </xdr:to>
    <xdr:sp macro="" textlink="">
      <xdr:nvSpPr>
        <xdr:cNvPr id="38" name="Rectángulo: esquinas redondeadas 37">
          <a:extLst>
            <a:ext uri="{FF2B5EF4-FFF2-40B4-BE49-F238E27FC236}">
              <a16:creationId xmlns:a16="http://schemas.microsoft.com/office/drawing/2014/main" id="{CEA79CE2-1834-4AC2-A026-3B81CEB328BF}"/>
            </a:ext>
          </a:extLst>
        </xdr:cNvPr>
        <xdr:cNvSpPr/>
      </xdr:nvSpPr>
      <xdr:spPr>
        <a:xfrm>
          <a:off x="3788833" y="3386666"/>
          <a:ext cx="3196167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Evolución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Puntos Ejecutados  por Año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12</xdr:col>
      <xdr:colOff>881591</xdr:colOff>
      <xdr:row>29</xdr:row>
      <xdr:rowOff>190499</xdr:rowOff>
    </xdr:from>
    <xdr:to>
      <xdr:col>15</xdr:col>
      <xdr:colOff>1066800</xdr:colOff>
      <xdr:row>31</xdr:row>
      <xdr:rowOff>126999</xdr:rowOff>
    </xdr:to>
    <xdr:sp macro="" textlink="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67DAD9AB-7DDD-468A-83CF-931A0B900D5B}"/>
            </a:ext>
          </a:extLst>
        </xdr:cNvPr>
        <xdr:cNvSpPr/>
      </xdr:nvSpPr>
      <xdr:spPr>
        <a:xfrm>
          <a:off x="9101666" y="5638799"/>
          <a:ext cx="3195109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Estado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Actuaciones en Porcentaje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16</xdr:col>
      <xdr:colOff>180974</xdr:colOff>
      <xdr:row>29</xdr:row>
      <xdr:rowOff>139700</xdr:rowOff>
    </xdr:from>
    <xdr:to>
      <xdr:col>17</xdr:col>
      <xdr:colOff>752474</xdr:colOff>
      <xdr:row>31</xdr:row>
      <xdr:rowOff>142875</xdr:rowOff>
    </xdr:to>
    <xdr:sp macro="" textlink="">
      <xdr:nvSpPr>
        <xdr:cNvPr id="45" name="Rectángulo: esquinas redondeadas 44">
          <a:extLst>
            <a:ext uri="{FF2B5EF4-FFF2-40B4-BE49-F238E27FC236}">
              <a16:creationId xmlns:a16="http://schemas.microsoft.com/office/drawing/2014/main" id="{4BB956DC-22B7-4AEF-BE55-63CCBF51C77A}"/>
            </a:ext>
          </a:extLst>
        </xdr:cNvPr>
        <xdr:cNvSpPr/>
      </xdr:nvSpPr>
      <xdr:spPr>
        <a:xfrm>
          <a:off x="12506324" y="5588000"/>
          <a:ext cx="1514475" cy="3841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Estado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Actuaciones 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</xdr:col>
      <xdr:colOff>444500</xdr:colOff>
      <xdr:row>18</xdr:row>
      <xdr:rowOff>31750</xdr:rowOff>
    </xdr:from>
    <xdr:to>
      <xdr:col>5</xdr:col>
      <xdr:colOff>306917</xdr:colOff>
      <xdr:row>19</xdr:row>
      <xdr:rowOff>158750</xdr:rowOff>
    </xdr:to>
    <xdr:sp macro="" textlink="">
      <xdr:nvSpPr>
        <xdr:cNvPr id="46" name="Rectángulo: esquinas redondeadas 45">
          <a:extLst>
            <a:ext uri="{FF2B5EF4-FFF2-40B4-BE49-F238E27FC236}">
              <a16:creationId xmlns:a16="http://schemas.microsoft.com/office/drawing/2014/main" id="{63DE0713-06E3-4CCD-A69B-F7C7E1E4DDE2}"/>
            </a:ext>
          </a:extLst>
        </xdr:cNvPr>
        <xdr:cNvSpPr/>
      </xdr:nvSpPr>
      <xdr:spPr>
        <a:xfrm>
          <a:off x="592667" y="3386667"/>
          <a:ext cx="2910417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Puntos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Totales por Año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5</xdr:col>
      <xdr:colOff>380999</xdr:colOff>
      <xdr:row>20</xdr:row>
      <xdr:rowOff>52916</xdr:rowOff>
    </xdr:from>
    <xdr:to>
      <xdr:col>10</xdr:col>
      <xdr:colOff>306917</xdr:colOff>
      <xdr:row>29</xdr:row>
      <xdr:rowOff>63500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375D293-8917-48BB-B1D7-3A78862141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444499</xdr:colOff>
      <xdr:row>20</xdr:row>
      <xdr:rowOff>10583</xdr:rowOff>
    </xdr:from>
    <xdr:to>
      <xdr:col>14</xdr:col>
      <xdr:colOff>338667</xdr:colOff>
      <xdr:row>29</xdr:row>
      <xdr:rowOff>63500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34C6D1EA-F244-4A20-8019-05C05AFEE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427566</xdr:colOff>
      <xdr:row>18</xdr:row>
      <xdr:rowOff>25399</xdr:rowOff>
    </xdr:from>
    <xdr:to>
      <xdr:col>14</xdr:col>
      <xdr:colOff>173566</xdr:colOff>
      <xdr:row>19</xdr:row>
      <xdr:rowOff>152399</xdr:rowOff>
    </xdr:to>
    <xdr:sp macro="" textlink="">
      <xdr:nvSpPr>
        <xdr:cNvPr id="49" name="Rectángulo: esquinas redondeadas 48">
          <a:extLst>
            <a:ext uri="{FF2B5EF4-FFF2-40B4-BE49-F238E27FC236}">
              <a16:creationId xmlns:a16="http://schemas.microsoft.com/office/drawing/2014/main" id="{8BDFF0E3-264A-460D-92E3-0BA9C6C54E88}"/>
            </a:ext>
          </a:extLst>
        </xdr:cNvPr>
        <xdr:cNvSpPr/>
      </xdr:nvSpPr>
      <xdr:spPr>
        <a:xfrm>
          <a:off x="7222066" y="3380316"/>
          <a:ext cx="3196167" cy="3175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>
              <a:ln>
                <a:solidFill>
                  <a:sysClr val="windowText" lastClr="000000"/>
                </a:solidFill>
              </a:ln>
            </a:rPr>
            <a:t>Evolución</a:t>
          </a:r>
          <a:r>
            <a:rPr lang="es-ES" sz="1100" baseline="0">
              <a:ln>
                <a:solidFill>
                  <a:sysClr val="windowText" lastClr="000000"/>
                </a:solidFill>
              </a:ln>
            </a:rPr>
            <a:t> de Puntos Cobrados  por Año</a:t>
          </a:r>
          <a:endParaRPr lang="es-ES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1</xdr:col>
      <xdr:colOff>266699</xdr:colOff>
      <xdr:row>20</xdr:row>
      <xdr:rowOff>28575</xdr:rowOff>
    </xdr:from>
    <xdr:to>
      <xdr:col>5</xdr:col>
      <xdr:colOff>266700</xdr:colOff>
      <xdr:row>29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D2FA425-5AC3-4617-BA18-060B7ABEA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695325</xdr:colOff>
          <xdr:row>29</xdr:row>
          <xdr:rowOff>171450</xdr:rowOff>
        </xdr:from>
        <xdr:to>
          <xdr:col>12</xdr:col>
          <xdr:colOff>428625</xdr:colOff>
          <xdr:row>43</xdr:row>
          <xdr:rowOff>47625</xdr:rowOff>
        </xdr:to>
        <xdr:pic>
          <xdr:nvPicPr>
            <xdr:cNvPr id="5" name="Imagen 4">
              <a:extLst>
                <a:ext uri="{FF2B5EF4-FFF2-40B4-BE49-F238E27FC236}">
                  <a16:creationId xmlns:a16="http://schemas.microsoft.com/office/drawing/2014/main" id="{A1C1078C-A345-8719-7A02-9521E2D0EC0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nálisis!$O$5:$X$16" spid="_x0000_s1343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1600200" y="5619750"/>
              <a:ext cx="7048500" cy="25431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161924</xdr:colOff>
      <xdr:row>30</xdr:row>
      <xdr:rowOff>187325</xdr:rowOff>
    </xdr:from>
    <xdr:to>
      <xdr:col>2</xdr:col>
      <xdr:colOff>657225</xdr:colOff>
      <xdr:row>42</xdr:row>
      <xdr:rowOff>47625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3EA03AC4-35FE-4973-B524-832FCD53F32D}"/>
            </a:ext>
          </a:extLst>
        </xdr:cNvPr>
        <xdr:cNvSpPr/>
      </xdr:nvSpPr>
      <xdr:spPr>
        <a:xfrm>
          <a:off x="304799" y="5826125"/>
          <a:ext cx="1257301" cy="21463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2000">
              <a:ln>
                <a:solidFill>
                  <a:sysClr val="windowText" lastClr="000000"/>
                </a:solidFill>
              </a:ln>
            </a:rPr>
            <a:t> Puntos </a:t>
          </a:r>
        </a:p>
        <a:p>
          <a:pPr algn="ctr"/>
          <a:r>
            <a:rPr lang="es-ES" sz="2000">
              <a:ln>
                <a:solidFill>
                  <a:sysClr val="windowText" lastClr="000000"/>
                </a:solidFill>
              </a:ln>
            </a:rPr>
            <a:t> Partida</a:t>
          </a:r>
          <a:endParaRPr lang="es-ES" sz="2000" baseline="0">
            <a:ln>
              <a:solidFill>
                <a:sysClr val="windowText" lastClr="000000"/>
              </a:solidFill>
            </a:ln>
          </a:endParaRPr>
        </a:p>
        <a:p>
          <a:pPr algn="ctr"/>
          <a:r>
            <a:rPr lang="es-ES" sz="2000" baseline="0">
              <a:ln>
                <a:solidFill>
                  <a:sysClr val="windowText" lastClr="000000"/>
                </a:solidFill>
              </a:ln>
            </a:rPr>
            <a:t>Provincia </a:t>
          </a:r>
        </a:p>
        <a:p>
          <a:pPr algn="ctr"/>
          <a:r>
            <a:rPr lang="es-ES" sz="2000" baseline="0">
              <a:ln>
                <a:solidFill>
                  <a:sysClr val="windowText" lastClr="000000"/>
                </a:solidFill>
              </a:ln>
            </a:rPr>
            <a:t>EC</a:t>
          </a:r>
          <a:endParaRPr lang="es-ES" sz="20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quipo" refreshedDate="46043.295245138892" createdVersion="8" refreshedVersion="8" minRefreshableVersion="3" recordCount="3088" xr:uid="{FCE1454B-DFE4-4644-83A6-1ECE6A8F2B4F}">
  <cacheSource type="worksheet">
    <worksheetSource name="Excel_519CONDOR"/>
  </cacheSource>
  <cacheFields count="31">
    <cacheField name="EECC" numFmtId="0">
      <sharedItems count="3">
        <s v="Atelco"/>
        <s v="Elecnor"/>
        <s v="Zener"/>
      </sharedItems>
    </cacheField>
    <cacheField name="Clasificación" numFmtId="0">
      <sharedItems/>
    </cacheField>
    <cacheField name="Prov." numFmtId="0">
      <sharedItems count="9">
        <s v="Ávila"/>
        <s v="Salamanca"/>
        <s v="León"/>
        <s v="Burgos"/>
        <s v="Barcelona"/>
        <s v="Valladolid"/>
        <s v="Asturias"/>
        <s v="Madrid"/>
        <s v="Cantabria"/>
      </sharedItems>
    </cacheField>
    <cacheField name="Titulo" numFmtId="0">
      <sharedItems/>
    </cacheField>
    <cacheField name="Act." numFmtId="0">
      <sharedItems containsSemiMixedTypes="0" containsString="0" containsNumber="1" containsInteger="1" minValue="1863894" maxValue="8787877"/>
    </cacheField>
    <cacheField name="Fases" numFmtId="0">
      <sharedItems/>
    </cacheField>
    <cacheField name="Est.Obra" numFmtId="0">
      <sharedItems count="7">
        <s v="Cerrado"/>
        <s v="Finalizado"/>
        <s v="Parada"/>
        <s v="En Trabajos"/>
        <s v="Dispuesta"/>
        <s v="Anulado"/>
        <s v="Sin Fases" u="1"/>
      </sharedItems>
    </cacheField>
    <cacheField name="Est.Gestión" numFmtId="0">
      <sharedItems/>
    </cacheField>
    <cacheField name="Fx.E" numFmtId="14">
      <sharedItems containsNonDate="0" containsDate="1" containsString="0" containsBlank="1" minDate="2018-11-27T00:00:00" maxDate="2025-12-20T00:00:00"/>
    </cacheField>
    <cacheField name="Fx.r" numFmtId="14">
      <sharedItems containsSemiMixedTypes="0" containsNonDate="0" containsDate="1" containsString="0" minDate="2019-01-15T00:00:00" maxDate="2025-12-23T00:00:00" count="1073">
        <d v="2022-08-01T00:00:00"/>
        <d v="2022-08-24T00:00:00"/>
        <d v="2023-08-18T00:00:00"/>
        <d v="2023-05-10T00:00:00"/>
        <d v="2023-03-09T00:00:00"/>
        <d v="2023-11-03T00:00:00"/>
        <d v="2025-04-14T00:00:00"/>
        <d v="2023-02-24T00:00:00"/>
        <d v="2023-02-28T00:00:00"/>
        <d v="2023-04-03T00:00:00"/>
        <d v="2023-03-24T00:00:00"/>
        <d v="2023-03-15T00:00:00"/>
        <d v="2024-07-05T00:00:00"/>
        <d v="2024-07-23T00:00:00"/>
        <d v="2023-05-16T00:00:00"/>
        <d v="2024-06-03T00:00:00"/>
        <d v="2025-07-31T00:00:00"/>
        <d v="2023-07-24T00:00:00"/>
        <d v="2023-08-21T00:00:00"/>
        <d v="2023-07-27T00:00:00"/>
        <d v="2023-08-23T00:00:00"/>
        <d v="2024-07-04T00:00:00"/>
        <d v="2024-05-27T00:00:00"/>
        <d v="2024-07-08T00:00:00"/>
        <d v="2024-08-09T00:00:00"/>
        <d v="2025-01-10T00:00:00"/>
        <d v="2025-04-10T00:00:00"/>
        <d v="2023-03-14T00:00:00"/>
        <d v="2022-05-04T00:00:00"/>
        <d v="2022-03-25T00:00:00"/>
        <d v="2022-04-18T00:00:00"/>
        <d v="2022-09-12T00:00:00"/>
        <d v="2023-11-10T00:00:00"/>
        <d v="2025-02-05T00:00:00"/>
        <d v="2023-04-26T00:00:00"/>
        <d v="2024-01-24T00:00:00"/>
        <d v="2021-12-17T00:00:00"/>
        <d v="2021-11-03T00:00:00"/>
        <d v="2025-11-05T00:00:00"/>
        <d v="2022-08-09T00:00:00"/>
        <d v="2022-08-05T00:00:00"/>
        <d v="2022-06-08T00:00:00"/>
        <d v="2023-04-19T00:00:00"/>
        <d v="2023-07-21T00:00:00"/>
        <d v="2022-11-23T00:00:00"/>
        <d v="2022-08-28T00:00:00"/>
        <d v="2022-08-27T00:00:00"/>
        <d v="2022-09-19T00:00:00"/>
        <d v="2022-08-23T00:00:00"/>
        <d v="2023-01-20T00:00:00"/>
        <d v="2022-08-26T00:00:00"/>
        <d v="2022-08-25T00:00:00"/>
        <d v="2022-08-30T00:00:00"/>
        <d v="2022-09-21T00:00:00"/>
        <d v="2022-09-07T00:00:00"/>
        <d v="2022-10-17T00:00:00"/>
        <d v="2023-07-07T00:00:00"/>
        <d v="2023-08-30T00:00:00"/>
        <d v="2022-08-31T00:00:00"/>
        <d v="2023-02-03T00:00:00"/>
        <d v="2025-07-01T00:00:00"/>
        <d v="2023-08-17T00:00:00"/>
        <d v="2023-04-25T00:00:00"/>
        <d v="2025-03-13T00:00:00"/>
        <d v="2022-11-25T00:00:00"/>
        <d v="2023-11-29T00:00:00"/>
        <d v="2023-04-11T00:00:00"/>
        <d v="2023-03-21T00:00:00"/>
        <d v="2023-04-13T00:00:00"/>
        <d v="2023-03-01T00:00:00"/>
        <d v="2023-04-28T00:00:00"/>
        <d v="2023-03-02T00:00:00"/>
        <d v="2023-03-03T00:00:00"/>
        <d v="2023-03-10T00:00:00"/>
        <d v="2023-03-16T00:00:00"/>
        <d v="2023-05-25T00:00:00"/>
        <d v="2024-07-15T00:00:00"/>
        <d v="2022-12-02T00:00:00"/>
        <d v="2022-11-18T00:00:00"/>
        <d v="2022-11-22T00:00:00"/>
        <d v="2023-07-18T00:00:00"/>
        <d v="2023-07-17T00:00:00"/>
        <d v="2023-07-13T00:00:00"/>
        <d v="2023-12-22T00:00:00"/>
        <d v="2023-07-12T00:00:00"/>
        <d v="2023-12-12T00:00:00"/>
        <d v="2023-07-20T00:00:00"/>
        <d v="2025-06-03T00:00:00"/>
        <d v="2023-07-14T00:00:00"/>
        <d v="2025-11-10T00:00:00"/>
        <d v="2023-08-02T00:00:00"/>
        <d v="2023-08-01T00:00:00"/>
        <d v="2023-07-28T00:00:00"/>
        <d v="2023-10-04T00:00:00"/>
        <d v="2023-09-05T00:00:00"/>
        <d v="2023-08-10T00:00:00"/>
        <d v="2024-06-14T00:00:00"/>
        <d v="2023-05-13T00:00:00"/>
        <d v="2023-06-16T00:00:00"/>
        <d v="2023-04-17T00:00:00"/>
        <d v="2023-05-17T00:00:00"/>
        <d v="2023-05-21T00:00:00"/>
        <d v="2023-06-03T00:00:00"/>
        <d v="2023-04-15T00:00:00"/>
        <d v="2023-05-26T00:00:00"/>
        <d v="2023-05-31T00:00:00"/>
        <d v="2023-02-13T00:00:00"/>
        <d v="2023-10-27T00:00:00"/>
        <d v="2023-02-15T00:00:00"/>
        <d v="2023-04-27T00:00:00"/>
        <d v="2024-05-31T00:00:00"/>
        <d v="2023-11-27T00:00:00"/>
        <d v="2024-03-27T00:00:00"/>
        <d v="2023-03-07T00:00:00"/>
        <d v="2024-01-17T00:00:00"/>
        <d v="2023-11-20T00:00:00"/>
        <d v="2023-11-11T00:00:00"/>
        <d v="2023-11-07T00:00:00"/>
        <d v="2023-07-11T00:00:00"/>
        <d v="2023-03-17T00:00:00"/>
        <d v="2023-07-04T00:00:00"/>
        <d v="2023-03-20T00:00:00"/>
        <d v="2024-10-17T00:00:00"/>
        <d v="2023-06-23T00:00:00"/>
        <d v="2023-04-14T00:00:00"/>
        <d v="2023-05-11T00:00:00"/>
        <d v="2023-06-12T00:00:00"/>
        <d v="2023-05-05T00:00:00"/>
        <d v="2023-07-26T00:00:00"/>
        <d v="2023-09-18T00:00:00"/>
        <d v="2023-08-07T00:00:00"/>
        <d v="2023-08-22T00:00:00"/>
        <d v="2023-08-24T00:00:00"/>
        <d v="2023-09-20T00:00:00"/>
        <d v="2023-09-21T00:00:00"/>
        <d v="2023-11-13T00:00:00"/>
        <d v="2023-08-29T00:00:00"/>
        <d v="2023-06-29T00:00:00"/>
        <d v="2024-01-16T00:00:00"/>
        <d v="2023-08-31T00:00:00"/>
        <d v="2023-09-26T00:00:00"/>
        <d v="2023-08-11T00:00:00"/>
        <d v="2023-09-14T00:00:00"/>
        <d v="2023-10-30T00:00:00"/>
        <d v="2023-11-16T00:00:00"/>
        <d v="2023-11-14T00:00:00"/>
        <d v="2024-08-01T00:00:00"/>
        <d v="2024-03-08T00:00:00"/>
        <d v="2024-03-13T00:00:00"/>
        <d v="2024-04-16T00:00:00"/>
        <d v="2024-04-18T00:00:00"/>
        <d v="2024-03-19T00:00:00"/>
        <d v="2025-07-18T00:00:00"/>
        <d v="2020-07-27T00:00:00"/>
        <d v="2020-06-04T00:00:00"/>
        <d v="2021-03-11T00:00:00"/>
        <d v="2020-10-23T00:00:00"/>
        <d v="2020-10-13T00:00:00"/>
        <d v="2020-06-17T00:00:00"/>
        <d v="2020-06-26T00:00:00"/>
        <d v="2020-10-14T00:00:00"/>
        <d v="2020-06-25T00:00:00"/>
        <d v="2020-09-23T00:00:00"/>
        <d v="2021-04-27T00:00:00"/>
        <d v="2021-12-01T00:00:00"/>
        <d v="2021-11-30T00:00:00"/>
        <d v="2021-10-29T00:00:00"/>
        <d v="2021-11-04T00:00:00"/>
        <d v="2021-09-28T00:00:00"/>
        <d v="2021-09-03T00:00:00"/>
        <d v="2022-09-28T00:00:00"/>
        <d v="2021-10-08T00:00:00"/>
        <d v="2021-11-18T00:00:00"/>
        <d v="2021-12-10T00:00:00"/>
        <d v="2021-09-20T00:00:00"/>
        <d v="2021-09-22T00:00:00"/>
        <d v="2021-09-16T00:00:00"/>
        <d v="2021-11-12T00:00:00"/>
        <d v="2021-11-05T00:00:00"/>
        <d v="2021-10-13T00:00:00"/>
        <d v="2021-11-09T00:00:00"/>
        <d v="2022-07-01T00:00:00"/>
        <d v="2022-01-05T00:00:00"/>
        <d v="2022-09-09T00:00:00"/>
        <d v="2025-06-23T00:00:00"/>
        <d v="2023-07-06T00:00:00"/>
        <d v="2023-04-18T00:00:00"/>
        <d v="2023-04-24T00:00:00"/>
        <d v="2023-05-15T00:00:00"/>
        <d v="2025-06-26T00:00:00"/>
        <d v="2023-11-01T00:00:00"/>
        <d v="2019-01-15T00:00:00"/>
        <d v="2020-01-13T00:00:00"/>
        <d v="2019-02-19T00:00:00"/>
        <d v="2019-08-20T00:00:00"/>
        <d v="2019-06-20T00:00:00"/>
        <d v="2019-07-11T00:00:00"/>
        <d v="2020-02-28T00:00:00"/>
        <d v="2020-07-14T00:00:00"/>
        <d v="2019-11-29T00:00:00"/>
        <d v="2019-12-04T00:00:00"/>
        <d v="2020-08-06T00:00:00"/>
        <d v="2020-01-29T00:00:00"/>
        <d v="2020-10-29T00:00:00"/>
        <d v="2020-07-10T00:00:00"/>
        <d v="2019-12-09T00:00:00"/>
        <d v="2019-12-10T00:00:00"/>
        <d v="2019-12-23T00:00:00"/>
        <d v="2019-12-17T00:00:00"/>
        <d v="2019-12-18T00:00:00"/>
        <d v="2020-07-06T00:00:00"/>
        <d v="2019-11-13T00:00:00"/>
        <d v="2020-01-20T00:00:00"/>
        <d v="2020-06-16T00:00:00"/>
        <d v="2020-02-05T00:00:00"/>
        <d v="2021-06-16T00:00:00"/>
        <d v="2020-05-12T00:00:00"/>
        <d v="2020-05-11T00:00:00"/>
        <d v="2020-03-06T00:00:00"/>
        <d v="2021-01-26T00:00:00"/>
        <d v="2020-02-14T00:00:00"/>
        <d v="2020-01-27T00:00:00"/>
        <d v="2020-05-29T00:00:00"/>
        <d v="2020-02-12T00:00:00"/>
        <d v="2020-02-20T00:00:00"/>
        <d v="2020-05-18T00:00:00"/>
        <d v="2020-03-11T00:00:00"/>
        <d v="2020-03-27T00:00:00"/>
        <d v="2020-07-13T00:00:00"/>
        <d v="2021-03-25T00:00:00"/>
        <d v="2020-06-10T00:00:00"/>
        <d v="2020-03-25T00:00:00"/>
        <d v="2021-04-07T00:00:00"/>
        <d v="2020-11-27T00:00:00"/>
        <d v="2020-01-14T00:00:00"/>
        <d v="2020-06-11T00:00:00"/>
        <d v="2020-10-15T00:00:00"/>
        <d v="2020-05-22T00:00:00"/>
        <d v="2020-07-23T00:00:00"/>
        <d v="2020-08-20T00:00:00"/>
        <d v="2020-04-24T00:00:00"/>
        <d v="2021-01-08T00:00:00"/>
        <d v="2023-05-18T00:00:00"/>
        <d v="2020-05-04T00:00:00"/>
        <d v="2020-04-30T00:00:00"/>
        <d v="2020-04-28T00:00:00"/>
        <d v="2020-05-07T00:00:00"/>
        <d v="2022-03-22T00:00:00"/>
        <d v="2021-05-19T00:00:00"/>
        <d v="2020-08-03T00:00:00"/>
        <d v="2020-05-28T00:00:00"/>
        <d v="2021-02-08T00:00:00"/>
        <d v="2021-12-07T00:00:00"/>
        <d v="2020-05-27T00:00:00"/>
        <d v="2020-09-03T00:00:00"/>
        <d v="2020-06-02T00:00:00"/>
        <d v="2020-06-18T00:00:00"/>
        <d v="2021-09-14T00:00:00"/>
        <d v="2020-06-09T00:00:00"/>
        <d v="2021-06-02T00:00:00"/>
        <d v="2019-10-22T00:00:00"/>
        <d v="2020-06-30T00:00:00"/>
        <d v="2020-06-29T00:00:00"/>
        <d v="2020-09-22T00:00:00"/>
        <d v="2021-05-11T00:00:00"/>
        <d v="2020-07-03T00:00:00"/>
        <d v="2021-04-13T00:00:00"/>
        <d v="2020-07-09T00:00:00"/>
        <d v="2021-01-28T00:00:00"/>
        <d v="2021-12-22T00:00:00"/>
        <d v="2020-11-18T00:00:00"/>
        <d v="2020-07-29T00:00:00"/>
        <d v="2020-07-28T00:00:00"/>
        <d v="2020-10-30T00:00:00"/>
        <d v="2020-07-31T00:00:00"/>
        <d v="2020-08-07T00:00:00"/>
        <d v="2020-08-12T00:00:00"/>
        <d v="2021-09-02T00:00:00"/>
        <d v="2021-10-20T00:00:00"/>
        <d v="2020-08-26T00:00:00"/>
        <d v="2022-06-01T00:00:00"/>
        <d v="2020-09-04T00:00:00"/>
        <d v="2020-09-01T00:00:00"/>
        <d v="2021-10-27T00:00:00"/>
        <d v="2020-09-02T00:00:00"/>
        <d v="2022-09-05T00:00:00"/>
        <d v="2020-09-25T00:00:00"/>
        <d v="2020-09-24T00:00:00"/>
        <d v="2020-09-28T00:00:00"/>
        <d v="2020-09-29T00:00:00"/>
        <d v="2020-10-05T00:00:00"/>
        <d v="2020-11-09T00:00:00"/>
        <d v="2020-11-16T00:00:00"/>
        <d v="2020-10-08T00:00:00"/>
        <d v="2020-10-20T00:00:00"/>
        <d v="2020-10-22T00:00:00"/>
        <d v="2023-12-29T00:00:00"/>
        <d v="2020-10-28T00:00:00"/>
        <d v="2021-03-08T00:00:00"/>
        <d v="2021-05-06T00:00:00"/>
        <d v="2021-03-04T00:00:00"/>
        <d v="2020-11-03T00:00:00"/>
        <d v="2020-12-18T00:00:00"/>
        <d v="2021-01-18T00:00:00"/>
        <d v="2020-11-04T00:00:00"/>
        <d v="2021-07-09T00:00:00"/>
        <d v="2021-05-04T00:00:00"/>
        <d v="2020-11-23T00:00:00"/>
        <d v="2023-04-10T00:00:00"/>
        <d v="2020-12-02T00:00:00"/>
        <d v="2020-11-24T00:00:00"/>
        <d v="2020-12-16T00:00:00"/>
        <d v="2022-06-15T00:00:00"/>
        <d v="2021-01-29T00:00:00"/>
        <d v="2020-11-30T00:00:00"/>
        <d v="2020-12-17T00:00:00"/>
        <d v="2020-12-30T00:00:00"/>
        <d v="2020-12-22T00:00:00"/>
        <d v="2021-03-22T00:00:00"/>
        <d v="2020-12-14T00:00:00"/>
        <d v="2020-12-28T00:00:00"/>
        <d v="2020-12-29T00:00:00"/>
        <d v="2021-01-05T00:00:00"/>
        <d v="2021-01-13T00:00:00"/>
        <d v="2021-06-23T00:00:00"/>
        <d v="2021-02-03T00:00:00"/>
        <d v="2021-02-04T00:00:00"/>
        <d v="2021-06-29T00:00:00"/>
        <d v="2021-02-13T00:00:00"/>
        <d v="2021-02-26T00:00:00"/>
        <d v="2021-03-03T00:00:00"/>
        <d v="2021-05-12T00:00:00"/>
        <d v="2021-03-10T00:00:00"/>
        <d v="2021-03-15T00:00:00"/>
        <d v="2021-06-17T00:00:00"/>
        <d v="2021-06-21T00:00:00"/>
        <d v="2021-08-01T00:00:00"/>
        <d v="2021-07-25T00:00:00"/>
        <d v="2021-06-27T00:00:00"/>
        <d v="2021-06-26T00:00:00"/>
        <d v="2021-06-14T00:00:00"/>
        <d v="2021-11-25T00:00:00"/>
        <d v="2021-12-21T00:00:00"/>
        <d v="2021-06-11T00:00:00"/>
        <d v="2021-08-02T00:00:00"/>
        <d v="2021-08-04T00:00:00"/>
        <d v="2021-06-15T00:00:00"/>
        <d v="2021-06-19T00:00:00"/>
        <d v="2021-06-01T00:00:00"/>
        <d v="2021-05-20T00:00:00"/>
        <d v="2021-05-10T00:00:00"/>
        <d v="2021-03-18T00:00:00"/>
        <d v="2021-05-14T00:00:00"/>
        <d v="2021-03-31T00:00:00"/>
        <d v="2021-03-30T00:00:00"/>
        <d v="2022-06-22T00:00:00"/>
        <d v="2021-10-07T00:00:00"/>
        <d v="2021-03-29T00:00:00"/>
        <d v="2022-02-15T00:00:00"/>
        <d v="2021-07-27T00:00:00"/>
        <d v="2021-04-20T00:00:00"/>
        <d v="2021-07-08T00:00:00"/>
        <d v="2021-05-05T00:00:00"/>
        <d v="2021-04-29T00:00:00"/>
        <d v="2021-05-27T00:00:00"/>
        <d v="2021-08-31T00:00:00"/>
        <d v="2021-11-08T00:00:00"/>
        <d v="2021-10-05T00:00:00"/>
        <d v="2021-05-07T00:00:00"/>
        <d v="2021-08-17T00:00:00"/>
        <d v="2021-05-13T00:00:00"/>
        <d v="2021-05-15T00:00:00"/>
        <d v="2021-05-17T00:00:00"/>
        <d v="2023-02-02T00:00:00"/>
        <d v="2021-05-21T00:00:00"/>
        <d v="2021-06-04T00:00:00"/>
        <d v="2021-05-25T00:00:00"/>
        <d v="2021-08-25T00:00:00"/>
        <d v="2021-06-10T00:00:00"/>
        <d v="2021-07-21T00:00:00"/>
        <d v="2021-09-15T00:00:00"/>
        <d v="2022-07-22T00:00:00"/>
        <d v="2021-08-07T00:00:00"/>
        <d v="2021-07-20T00:00:00"/>
        <d v="2022-01-12T00:00:00"/>
        <d v="2021-08-21T00:00:00"/>
        <d v="2021-08-11T00:00:00"/>
        <d v="2021-08-08T00:00:00"/>
        <d v="2021-06-18T00:00:00"/>
        <d v="2021-11-10T00:00:00"/>
        <d v="2021-12-20T00:00:00"/>
        <d v="2021-06-30T00:00:00"/>
        <d v="2021-10-26T00:00:00"/>
        <d v="2021-11-02T00:00:00"/>
        <d v="2021-10-22T00:00:00"/>
        <d v="2021-09-07T00:00:00"/>
        <d v="2021-07-29T00:00:00"/>
        <d v="2021-09-17T00:00:00"/>
        <d v="2021-07-28T00:00:00"/>
        <d v="2021-10-28T00:00:00"/>
        <d v="2021-06-22T00:00:00"/>
        <d v="2021-06-28T00:00:00"/>
        <d v="2021-09-23T00:00:00"/>
        <d v="2021-10-14T00:00:00"/>
        <d v="2021-07-07T00:00:00"/>
        <d v="2022-03-09T00:00:00"/>
        <d v="2022-01-18T00:00:00"/>
        <d v="2021-12-13T00:00:00"/>
        <d v="2021-07-15T00:00:00"/>
        <d v="2021-08-18T00:00:00"/>
        <d v="2021-07-13T00:00:00"/>
        <d v="2022-01-27T00:00:00"/>
        <d v="2022-02-17T00:00:00"/>
        <d v="2021-11-20T00:00:00"/>
        <d v="2022-10-25T00:00:00"/>
        <d v="2021-12-04T00:00:00"/>
        <d v="2021-11-29T00:00:00"/>
        <d v="2022-03-19T00:00:00"/>
        <d v="2021-11-23T00:00:00"/>
        <d v="2022-02-04T00:00:00"/>
        <d v="2021-09-26T00:00:00"/>
        <d v="2021-12-12T00:00:00"/>
        <d v="2021-07-16T00:00:00"/>
        <d v="2021-07-26T00:00:00"/>
        <d v="2021-08-27T00:00:00"/>
        <d v="2021-08-23T00:00:00"/>
        <d v="2022-01-09T00:00:00"/>
        <d v="2021-10-09T00:00:00"/>
        <d v="2021-09-04T00:00:00"/>
        <d v="2021-09-19T00:00:00"/>
        <d v="2022-11-02T00:00:00"/>
        <d v="2021-10-10T00:00:00"/>
        <d v="2021-12-23T00:00:00"/>
        <d v="2021-08-22T00:00:00"/>
        <d v="2022-04-05T00:00:00"/>
        <d v="2021-10-21T00:00:00"/>
        <d v="2022-03-16T00:00:00"/>
        <d v="2021-08-16T00:00:00"/>
        <d v="2021-12-24T00:00:00"/>
        <d v="2022-02-11T00:00:00"/>
        <d v="2021-09-06T00:00:00"/>
        <d v="2021-10-03T00:00:00"/>
        <d v="2022-01-13T00:00:00"/>
        <d v="2022-02-28T00:00:00"/>
        <d v="2022-01-26T00:00:00"/>
        <d v="2022-01-11T00:00:00"/>
        <d v="2021-09-05T00:00:00"/>
        <d v="2021-12-28T00:00:00"/>
        <d v="2021-09-24T00:00:00"/>
        <d v="2021-10-06T00:00:00"/>
        <d v="2022-03-29T00:00:00"/>
        <d v="2021-10-04T00:00:00"/>
        <d v="2021-08-29T00:00:00"/>
        <d v="2021-08-28T00:00:00"/>
        <d v="2021-08-24T00:00:00"/>
        <d v="2021-11-15T00:00:00"/>
        <d v="2021-08-06T00:00:00"/>
        <d v="2021-09-09T00:00:00"/>
        <d v="2021-09-10T00:00:00"/>
        <d v="2021-11-19T00:00:00"/>
        <d v="2021-08-19T00:00:00"/>
        <d v="2022-04-28T00:00:00"/>
        <d v="2021-11-24T00:00:00"/>
        <d v="2021-12-03T00:00:00"/>
        <d v="2021-08-26T00:00:00"/>
        <d v="2021-10-25T00:00:00"/>
        <d v="2021-10-19T00:00:00"/>
        <d v="2022-02-09T00:00:00"/>
        <d v="2021-10-18T00:00:00"/>
        <d v="2021-10-01T00:00:00"/>
        <d v="2021-09-13T00:00:00"/>
        <d v="2021-09-30T00:00:00"/>
        <d v="2021-12-08T00:00:00"/>
        <d v="2021-09-01T00:00:00"/>
        <d v="2021-12-15T00:00:00"/>
        <d v="2021-09-18T00:00:00"/>
        <d v="2023-06-19T00:00:00"/>
        <d v="2022-11-29T00:00:00"/>
        <d v="2021-12-16T00:00:00"/>
        <d v="2023-02-19T00:00:00"/>
        <d v="2023-02-06T00:00:00"/>
        <d v="2022-02-03T00:00:00"/>
        <d v="2022-02-10T00:00:00"/>
        <d v="2022-01-14T00:00:00"/>
        <d v="2022-01-19T00:00:00"/>
        <d v="2023-05-30T00:00:00"/>
        <d v="2022-01-21T00:00:00"/>
        <d v="2022-01-04T00:00:00"/>
        <d v="2022-01-03T00:00:00"/>
        <d v="2022-05-05T00:00:00"/>
        <d v="2021-10-11T00:00:00"/>
        <d v="2022-05-20T00:00:00"/>
        <d v="2024-03-11T00:00:00"/>
        <d v="2022-02-13T00:00:00"/>
        <d v="2022-10-31T00:00:00"/>
        <d v="2022-10-03T00:00:00"/>
        <d v="2022-03-03T00:00:00"/>
        <d v="2022-01-15T00:00:00"/>
        <d v="2022-03-18T00:00:00"/>
        <d v="2022-02-01T00:00:00"/>
        <d v="2022-03-14T00:00:00"/>
        <d v="2022-01-16T00:00:00"/>
        <d v="2023-06-05T00:00:00"/>
        <d v="2023-07-19T00:00:00"/>
        <d v="2022-02-23T00:00:00"/>
        <d v="2022-12-27T00:00:00"/>
        <d v="2022-02-25T00:00:00"/>
        <d v="2022-07-21T00:00:00"/>
        <d v="2022-02-24T00:00:00"/>
        <d v="2022-02-07T00:00:00"/>
        <d v="2022-02-08T00:00:00"/>
        <d v="2022-02-06T00:00:00"/>
        <d v="2022-02-14T00:00:00"/>
        <d v="2022-03-01T00:00:00"/>
        <d v="2023-05-19T00:00:00"/>
        <d v="2022-03-02T00:00:00"/>
        <d v="2022-03-07T00:00:00"/>
        <d v="2022-05-02T00:00:00"/>
        <d v="2022-03-15T00:00:00"/>
        <d v="2022-03-11T00:00:00"/>
        <d v="2023-03-30T00:00:00"/>
        <d v="2022-10-19T00:00:00"/>
        <d v="2022-12-20T00:00:00"/>
        <d v="2022-03-04T00:00:00"/>
        <d v="2022-11-21T00:00:00"/>
        <d v="2022-04-27T00:00:00"/>
        <d v="2022-07-14T00:00:00"/>
        <d v="2022-04-22T00:00:00"/>
        <d v="2022-03-31T00:00:00"/>
        <d v="2022-06-29T00:00:00"/>
        <d v="2022-06-03T00:00:00"/>
        <d v="2022-03-23T00:00:00"/>
        <d v="2023-01-09T00:00:00"/>
        <d v="2022-03-24T00:00:00"/>
        <d v="2022-03-27T00:00:00"/>
        <d v="2022-03-28T00:00:00"/>
        <d v="2023-01-19T00:00:00"/>
        <d v="2022-03-30T00:00:00"/>
        <d v="2022-04-04T00:00:00"/>
        <d v="2022-04-01T00:00:00"/>
        <d v="2022-04-11T00:00:00"/>
        <d v="2022-04-07T00:00:00"/>
        <d v="2022-05-06T00:00:00"/>
        <d v="2022-04-06T00:00:00"/>
        <d v="2022-06-07T00:00:00"/>
        <d v="2022-06-13T00:00:00"/>
        <d v="2022-04-14T00:00:00"/>
        <d v="2023-12-13T00:00:00"/>
        <d v="2022-04-25T00:00:00"/>
        <d v="2022-04-26T00:00:00"/>
        <d v="2022-05-30T00:00:00"/>
        <d v="2022-05-17T00:00:00"/>
        <d v="2022-08-10T00:00:00"/>
        <d v="2022-06-20T00:00:00"/>
        <d v="2022-06-30T00:00:00"/>
        <d v="2022-08-02T00:00:00"/>
        <d v="2022-07-08T00:00:00"/>
        <d v="2022-07-19T00:00:00"/>
        <d v="2022-10-14T00:00:00"/>
        <d v="2022-09-27T00:00:00"/>
        <d v="2022-06-09T00:00:00"/>
        <d v="2022-07-15T00:00:00"/>
        <d v="2022-07-29T00:00:00"/>
        <d v="2022-07-27T00:00:00"/>
        <d v="2022-07-25T00:00:00"/>
        <d v="2022-08-03T00:00:00"/>
        <d v="2023-05-12T00:00:00"/>
        <d v="2022-07-02T00:00:00"/>
        <d v="2022-08-17T00:00:00"/>
        <d v="2022-08-12T00:00:00"/>
        <d v="2022-07-07T00:00:00"/>
        <d v="2022-07-06T00:00:00"/>
        <d v="2022-07-11T00:00:00"/>
        <d v="2022-09-29T00:00:00"/>
        <d v="2022-07-13T00:00:00"/>
        <d v="2022-07-20T00:00:00"/>
        <d v="2022-10-07T00:00:00"/>
        <d v="2022-07-28T00:00:00"/>
        <d v="2022-11-03T00:00:00"/>
        <d v="2022-08-16T00:00:00"/>
        <d v="2022-08-18T00:00:00"/>
        <d v="2022-09-02T00:00:00"/>
        <d v="2022-09-01T00:00:00"/>
        <d v="2022-09-06T00:00:00"/>
        <d v="2024-07-03T00:00:00"/>
        <d v="2023-09-25T00:00:00"/>
        <d v="2025-04-24T00:00:00"/>
        <d v="2024-02-15T00:00:00"/>
        <d v="2023-10-31T00:00:00"/>
        <d v="2023-11-02T00:00:00"/>
        <d v="2023-11-06T00:00:00"/>
        <d v="2022-09-14T00:00:00"/>
        <d v="2022-09-15T00:00:00"/>
        <d v="2022-09-16T00:00:00"/>
        <d v="2025-10-01T00:00:00"/>
        <d v="2022-09-22T00:00:00"/>
        <d v="2023-12-26T00:00:00"/>
        <d v="2023-09-27T00:00:00"/>
        <d v="2022-09-23T00:00:00"/>
        <d v="2025-08-11T00:00:00"/>
        <d v="2022-10-06T00:00:00"/>
        <d v="2023-08-06T00:00:00"/>
        <d v="2025-02-07T00:00:00"/>
        <d v="2023-10-09T00:00:00"/>
        <d v="2023-10-11T00:00:00"/>
        <d v="2025-03-27T00:00:00"/>
        <d v="2022-10-13T00:00:00"/>
        <d v="2022-10-10T00:00:00"/>
        <d v="2022-10-11T00:00:00"/>
        <d v="2024-07-22T00:00:00"/>
        <d v="2024-10-24T00:00:00"/>
        <d v="2023-07-31T00:00:00"/>
        <d v="2025-09-12T00:00:00"/>
        <d v="2022-10-18T00:00:00"/>
        <d v="2025-04-11T00:00:00"/>
        <d v="2025-03-18T00:00:00"/>
        <d v="2022-10-21T00:00:00"/>
        <d v="2022-11-10T00:00:00"/>
        <d v="2025-06-19T00:00:00"/>
        <d v="2022-10-24T00:00:00"/>
        <d v="2022-10-26T00:00:00"/>
        <d v="2022-10-27T00:00:00"/>
        <d v="2022-10-28T00:00:00"/>
        <d v="2024-02-19T00:00:00"/>
        <d v="2023-07-15T00:00:00"/>
        <d v="2022-11-04T00:00:00"/>
        <d v="2025-11-11T00:00:00"/>
        <d v="2024-08-29T00:00:00"/>
        <d v="2023-12-04T00:00:00"/>
        <d v="2023-11-24T00:00:00"/>
        <d v="2022-11-15T00:00:00"/>
        <d v="2022-11-08T00:00:00"/>
        <d v="2023-07-25T00:00:00"/>
        <d v="2023-07-05T00:00:00"/>
        <d v="2023-07-10T00:00:00"/>
        <d v="2025-12-18T00:00:00"/>
        <d v="2022-11-09T00:00:00"/>
        <d v="2023-06-26T00:00:00"/>
        <d v="2023-12-11T00:00:00"/>
        <d v="2023-06-06T00:00:00"/>
        <d v="2023-08-08T00:00:00"/>
        <d v="2022-08-04T00:00:00"/>
        <d v="2022-12-16T00:00:00"/>
        <d v="2023-06-28T00:00:00"/>
        <d v="2023-08-25T00:00:00"/>
        <d v="2022-11-28T00:00:00"/>
        <d v="2022-11-30T00:00:00"/>
        <d v="2022-12-01T00:00:00"/>
        <d v="2025-10-23T00:00:00"/>
        <d v="2023-03-28T00:00:00"/>
        <d v="2022-12-05T00:00:00"/>
        <d v="2023-03-27T00:00:00"/>
        <d v="2022-09-26T00:00:00"/>
        <d v="2025-04-09T00:00:00"/>
        <d v="2022-12-12T00:00:00"/>
        <d v="2022-12-14T00:00:00"/>
        <d v="2022-12-15T00:00:00"/>
        <d v="2022-12-09T00:00:00"/>
        <d v="2023-12-14T00:00:00"/>
        <d v="2024-04-19T00:00:00"/>
        <d v="2023-01-04T00:00:00"/>
        <d v="2022-12-22T00:00:00"/>
        <d v="2022-12-29T00:00:00"/>
        <d v="2023-01-02T00:00:00"/>
        <d v="2023-08-04T00:00:00"/>
        <d v="2023-01-03T00:00:00"/>
        <d v="2023-01-13T00:00:00"/>
        <d v="2023-01-12T00:00:00"/>
        <d v="2023-01-17T00:00:00"/>
        <d v="2025-08-14T00:00:00"/>
        <d v="2025-04-02T00:00:00"/>
        <d v="2025-08-25T00:00:00"/>
        <d v="2023-06-14T00:00:00"/>
        <d v="2023-04-21T00:00:00"/>
        <d v="2023-05-02T00:00:00"/>
        <d v="2023-05-04T00:00:00"/>
        <d v="2023-06-20T00:00:00"/>
        <d v="2023-01-23T00:00:00"/>
        <d v="2023-01-24T00:00:00"/>
        <d v="2023-02-01T00:00:00"/>
        <d v="2023-06-21T00:00:00"/>
        <d v="2023-06-22T00:00:00"/>
        <d v="2023-01-31T00:00:00"/>
        <d v="2023-02-14T00:00:00"/>
        <d v="2023-02-23T00:00:00"/>
        <d v="2023-02-21T00:00:00"/>
        <d v="2023-11-23T00:00:00"/>
        <d v="2024-07-10T00:00:00"/>
        <d v="2025-01-20T00:00:00"/>
        <d v="2025-02-03T00:00:00"/>
        <d v="2025-03-19T00:00:00"/>
        <d v="2025-04-18T00:00:00"/>
        <d v="2025-05-08T00:00:00"/>
        <d v="2023-04-04T00:00:00"/>
        <d v="2024-05-06T00:00:00"/>
        <d v="2023-05-22T00:00:00"/>
        <d v="2025-10-20T00:00:00"/>
        <d v="2025-07-10T00:00:00"/>
        <d v="2023-02-20T00:00:00"/>
        <d v="2023-02-22T00:00:00"/>
        <d v="2023-02-25T00:00:00"/>
        <d v="2022-08-08T00:00:00"/>
        <d v="2023-03-13T00:00:00"/>
        <d v="2023-03-04T00:00:00"/>
        <d v="2023-03-22T00:00:00"/>
        <d v="2024-01-22T00:00:00"/>
        <d v="2023-04-05T00:00:00"/>
        <d v="2025-04-17T00:00:00"/>
        <d v="2023-08-09T00:00:00"/>
        <d v="2023-03-23T00:00:00"/>
        <d v="2023-04-20T00:00:00"/>
        <d v="2023-05-09T00:00:00"/>
        <d v="2023-11-30T00:00:00"/>
        <d v="2024-06-24T00:00:00"/>
        <d v="2023-11-17T00:00:00"/>
        <d v="2023-06-07T00:00:00"/>
        <d v="2023-05-03T00:00:00"/>
        <d v="2023-05-24T00:00:00"/>
        <d v="2023-05-23T00:00:00"/>
        <d v="2023-05-29T00:00:00"/>
        <d v="2023-06-02T00:00:00"/>
        <d v="2025-02-14T00:00:00"/>
        <d v="2024-04-11T00:00:00"/>
        <d v="2023-06-13T00:00:00"/>
        <d v="2023-06-15T00:00:00"/>
        <d v="2024-03-26T00:00:00"/>
        <d v="2023-06-27T00:00:00"/>
        <d v="2023-06-30T00:00:00"/>
        <d v="2023-07-03T00:00:00"/>
        <d v="2025-04-25T00:00:00"/>
        <d v="2024-01-31T00:00:00"/>
        <d v="2023-09-29T00:00:00"/>
        <d v="2024-05-22T00:00:00"/>
        <d v="2023-10-10T00:00:00"/>
        <d v="2023-10-19T00:00:00"/>
        <d v="2023-10-24T00:00:00"/>
        <d v="2023-10-25T00:00:00"/>
        <d v="2023-10-26T00:00:00"/>
        <d v="2023-09-07T00:00:00"/>
        <d v="2025-10-21T00:00:00"/>
        <d v="2024-10-10T00:00:00"/>
        <d v="2023-08-03T00:00:00"/>
        <d v="2024-03-05T00:00:00"/>
        <d v="2024-02-01T00:00:00"/>
        <d v="2023-08-14T00:00:00"/>
        <d v="2024-10-23T00:00:00"/>
        <d v="2023-03-29T00:00:00"/>
        <d v="2024-04-25T00:00:00"/>
        <d v="2023-12-28T00:00:00"/>
        <d v="2023-09-04T00:00:00"/>
        <d v="2024-02-29T00:00:00"/>
        <d v="2023-03-18T00:00:00"/>
        <d v="2024-01-30T00:00:00"/>
        <d v="2024-02-22T00:00:00"/>
        <d v="2022-12-13T00:00:00"/>
        <d v="2024-06-10T00:00:00"/>
        <d v="2024-02-16T00:00:00"/>
        <d v="2023-12-05T00:00:00"/>
        <d v="2023-02-18T00:00:00"/>
        <d v="2023-01-30T00:00:00"/>
        <d v="2024-03-01T00:00:00"/>
        <d v="2024-05-29T00:00:00"/>
        <d v="2023-12-07T00:00:00"/>
        <d v="2024-02-02T00:00:00"/>
        <d v="2023-10-20T00:00:00"/>
        <d v="2023-08-28T00:00:00"/>
        <d v="2024-03-07T00:00:00"/>
        <d v="2023-09-19T00:00:00"/>
        <d v="2023-09-01T00:00:00"/>
        <d v="2023-09-03T00:00:00"/>
        <d v="2023-09-12T00:00:00"/>
        <d v="2022-05-26T00:00:00"/>
        <d v="2022-06-10T00:00:00"/>
        <d v="2024-02-05T00:00:00"/>
        <d v="2023-11-08T00:00:00"/>
        <d v="2023-01-28T00:00:00"/>
        <d v="2024-08-08T00:00:00"/>
        <d v="2023-02-10T00:00:00"/>
        <d v="2022-08-22T00:00:00"/>
        <d v="2023-09-22T00:00:00"/>
        <d v="2023-10-17T00:00:00"/>
        <d v="2023-09-11T00:00:00"/>
        <d v="2023-09-08T00:00:00"/>
        <d v="2023-11-22T00:00:00"/>
        <d v="2024-05-30T00:00:00"/>
        <d v="2023-09-17T00:00:00"/>
        <d v="2022-07-12T00:00:00"/>
        <d v="2023-01-25T00:00:00"/>
        <d v="2024-03-04T00:00:00"/>
        <d v="2024-04-12T00:00:00"/>
        <d v="2023-09-23T00:00:00"/>
        <d v="2023-09-13T00:00:00"/>
        <d v="2023-05-01T00:00:00"/>
        <d v="2025-09-10T00:00:00"/>
        <d v="2025-01-09T00:00:00"/>
        <d v="2023-10-02T00:00:00"/>
        <d v="2024-02-08T00:00:00"/>
        <d v="2023-02-17T00:00:00"/>
        <d v="2022-12-30T00:00:00"/>
        <d v="2023-10-05T00:00:00"/>
        <d v="2024-09-26T00:00:00"/>
        <d v="2023-09-30T00:00:00"/>
        <d v="2024-12-12T00:00:00"/>
        <d v="2023-10-13T00:00:00"/>
        <d v="2023-10-23T00:00:00"/>
        <d v="2023-09-28T00:00:00"/>
        <d v="2024-04-17T00:00:00"/>
        <d v="2023-10-18T00:00:00"/>
        <d v="2024-05-07T00:00:00"/>
        <d v="2025-07-14T00:00:00"/>
        <d v="2023-03-31T00:00:00"/>
        <d v="2023-10-03T00:00:00"/>
        <d v="2024-06-27T00:00:00"/>
        <d v="2023-10-01T00:00:00"/>
        <d v="2023-04-16T00:00:00"/>
        <d v="2023-07-01T00:00:00"/>
        <d v="2022-12-21T00:00:00"/>
        <d v="2023-10-06T00:00:00"/>
        <d v="2023-12-01T00:00:00"/>
        <d v="2023-02-08T00:00:00"/>
        <d v="2024-04-03T00:00:00"/>
        <d v="2023-10-16T00:00:00"/>
        <d v="2022-12-07T00:00:00"/>
        <d v="2022-12-28T00:00:00"/>
        <d v="2023-12-06T00:00:00"/>
        <d v="2023-11-15T00:00:00"/>
        <d v="2023-07-08T00:00:00"/>
        <d v="2023-05-06T00:00:00"/>
        <d v="2023-04-07T00:00:00"/>
        <d v="2024-10-02T00:00:00"/>
        <d v="2024-06-07T00:00:00"/>
        <d v="2023-07-09T00:00:00"/>
        <d v="2023-11-21T00:00:00"/>
        <d v="2025-12-09T00:00:00"/>
        <d v="2023-12-15T00:00:00"/>
        <d v="2023-12-18T00:00:00"/>
        <d v="2023-12-20T00:00:00"/>
        <d v="2024-09-24T00:00:00"/>
        <d v="2023-12-27T00:00:00"/>
        <d v="2024-10-04T00:00:00"/>
        <d v="2024-01-09T00:00:00"/>
        <d v="2024-01-10T00:00:00"/>
        <d v="2024-02-13T00:00:00"/>
        <d v="2024-01-19T00:00:00"/>
        <d v="2024-01-18T00:00:00"/>
        <d v="2024-05-15T00:00:00"/>
        <d v="2023-02-16T00:00:00"/>
        <d v="2025-07-21T00:00:00"/>
        <d v="2024-01-25T00:00:00"/>
        <d v="2024-01-26T00:00:00"/>
        <d v="2024-02-09T00:00:00"/>
        <d v="2024-01-29T00:00:00"/>
        <d v="2024-02-06T00:00:00"/>
        <d v="2024-02-07T00:00:00"/>
        <d v="2024-02-14T00:00:00"/>
        <d v="2024-02-26T00:00:00"/>
        <d v="2024-02-20T00:00:00"/>
        <d v="2024-02-21T00:00:00"/>
        <d v="2024-02-27T00:00:00"/>
        <d v="2024-03-22T00:00:00"/>
        <d v="2024-03-18T00:00:00"/>
        <d v="2024-04-15T00:00:00"/>
        <d v="2024-04-08T00:00:00"/>
        <d v="2024-04-10T00:00:00"/>
        <d v="2024-04-05T00:00:00"/>
        <d v="2024-03-06T00:00:00"/>
        <d v="2024-04-01T00:00:00"/>
        <d v="2024-04-22T00:00:00"/>
        <d v="2024-04-04T00:00:00"/>
        <d v="2024-03-21T00:00:00"/>
        <d v="2024-04-29T00:00:00"/>
        <d v="2024-05-03T00:00:00"/>
        <d v="2024-03-20T00:00:00"/>
        <d v="2024-05-13T00:00:00"/>
        <d v="2024-04-24T00:00:00"/>
        <d v="2024-03-12T00:00:00"/>
        <d v="2024-04-09T00:00:00"/>
        <d v="2024-03-15T00:00:00"/>
        <d v="2024-03-25T00:00:00"/>
        <d v="2024-04-23T00:00:00"/>
        <d v="2024-08-06T00:00:00"/>
        <d v="2024-04-30T00:00:00"/>
        <d v="2024-05-10T00:00:00"/>
        <d v="2024-05-02T00:00:00"/>
        <d v="2024-07-16T00:00:00"/>
        <d v="2024-06-25T00:00:00"/>
        <d v="2023-01-27T00:00:00"/>
        <d v="2023-05-28T00:00:00"/>
        <d v="2023-07-16T00:00:00"/>
        <d v="2024-05-09T00:00:00"/>
        <d v="2024-05-14T00:00:00"/>
        <d v="2024-05-16T00:00:00"/>
        <d v="2024-05-21T00:00:00"/>
        <d v="2024-10-09T00:00:00"/>
        <d v="2024-05-23T00:00:00"/>
        <d v="2024-05-24T00:00:00"/>
        <d v="2024-07-31T00:00:00"/>
        <d v="2024-06-05T00:00:00"/>
        <d v="2024-06-11T00:00:00"/>
        <d v="2025-09-04T00:00:00"/>
        <d v="2024-06-13T00:00:00"/>
        <d v="2024-06-18T00:00:00"/>
        <d v="2024-06-21T00:00:00"/>
        <d v="2025-06-24T00:00:00"/>
        <d v="2024-06-26T00:00:00"/>
        <d v="2024-07-02T00:00:00"/>
        <d v="2024-07-14T00:00:00"/>
        <d v="2024-07-09T00:00:00"/>
        <d v="2024-07-17T00:00:00"/>
        <d v="2024-07-19T00:00:00"/>
        <d v="2024-07-18T00:00:00"/>
        <d v="2024-07-29T00:00:00"/>
        <d v="2024-08-28T00:00:00"/>
        <d v="2024-08-26T00:00:00"/>
        <d v="2024-08-12T00:00:00"/>
        <d v="2024-08-13T00:00:00"/>
        <d v="2024-08-16T00:00:00"/>
        <d v="2024-08-20T00:00:00"/>
        <d v="2024-11-26T00:00:00"/>
        <d v="2024-08-23T00:00:00"/>
        <d v="2024-09-02T00:00:00"/>
        <d v="2024-09-03T00:00:00"/>
        <d v="2024-09-10T00:00:00"/>
        <d v="2024-09-12T00:00:00"/>
        <d v="2024-09-13T00:00:00"/>
        <d v="2024-09-18T00:00:00"/>
        <d v="2024-11-20T00:00:00"/>
        <d v="2024-09-20T00:00:00"/>
        <d v="2025-10-15T00:00:00"/>
        <d v="2024-09-25T00:00:00"/>
        <d v="2024-09-27T00:00:00"/>
        <d v="2024-10-01T00:00:00"/>
        <d v="2025-08-06T00:00:00"/>
        <d v="2024-10-18T00:00:00"/>
        <d v="2024-10-11T00:00:00"/>
        <d v="2024-10-16T00:00:00"/>
        <d v="2024-12-02T00:00:00"/>
        <d v="2024-11-04T00:00:00"/>
        <d v="2025-03-21T00:00:00"/>
        <d v="2024-10-29T00:00:00"/>
        <d v="2025-10-27T00:00:00"/>
        <d v="2024-11-11T00:00:00"/>
        <d v="2024-11-14T00:00:00"/>
        <d v="2024-12-04T00:00:00"/>
        <d v="2024-11-18T00:00:00"/>
        <d v="2025-01-08T00:00:00"/>
        <d v="2024-11-25T00:00:00"/>
        <d v="2025-01-13T00:00:00"/>
        <d v="2025-11-24T00:00:00"/>
        <d v="2024-12-05T00:00:00"/>
        <d v="2025-01-23T00:00:00"/>
        <d v="2024-12-11T00:00:00"/>
        <d v="2024-12-17T00:00:00"/>
        <d v="2024-12-18T00:00:00"/>
        <d v="2025-01-22T00:00:00"/>
        <d v="2025-01-24T00:00:00"/>
        <d v="2024-12-27T00:00:00"/>
        <d v="2025-01-02T00:00:00"/>
        <d v="2025-01-07T00:00:00"/>
        <d v="2025-01-15T00:00:00"/>
        <d v="2025-01-27T00:00:00"/>
        <d v="2025-01-29T00:00:00"/>
        <d v="2025-02-12T00:00:00"/>
        <d v="2025-02-04T00:00:00"/>
        <d v="2025-02-11T00:00:00"/>
        <d v="2025-02-21T00:00:00"/>
        <d v="2025-02-25T00:00:00"/>
        <d v="2025-02-28T00:00:00"/>
        <d v="2025-03-07T00:00:00"/>
        <d v="2025-03-05T00:00:00"/>
        <d v="2025-03-11T00:00:00"/>
        <d v="2025-03-28T00:00:00"/>
        <d v="2025-03-26T00:00:00"/>
        <d v="2025-06-09T00:00:00"/>
        <d v="2025-06-10T00:00:00"/>
        <d v="2025-06-12T00:00:00"/>
        <d v="2025-04-01T00:00:00"/>
        <d v="2025-10-31T00:00:00"/>
        <d v="2025-06-02T00:00:00"/>
        <d v="2025-11-28T00:00:00"/>
        <d v="2025-04-04T00:00:00"/>
        <d v="2025-04-16T00:00:00"/>
        <d v="2025-05-06T00:00:00"/>
        <d v="2025-04-30T00:00:00"/>
        <d v="2025-05-13T00:00:00"/>
        <d v="2025-07-24T00:00:00"/>
        <d v="2025-05-07T00:00:00"/>
        <d v="2025-05-09T00:00:00"/>
        <d v="2025-10-28T00:00:00"/>
        <d v="2025-05-22T00:00:00"/>
        <d v="2025-07-07T00:00:00"/>
        <d v="2025-09-22T00:00:00"/>
        <d v="2025-07-25T00:00:00"/>
        <d v="2025-08-05T00:00:00"/>
        <d v="2025-07-30T00:00:00"/>
        <d v="2025-09-15T00:00:00"/>
        <d v="2025-09-17T00:00:00"/>
        <d v="2025-10-07T00:00:00"/>
        <d v="2025-09-19T00:00:00"/>
        <d v="2025-09-25T00:00:00"/>
        <d v="2025-09-30T00:00:00"/>
        <d v="2025-10-02T00:00:00"/>
        <d v="2025-10-22T00:00:00"/>
        <d v="2025-11-03T00:00:00"/>
        <d v="2025-11-12T00:00:00"/>
        <d v="2025-11-14T00:00:00"/>
        <d v="2025-11-19T00:00:00"/>
        <d v="2025-12-02T00:00:00"/>
        <d v="2025-12-01T00:00:00"/>
        <d v="2025-12-10T00:00:00"/>
        <d v="2025-12-22T00:00:00"/>
        <d v="2023-03-12T00:00:00"/>
        <d v="2024-11-13T00:00:00"/>
        <d v="2024-11-15T00:00:00"/>
        <d v="2024-11-21T00:00:00"/>
        <d v="2024-11-22T00:00:00"/>
        <d v="2024-11-29T00:00:00"/>
        <d v="2024-12-01T00:00:00"/>
        <d v="2024-12-03T00:00:00"/>
        <d v="2024-12-13T00:00:00"/>
        <d v="2024-12-26T00:00:00"/>
        <d v="2025-01-01T00:00:00"/>
        <d v="2025-01-16T00:00:00"/>
        <d v="2025-01-19T00:00:00"/>
        <d v="2025-01-31T00:00:00"/>
        <d v="2025-02-10T00:00:00"/>
        <d v="2025-02-17T00:00:00"/>
        <d v="2025-02-19T00:00:00"/>
        <d v="2025-02-24T00:00:00"/>
        <d v="2025-02-27T00:00:00"/>
        <d v="2025-03-06T00:00:00"/>
        <d v="2025-03-10T00:00:00"/>
        <d v="2025-03-14T00:00:00"/>
        <d v="2025-03-17T00:00:00"/>
        <d v="2025-03-20T00:00:00"/>
        <d v="2025-03-24T00:00:00"/>
        <d v="2025-03-31T00:00:00"/>
        <d v="2025-04-03T00:00:00"/>
        <d v="2025-04-07T00:00:00"/>
        <d v="2025-04-23T00:00:00"/>
        <d v="2025-05-16T00:00:00"/>
        <d v="2025-05-23T00:00:00"/>
        <d v="2025-05-26T00:00:00"/>
        <d v="2025-05-27T00:00:00"/>
        <d v="2025-05-28T00:00:00"/>
        <d v="2025-05-29T00:00:00"/>
        <d v="2025-05-30T00:00:00"/>
        <d v="2025-06-05T00:00:00"/>
        <d v="2025-06-06T00:00:00"/>
        <d v="2025-06-13T00:00:00"/>
        <d v="2025-06-20T00:00:00"/>
        <d v="2025-06-27T00:00:00"/>
        <d v="2025-06-30T00:00:00"/>
        <d v="2025-07-08T00:00:00"/>
        <d v="2025-07-11T00:00:00"/>
        <d v="2025-07-13T00:00:00"/>
        <d v="2025-07-15T00:00:00"/>
        <d v="2025-07-16T00:00:00"/>
        <d v="2025-07-17T00:00:00"/>
        <d v="2025-07-22T00:00:00"/>
        <d v="2025-07-29T00:00:00"/>
        <d v="2025-08-07T00:00:00"/>
        <d v="2025-08-08T00:00:00"/>
        <d v="2025-08-15T00:00:00"/>
        <d v="2025-08-17T00:00:00"/>
        <d v="2025-08-19T00:00:00"/>
        <d v="2025-08-21T00:00:00"/>
        <d v="2025-08-26T00:00:00"/>
        <d v="2025-08-27T00:00:00"/>
        <d v="2025-09-01T00:00:00"/>
        <d v="2025-09-23T00:00:00"/>
        <d v="2025-10-13T00:00:00"/>
        <d v="2025-10-30T00:00:00"/>
      </sharedItems>
      <fieldGroup par="28"/>
    </cacheField>
    <cacheField name="Años Produccion" numFmtId="165">
      <sharedItems containsSemiMixedTypes="0" containsNonDate="0" containsDate="1" containsString="0" minDate="2019-01-15T00:00:00" maxDate="2025-12-23T00:00:00"/>
    </cacheField>
    <cacheField name="Fx.e.1" numFmtId="14">
      <sharedItems containsNonDate="0" containsDate="1" containsString="0" containsBlank="1" minDate="2018-04-05T00:00:00" maxDate="2026-01-14T00:00:00"/>
    </cacheField>
    <cacheField name="Fx.P" numFmtId="14">
      <sharedItems containsNonDate="0" containsDate="1" containsString="0" containsBlank="1" minDate="2020-09-08T00:00:00" maxDate="2026-01-16T00:00:00"/>
    </cacheField>
    <cacheField name="Fx.N" numFmtId="14">
      <sharedItems containsNonDate="0" containsDate="1" containsString="0" containsBlank="1" minDate="2020-03-23T00:00:00" maxDate="2026-01-16T00:00:00"/>
    </cacheField>
    <cacheField name="Fx.T" numFmtId="14">
      <sharedItems containsNonDate="0" containsDate="1" containsString="0" containsBlank="1" minDate="2020-04-08T00:00:00" maxDate="2026-01-16T00:00:00"/>
    </cacheField>
    <cacheField name="Ec.Cel." numFmtId="0">
      <sharedItems/>
    </cacheField>
    <cacheField name="Ec.PerP" numFmtId="0">
      <sharedItems/>
    </cacheField>
    <cacheField name="Ec.Dis" numFmtId="0">
      <sharedItems/>
    </cacheField>
    <cacheField name="Ptos.Cel" numFmtId="4">
      <sharedItems containsSemiMixedTypes="0" containsString="0" containsNumber="1" minValue="0" maxValue="213739.61720000001"/>
    </cacheField>
    <cacheField name="Ptos.PerP" numFmtId="4">
      <sharedItems containsSemiMixedTypes="0" containsString="0" containsNumber="1" minValue="0" maxValue="20162.8"/>
    </cacheField>
    <cacheField name="Ptos. Dis" numFmtId="4">
      <sharedItems containsSemiMixedTypes="0" containsString="0" containsNumber="1" minValue="0" maxValue="17674.321800000002"/>
    </cacheField>
    <cacheField name="Ptos.Total" numFmtId="4">
      <sharedItems containsSemiMixedTypes="0" containsString="0" containsNumber="1" minValue="0" maxValue="231513.93900000001"/>
    </cacheField>
    <cacheField name="Ptos.PO" numFmtId="4">
      <sharedItems containsSemiMixedTypes="0" containsString="0" containsNumber="1" minValue="0" maxValue="13559.500126000001"/>
    </cacheField>
    <cacheField name="Ptos.Pte.PO" numFmtId="4">
      <sharedItems containsSemiMixedTypes="0" containsString="0" containsNumber="1" minValue="-9157.2474922690708" maxValue="229530.63527100001"/>
    </cacheField>
    <cacheField name="Ptos.Nilo" numFmtId="4">
      <sharedItems containsSemiMixedTypes="0" containsString="0" containsNumber="1" minValue="0" maxValue="13544.327491000005"/>
    </cacheField>
    <cacheField name="Ptos.Ptes.Nilo" numFmtId="4">
      <sharedItems containsSemiMixedTypes="0" containsString="0" containsNumber="1" minValue="-9157.1604066990676" maxValue="229530.63527100001"/>
    </cacheField>
    <cacheField name="Meses (Fx.r)" numFmtId="0" databaseField="0">
      <fieldGroup base="9">
        <rangePr groupBy="months" startDate="2019-01-15T00:00:00" endDate="2025-12-23T00:00:00"/>
        <groupItems count="14">
          <s v="&lt;15/01/2019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3/12/2025"/>
        </groupItems>
      </fieldGroup>
    </cacheField>
    <cacheField name="Trimestres (Fx.r)" numFmtId="0" databaseField="0">
      <fieldGroup base="9">
        <rangePr groupBy="quarters" startDate="2019-01-15T00:00:00" endDate="2025-12-23T00:00:00"/>
        <groupItems count="6">
          <s v="&lt;15/01/2019"/>
          <s v="Trim.1"/>
          <s v="Trim.2"/>
          <s v="Trim.3"/>
          <s v="Trim.4"/>
          <s v="&gt;23/12/2025"/>
        </groupItems>
      </fieldGroup>
    </cacheField>
    <cacheField name="Años (Fx.r)" numFmtId="0" databaseField="0">
      <fieldGroup base="9">
        <rangePr groupBy="years" startDate="2019-01-15T00:00:00" endDate="2025-12-23T00:00:00"/>
        <groupItems count="9">
          <s v="&lt;15/01/2019"/>
          <s v="2019"/>
          <s v="2020"/>
          <s v="2021"/>
          <s v="2022"/>
          <s v="2023"/>
          <s v="2024"/>
          <s v="2025"/>
          <s v="&gt;23/12/2025"/>
        </groupItems>
      </fieldGroup>
    </cacheField>
    <cacheField name="Media/Act/Puntos" numFmtId="0" formula="Ptos.Total/Act." databaseField="0"/>
    <cacheField name="Puntos/Actuacion" numFmtId="0" formula="Ptos.Total/Act." databaseField="0"/>
  </cacheFields>
  <extLst>
    <ext xmlns:x14="http://schemas.microsoft.com/office/spreadsheetml/2009/9/main" uri="{725AE2AE-9491-48be-B2B4-4EB974FC3084}">
      <x14:pivotCacheDefinition pivotCacheId="16506824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8">
  <r>
    <x v="0"/>
    <s v="Red Distribución"/>
    <x v="0"/>
    <s v="AMAVIDA:Z353426 UNICO21 A101"/>
    <n v="1997716"/>
    <s v="[irmtpvjsScexLCNTfFg]"/>
    <x v="0"/>
    <s v="Confirmado"/>
    <m/>
    <x v="0"/>
    <d v="2022-08-01T00:00:00"/>
    <d v="2024-12-12T00:00:00"/>
    <m/>
    <d v="2025-07-25T00:00:00"/>
    <d v="2025-08-28T00:00:00"/>
    <s v="519 CONDOR"/>
    <s v="N/A"/>
    <s v="N/A"/>
    <n v="674.13199098396308"/>
    <n v="0"/>
    <n v="0"/>
    <n v="674.13199098396308"/>
    <n v="549.24745100000007"/>
    <n v="124.88453998396301"/>
    <n v="549.63472700000011"/>
    <n v="124.49726398396297"/>
  </r>
  <r>
    <x v="0"/>
    <s v="Red Distribución"/>
    <x v="0"/>
    <s v="AMAVIDA:Z353305 UNICO21 A101"/>
    <n v="1997949"/>
    <s v="[irmtpvjsScexLCNTfFg]"/>
    <x v="0"/>
    <s v="Confirmado"/>
    <m/>
    <x v="1"/>
    <d v="2022-08-24T00:00:00"/>
    <d v="2024-06-10T00:00:00"/>
    <m/>
    <d v="2025-07-25T00:00:00"/>
    <d v="2025-08-21T00:00:00"/>
    <s v="519 CONDOR"/>
    <s v="N/A"/>
    <s v="N/A"/>
    <n v="519.93000160902739"/>
    <n v="0"/>
    <n v="0"/>
    <n v="519.93000160902739"/>
    <n v="1074.790152"/>
    <n v="-554.86015039097265"/>
    <n v="1074.790152"/>
    <n v="-554.86015039097265"/>
  </r>
  <r>
    <x v="0"/>
    <s v="Red Distribución"/>
    <x v="0"/>
    <s v="SANCHIDRIAN:Z354300 UNICO21 A101"/>
    <n v="2000186"/>
    <s v="[EirmtpvjsScexLCNTg]"/>
    <x v="1"/>
    <s v="Pend. Cierre Material"/>
    <d v="2022-12-16T00:00:00"/>
    <x v="2"/>
    <d v="2023-08-18T00:00:00"/>
    <d v="2023-07-24T00:00:00"/>
    <m/>
    <d v="2025-10-13T00:00:00"/>
    <d v="2025-10-22T00:00:00"/>
    <s v="519 CONDOR"/>
    <s v="519 CONDOR"/>
    <s v="519 CONDOR"/>
    <n v="2640.3359644957782"/>
    <n v="116.79999655485153"/>
    <n v="199.34669995874083"/>
    <n v="2956.4826610093705"/>
    <n v="908.2383490000002"/>
    <n v="2048.2443120093703"/>
    <n v="1083.3107920000002"/>
    <n v="1873.1718690093703"/>
  </r>
  <r>
    <x v="0"/>
    <s v="Red Distribución"/>
    <x v="0"/>
    <s v="NAVA AREVALO:Z359033 UNICO21 A101"/>
    <n v="2014279"/>
    <s v="[EirmtpvjsSceLCNTg]"/>
    <x v="1"/>
    <s v="Pend. Cierre Material"/>
    <d v="2022-07-27T00:00:00"/>
    <x v="3"/>
    <d v="2023-05-10T00:00:00"/>
    <d v="2024-09-30T00:00:00"/>
    <m/>
    <d v="2025-10-10T00:00:00"/>
    <d v="2025-10-17T00:00:00"/>
    <s v="519 CONDOR"/>
    <s v="519 CONDOR"/>
    <s v="519 CONDOR"/>
    <n v="387.919996753335"/>
    <n v="60.84999805688858"/>
    <n v="37.888600313322229"/>
    <n v="486.65859512354581"/>
    <n v="556.41585100000009"/>
    <n v="-69.75725587645428"/>
    <n v="556.41585099999998"/>
    <n v="-69.757255876454167"/>
  </r>
  <r>
    <x v="0"/>
    <s v="Red Distribución"/>
    <x v="0"/>
    <s v="CANDELEDA:Z296046 UNICO21 A102"/>
    <n v="2037310"/>
    <s v="[EirmtpvjsScexLCNTg]"/>
    <x v="1"/>
    <s v="Pend. Cierre Material"/>
    <d v="2023-02-22T00:00:00"/>
    <x v="4"/>
    <d v="2023-03-09T00:00:00"/>
    <d v="2024-07-05T00:00:00"/>
    <m/>
    <d v="2025-10-22T00:00:00"/>
    <d v="2025-11-20T00:00:00"/>
    <s v="519 CONDOR"/>
    <s v="519 CONDOR"/>
    <s v="519 CONDOR"/>
    <n v="778.07999751716852"/>
    <n v="279.33999174833298"/>
    <n v="68.247200325566496"/>
    <n v="1125.6671895910681"/>
    <n v="1121.7195130000002"/>
    <n v="3.9476765910678751"/>
    <n v="1121.7195130000002"/>
    <n v="3.9476765910678751"/>
  </r>
  <r>
    <x v="0"/>
    <s v="Red Distribución"/>
    <x v="0"/>
    <s v="CANDELEDA:Z295964-1 UNI21 A101"/>
    <n v="2042335"/>
    <s v="[EirmtpvjsScexLCPM]"/>
    <x v="2"/>
    <s v="Otras Causas"/>
    <d v="2023-10-27T00:00:00"/>
    <x v="5"/>
    <d v="2023-11-03T00:00:00"/>
    <d v="2024-05-10T00:00:00"/>
    <d v="2025-08-13T00:00:00"/>
    <m/>
    <m/>
    <s v="519 CONDOR"/>
    <s v="519 CONDOR"/>
    <s v="519 CONDOR"/>
    <n v="201.88000129908323"/>
    <n v="20.049999415874481"/>
    <n v="23.419599782237412"/>
    <n v="245.34960049719513"/>
    <n v="1.212"/>
    <n v="244.13760049719514"/>
    <n v="24.606507999999998"/>
    <n v="220.74309249719514"/>
  </r>
  <r>
    <x v="0"/>
    <s v="Red Distribución"/>
    <x v="0"/>
    <s v="CANDELEDA:Z369558 UNICO21 A102"/>
    <n v="2043141"/>
    <s v="[EirmtpvsScexLCNTfFg]"/>
    <x v="0"/>
    <s v="Confirmado"/>
    <d v="2023-09-08T00:00:00"/>
    <x v="6"/>
    <d v="2025-04-14T00:00:00"/>
    <d v="2025-03-21T00:00:00"/>
    <m/>
    <d v="2025-06-20T00:00:00"/>
    <d v="2025-07-14T00:00:00"/>
    <s v="519 CONDOR"/>
    <s v="519 CONDOR"/>
    <s v="519 CONDOR"/>
    <n v="4849.9699604660273"/>
    <n v="290.94999140501022"/>
    <n v="353.61548557306469"/>
    <n v="5494.5354374441022"/>
    <n v="917.16258900000003"/>
    <n v="4577.3728484441017"/>
    <n v="917.16258900000003"/>
    <n v="4577.3728484441017"/>
  </r>
  <r>
    <x v="0"/>
    <s v="Red Distribución"/>
    <x v="0"/>
    <s v="ARENAS S.PEDRO:Z372116 UNICO21 A101"/>
    <n v="2049011"/>
    <s v="[EirmtpvcxP]"/>
    <x v="2"/>
    <s v="Parámetros de Control"/>
    <d v="2022-11-17T00:00:00"/>
    <x v="7"/>
    <d v="2023-02-24T00:00:00"/>
    <m/>
    <d v="2025-05-29T00:00:00"/>
    <m/>
    <m/>
    <s v="N/A"/>
    <s v="N/A"/>
    <s v="N/A"/>
    <n v="0"/>
    <n v="0"/>
    <n v="0"/>
    <n v="0"/>
    <n v="0"/>
    <n v="0"/>
    <n v="0"/>
    <n v="0"/>
  </r>
  <r>
    <x v="0"/>
    <s v="Red Distribución"/>
    <x v="0"/>
    <s v="ARENAS S.PEDRO:Z259400 UNICO21 A102"/>
    <n v="2050601"/>
    <s v="[EirmtpvjsSceLCNTg]"/>
    <x v="1"/>
    <s v="Pend. Cierre Material"/>
    <d v="2022-11-21T00:00:00"/>
    <x v="8"/>
    <d v="2023-02-28T00:00:00"/>
    <d v="2023-10-23T00:00:00"/>
    <m/>
    <d v="2025-12-16T00:00:00"/>
    <d v="2025-12-29T00:00:00"/>
    <s v="519 CONDOR"/>
    <s v="519 CONDOR"/>
    <s v="519 CONDOR"/>
    <n v="88.638200000000012"/>
    <n v="0.7"/>
    <n v="16.567304"/>
    <n v="105.90550400000001"/>
    <n v="101.994908"/>
    <n v="3.9105960000000124"/>
    <n v="101.99490799999998"/>
    <n v="3.9105960000000266"/>
  </r>
  <r>
    <x v="0"/>
    <s v="Red Distribución"/>
    <x v="0"/>
    <s v="ARENAS S.PEDRO:Z259401 UNICO21 A102"/>
    <n v="2050602"/>
    <s v="[EirmtpvjsScexLCPf]"/>
    <x v="3"/>
    <s v="Comenzado"/>
    <d v="2022-11-21T00:00:00"/>
    <x v="9"/>
    <d v="2023-04-03T00:00:00"/>
    <d v="2025-07-16T00:00:00"/>
    <m/>
    <m/>
    <m/>
    <s v="519 CONDOR"/>
    <s v="N/A"/>
    <s v="519 CONDOR"/>
    <n v="1024.4299981296062"/>
    <n v="0"/>
    <n v="85.266996698074081"/>
    <n v="1109.6969948276803"/>
    <n v="139.93650000000002"/>
    <n v="969.7604948276803"/>
    <n v="0"/>
    <n v="1109.6969948276803"/>
  </r>
  <r>
    <x v="0"/>
    <s v="Red Distribución"/>
    <x v="0"/>
    <s v="ARENAS S.PEDRO:Z266929 UNICO21 A102"/>
    <n v="2050609"/>
    <s v="[EirmtpvjsScexLP]"/>
    <x v="2"/>
    <s v="Parámetros de Control"/>
    <d v="2022-11-29T00:00:00"/>
    <x v="10"/>
    <d v="2023-03-24T00:00:00"/>
    <d v="2025-01-13T00:00:00"/>
    <d v="2025-10-08T00:00:00"/>
    <m/>
    <m/>
    <s v="519 CONDOR"/>
    <s v="519 CONDOR"/>
    <s v="519 CONDOR"/>
    <n v="746.6920024554729"/>
    <n v="27.089999198913574"/>
    <n v="66.264799857181288"/>
    <n v="840.04680151156776"/>
    <n v="7.8780000000000001"/>
    <n v="832.16880151156772"/>
    <n v="7.8780000000000001"/>
    <n v="832.16880151156772"/>
  </r>
  <r>
    <x v="0"/>
    <s v="Red Distribución"/>
    <x v="0"/>
    <s v="ARENAS S.PEDRO:Z258676 UNICO21 A102"/>
    <n v="2051243"/>
    <s v="[EirmtpvcxP]"/>
    <x v="2"/>
    <s v="Parámetros de Control"/>
    <d v="2022-11-29T00:00:00"/>
    <x v="11"/>
    <d v="2023-03-15T00:00:00"/>
    <m/>
    <d v="2024-05-31T00:00:00"/>
    <m/>
    <m/>
    <s v="N/A"/>
    <s v="N/A"/>
    <s v="N/A"/>
    <n v="0"/>
    <n v="0"/>
    <n v="0"/>
    <n v="0"/>
    <n v="18.18"/>
    <n v="-18.18"/>
    <n v="18.18"/>
    <n v="-18.18"/>
  </r>
  <r>
    <x v="0"/>
    <s v="Red Distribución"/>
    <x v="0"/>
    <s v="ARENAS S.PEDRO:Z372123 UNICO21 A101"/>
    <n v="2051276"/>
    <s v="[EirmtpvcP]"/>
    <x v="2"/>
    <s v="Parámetros de Control"/>
    <d v="2022-11-22T00:00:00"/>
    <x v="7"/>
    <d v="2023-02-24T00:00:00"/>
    <m/>
    <d v="2024-07-24T00:00:00"/>
    <m/>
    <m/>
    <s v="N/A"/>
    <s v="N/A"/>
    <s v="N/A"/>
    <n v="0"/>
    <n v="0"/>
    <n v="0"/>
    <n v="0"/>
    <n v="0"/>
    <n v="0"/>
    <n v="0"/>
    <n v="0"/>
  </r>
  <r>
    <x v="0"/>
    <s v="Red Distribución"/>
    <x v="0"/>
    <s v="BARCO AVILA:Z343956 UNICO21 A101"/>
    <n v="2056257"/>
    <s v="[EirmtpvjsScexLCN]"/>
    <x v="4"/>
    <s v="Con PO"/>
    <d v="2023-03-13T00:00:00"/>
    <x v="12"/>
    <d v="2024-07-05T00:00:00"/>
    <d v="2025-07-11T00:00:00"/>
    <m/>
    <d v="2025-12-19T00:00:00"/>
    <m/>
    <s v="519 CONDOR"/>
    <s v="N/A"/>
    <s v="519 CONDOR"/>
    <n v="690.29269999999997"/>
    <n v="0"/>
    <n v="66.533629999999988"/>
    <n v="756.82632999999998"/>
    <n v="1452.0369300000004"/>
    <n v="-695.21060000000045"/>
    <n v="47.35427399999999"/>
    <n v="709.47205599999995"/>
  </r>
  <r>
    <x v="0"/>
    <s v="Red Distribución"/>
    <x v="0"/>
    <s v="BARCO AVILA:Z372797 UNICO21 A101"/>
    <n v="2056261"/>
    <s v="[EirmtpvjsSceLP]"/>
    <x v="2"/>
    <s v="Parámetros de Control"/>
    <d v="2023-09-08T00:00:00"/>
    <x v="13"/>
    <d v="2024-07-23T00:00:00"/>
    <d v="2025-01-20T00:00:00"/>
    <d v="2025-10-08T00:00:00"/>
    <m/>
    <m/>
    <s v="519 CONDOR"/>
    <s v="N/A"/>
    <s v="519 CONDOR"/>
    <n v="214.72000122070313"/>
    <n v="0"/>
    <n v="24.909199663493041"/>
    <n v="239.62920088419617"/>
    <n v="14.544"/>
    <n v="225.08520088419615"/>
    <n v="14.544"/>
    <n v="225.08520088419615"/>
  </r>
  <r>
    <x v="0"/>
    <s v="Red Distribución"/>
    <x v="0"/>
    <s v="BARCO AVILA:Z372948 UNICO21 A101"/>
    <n v="2056263"/>
    <s v="[EirmtpvjsSceLCNTfFg]"/>
    <x v="0"/>
    <s v="Confirmado"/>
    <d v="2023-05-02T00:00:00"/>
    <x v="14"/>
    <d v="2023-05-16T00:00:00"/>
    <d v="2024-09-30T00:00:00"/>
    <m/>
    <d v="2025-10-10T00:00:00"/>
    <d v="2025-10-31T00:00:00"/>
    <s v="519 CONDOR"/>
    <s v="519 CONDOR"/>
    <s v="519 CONDOR"/>
    <n v="310.49000129848719"/>
    <n v="89.709997355937958"/>
    <n v="31.004100039956711"/>
    <n v="431.20409869438186"/>
    <n v="493.58770900000007"/>
    <n v="-62.38361030561822"/>
    <n v="493.58770899999996"/>
    <n v="-62.383610305618106"/>
  </r>
  <r>
    <x v="0"/>
    <s v="Red Distribución"/>
    <x v="0"/>
    <s v="MUÑICO:Z373595 UNI21 CASTOR A101"/>
    <n v="2062015"/>
    <s v="[EirmtpvjsScexLCNTg]"/>
    <x v="1"/>
    <s v="Pend. Cierre Material"/>
    <d v="2023-10-27T00:00:00"/>
    <x v="15"/>
    <d v="2024-06-03T00:00:00"/>
    <d v="2025-04-07T00:00:00"/>
    <m/>
    <d v="2025-10-20T00:00:00"/>
    <d v="2025-11-06T00:00:00"/>
    <s v="519 CONDOR"/>
    <s v="519 CONDOR"/>
    <s v="519 CONDOR"/>
    <n v="893.43000125139952"/>
    <n v="0.69999998807907104"/>
    <n v="73.964099001494787"/>
    <n v="968.09410024097338"/>
    <n v="851.47002100000009"/>
    <n v="116.62407924097329"/>
    <n v="851.47002099999997"/>
    <n v="116.6240792409734"/>
  </r>
  <r>
    <x v="0"/>
    <s v="Red Distribución"/>
    <x v="0"/>
    <s v="MUÑICO:Z373613 UNICO21 A101"/>
    <n v="2062016"/>
    <s v="[EirmtpvsScexLP]"/>
    <x v="2"/>
    <s v="Parámetros de Control"/>
    <d v="2023-10-27T00:00:00"/>
    <x v="16"/>
    <d v="2025-07-31T00:00:00"/>
    <d v="2024-05-09T00:00:00"/>
    <d v="2025-10-08T00:00:00"/>
    <m/>
    <m/>
    <s v="519 CONDOR"/>
    <s v="N/A"/>
    <s v="519 CONDOR"/>
    <n v="290.84000082314014"/>
    <n v="0"/>
    <n v="29.273699993184948"/>
    <n v="320.11370081632509"/>
    <n v="0"/>
    <n v="320.11370081632509"/>
    <n v="0"/>
    <n v="320.11370081632509"/>
  </r>
  <r>
    <x v="0"/>
    <s v="Red Distribución"/>
    <x v="0"/>
    <s v="CEPEDA MORA:Z374111 UNICO21 A101"/>
    <n v="2063594"/>
    <s v="[EirmtpvjsScexLCNTg]"/>
    <x v="1"/>
    <s v="Pend. Cierre Material"/>
    <d v="2023-01-17T00:00:00"/>
    <x v="17"/>
    <d v="2023-07-24T00:00:00"/>
    <d v="2024-12-12T00:00:00"/>
    <m/>
    <d v="2025-06-09T00:00:00"/>
    <d v="2025-06-30T00:00:00"/>
    <s v="519 CONDOR"/>
    <s v="N/A"/>
    <s v="519 CONDOR"/>
    <n v="362.12000181525946"/>
    <n v="0"/>
    <n v="39.396699261441086"/>
    <n v="401.51670107670054"/>
    <n v="445.84700800000007"/>
    <n v="-44.330306923299531"/>
    <n v="445.84700799999996"/>
    <n v="-44.330306923299418"/>
  </r>
  <r>
    <x v="0"/>
    <s v="Red Distribución"/>
    <x v="0"/>
    <s v="CEPEDA MORA:Z374118 UNI21 CASTOR A101"/>
    <n v="2063597"/>
    <s v="[EirmtpvjsScexLCN]"/>
    <x v="4"/>
    <s v="Con PO"/>
    <d v="2023-06-30T00:00:00"/>
    <x v="18"/>
    <d v="2023-08-21T00:00:00"/>
    <d v="2025-06-30T00:00:00"/>
    <m/>
    <d v="2025-12-29T00:00:00"/>
    <m/>
    <s v="519 CONDOR"/>
    <s v="N/A"/>
    <s v="519 CONDOR"/>
    <n v="4155.8534499999996"/>
    <n v="0"/>
    <n v="321.42068699999999"/>
    <n v="4477.2741369999994"/>
    <n v="2166.5551"/>
    <n v="2310.7190369999994"/>
    <n v="90.293999999999997"/>
    <n v="4386.9801369999996"/>
  </r>
  <r>
    <x v="0"/>
    <s v="Red Distribución"/>
    <x v="0"/>
    <s v="CEPEDA MORA:Z374125 UNI21 CASTOR A101"/>
    <n v="2063614"/>
    <s v="[EirmtpvjsScexLCNTg]"/>
    <x v="1"/>
    <s v="Pend. Cierre Material"/>
    <d v="2023-06-30T00:00:00"/>
    <x v="19"/>
    <d v="2023-07-27T00:00:00"/>
    <d v="2025-06-27T00:00:00"/>
    <m/>
    <d v="2025-11-14T00:00:00"/>
    <d v="2025-12-04T00:00:00"/>
    <s v="519 CONDOR"/>
    <s v="N/A"/>
    <s v="519 CONDOR"/>
    <n v="1891.3299999833107"/>
    <n v="0"/>
    <n v="143.02889848316681"/>
    <n v="2034.3588984664775"/>
    <n v="2183.69047"/>
    <n v="-149.33157153352249"/>
    <n v="2183.6904700000005"/>
    <n v="-149.33157153352295"/>
  </r>
  <r>
    <x v="0"/>
    <s v="Otras operadoras"/>
    <x v="0"/>
    <s v="0511021: 907SUCW74762023050400 ADAMOTEIB"/>
    <n v="2114346"/>
    <s v="[EirmtpvjsScaexCPNTfF]"/>
    <x v="5"/>
    <s v="Solicitada Anulación"/>
    <d v="2023-08-11T00:00:00"/>
    <x v="20"/>
    <d v="2023-08-23T00:00:00"/>
    <d v="2023-09-07T00:00:00"/>
    <m/>
    <d v="2024-01-24T00:00:00"/>
    <d v="2024-04-23T00:00:00"/>
    <s v="519 CONDOR"/>
    <s v="N/A"/>
    <s v="N/A"/>
    <n v="21.123076999999995"/>
    <n v="0"/>
    <n v="0"/>
    <n v="21.123076999999995"/>
    <n v="21.123076999999995"/>
    <n v="0"/>
    <n v="21.123076999999995"/>
    <n v="0"/>
  </r>
  <r>
    <x v="0"/>
    <s v="Red Distribución"/>
    <x v="0"/>
    <s v="BARCO AVILA:Z381112 UNICO21 A101"/>
    <n v="2124783"/>
    <s v="[EirmtpvjsScexLCNTg]"/>
    <x v="1"/>
    <s v="Pend. Cierre Material"/>
    <d v="2023-10-23T00:00:00"/>
    <x v="21"/>
    <d v="2024-07-04T00:00:00"/>
    <d v="2025-01-20T00:00:00"/>
    <m/>
    <d v="2025-10-22T00:00:00"/>
    <d v="2025-11-11T00:00:00"/>
    <s v="519 CONDOR"/>
    <s v="519 CONDOR"/>
    <s v="519 CONDOR"/>
    <n v="285.66999620199203"/>
    <n v="28.769999086856842"/>
    <n v="33.966798870113507"/>
    <n v="348.40679415896238"/>
    <n v="273.835171"/>
    <n v="74.571623158962382"/>
    <n v="273.835171"/>
    <n v="74.571623158962382"/>
  </r>
  <r>
    <x v="0"/>
    <s v="Red Distribución"/>
    <x v="0"/>
    <s v="BARCO AVILA:Z381113 UNICO21 A101"/>
    <n v="2124784"/>
    <s v="[EirmtpvsSceLCNTfFg]"/>
    <x v="0"/>
    <s v="Confirmado"/>
    <d v="2023-10-22T00:00:00"/>
    <x v="22"/>
    <d v="2024-05-27T00:00:00"/>
    <d v="2024-05-10T00:00:00"/>
    <m/>
    <d v="2025-10-10T00:00:00"/>
    <d v="2025-10-17T00:00:00"/>
    <s v="519 CONDOR"/>
    <s v="519 CONDOR"/>
    <s v="519 CONDOR"/>
    <n v="239.93999862670898"/>
    <n v="16.73999947309494"/>
    <n v="26.543299968764927"/>
    <n v="283.22329806856885"/>
    <n v="295.34597400000001"/>
    <n v="-12.122675931431161"/>
    <n v="295.34597399999996"/>
    <n v="-12.122675931431104"/>
  </r>
  <r>
    <x v="0"/>
    <s v="Red Distribución"/>
    <x v="0"/>
    <s v="BARCO AVILA:Z381115 UNICO21 A101"/>
    <n v="2124786"/>
    <s v="[EirmtpvjsScexLCNTg]"/>
    <x v="1"/>
    <s v="Pend. Cierre Material"/>
    <d v="2023-10-22T00:00:00"/>
    <x v="21"/>
    <d v="2024-07-04T00:00:00"/>
    <d v="2025-04-21T00:00:00"/>
    <m/>
    <d v="2025-10-22T00:00:00"/>
    <d v="2025-11-07T00:00:00"/>
    <s v="519 CONDOR"/>
    <s v="519 CONDOR"/>
    <s v="519 CONDOR"/>
    <n v="1676.2699861377478"/>
    <n v="0.69999998807907104"/>
    <n v="129.97530014212498"/>
    <n v="1806.9452862679518"/>
    <n v="1088.4158009999999"/>
    <n v="718.52948526795194"/>
    <n v="1088.4158010000001"/>
    <n v="718.52948526795171"/>
  </r>
  <r>
    <x v="0"/>
    <s v="Red Distribución"/>
    <x v="0"/>
    <s v="BARCO AVILA:Z381116 UNICO21 A101"/>
    <n v="2124787"/>
    <s v="[EirmtpvjsScexLCNTg]"/>
    <x v="1"/>
    <s v="Pend. Cierre Material"/>
    <d v="2023-10-23T00:00:00"/>
    <x v="23"/>
    <d v="2024-07-08T00:00:00"/>
    <d v="2025-04-21T00:00:00"/>
    <m/>
    <d v="2025-10-14T00:00:00"/>
    <d v="2025-10-27T00:00:00"/>
    <s v="519 CONDOR"/>
    <s v="519 CONDOR"/>
    <s v="519 CONDOR"/>
    <n v="1017.299995854497"/>
    <n v="0.69999998807907104"/>
    <n v="84.648899788061499"/>
    <n v="1102.6488956306375"/>
    <n v="1149.6913640000002"/>
    <n v="-47.042468369362723"/>
    <n v="1149.691364"/>
    <n v="-47.042468369362496"/>
  </r>
  <r>
    <x v="0"/>
    <s v="Red Distribución"/>
    <x v="0"/>
    <s v="BARCO AVILA:Z381117 UNICO21 A101"/>
    <n v="2124788"/>
    <s v="[EirmtpvjsScexLCNTg]"/>
    <x v="1"/>
    <s v="Pend. Cierre Material"/>
    <d v="2023-10-22T00:00:00"/>
    <x v="24"/>
    <d v="2024-08-09T00:00:00"/>
    <d v="2025-03-31T00:00:00"/>
    <m/>
    <d v="2025-10-20T00:00:00"/>
    <d v="2025-11-10T00:00:00"/>
    <s v="519 CONDOR"/>
    <s v="519 CONDOR"/>
    <s v="519 CONDOR"/>
    <n v="365.70999892055988"/>
    <n v="12.729999601840973"/>
    <n v="39.960198394353711"/>
    <n v="418.40019691675457"/>
    <n v="372.32030100000009"/>
    <n v="46.079895916754481"/>
    <n v="372.32030099999997"/>
    <n v="46.079895916754595"/>
  </r>
  <r>
    <x v="0"/>
    <s v="Red Distribución"/>
    <x v="0"/>
    <s v="BARCO AVILA:Z381118 UNICO21 A101"/>
    <n v="2124789"/>
    <s v="[EirmtpvjsScexLCNTg]"/>
    <x v="1"/>
    <s v="Pend. Cierre Material"/>
    <d v="2023-10-22T00:00:00"/>
    <x v="25"/>
    <d v="2025-01-10T00:00:00"/>
    <d v="2025-04-21T00:00:00"/>
    <m/>
    <d v="2025-11-14T00:00:00"/>
    <d v="2025-11-24T00:00:00"/>
    <s v="519 CONDOR"/>
    <s v="519 CONDOR"/>
    <s v="519 CONDOR"/>
    <n v="1411.109987616539"/>
    <n v="96.939996898174286"/>
    <n v="108.42370028204391"/>
    <n v="1616.4736847967572"/>
    <n v="1255.4733110000002"/>
    <n v="361.000373796757"/>
    <n v="1255.4733110000002"/>
    <n v="361.000373796757"/>
  </r>
  <r>
    <x v="0"/>
    <s v="Sin Definir"/>
    <x v="0"/>
    <s v="BARCO AVILA:Z 372798 UNICO21 A101"/>
    <n v="2207973"/>
    <s v="[irmtpvjsSceLCNTg]"/>
    <x v="1"/>
    <s v="Pend. Cierre Material"/>
    <m/>
    <x v="26"/>
    <d v="2025-04-10T00:00:00"/>
    <d v="2025-05-15T00:00:00"/>
    <m/>
    <d v="2025-10-28T00:00:00"/>
    <d v="2025-11-07T00:00:00"/>
    <s v="519 CONDOR"/>
    <s v="N/A"/>
    <s v="N/A"/>
    <n v="2146.8200118988752"/>
    <n v="0"/>
    <n v="0"/>
    <n v="2146.8200118988752"/>
    <n v="4700.7613070000007"/>
    <n v="-2553.9412951011254"/>
    <n v="4700.7613070000007"/>
    <n v="-2553.9412951011254"/>
  </r>
  <r>
    <x v="0"/>
    <s v="Red Distribución"/>
    <x v="0"/>
    <s v="AVILA: FARO2022+F1 198719(Jesus del Gran Poder Perpetuo Socorro)"/>
    <n v="8309441"/>
    <s v="[EirvceCNTFg]"/>
    <x v="0"/>
    <s v="Confirmado"/>
    <d v="2022-04-17T00:00:00"/>
    <x v="27"/>
    <d v="2023-03-14T00:00:00"/>
    <d v="2023-03-14T00:00:00"/>
    <m/>
    <d v="2023-06-12T00:00:00"/>
    <d v="2023-08-29T00:00:00"/>
    <s v="519 CONDOR"/>
    <s v="519 CONDOR"/>
    <s v="519 CONDOR"/>
    <n v="343.95879846811295"/>
    <n v="40.719999134540558"/>
    <n v="40.10728575682856"/>
    <n v="424.78608335948206"/>
    <n v="298.75145400000008"/>
    <n v="126.03462935948198"/>
    <n v="298.74830800000007"/>
    <n v="126.037775359482"/>
  </r>
  <r>
    <x v="0"/>
    <s v="Red Distribución"/>
    <x v="0"/>
    <s v="AVILA: FARO2022 F1 198668(burgohondo 5-15)"/>
    <n v="8309465"/>
    <s v="[EirvceCNTfFAg]"/>
    <x v="0"/>
    <s v="Confirmado"/>
    <d v="2022-03-25T00:00:00"/>
    <x v="28"/>
    <d v="2022-05-04T00:00:00"/>
    <d v="2022-05-04T00:00:00"/>
    <m/>
    <d v="2023-05-31T00:00:00"/>
    <d v="2023-07-13T00:00:00"/>
    <s v="519 CONDOR"/>
    <s v="519 CONDOR"/>
    <s v="519 CONDOR"/>
    <n v="117.46990197896957"/>
    <n v="8.4279997944831848"/>
    <n v="11.688250839047669"/>
    <n v="137.58615261250043"/>
    <n v="64.772368"/>
    <n v="72.813784612500427"/>
    <n v="71.884132000000022"/>
    <n v="65.702020612500405"/>
  </r>
  <r>
    <x v="0"/>
    <s v="Red Distribución"/>
    <x v="0"/>
    <s v="AVILA: FARO2022+F1 198487(ESTACION 42)"/>
    <n v="8309886"/>
    <s v="[EirvceCNTFg]"/>
    <x v="0"/>
    <s v="Confirmado"/>
    <d v="2022-03-25T00:00:00"/>
    <x v="29"/>
    <d v="2022-03-25T00:00:00"/>
    <d v="2023-03-14T00:00:00"/>
    <m/>
    <d v="2023-07-20T00:00:00"/>
    <d v="2023-08-23T00:00:00"/>
    <s v="519 CONDOR"/>
    <s v="519 CONDOR"/>
    <s v="519 CONDOR"/>
    <n v="20.022700190544128"/>
    <n v="4.5639998912811279"/>
    <n v="11.177901701893241"/>
    <n v="35.764601783718497"/>
    <n v="41.032936999999997"/>
    <n v="-5.2683352162814998"/>
    <n v="41.032937000000004"/>
    <n v="-5.2683352162815069"/>
  </r>
  <r>
    <x v="0"/>
    <s v="Red Distribución"/>
    <x v="0"/>
    <s v="AVILA: FARO2022+F1 198528(HORNOS CALEROS 26)"/>
    <n v="8309972"/>
    <s v="[EirvceCNTF]"/>
    <x v="5"/>
    <s v="Solicitada Anulación"/>
    <d v="2022-04-15T00:00:00"/>
    <x v="28"/>
    <d v="2022-05-04T00:00:00"/>
    <d v="2022-05-04T00:00:00"/>
    <m/>
    <d v="2023-07-31T00:00:00"/>
    <d v="2023-10-30T00:00:00"/>
    <s v="519 CONDOR"/>
    <s v="519 CONDOR"/>
    <s v="519 CONDOR"/>
    <n v="12.01090008020401"/>
    <n v="0.69999998807907104"/>
    <n v="5.0126329195840356"/>
    <n v="17.723532987867117"/>
    <n v="0"/>
    <n v="17.723532987867117"/>
    <n v="3.6138329999999996"/>
    <n v="14.109699987867117"/>
  </r>
  <r>
    <x v="0"/>
    <s v="Red Distribución"/>
    <x v="0"/>
    <s v="AVILA: FARO2022+F1 198529(Madrid 21)"/>
    <n v="8309973"/>
    <s v="[EirvcaeCNTfF]"/>
    <x v="5"/>
    <s v="Solicitada Anulación"/>
    <d v="2022-04-07T00:00:00"/>
    <x v="28"/>
    <d v="2022-05-04T00:00:00"/>
    <d v="2022-05-04T00:00:00"/>
    <m/>
    <d v="2024-01-24T00:00:00"/>
    <d v="2024-01-24T00:00:00"/>
    <s v="N/A"/>
    <s v="519 CONDOR"/>
    <s v="519 CONDOR"/>
    <n v="0"/>
    <n v="4.5639998912811279"/>
    <n v="11.52111271172379"/>
    <n v="16.085112603004916"/>
    <n v="16.085112603004916"/>
    <n v="0"/>
    <n v="9.4356329999999993"/>
    <n v="6.6494796030049166"/>
  </r>
  <r>
    <x v="0"/>
    <s v="Red Distribución"/>
    <x v="0"/>
    <s v="AVILA: FARO2022 F1 198599(Burgohondo 212)"/>
    <n v="8311419"/>
    <s v="[EirvceCNTFAg]"/>
    <x v="0"/>
    <s v="Confirmado"/>
    <d v="2022-04-15T00:00:00"/>
    <x v="28"/>
    <d v="2022-05-04T00:00:00"/>
    <d v="2022-05-04T00:00:00"/>
    <m/>
    <d v="2023-07-20T00:00:00"/>
    <d v="2023-08-31T00:00:00"/>
    <s v="519 CONDOR"/>
    <s v="519 CONDOR"/>
    <s v="519 CONDOR"/>
    <n v="30.773999899625778"/>
    <n v="4.5639998912811279"/>
    <n v="11.995976683808074"/>
    <n v="47.33397647471498"/>
    <n v="44.460346000000001"/>
    <n v="2.8736304747149788"/>
    <n v="44.460346000000001"/>
    <n v="2.8736304747149788"/>
  </r>
  <r>
    <x v="0"/>
    <s v="Red Distribución"/>
    <x v="0"/>
    <s v="AVILA: FARO2022+F1 198581(Nuestra Señora de Sonsoles-Rufino Martin Ve)"/>
    <n v="8311502"/>
    <s v="[EirvceCNTFAg]"/>
    <x v="0"/>
    <s v="Confirmado"/>
    <d v="2022-04-18T00:00:00"/>
    <x v="30"/>
    <d v="2022-04-18T00:00:00"/>
    <d v="2022-04-18T00:00:00"/>
    <m/>
    <d v="2023-05-19T00:00:00"/>
    <d v="2023-07-11T00:00:00"/>
    <s v="N/A"/>
    <s v="519 CONDOR"/>
    <s v="519 CONDOR"/>
    <n v="0"/>
    <n v="8.4279997944831848"/>
    <n v="19.685881165449359"/>
    <n v="28.113880959932544"/>
    <n v="197.945382"/>
    <n v="-169.83150104006745"/>
    <n v="200.77606699999998"/>
    <n v="-172.66218604006744"/>
  </r>
  <r>
    <x v="0"/>
    <s v="Red Distribución"/>
    <x v="0"/>
    <s v="AVILA: FARO2022+F1 198632(Gredos-Serrota-Valle del Tietar)"/>
    <n v="8312840"/>
    <s v="[EirvceCNTFg]"/>
    <x v="0"/>
    <s v="Confirmado"/>
    <d v="2022-04-08T00:00:00"/>
    <x v="28"/>
    <d v="2022-05-04T00:00:00"/>
    <d v="2022-05-04T00:00:00"/>
    <m/>
    <d v="2023-06-29T00:00:00"/>
    <d v="2023-08-22T00:00:00"/>
    <s v="N/A"/>
    <s v="519 CONDOR"/>
    <s v="519 CONDOR"/>
    <n v="0"/>
    <n v="0.69999998807907104"/>
    <n v="13.115407589389207"/>
    <n v="13.815407577468278"/>
    <n v="6.0547710000000006"/>
    <n v="7.7606365774682775"/>
    <n v="86.116378000000012"/>
    <n v="-72.300970422531734"/>
  </r>
  <r>
    <x v="0"/>
    <s v="Red Distribución"/>
    <x v="0"/>
    <s v="AVILA: FARO2022 F1 198597(Moraña Valle del Tietar)"/>
    <n v="8312867"/>
    <s v="[EirvceCNTfFAg]"/>
    <x v="0"/>
    <s v="Confirmado"/>
    <d v="2022-04-08T00:00:00"/>
    <x v="28"/>
    <d v="2022-05-04T00:00:00"/>
    <d v="2022-05-04T00:00:00"/>
    <m/>
    <d v="2023-06-29T00:00:00"/>
    <d v="2023-08-28T00:00:00"/>
    <s v="519 CONDOR"/>
    <s v="519 CONDOR"/>
    <s v="519 CONDOR"/>
    <n v="33.905299425125122"/>
    <n v="0.69999998807907104"/>
    <n v="12.23493063207777"/>
    <n v="46.840230045281963"/>
    <n v="56.766501999999996"/>
    <n v="-9.9262719547180325"/>
    <n v="56.76650200000001"/>
    <n v="-9.9262719547180467"/>
  </r>
  <r>
    <x v="0"/>
    <s v="Red Distribución"/>
    <x v="0"/>
    <s v="AVILA: FARO2022+F1 198646(Doctor Jesus Galan 25)"/>
    <n v="8312875"/>
    <s v="[EirvceCNTFA]"/>
    <x v="0"/>
    <s v="Confirmado"/>
    <d v="2022-04-18T00:00:00"/>
    <x v="30"/>
    <d v="2022-04-18T00:00:00"/>
    <d v="2022-04-18T00:00:00"/>
    <m/>
    <d v="2022-04-22T00:00:00"/>
    <d v="2022-06-01T00:00:00"/>
    <s v="N/A"/>
    <s v="519 CONDOR"/>
    <s v="N/A"/>
    <n v="0"/>
    <n v="6.0093998312950134"/>
    <n v="0"/>
    <n v="6.0093998312950134"/>
    <n v="0"/>
    <n v="6.0093998312950134"/>
    <n v="0.44629200000000002"/>
    <n v="5.5631078312950137"/>
  </r>
  <r>
    <x v="0"/>
    <s v="Red Distribución"/>
    <x v="0"/>
    <s v="AVILA: FARO2022 F1 198647(Cubillo-Virgen de Soterraña)"/>
    <n v="8312882"/>
    <s v="[EirvceCNTfFAg]"/>
    <x v="0"/>
    <s v="Confirmado"/>
    <d v="2022-04-09T00:00:00"/>
    <x v="28"/>
    <d v="2022-05-04T00:00:00"/>
    <d v="2022-05-04T00:00:00"/>
    <m/>
    <d v="2023-07-20T00:00:00"/>
    <d v="2023-08-23T00:00:00"/>
    <s v="N/A"/>
    <s v="519 CONDOR"/>
    <s v="519 CONDOR"/>
    <n v="0"/>
    <n v="0.69999998807907104"/>
    <n v="12.619996728072568"/>
    <n v="13.319996716151639"/>
    <n v="68.734607999999994"/>
    <n v="-55.414611283848359"/>
    <n v="68.734608000000009"/>
    <n v="-55.414611283848373"/>
  </r>
  <r>
    <x v="0"/>
    <s v="Red Distribución"/>
    <x v="0"/>
    <s v="AVILA: FARO2022+F1 198652(Segovia 14-21)"/>
    <n v="8312886"/>
    <s v="[EirvceCNTFAg]"/>
    <x v="0"/>
    <s v="Confirmado"/>
    <d v="2022-03-21T00:00:00"/>
    <x v="30"/>
    <d v="2022-04-18T00:00:00"/>
    <d v="2022-03-22T00:00:00"/>
    <m/>
    <d v="2023-05-31T00:00:00"/>
    <d v="2023-07-14T00:00:00"/>
    <s v="N/A"/>
    <s v="519 CONDOR"/>
    <s v="519 CONDOR"/>
    <n v="0"/>
    <n v="8.4279997944831848"/>
    <n v="8.4745096375966114"/>
    <n v="16.902509432079796"/>
    <n v="54.649500000000003"/>
    <n v="-37.746990567920207"/>
    <n v="57.236404000000007"/>
    <n v="-40.333894567920211"/>
  </r>
  <r>
    <x v="0"/>
    <s v="Red Distribución"/>
    <x v="0"/>
    <s v="ARENAS DE SAN PEDRO: FARO2022+F2 258690 (Alvaro de Luna y otras)"/>
    <n v="8346783"/>
    <s v="[EirvaexLP]"/>
    <x v="5"/>
    <s v="Anulado"/>
    <d v="2022-09-12T00:00:00"/>
    <x v="31"/>
    <d v="2022-09-12T00:00:00"/>
    <d v="2022-09-21T00:00:00"/>
    <d v="2024-08-20T00:00:00"/>
    <m/>
    <m/>
    <s v="519 CONDOR"/>
    <s v="N/A"/>
    <s v="519 CONDOR"/>
    <n v="179.40178136612894"/>
    <n v="0"/>
    <n v="28.19292694457782"/>
    <n v="207.59470831070678"/>
    <n v="4.18"/>
    <n v="203.41470831070677"/>
    <n v="4.18"/>
    <n v="203.41470831070677"/>
  </r>
  <r>
    <x v="0"/>
    <s v="Red Alimentación"/>
    <x v="0"/>
    <s v="05 BAVI.: ALIM LyC A-101A UNICO21 EL BARCO 1"/>
    <n v="8431098"/>
    <s v="[EirvcexLCNTg]"/>
    <x v="1"/>
    <s v="Pend. Cierre Material"/>
    <d v="2023-11-14T00:00:00"/>
    <x v="32"/>
    <d v="2023-11-10T00:00:00"/>
    <d v="2024-05-09T00:00:00"/>
    <m/>
    <d v="2025-04-30T00:00:00"/>
    <d v="2025-06-17T00:00:00"/>
    <s v="519 CONDOR"/>
    <s v="N/A"/>
    <s v="519 CONDOR"/>
    <n v="2279.115367397666"/>
    <n v="0"/>
    <n v="187.44283666714637"/>
    <n v="2466.5582040648123"/>
    <n v="2176.7120860000005"/>
    <n v="289.84611806481189"/>
    <n v="2176.712086"/>
    <n v="289.84611806481234"/>
  </r>
  <r>
    <x v="0"/>
    <s v="Red Alimentación"/>
    <x v="0"/>
    <s v="05 ADS.: ALIM  A-102A UNICO21 ARENAS 1"/>
    <n v="8435167"/>
    <s v="[EirvcexLCNTg]"/>
    <x v="1"/>
    <s v="Pend. Cierre Material"/>
    <d v="2023-02-22T00:00:00"/>
    <x v="33"/>
    <d v="2025-02-05T00:00:00"/>
    <d v="2024-02-07T00:00:00"/>
    <m/>
    <d v="2025-10-30T00:00:00"/>
    <d v="2025-12-01T00:00:00"/>
    <s v="519 CONDOR"/>
    <s v="519 CONDOR"/>
    <s v="519 CONDOR"/>
    <n v="1784.5853"/>
    <n v="46.368000000000002"/>
    <n v="148.177515"/>
    <n v="1979.130815"/>
    <n v="1943.3689639999996"/>
    <n v="35.761851000000433"/>
    <n v="1943.3689640000002"/>
    <n v="35.761850999999751"/>
  </r>
  <r>
    <x v="0"/>
    <s v="Sustitución/Revisión Postes"/>
    <x v="0"/>
    <s v="202304 009 05 SUST POSTES JRP"/>
    <n v="8453049"/>
    <s v="[irvceCNTfFAg]"/>
    <x v="0"/>
    <s v="Confirmado"/>
    <m/>
    <x v="34"/>
    <d v="2023-04-26T00:00:00"/>
    <d v="2023-05-05T00:00:00"/>
    <m/>
    <d v="2023-05-05T00:00:00"/>
    <d v="2023-05-09T00:00:00"/>
    <s v="519 CONDOR"/>
    <s v="N/A"/>
    <s v="N/A"/>
    <n v="10.074200063943863"/>
    <n v="0"/>
    <n v="0"/>
    <n v="10.074200063943863"/>
    <n v="56.785514000000006"/>
    <n v="-46.711313936056143"/>
    <n v="56.785513999999999"/>
    <n v="-46.711313936056136"/>
  </r>
  <r>
    <x v="0"/>
    <s v="Red Alimentación"/>
    <x v="0"/>
    <s v="05 BAVI.: ALIM LyC A-101A UNICO21 BARCO 2"/>
    <n v="8458444"/>
    <s v="[EirvcexLCN]"/>
    <x v="4"/>
    <s v="Con PO"/>
    <d v="2024-01-26T00:00:00"/>
    <x v="35"/>
    <d v="2024-01-24T00:00:00"/>
    <d v="2024-05-09T00:00:00"/>
    <m/>
    <d v="2025-12-22T00:00:00"/>
    <m/>
    <s v="519 CONDOR"/>
    <s v="N/A"/>
    <s v="519 CONDOR"/>
    <n v="716.36840000000007"/>
    <n v="0"/>
    <n v="64.337557000000004"/>
    <n v="780.70595700000013"/>
    <n v="1857.3280900000002"/>
    <n v="-1076.6221330000001"/>
    <n v="87.685164"/>
    <n v="693.02079300000014"/>
  </r>
  <r>
    <x v="0"/>
    <s v="Red Alimentación"/>
    <x v="0"/>
    <s v="05 BAVI.: ALIM LyC A-101A UNICO21 EL BARCO 3"/>
    <n v="8459712"/>
    <s v="[EirvcexLCNTg]"/>
    <x v="1"/>
    <s v="Pend. Cierre Material"/>
    <d v="2024-01-22T00:00:00"/>
    <x v="35"/>
    <d v="2024-01-24T00:00:00"/>
    <d v="2025-04-09T00:00:00"/>
    <m/>
    <d v="2025-09-26T00:00:00"/>
    <d v="2025-10-15T00:00:00"/>
    <s v="519 CONDOR"/>
    <s v="N/A"/>
    <s v="519 CONDOR"/>
    <n v="699.71758414059877"/>
    <n v="0"/>
    <n v="67.250488176775207"/>
    <n v="766.96807231737398"/>
    <n v="1202.3734060000002"/>
    <n v="-435.40533368262618"/>
    <n v="1213.5827630000001"/>
    <n v="-446.61469068262613"/>
  </r>
  <r>
    <x v="0"/>
    <s v="Red Distribución"/>
    <x v="1"/>
    <s v="BEJAR:Z335040 PB2020 CASTOR A102"/>
    <n v="1938184"/>
    <s v="[EirmtpvjsScexCNTfFg]"/>
    <x v="0"/>
    <s v="Confirmado"/>
    <d v="2021-07-21T00:00:00"/>
    <x v="36"/>
    <d v="2021-12-17T00:00:00"/>
    <d v="2022-04-26T00:00:00"/>
    <m/>
    <d v="2023-01-31T00:00:00"/>
    <d v="2023-03-06T00:00:00"/>
    <s v="N/A"/>
    <s v="519 CONDOR"/>
    <s v="N/A"/>
    <n v="0"/>
    <n v="695.81274800000006"/>
    <n v="0"/>
    <n v="695.81274800000006"/>
    <n v="695.81274800000006"/>
    <n v="0"/>
    <n v="695.81274799999994"/>
    <n v="0"/>
  </r>
  <r>
    <x v="0"/>
    <s v="Red Distribución"/>
    <x v="1"/>
    <s v="Z335149 PEBANG2020 A102"/>
    <n v="1938199"/>
    <s v="[EirmtpvceCNTFg]"/>
    <x v="0"/>
    <s v="Confirmado"/>
    <d v="2021-09-03T00:00:00"/>
    <x v="37"/>
    <d v="2021-11-03T00:00:00"/>
    <d v="2021-11-12T00:00:00"/>
    <m/>
    <d v="2022-06-24T00:00:00"/>
    <d v="2022-10-28T00:00:00"/>
    <s v="N/A"/>
    <s v="N/A"/>
    <s v="519 CONDOR"/>
    <n v="0"/>
    <n v="0"/>
    <n v="32.260000586509705"/>
    <n v="32.260000586509705"/>
    <n v="569.45045800000003"/>
    <n v="-537.19045741349032"/>
    <n v="569.45045799999991"/>
    <n v="-537.19045741349021"/>
  </r>
  <r>
    <x v="0"/>
    <s v="Cable Enlaces"/>
    <x v="2"/>
    <s v="PEBANG2019:&lt;CF&lt;@PTDF. N.CABLE RUAA."/>
    <n v="1984703"/>
    <s v="[EirmtpvsSexLCNTg]"/>
    <x v="1"/>
    <s v="Pend. Cierre Material"/>
    <d v="2024-08-26T00:00:00"/>
    <x v="38"/>
    <d v="2025-11-05T00:00:00"/>
    <d v="2023-10-23T00:00:00"/>
    <m/>
    <d v="2025-12-01T00:00:00"/>
    <d v="2025-12-29T00:00:00"/>
    <s v="519 CONDOR"/>
    <s v="N/A"/>
    <s v="519 CONDOR"/>
    <n v="1402.9925520000002"/>
    <n v="0"/>
    <n v="4.2523999999999997"/>
    <n v="1407.2449520000002"/>
    <n v="1558.5823230000001"/>
    <n v="-151.33737099999985"/>
    <n v="1558.5823230000008"/>
    <n v="-151.33737100000053"/>
  </r>
  <r>
    <x v="0"/>
    <s v="Red Distribución"/>
    <x v="2"/>
    <s v="VILLABLINO:Z251303-1 UNI21 A101"/>
    <n v="1997183"/>
    <s v="[EirmtpvjsScexLCNTfF]"/>
    <x v="0"/>
    <s v="Confirmado"/>
    <d v="2022-05-11T00:00:00"/>
    <x v="39"/>
    <d v="2022-08-09T00:00:00"/>
    <d v="2023-05-04T00:00:00"/>
    <m/>
    <d v="2025-02-19T00:00:00"/>
    <d v="2025-02-28T00:00:00"/>
    <s v="N/A"/>
    <s v="N/A"/>
    <s v="N/A"/>
    <n v="0"/>
    <n v="0"/>
    <n v="0"/>
    <n v="0"/>
    <n v="0"/>
    <n v="0"/>
    <n v="0"/>
    <n v="0"/>
  </r>
  <r>
    <x v="0"/>
    <s v="Red Distribución"/>
    <x v="2"/>
    <s v="VILLABLINO:Z286740-1 UNI21 A101"/>
    <n v="1997185"/>
    <s v="[EirmtpvjcexP]"/>
    <x v="2"/>
    <s v="Parámetros de Control"/>
    <d v="2022-05-11T00:00:00"/>
    <x v="39"/>
    <d v="2022-08-09T00:00:00"/>
    <d v="2023-04-14T00:00:00"/>
    <d v="2023-05-26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VILLABLINO:Z353423 UNICO21 A101"/>
    <n v="1997970"/>
    <s v="[EirmtpvjsSceLCP]"/>
    <x v="2"/>
    <s v="Parámetros de Control"/>
    <d v="2022-05-18T00:00:00"/>
    <x v="40"/>
    <d v="2022-08-05T00:00:00"/>
    <d v="2022-11-17T00:00:00"/>
    <d v="2025-06-30T00:00:00"/>
    <m/>
    <m/>
    <s v="N/A"/>
    <s v="N/A"/>
    <s v="N/A"/>
    <n v="0"/>
    <n v="0"/>
    <n v="0"/>
    <n v="0"/>
    <n v="1.212"/>
    <n v="-1.212"/>
    <n v="1.212"/>
    <n v="-1.212"/>
  </r>
  <r>
    <x v="0"/>
    <s v="Red Distribución"/>
    <x v="2"/>
    <s v="VEGA ESPINARED:Z353995 UNICO21 A101"/>
    <n v="1999152"/>
    <s v="[EirmtpvjsSceP]"/>
    <x v="2"/>
    <s v="Parámetros de Control"/>
    <d v="2022-05-24T00:00:00"/>
    <x v="41"/>
    <d v="2022-06-08T00:00:00"/>
    <d v="2023-05-19T00:00:00"/>
    <d v="2023-09-25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BORRENES:Z356133 UNICO21 A101"/>
    <n v="2005234"/>
    <s v="[EirmtpvjsSceLP]"/>
    <x v="2"/>
    <s v="Parámetros de Control"/>
    <d v="2023-03-27T00:00:00"/>
    <x v="42"/>
    <d v="2023-04-19T00:00:00"/>
    <d v="2023-05-11T00:00:00"/>
    <d v="2025-08-22T00:00:00"/>
    <m/>
    <m/>
    <s v="N/A"/>
    <s v="519 CONDOR"/>
    <s v="N/A"/>
    <n v="0"/>
    <n v="0.60599999999999998"/>
    <n v="0"/>
    <n v="0.60599999999999998"/>
    <n v="0.60599999999999998"/>
    <n v="0"/>
    <n v="0.60599999999999998"/>
    <n v="0"/>
  </r>
  <r>
    <x v="0"/>
    <s v="Red Distribución"/>
    <x v="2"/>
    <s v="BAÑEZA :Z247847-1 UNI21 A102"/>
    <n v="2008222"/>
    <s v="[EirmtpvjsSceP]"/>
    <x v="2"/>
    <s v="Parámetros de Control"/>
    <d v="2023-07-11T00:00:00"/>
    <x v="43"/>
    <d v="2023-07-21T00:00:00"/>
    <d v="2024-07-08T00:00:00"/>
    <d v="2025-06-30T00:00:00"/>
    <m/>
    <m/>
    <s v="519 CONDOR"/>
    <s v="N/A"/>
    <s v="519 CONDOR"/>
    <n v="228.90999799966812"/>
    <n v="0"/>
    <n v="26.913299960494783"/>
    <n v="255.8232979601629"/>
    <n v="0"/>
    <n v="255.8232979601629"/>
    <n v="0"/>
    <n v="255.8232979601629"/>
  </r>
  <r>
    <x v="0"/>
    <s v="Red Distribución"/>
    <x v="2"/>
    <s v="BAÑEZA :Z357196 UNICO21 A103"/>
    <n v="2008530"/>
    <s v="[EirmtpvjsSceP]"/>
    <x v="2"/>
    <s v="Parámetros de Control"/>
    <d v="2022-07-25T00:00:00"/>
    <x v="44"/>
    <d v="2022-11-23T00:00:00"/>
    <d v="2024-07-05T00:00:00"/>
    <d v="2025-06-30T00:00:00"/>
    <m/>
    <m/>
    <s v="519 CONDOR"/>
    <s v="519 CONDOR"/>
    <s v="519 CONDOR"/>
    <n v="82.58999839425087"/>
    <n v="0.69999998807907104"/>
    <n v="15.578200192491707"/>
    <n v="98.868198574821648"/>
    <n v="0"/>
    <n v="98.868198574821648"/>
    <n v="0"/>
    <n v="98.868198574821648"/>
  </r>
  <r>
    <x v="0"/>
    <s v="Red Distribución"/>
    <x v="2"/>
    <s v="PARAMO SIL:Z358981 UNICO21 A101"/>
    <n v="2013803"/>
    <s v="[EirmtpvjsSceLP]"/>
    <x v="2"/>
    <s v="Parámetros de Control"/>
    <d v="2022-07-25T00:00:00"/>
    <x v="45"/>
    <d v="2022-08-28T00:00:00"/>
    <d v="2023-04-14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ARAMO SIL:Z359075 UNICO21 A101"/>
    <n v="2014129"/>
    <s v="[EirmtpvjcexP]"/>
    <x v="2"/>
    <s v="Parámetros de Control"/>
    <d v="2022-07-26T00:00:00"/>
    <x v="46"/>
    <d v="2022-08-27T00:00:00"/>
    <d v="2023-06-06T00:00:00"/>
    <d v="2023-08-2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12 UNICO21 A101"/>
    <n v="2016644"/>
    <s v="[EirmtpvjsScexLCNTfF]"/>
    <x v="0"/>
    <s v="Confirmado"/>
    <d v="2022-08-04T00:00:00"/>
    <x v="47"/>
    <d v="2022-09-19T00:00:00"/>
    <d v="2023-03-10T00:00:00"/>
    <m/>
    <d v="2025-03-05T00:00:00"/>
    <d v="2025-03-17T00:00:00"/>
    <s v="N/A"/>
    <s v="N/A"/>
    <s v="N/A"/>
    <n v="0"/>
    <n v="0"/>
    <n v="0"/>
    <n v="0"/>
    <n v="0"/>
    <n v="0"/>
    <n v="0"/>
    <n v="0"/>
  </r>
  <r>
    <x v="0"/>
    <s v="Red Distribución"/>
    <x v="2"/>
    <s v="CACABELOS:Z360513 UNICO21 A101"/>
    <n v="2016645"/>
    <s v="[EirmtpvcP]"/>
    <x v="2"/>
    <s v="Parámetros de Control"/>
    <d v="2022-08-04T00:00:00"/>
    <x v="48"/>
    <d v="2022-08-23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14 UNICO21 A101"/>
    <n v="2016646"/>
    <s v="[EirmtpvcxP]"/>
    <x v="2"/>
    <s v="Parámetros de Control"/>
    <d v="2022-08-04T00:00:00"/>
    <x v="49"/>
    <d v="2023-01-20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16 UNICO21 A101"/>
    <n v="2016648"/>
    <s v="[EirmtpvcP]"/>
    <x v="2"/>
    <s v="Parámetros de Control"/>
    <d v="2022-08-04T00:00:00"/>
    <x v="50"/>
    <d v="2022-08-26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19 UNICO21 A101"/>
    <n v="2016651"/>
    <s v="[EirmtpvjsSceLP]"/>
    <x v="2"/>
    <s v="Parámetros de Control"/>
    <d v="2022-08-04T00:00:00"/>
    <x v="50"/>
    <d v="2022-08-26T00:00:00"/>
    <d v="2023-08-22T00:00:00"/>
    <d v="2025-06-30T00:00:00"/>
    <m/>
    <m/>
    <s v="519 CONDOR"/>
    <s v="N/A"/>
    <s v="519 CONDOR"/>
    <n v="27.30000015348196"/>
    <n v="0"/>
    <n v="11.719800086472929"/>
    <n v="39.01980023995489"/>
    <n v="0"/>
    <n v="39.01980023995489"/>
    <n v="0"/>
    <n v="39.01980023995489"/>
  </r>
  <r>
    <x v="0"/>
    <s v="Red Distribución"/>
    <x v="2"/>
    <s v="CACABELOS:Z360520 UNICO21 A101"/>
    <n v="2016652"/>
    <s v="[EirmtpvcP]"/>
    <x v="2"/>
    <s v="Parámetros de Control"/>
    <d v="2022-08-04T00:00:00"/>
    <x v="50"/>
    <d v="2022-08-26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1 UNICO21 A101"/>
    <n v="2016653"/>
    <s v="[EirmtpvcP]"/>
    <x v="2"/>
    <s v="Parámetros de Control"/>
    <d v="2022-08-04T00:00:00"/>
    <x v="51"/>
    <d v="2022-08-25T00:00:00"/>
    <m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2 UNICO21 A101"/>
    <n v="2016654"/>
    <s v="[EirmtpvcP]"/>
    <x v="2"/>
    <s v="Parámetros de Control"/>
    <d v="2022-08-04T00:00:00"/>
    <x v="1"/>
    <d v="2022-08-24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3 UNICO21 A101"/>
    <n v="2016655"/>
    <s v="[EirmtpvjsSceLP]"/>
    <x v="2"/>
    <s v="Parámetros de Control"/>
    <d v="2022-08-08T00:00:00"/>
    <x v="52"/>
    <d v="2022-08-30T00:00:00"/>
    <d v="2023-03-17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6 UNICO21 A101"/>
    <n v="2016658"/>
    <s v="[EirmtpvcP]"/>
    <x v="2"/>
    <s v="Parámetros de Control"/>
    <d v="2022-08-04T00:00:00"/>
    <x v="1"/>
    <d v="2022-08-24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7 UNICO21 A101"/>
    <n v="2016659"/>
    <s v="[EirmtpvcxP]"/>
    <x v="2"/>
    <s v="Parámetros de Control"/>
    <d v="2022-08-04T00:00:00"/>
    <x v="1"/>
    <d v="2022-08-24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29 UNICO21 A101"/>
    <n v="2016660"/>
    <s v="[EirmtpvcxP]"/>
    <x v="2"/>
    <s v="Parámetros de Control"/>
    <d v="2022-08-04T00:00:00"/>
    <x v="51"/>
    <d v="2022-08-25T00:00:00"/>
    <m/>
    <d v="2023-06-2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33 UNICO21 A101"/>
    <n v="2016665"/>
    <s v="[EirmtpvjsSceLCP]"/>
    <x v="2"/>
    <s v="Parámetros de Control"/>
    <d v="2022-08-04T00:00:00"/>
    <x v="53"/>
    <d v="2022-09-21T00:00:00"/>
    <d v="2023-07-06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CABELOS:Z360534 UNICO21 A101"/>
    <n v="2016666"/>
    <s v="[EirmtpvjsSceLP]"/>
    <x v="2"/>
    <s v="Parámetros de Control"/>
    <d v="2022-08-04T00:00:00"/>
    <x v="50"/>
    <d v="2022-08-26T00:00:00"/>
    <d v="2024-07-12T00:00:00"/>
    <d v="2025-06-30T00:00:00"/>
    <m/>
    <m/>
    <s v="519 CONDOR"/>
    <s v="519 CONDOR"/>
    <s v="519 CONDOR"/>
    <n v="33.490000285208225"/>
    <n v="31.659999072551727"/>
    <n v="12.00260014423877"/>
    <n v="77.152599501998722"/>
    <n v="0"/>
    <n v="77.152599501998722"/>
    <n v="0"/>
    <n v="77.152599501998722"/>
  </r>
  <r>
    <x v="0"/>
    <s v="Red Distribución"/>
    <x v="2"/>
    <s v="CACABELOS:Z360535 UNICO21 A101"/>
    <n v="2016667"/>
    <s v="[EirmtpvjsSceLP]"/>
    <x v="2"/>
    <s v="Parámetros de Control"/>
    <d v="2022-08-04T00:00:00"/>
    <x v="50"/>
    <d v="2022-08-26T00:00:00"/>
    <d v="2023-09-04T00:00:00"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ORTILLA REINA:Z360268 UNICO21 A101"/>
    <n v="2016910"/>
    <s v="[EirmtpvjsSceLCNTg]"/>
    <x v="1"/>
    <s v="Pend. Cierre Material"/>
    <d v="2022-08-05T00:00:00"/>
    <x v="47"/>
    <d v="2022-09-19T00:00:00"/>
    <d v="2024-12-05T00:00:00"/>
    <m/>
    <d v="2025-07-01T00:00:00"/>
    <d v="2025-07-14T00:00:00"/>
    <s v="519 CONDOR"/>
    <s v="519 CONDOR"/>
    <s v="519 CONDOR"/>
    <n v="149.3800005838275"/>
    <n v="70.359997928142548"/>
    <n v="20.421499721076344"/>
    <n v="240.16149823304639"/>
    <n v="240.68114699999998"/>
    <n v="-0.51964876695359408"/>
    <n v="240.68114700000001"/>
    <n v="-0.5196487669536225"/>
  </r>
  <r>
    <x v="0"/>
    <s v="Red Distribución"/>
    <x v="2"/>
    <s v="MANSILLA MULAS:Z330124 UNICO21 A101"/>
    <n v="2017647"/>
    <s v="[EirmtpvjsSceLP]"/>
    <x v="2"/>
    <s v="Parámetros de Control"/>
    <d v="2022-08-06T00:00:00"/>
    <x v="54"/>
    <d v="2022-09-07T00:00:00"/>
    <d v="2024-01-22T00:00:00"/>
    <d v="2025-10-09T00:00:00"/>
    <m/>
    <m/>
    <s v="519 CONDOR"/>
    <s v="519 CONDOR"/>
    <s v="519 CONDOR"/>
    <n v="191.50000021606684"/>
    <n v="12.309999644756317"/>
    <n v="22.957599365317833"/>
    <n v="226.76759922614099"/>
    <n v="0"/>
    <n v="226.76759922614099"/>
    <n v="0"/>
    <n v="226.76759922614099"/>
  </r>
  <r>
    <x v="0"/>
    <s v="Red Distribución"/>
    <x v="2"/>
    <s v="MANSILLA MULAS:Z360366 UNICO21 A101"/>
    <n v="2017866"/>
    <s v="[EirmtpvcP]"/>
    <x v="2"/>
    <s v="Parámetros de Control"/>
    <d v="2022-08-06T00:00:00"/>
    <x v="55"/>
    <d v="2022-10-17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60394 UNICO21 A101"/>
    <n v="2017869"/>
    <s v="[EirmtpvcxP]"/>
    <x v="2"/>
    <s v="Parámetros de Control"/>
    <d v="2022-08-09T00:00:00"/>
    <x v="56"/>
    <d v="2023-07-07T00:00:00"/>
    <m/>
    <d v="2025-10-29T00:00:00"/>
    <m/>
    <m/>
    <s v="N/A"/>
    <s v="N/A"/>
    <s v="N/A"/>
    <n v="0"/>
    <n v="0"/>
    <n v="0"/>
    <n v="0"/>
    <n v="0"/>
    <n v="0"/>
    <n v="18.649827000000002"/>
    <n v="-18.649827000000002"/>
  </r>
  <r>
    <x v="0"/>
    <s v="Red Distribución"/>
    <x v="2"/>
    <s v="MANSILLA MULAS:Z360402 UNICO21 A101"/>
    <n v="2017871"/>
    <s v="[EirmtpvjsScexLCNTfFg]"/>
    <x v="0"/>
    <s v="Confirmado"/>
    <d v="2022-08-06T00:00:00"/>
    <x v="57"/>
    <d v="2023-08-30T00:00:00"/>
    <d v="2024-02-26T00:00:00"/>
    <m/>
    <d v="2025-04-09T00:00:00"/>
    <d v="2025-05-07T00:00:00"/>
    <s v="519 CONDOR"/>
    <s v="519 CONDOR"/>
    <s v="519 CONDOR"/>
    <n v="1389.11800908041"/>
    <n v="0.69999998807907104"/>
    <n v="111.10819851305632"/>
    <n v="1500.9262075815454"/>
    <n v="274.74293800000004"/>
    <n v="1226.1832695815453"/>
    <n v="357.65255500000006"/>
    <n v="1143.2736525815453"/>
  </r>
  <r>
    <x v="0"/>
    <s v="Red Distribución"/>
    <x v="2"/>
    <s v="MANSILLA MULAS:Z360729 UNICO21 A101"/>
    <n v="2017874"/>
    <s v="[EirmtpvcxP]"/>
    <x v="2"/>
    <s v="Parámetros de Control"/>
    <d v="2022-08-06T00:00:00"/>
    <x v="58"/>
    <d v="2022-08-31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60742 UNICO21 A101"/>
    <n v="2017876"/>
    <s v="[EirmtpvjsScexLCPNTg]"/>
    <x v="1"/>
    <s v="Pend. Cierre Material"/>
    <d v="2022-08-06T00:00:00"/>
    <x v="59"/>
    <d v="2023-02-03T00:00:00"/>
    <d v="2024-07-30T00:00:00"/>
    <m/>
    <d v="2025-05-26T00:00:00"/>
    <d v="2025-06-18T00:00:00"/>
    <s v="519 CONDOR"/>
    <s v="N/A"/>
    <s v="519 CONDOR"/>
    <n v="635.91999560967088"/>
    <n v="0"/>
    <n v="58.277797472228144"/>
    <n v="694.19779308189902"/>
    <n v="443.01971099999997"/>
    <n v="251.17808208189905"/>
    <n v="443.01971100000003"/>
    <n v="251.17808208189899"/>
  </r>
  <r>
    <x v="0"/>
    <s v="Red Distribución"/>
    <x v="2"/>
    <s v="MANSILLA MULAS:Z360766 UNICO21 A101"/>
    <n v="2017877"/>
    <s v="[EirmtpvcxP]"/>
    <x v="2"/>
    <s v="Parámetros de Control"/>
    <d v="2022-08-06T00:00:00"/>
    <x v="54"/>
    <d v="2022-09-07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60803 UNICO21 A101"/>
    <n v="2017880"/>
    <s v="[EirmtpvsScexLCNTfFg]"/>
    <x v="0"/>
    <s v="Confirmado"/>
    <d v="2023-08-01T00:00:00"/>
    <x v="60"/>
    <d v="2025-07-01T00:00:00"/>
    <d v="2024-09-30T00:00:00"/>
    <m/>
    <d v="2025-07-03T00:00:00"/>
    <d v="2025-08-07T00:00:00"/>
    <s v="519 CONDOR"/>
    <s v="N/A"/>
    <s v="519 CONDOR"/>
    <n v="1632.7888142919064"/>
    <n v="0"/>
    <n v="128.49760120054475"/>
    <n v="1761.2864154924512"/>
    <n v="911.5973130000001"/>
    <n v="849.68910249245107"/>
    <n v="911.5973130000001"/>
    <n v="849.68910249245107"/>
  </r>
  <r>
    <x v="0"/>
    <s v="Red Distribución"/>
    <x v="2"/>
    <s v="MANSILLA MULAS:Z360815 UNICO21 A101"/>
    <n v="2017889"/>
    <s v="[EirmtpvcxP]"/>
    <x v="2"/>
    <s v="Parámetros de Control"/>
    <d v="2022-08-06T00:00:00"/>
    <x v="54"/>
    <d v="2022-09-07T00:00:00"/>
    <m/>
    <d v="2023-10-0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60831 UNICO21 A101"/>
    <n v="2017900"/>
    <s v="[EirmtpvjsSceP]"/>
    <x v="2"/>
    <s v="Parámetros de Control"/>
    <d v="2022-08-06T00:00:00"/>
    <x v="52"/>
    <d v="2022-08-30T00:00:00"/>
    <d v="2023-03-17T00:00:00"/>
    <d v="2023-10-0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URIAS PAREDES:Z361116 UNICO21 A101"/>
    <n v="2018787"/>
    <s v="[EirmtpvjsScexLP]"/>
    <x v="2"/>
    <s v="Parámetros de Control"/>
    <d v="2023-06-06T00:00:00"/>
    <x v="61"/>
    <d v="2023-08-17T00:00:00"/>
    <d v="2024-02-26T00:00:00"/>
    <d v="2025-10-08T00:00:00"/>
    <m/>
    <m/>
    <s v="519 CONDOR"/>
    <s v="N/A"/>
    <s v="519 CONDOR"/>
    <n v="826.69719300507313"/>
    <n v="0"/>
    <n v="71.537896663146512"/>
    <n v="898.23508966821964"/>
    <n v="0"/>
    <n v="898.23508966821964"/>
    <n v="0"/>
    <n v="898.23508966821964"/>
  </r>
  <r>
    <x v="0"/>
    <s v="Red Distribución"/>
    <x v="2"/>
    <s v="MANSILLA MULAS:Z360824 UNICO21 A101"/>
    <n v="2020279"/>
    <s v="[EirmtpvcP]"/>
    <x v="2"/>
    <s v="Parámetros de Control"/>
    <d v="2022-08-16T00:00:00"/>
    <x v="62"/>
    <d v="2023-04-25T00:00:00"/>
    <m/>
    <d v="2023-09-22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CASTROCALBON:Z362727 UNICO21 A101"/>
    <n v="2022698"/>
    <s v="[EirmtpvjsScexLCNTfFg]"/>
    <x v="0"/>
    <s v="Confirmado"/>
    <d v="2022-08-25T00:00:00"/>
    <x v="63"/>
    <d v="2025-03-13T00:00:00"/>
    <d v="2024-07-05T00:00:00"/>
    <m/>
    <d v="2025-05-07T00:00:00"/>
    <d v="2025-05-30T00:00:00"/>
    <s v="519 CONDOR"/>
    <s v="N/A"/>
    <s v="519 CONDOR"/>
    <n v="959.5000014603138"/>
    <n v="0"/>
    <n v="82.513899835782468"/>
    <n v="1042.0139012960963"/>
    <n v="964.30705299999988"/>
    <n v="77.706848296096382"/>
    <n v="964.307053"/>
    <n v="77.706848296096268"/>
  </r>
  <r>
    <x v="0"/>
    <s v="Red Distribución"/>
    <x v="2"/>
    <s v="POMBRIEGO:Z363942 UNICO21 A101"/>
    <n v="2024597"/>
    <s v="[EirmtpvjsScexLP]"/>
    <x v="2"/>
    <s v="Parámetros de Control"/>
    <d v="2022-08-31T00:00:00"/>
    <x v="64"/>
    <d v="2022-11-25T00:00:00"/>
    <d v="2023-07-05T00:00:00"/>
    <d v="2025-08-1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BAÑA :Z365541 UNICO21 A101"/>
    <n v="2029749"/>
    <s v="[EirmtpvjsScexLCPNg]"/>
    <x v="4"/>
    <s v="Con PO"/>
    <d v="2022-09-15T00:00:00"/>
    <x v="9"/>
    <d v="2023-04-03T00:00:00"/>
    <d v="2024-06-04T00:00:00"/>
    <m/>
    <d v="2025-12-22T00:00:00"/>
    <m/>
    <s v="519 CONDOR"/>
    <s v="N/A"/>
    <s v="519 CONDOR"/>
    <n v="730.24770000000012"/>
    <n v="0"/>
    <n v="65.817528999999993"/>
    <n v="796.06522900000016"/>
    <n v="924.25768900000003"/>
    <n v="-128.19245999999987"/>
    <n v="924.25768900000003"/>
    <n v="-128.19245999999987"/>
  </r>
  <r>
    <x v="0"/>
    <s v="Red Distribución"/>
    <x v="2"/>
    <s v="BAÑA :Z365566 UNICO21 A101"/>
    <n v="2029750"/>
    <s v="[EirmtpvjsScexLCNTg]"/>
    <x v="1"/>
    <s v="Pend. Cierre Material"/>
    <d v="2022-09-15T00:00:00"/>
    <x v="65"/>
    <d v="2023-11-29T00:00:00"/>
    <d v="2024-05-23T00:00:00"/>
    <m/>
    <d v="2025-12-22T00:00:00"/>
    <d v="2026-01-02T00:00:00"/>
    <s v="519 CONDOR"/>
    <s v="N/A"/>
    <s v="519 CONDOR"/>
    <n v="243.41690000000003"/>
    <n v="0"/>
    <n v="31.418046000000004"/>
    <n v="274.83494600000006"/>
    <n v="241.91145"/>
    <n v="32.923496000000057"/>
    <n v="241.91145"/>
    <n v="32.923496000000057"/>
  </r>
  <r>
    <x v="0"/>
    <s v="Red Distribución"/>
    <x v="2"/>
    <s v="BAÑA :Z365646 UNICO21 A101"/>
    <n v="2029751"/>
    <s v="[EirmtpvjsSceLCNTfFg]"/>
    <x v="0"/>
    <s v="Confirmado"/>
    <d v="2022-10-13T00:00:00"/>
    <x v="66"/>
    <d v="2023-04-11T00:00:00"/>
    <d v="2024-07-08T00:00:00"/>
    <m/>
    <d v="2025-10-24T00:00:00"/>
    <d v="2025-11-11T00:00:00"/>
    <s v="519 CONDOR"/>
    <s v="N/A"/>
    <s v="519 CONDOR"/>
    <n v="98.73000044375658"/>
    <n v="0"/>
    <n v="16.695400103433428"/>
    <n v="115.42540054719001"/>
    <n v="160.832751"/>
    <n v="-45.407350452809993"/>
    <n v="160.832751"/>
    <n v="-45.407350452809993"/>
  </r>
  <r>
    <x v="0"/>
    <s v="Red Distribución"/>
    <x v="2"/>
    <s v="BAÑA :Z365648 UNICO21 A101"/>
    <n v="2029752"/>
    <s v="[EirmtpvjsScexLCNTg]"/>
    <x v="1"/>
    <s v="Pend. Cierre Material"/>
    <d v="2022-10-13T00:00:00"/>
    <x v="67"/>
    <d v="2023-03-21T00:00:00"/>
    <d v="2024-07-05T00:00:00"/>
    <m/>
    <d v="2025-10-24T00:00:00"/>
    <d v="2025-11-18T00:00:00"/>
    <s v="519 CONDOR"/>
    <s v="N/A"/>
    <s v="519 CONDOR"/>
    <n v="544.62999391555786"/>
    <n v="0"/>
    <n v="51.275699850416913"/>
    <n v="595.90569376597477"/>
    <n v="527.88763500000016"/>
    <n v="68.018058765974615"/>
    <n v="527.88763500000005"/>
    <n v="68.018058765974729"/>
  </r>
  <r>
    <x v="0"/>
    <s v="Red Distribución"/>
    <x v="2"/>
    <s v="BAÑA :Z365674 UNICO21 A101"/>
    <n v="2029754"/>
    <s v="[EirmtpvjsScexLCNTg]"/>
    <x v="1"/>
    <s v="Pend. Cierre Tesa"/>
    <d v="2022-10-13T00:00:00"/>
    <x v="66"/>
    <d v="2023-04-11T00:00:00"/>
    <d v="2024-01-01T00:00:00"/>
    <m/>
    <d v="2025-09-23T00:00:00"/>
    <m/>
    <s v="519 CONDOR"/>
    <s v="N/A"/>
    <s v="519 CONDOR"/>
    <n v="332.92999894917011"/>
    <n v="0"/>
    <n v="37.018799229142076"/>
    <n v="369.94879817831219"/>
    <n v="322.47779999999995"/>
    <n v="47.470998178312243"/>
    <n v="322.4778"/>
    <n v="47.470998178312186"/>
  </r>
  <r>
    <x v="0"/>
    <s v="Red Distribución"/>
    <x v="2"/>
    <s v="BAÑA :Z365688 UNICO21 A101"/>
    <n v="2029755"/>
    <s v="[EirmtpvjsSceLCNTfFg]"/>
    <x v="0"/>
    <s v="Confirmado"/>
    <d v="2022-09-15T00:00:00"/>
    <x v="68"/>
    <d v="2023-04-13T00:00:00"/>
    <d v="2023-10-06T00:00:00"/>
    <m/>
    <d v="2025-09-23T00:00:00"/>
    <d v="2025-10-10T00:00:00"/>
    <s v="519 CONDOR"/>
    <s v="N/A"/>
    <s v="519 CONDOR"/>
    <n v="207.26000093668699"/>
    <n v="0"/>
    <n v="24.461200100752706"/>
    <n v="231.7212010374397"/>
    <n v="394.09112199999998"/>
    <n v="-162.36992096256029"/>
    <n v="394.09112200000004"/>
    <n v="-162.36992096256034"/>
  </r>
  <r>
    <x v="0"/>
    <s v="Red Distribución"/>
    <x v="2"/>
    <s v="BAÑA :Z365701 UNICO21 A101"/>
    <n v="2029756"/>
    <s v="[EirmtpvjsSceLCNTg]"/>
    <x v="1"/>
    <s v="Pend. Cierre Material"/>
    <d v="2022-09-15T00:00:00"/>
    <x v="69"/>
    <d v="2023-03-01T00:00:00"/>
    <d v="2023-11-22T00:00:00"/>
    <m/>
    <d v="2025-09-15T00:00:00"/>
    <d v="2025-09-23T00:00:00"/>
    <s v="519 CONDOR"/>
    <s v="N/A"/>
    <s v="519 CONDOR"/>
    <n v="216.30999883264303"/>
    <n v="0"/>
    <n v="25.054799788412453"/>
    <n v="241.36479862105548"/>
    <n v="339.74622800000003"/>
    <n v="-98.381429378944546"/>
    <n v="339.74622800000009"/>
    <n v="-98.381429378944603"/>
  </r>
  <r>
    <x v="0"/>
    <s v="Red Distribución"/>
    <x v="2"/>
    <s v="BAÑA :Z365749 UNICO21 A101"/>
    <n v="2029757"/>
    <s v="[EirmtpvjsSceLCNTg]"/>
    <x v="1"/>
    <s v="Pend. Cierre Material"/>
    <d v="2022-09-15T00:00:00"/>
    <x v="70"/>
    <d v="2023-04-28T00:00:00"/>
    <d v="2023-10-06T00:00:00"/>
    <m/>
    <d v="2025-09-17T00:00:00"/>
    <d v="2025-09-23T00:00:00"/>
    <s v="519 CONDOR"/>
    <s v="N/A"/>
    <s v="519 CONDOR"/>
    <n v="315.58000272512436"/>
    <n v="0"/>
    <n v="32.159100014140449"/>
    <n v="347.73910273926481"/>
    <n v="522.860007"/>
    <n v="-175.12090426073519"/>
    <n v="522.86000700000011"/>
    <n v="-175.1209042607353"/>
  </r>
  <r>
    <x v="0"/>
    <s v="Red Distribución"/>
    <x v="2"/>
    <s v="BAÑA :Z365779 UNICO21 A101"/>
    <n v="2029758"/>
    <s v="[EirmtpvjsSceLCPNTg]"/>
    <x v="1"/>
    <s v="Pend. Cierre Material"/>
    <d v="2022-09-15T00:00:00"/>
    <x v="7"/>
    <d v="2023-02-24T00:00:00"/>
    <d v="2024-06-21T00:00:00"/>
    <m/>
    <d v="2025-10-24T00:00:00"/>
    <d v="2025-11-19T00:00:00"/>
    <s v="519 CONDOR"/>
    <s v="N/A"/>
    <s v="519 CONDOR"/>
    <n v="118.21999997645617"/>
    <n v="0"/>
    <n v="17.855300056145339"/>
    <n v="136.07530003260149"/>
    <n v="130.71474099999998"/>
    <n v="5.3605590326015147"/>
    <n v="130.71474099999998"/>
    <n v="5.3605590326015147"/>
  </r>
  <r>
    <x v="0"/>
    <s v="Red Distribución"/>
    <x v="2"/>
    <s v="BAÑA :Z365784 UNICO21 A101"/>
    <n v="2029759"/>
    <s v="[EirmtpvjsSceLCNTg]"/>
    <x v="1"/>
    <s v="Pend. Cierre Material"/>
    <d v="2022-09-15T00:00:00"/>
    <x v="71"/>
    <d v="2023-03-02T00:00:00"/>
    <d v="2024-07-08T00:00:00"/>
    <m/>
    <d v="2025-12-22T00:00:00"/>
    <d v="2026-01-05T00:00:00"/>
    <s v="519 CONDOR"/>
    <s v="N/A"/>
    <s v="519 CONDOR"/>
    <n v="99.262"/>
    <n v="0"/>
    <n v="16.620574000000001"/>
    <n v="115.88257400000001"/>
    <n v="185.56958500000002"/>
    <n v="-69.687011000000012"/>
    <n v="185.56958500000002"/>
    <n v="-69.687011000000012"/>
  </r>
  <r>
    <x v="0"/>
    <s v="Red Distribución"/>
    <x v="2"/>
    <s v="BAÑA :Z365792 UNICO21 A101"/>
    <n v="2029760"/>
    <s v="[EirmtpvjsSceLCNTg]"/>
    <x v="1"/>
    <s v="Pend. Cierre Material"/>
    <d v="2022-09-15T00:00:00"/>
    <x v="72"/>
    <d v="2023-03-03T00:00:00"/>
    <d v="2024-07-08T00:00:00"/>
    <m/>
    <d v="2025-12-22T00:00:00"/>
    <d v="2026-01-05T00:00:00"/>
    <s v="519 CONDOR"/>
    <s v="N/A"/>
    <s v="519 CONDOR"/>
    <n v="90.1798"/>
    <n v="0"/>
    <n v="16.382380999999999"/>
    <n v="106.562181"/>
    <n v="147.58829299999999"/>
    <n v="-41.026111999999998"/>
    <n v="147.58829299999999"/>
    <n v="-41.026111999999998"/>
  </r>
  <r>
    <x v="0"/>
    <s v="Red Distribución"/>
    <x v="2"/>
    <s v="BAÑA :Z365890 UNICO21 A101"/>
    <n v="2029761"/>
    <s v="[EirmtpvjsSceLCNTg]"/>
    <x v="1"/>
    <s v="Pend. Cierre Material"/>
    <d v="2022-09-15T00:00:00"/>
    <x v="73"/>
    <d v="2023-03-10T00:00:00"/>
    <d v="2024-07-08T00:00:00"/>
    <m/>
    <d v="2025-12-22T00:00:00"/>
    <d v="2026-01-05T00:00:00"/>
    <s v="519 CONDOR"/>
    <s v="N/A"/>
    <s v="519 CONDOR"/>
    <n v="312.6354"/>
    <n v="0"/>
    <n v="31.076530000000005"/>
    <n v="343.71193"/>
    <n v="268.98735999999997"/>
    <n v="74.724570000000028"/>
    <n v="268.98736000000002"/>
    <n v="74.724569999999972"/>
  </r>
  <r>
    <x v="0"/>
    <s v="Red Distribución"/>
    <x v="2"/>
    <s v="BAÑA :Z365903 UNICO21 A101"/>
    <n v="2029763"/>
    <s v="[EirmtpvjsScexLCNTg]"/>
    <x v="1"/>
    <s v="Pend. Cierre Material"/>
    <d v="2022-09-15T00:00:00"/>
    <x v="72"/>
    <d v="2023-03-03T00:00:00"/>
    <d v="2024-03-26T00:00:00"/>
    <m/>
    <d v="2025-10-24T00:00:00"/>
    <d v="2025-11-19T00:00:00"/>
    <s v="519 CONDOR"/>
    <s v="N/A"/>
    <s v="519 CONDOR"/>
    <n v="296.39999958872795"/>
    <n v="0"/>
    <n v="1271.5174279941068"/>
    <n v="1567.9174275828348"/>
    <n v="472.339924"/>
    <n v="1095.5775035828347"/>
    <n v="472.339924"/>
    <n v="1095.5775035828347"/>
  </r>
  <r>
    <x v="0"/>
    <s v="Red Distribución"/>
    <x v="2"/>
    <s v="BAÑA :Z365912 UNICO21 A101"/>
    <n v="2029764"/>
    <s v="[EirmtpvjsSceLCPNTg]"/>
    <x v="1"/>
    <s v="Pend. Cierre Material"/>
    <d v="2022-09-15T00:00:00"/>
    <x v="11"/>
    <d v="2023-03-15T00:00:00"/>
    <d v="2024-05-23T00:00:00"/>
    <m/>
    <d v="2025-10-24T00:00:00"/>
    <d v="2025-11-13T00:00:00"/>
    <s v="519 CONDOR"/>
    <s v="N/A"/>
    <s v="519 CONDOR"/>
    <n v="223.02000003308058"/>
    <n v="0"/>
    <n v="25.352999397225688"/>
    <n v="248.37299943030627"/>
    <n v="369.49100400000003"/>
    <n v="-121.11800456969377"/>
    <n v="369.49100399999998"/>
    <n v="-121.11800456969371"/>
  </r>
  <r>
    <x v="0"/>
    <s v="Red Distribución"/>
    <x v="2"/>
    <s v="BAÑA :Z365930 UNICO21 A101"/>
    <n v="2029765"/>
    <s v="[EirmtpvjsSceLCNTg]"/>
    <x v="1"/>
    <s v="Pend. Cierre Material"/>
    <d v="2022-09-15T00:00:00"/>
    <x v="74"/>
    <d v="2023-03-16T00:00:00"/>
    <d v="2024-07-08T00:00:00"/>
    <m/>
    <d v="2025-10-24T00:00:00"/>
    <d v="2025-11-03T00:00:00"/>
    <s v="519 CONDOR"/>
    <s v="N/A"/>
    <s v="519 CONDOR"/>
    <n v="399.00000111013651"/>
    <n v="0"/>
    <n v="36.659999571740627"/>
    <n v="435.66000068187714"/>
    <n v="677.40495499999997"/>
    <n v="-241.74495431812284"/>
    <n v="677.40495500000009"/>
    <n v="-241.74495431812295"/>
  </r>
  <r>
    <x v="0"/>
    <s v="Red Distribución"/>
    <x v="2"/>
    <s v="BAÑA :Z365951 UNICO21 A101"/>
    <n v="2029766"/>
    <s v="[EirmtpvjsScexLCNTfFg]"/>
    <x v="0"/>
    <s v="Confirmado"/>
    <d v="2022-09-15T00:00:00"/>
    <x v="67"/>
    <d v="2023-03-21T00:00:00"/>
    <d v="2024-07-05T00:00:00"/>
    <m/>
    <d v="2025-11-19T00:00:00"/>
    <d v="2025-12-09T00:00:00"/>
    <s v="519 CONDOR"/>
    <s v="N/A"/>
    <s v="519 CONDOR"/>
    <n v="225.86999635398388"/>
    <n v="0"/>
    <n v="29.724799605798722"/>
    <n v="255.5947959597826"/>
    <n v="103.51421499999999"/>
    <n v="152.08058095978259"/>
    <n v="103.51421500000001"/>
    <n v="152.08058095978259"/>
  </r>
  <r>
    <x v="0"/>
    <s v="Red Distribución"/>
    <x v="2"/>
    <s v="BORRENES:Z366931 UNICO21 A101"/>
    <n v="2031962"/>
    <s v="[EirmtpvjsSceLP]"/>
    <x v="2"/>
    <s v="Parámetros de Control"/>
    <d v="2023-05-12T00:00:00"/>
    <x v="75"/>
    <d v="2023-05-25T00:00:00"/>
    <d v="2023-06-28T00:00:00"/>
    <d v="2025-10-09T00:00:00"/>
    <m/>
    <m/>
    <s v="519 CONDOR"/>
    <s v="N/A"/>
    <s v="519 CONDOR"/>
    <n v="114.57019992574602"/>
    <n v="0"/>
    <n v="18.199699920273574"/>
    <n v="132.7698998460196"/>
    <n v="0"/>
    <n v="132.7698998460196"/>
    <n v="0"/>
    <n v="132.7698998460196"/>
  </r>
  <r>
    <x v="0"/>
    <s v="Red Distribución"/>
    <x v="2"/>
    <s v="TORAL VADOS:Z308205 UNI21 CASTOR A101"/>
    <n v="2036516"/>
    <s v="[irmtpvjsScexLCNTg]"/>
    <x v="1"/>
    <s v="Pend. Cierre Material"/>
    <m/>
    <x v="76"/>
    <d v="2024-07-15T00:00:00"/>
    <d v="2024-09-30T00:00:00"/>
    <m/>
    <d v="2025-11-26T00:00:00"/>
    <d v="2025-12-09T00:00:00"/>
    <s v="519 CONDOR"/>
    <s v="N/A"/>
    <s v="N/A"/>
    <n v="408.5200006403029"/>
    <n v="0"/>
    <n v="0"/>
    <n v="408.5200006403029"/>
    <n v="530.15812400000004"/>
    <n v="-121.63812335969715"/>
    <n v="530.15812399999993"/>
    <n v="-121.63812335969703"/>
  </r>
  <r>
    <x v="0"/>
    <s v="Red Distribución"/>
    <x v="2"/>
    <s v="FABERO:Z294183 UNICO21 A101"/>
    <n v="2042080"/>
    <s v="[EirmtpvjsSceCNTfFg]"/>
    <x v="0"/>
    <s v="Confirmado"/>
    <d v="2022-10-24T00:00:00"/>
    <x v="77"/>
    <d v="2022-12-02T00:00:00"/>
    <d v="2024-03-28T00:00:00"/>
    <m/>
    <d v="2024-10-10T00:00:00"/>
    <d v="2024-11-05T00:00:00"/>
    <s v="519 CONDOR"/>
    <s v="519 CONDOR"/>
    <s v="519 CONDOR"/>
    <n v="214.8800003901124"/>
    <n v="23.919999301433563"/>
    <n v="22.914900391662854"/>
    <n v="261.71490008320882"/>
    <n v="373.65997699999997"/>
    <n v="-111.94507691679115"/>
    <n v="373.65997699999991"/>
    <n v="-111.94507691679109"/>
  </r>
  <r>
    <x v="0"/>
    <s v="Red Distribución"/>
    <x v="2"/>
    <s v="FABERO:Z294167 UNI21 CASTOR A101"/>
    <n v="2043132"/>
    <s v="[EirmtpvjsScexCNTfFg]"/>
    <x v="0"/>
    <s v="Confirmado"/>
    <d v="2022-11-02T00:00:00"/>
    <x v="78"/>
    <d v="2022-11-18T00:00:00"/>
    <d v="2024-05-23T00:00:00"/>
    <m/>
    <d v="2024-10-10T00:00:00"/>
    <d v="2024-11-08T00:00:00"/>
    <s v="519 CONDOR"/>
    <s v="519 CONDOR"/>
    <s v="519 CONDOR"/>
    <n v="798.18999725580215"/>
    <n v="39.399998843669891"/>
    <n v="68.128900157312273"/>
    <n v="905.71889625678432"/>
    <n v="1061.0070149999999"/>
    <n v="-155.28811874321559"/>
    <n v="1061.0070149999999"/>
    <n v="-155.28811874321559"/>
  </r>
  <r>
    <x v="0"/>
    <s v="Red Distribución"/>
    <x v="2"/>
    <s v="FABERO:Z294181 UNI21 CASTOR A101"/>
    <n v="2043134"/>
    <s v="[EirmtpvjsScexCNTfFg]"/>
    <x v="0"/>
    <s v="Confirmado"/>
    <d v="2022-11-02T00:00:00"/>
    <x v="79"/>
    <d v="2022-11-22T00:00:00"/>
    <d v="2024-06-03T00:00:00"/>
    <m/>
    <d v="2024-10-10T00:00:00"/>
    <d v="2024-11-21T00:00:00"/>
    <s v="519 CONDOR"/>
    <s v="519 CONDOR"/>
    <s v="519 CONDOR"/>
    <n v="544.80999638140202"/>
    <n v="23.919999301433563"/>
    <n v="47.790399330174921"/>
    <n v="616.52039501301056"/>
    <n v="469.92049000000009"/>
    <n v="146.59990501301047"/>
    <n v="469.92048999999997"/>
    <n v="146.59990501301058"/>
  </r>
  <r>
    <x v="0"/>
    <s v="Red Distribución"/>
    <x v="2"/>
    <s v="PALACIOS SIL:Z369702 UNICO21 A101"/>
    <n v="2043149"/>
    <s v="[EirmtpvjsScexLCNTfFg]"/>
    <x v="0"/>
    <s v="Confirmado"/>
    <d v="2022-11-11T00:00:00"/>
    <x v="80"/>
    <d v="2023-07-18T00:00:00"/>
    <d v="2024-02-19T00:00:00"/>
    <m/>
    <d v="2025-10-08T00:00:00"/>
    <d v="2025-11-05T00:00:00"/>
    <s v="519 CONDOR"/>
    <s v="N/A"/>
    <s v="519 CONDOR"/>
    <n v="200.23999721556902"/>
    <n v="0"/>
    <n v="28.090999898664649"/>
    <n v="228.33099711423367"/>
    <n v="151.02456999999998"/>
    <n v="77.306427114233685"/>
    <n v="151.02457000000001"/>
    <n v="77.306427114233657"/>
  </r>
  <r>
    <x v="0"/>
    <s v="Red Distribución"/>
    <x v="2"/>
    <s v="PALACIOS SIL:Z369955 UNICO21 A101"/>
    <n v="2043152"/>
    <s v="[EirmtpvjsSceLCNTfFg]"/>
    <x v="0"/>
    <s v="Confirmado"/>
    <d v="2022-11-07T00:00:00"/>
    <x v="81"/>
    <d v="2023-07-17T00:00:00"/>
    <d v="2024-07-05T00:00:00"/>
    <m/>
    <d v="2025-10-08T00:00:00"/>
    <d v="2025-10-21T00:00:00"/>
    <s v="519 CONDOR"/>
    <s v="N/A"/>
    <s v="519 CONDOR"/>
    <n v="93.950000174343586"/>
    <n v="0"/>
    <n v="16.471399788005655"/>
    <n v="110.42139996234924"/>
    <n v="143.65190899999999"/>
    <n v="-33.230509037650748"/>
    <n v="143.65190899999999"/>
    <n v="-33.230509037650748"/>
  </r>
  <r>
    <x v="0"/>
    <s v="Red Distribución"/>
    <x v="2"/>
    <s v="PALACIOS SIL:Z370583 UNICO21 A101"/>
    <n v="2043317"/>
    <s v="[EirmtpvjsSceLP]"/>
    <x v="2"/>
    <s v="Parámetros de Control"/>
    <d v="2022-11-07T00:00:00"/>
    <x v="82"/>
    <d v="2023-07-13T00:00:00"/>
    <d v="2023-10-19T00:00:00"/>
    <d v="2025-06-30T00:00:00"/>
    <m/>
    <m/>
    <s v="519 CONDOR"/>
    <s v="N/A"/>
    <s v="519 CONDOR"/>
    <n v="23.400000266730785"/>
    <n v="0"/>
    <n v="11.439100076725335"/>
    <n v="34.839100343456124"/>
    <n v="0"/>
    <n v="34.839100343456124"/>
    <n v="0"/>
    <n v="34.839100343456124"/>
  </r>
  <r>
    <x v="0"/>
    <s v="Red Distribución"/>
    <x v="2"/>
    <s v="VEGA VALCARCE:Z371095 UNICO21 A101"/>
    <n v="2044447"/>
    <s v="[EirmtpvjsScexCNTfFg]"/>
    <x v="0"/>
    <s v="Confirmado"/>
    <d v="2023-06-15T00:00:00"/>
    <x v="83"/>
    <d v="2023-12-22T00:00:00"/>
    <d v="2024-02-19T00:00:00"/>
    <m/>
    <d v="2024-06-14T00:00:00"/>
    <d v="2024-07-10T00:00:00"/>
    <s v="519 CONDOR"/>
    <s v="519 CONDOR"/>
    <s v="519 CONDOR"/>
    <n v="476.9800014719367"/>
    <n v="209.6799938082695"/>
    <n v="46.194099700433753"/>
    <n v="732.85409498063996"/>
    <n v="721.97393999999997"/>
    <n v="10.880154980639986"/>
    <n v="721.97393999999986"/>
    <n v="10.8801549806401"/>
  </r>
  <r>
    <x v="0"/>
    <s v="Red Distribución"/>
    <x v="2"/>
    <s v="VEGA VALCARCE:Z371098 UNICO21 A101"/>
    <n v="2044449"/>
    <s v="[EirmtpvjsSceLCNTfFg]"/>
    <x v="0"/>
    <s v="Confirmado"/>
    <d v="2023-06-15T00:00:00"/>
    <x v="84"/>
    <d v="2023-07-12T00:00:00"/>
    <d v="2024-02-19T00:00:00"/>
    <m/>
    <d v="2025-09-25T00:00:00"/>
    <d v="2025-10-16T00:00:00"/>
    <s v="519 CONDOR"/>
    <s v="519 CONDOR"/>
    <s v="519 CONDOR"/>
    <n v="76.539999835193157"/>
    <n v="0.69999998807907104"/>
    <n v="15.107099968036266"/>
    <n v="92.347099791308494"/>
    <n v="121.119863"/>
    <n v="-28.772763208691501"/>
    <n v="121.11986300000001"/>
    <n v="-28.772763208691515"/>
  </r>
  <r>
    <x v="0"/>
    <s v="Red Distribución"/>
    <x v="2"/>
    <s v="VEGA VALCARCE:Z371099 UNICO21 A101"/>
    <n v="2044450"/>
    <s v="[EirmtpvjsScexLCNTfFg]"/>
    <x v="0"/>
    <s v="Confirmado"/>
    <d v="2023-06-15T00:00:00"/>
    <x v="85"/>
    <d v="2023-12-12T00:00:00"/>
    <d v="2024-07-29T00:00:00"/>
    <m/>
    <d v="2025-07-10T00:00:00"/>
    <d v="2025-07-25T00:00:00"/>
    <s v="519 CONDOR"/>
    <s v="519 CONDOR"/>
    <s v="519 CONDOR"/>
    <n v="718.98999130725861"/>
    <n v="35.529998958110809"/>
    <n v="47.863199926692232"/>
    <n v="802.38319019206165"/>
    <n v="132.69152599999995"/>
    <n v="669.69166419206169"/>
    <n v="132.69152600000001"/>
    <n v="669.69166419206158"/>
  </r>
  <r>
    <x v="0"/>
    <s v="Red Distribución"/>
    <x v="2"/>
    <s v="VEGA VALCARCE:Z371101 UNICO21 A101"/>
    <n v="2044453"/>
    <s v="[EirmtpvjsSceCNTfFg]"/>
    <x v="0"/>
    <s v="Confirmado"/>
    <d v="2023-06-15T00:00:00"/>
    <x v="86"/>
    <d v="2023-07-20T00:00:00"/>
    <d v="2023-11-06T00:00:00"/>
    <m/>
    <d v="2024-07-12T00:00:00"/>
    <d v="2024-07-31T00:00:00"/>
    <s v="519 CONDOR"/>
    <s v="519 CONDOR"/>
    <s v="519 CONDOR"/>
    <n v="171.98000150173903"/>
    <n v="205.80999392271042"/>
    <n v="22.050399983739851"/>
    <n v="399.84039540818929"/>
    <n v="419.52052300000003"/>
    <n v="-19.680127591810731"/>
    <n v="419.52052300000003"/>
    <n v="-19.680127591810731"/>
  </r>
  <r>
    <x v="0"/>
    <s v="Red Distribución"/>
    <x v="2"/>
    <s v="VEGA VALCARCE:Z371102 UNI21 CASTOR A101"/>
    <n v="2044454"/>
    <s v="[EirmtpvjsScexLCNTfFg]"/>
    <x v="0"/>
    <s v="Confirmado"/>
    <d v="2023-06-20T00:00:00"/>
    <x v="87"/>
    <d v="2025-06-03T00:00:00"/>
    <d v="2024-07-08T00:00:00"/>
    <m/>
    <d v="2025-08-12T00:00:00"/>
    <d v="2025-09-04T00:00:00"/>
    <s v="519 CONDOR"/>
    <s v="519 CONDOR"/>
    <s v="519 CONDOR"/>
    <n v="260.88999775797129"/>
    <n v="31.659999072551727"/>
    <n v="28.81099889268728"/>
    <n v="321.36099572321029"/>
    <n v="584.491713"/>
    <n v="-263.13071727678971"/>
    <n v="584.491713"/>
    <n v="-263.13071727678971"/>
  </r>
  <r>
    <x v="0"/>
    <s v="Red Distribución"/>
    <x v="2"/>
    <s v="VEGA VALCARCE:Z371104 UNICO21 A101"/>
    <n v="2044457"/>
    <s v="[EirmtpvjsSceLCNTfFg]"/>
    <x v="0"/>
    <s v="Confirmado"/>
    <d v="2023-06-15T00:00:00"/>
    <x v="82"/>
    <d v="2023-07-13T00:00:00"/>
    <d v="2024-07-08T00:00:00"/>
    <m/>
    <d v="2025-06-19T00:00:00"/>
    <d v="2025-07-03T00:00:00"/>
    <s v="519 CONDOR"/>
    <s v="519 CONDOR"/>
    <s v="519 CONDOR"/>
    <n v="33.820000693202019"/>
    <n v="20.049999415874481"/>
    <n v="12.198600086452068"/>
    <n v="66.068600195528575"/>
    <n v="59.039302999999997"/>
    <n v="7.0292971955285779"/>
    <n v="59.039303000000004"/>
    <n v="7.0292971955285708"/>
  </r>
  <r>
    <x v="0"/>
    <s v="Red Distribución"/>
    <x v="2"/>
    <s v="VEGA VALCARCE:Z371182 UNICO21 A101"/>
    <n v="2044460"/>
    <s v="[EirmtpvjsSceLCNTfFg]"/>
    <x v="0"/>
    <s v="Confirmado"/>
    <d v="2023-06-15T00:00:00"/>
    <x v="88"/>
    <d v="2023-07-14T00:00:00"/>
    <d v="2024-01-29T00:00:00"/>
    <m/>
    <d v="2024-10-31T00:00:00"/>
    <d v="2024-11-25T00:00:00"/>
    <s v="519 CONDOR"/>
    <s v="519 CONDOR"/>
    <s v="519 CONDOR"/>
    <n v="105.35000016540289"/>
    <n v="0.69999998807907104"/>
    <n v="17.019499903928491"/>
    <n v="123.06950005741045"/>
    <n v="128.40313699999999"/>
    <n v="-5.3336369425895356"/>
    <n v="128.40313699999999"/>
    <n v="-5.3336369425895356"/>
  </r>
  <r>
    <x v="0"/>
    <s v="Red Distribución"/>
    <x v="2"/>
    <s v="VEGA VALCARCE:Z371183 UNICO21 A101"/>
    <n v="2044461"/>
    <s v="[EirmtpvjsScexLCNTg]"/>
    <x v="1"/>
    <s v="Pend. Cierre Material"/>
    <d v="2023-06-15T00:00:00"/>
    <x v="89"/>
    <d v="2025-11-10T00:00:00"/>
    <d v="2024-05-20T00:00:00"/>
    <m/>
    <d v="2025-11-06T00:00:00"/>
    <d v="2025-11-26T00:00:00"/>
    <s v="519 CONDOR"/>
    <s v="519 CONDOR"/>
    <s v="519 CONDOR"/>
    <n v="288.95000072568655"/>
    <n v="124.5399963259697"/>
    <n v="29.879199552404884"/>
    <n v="443.36919660406113"/>
    <n v="437.06901300000004"/>
    <n v="6.3001836040610897"/>
    <n v="437.0690130000001"/>
    <n v="6.3001836040610328"/>
  </r>
  <r>
    <x v="0"/>
    <s v="Red Distribución"/>
    <x v="2"/>
    <s v="VEGA VALCARCE:Z371184 UNICO21 A101"/>
    <n v="2044462"/>
    <s v="[EirmtpvjsSceLCNTg]"/>
    <x v="1"/>
    <s v="Pend. Cierre Material"/>
    <d v="2023-06-15T00:00:00"/>
    <x v="80"/>
    <d v="2023-07-18T00:00:00"/>
    <d v="2024-05-20T00:00:00"/>
    <m/>
    <d v="2025-05-26T00:00:00"/>
    <d v="2025-06-05T00:00:00"/>
    <s v="519 CONDOR"/>
    <s v="519 CONDOR"/>
    <s v="519 CONDOR"/>
    <n v="291.37000004947186"/>
    <n v="0.69999998807907104"/>
    <n v="27.714100113493942"/>
    <n v="319.78410015104487"/>
    <n v="418.02705900000001"/>
    <n v="-98.242958848955141"/>
    <n v="418.02705900000001"/>
    <n v="-98.242958848955141"/>
  </r>
  <r>
    <x v="0"/>
    <s v="Red Distribución"/>
    <x v="2"/>
    <s v="VEGA VALCARCE:Z371185 UNI21 CASTOR A101"/>
    <n v="2044463"/>
    <s v="[EirmtpvjsSceLP]"/>
    <x v="2"/>
    <s v="Parámetros de Control"/>
    <d v="2023-07-27T00:00:00"/>
    <x v="90"/>
    <d v="2023-08-02T00:00:00"/>
    <d v="2024-01-23T00:00:00"/>
    <d v="2024-09-24T00:00:00"/>
    <m/>
    <m/>
    <s v="519 CONDOR"/>
    <s v="N/A"/>
    <s v="519 CONDOR"/>
    <n v="98.780000239610672"/>
    <n v="0"/>
    <n v="16.787800080005823"/>
    <n v="115.5678003196165"/>
    <n v="9.6959999999999997"/>
    <n v="105.8718003196165"/>
    <n v="9.6959999999999997"/>
    <n v="105.8718003196165"/>
  </r>
  <r>
    <x v="0"/>
    <s v="Red Distribución"/>
    <x v="2"/>
    <s v="VEGA VALCARCE:Z371189 UNI21 CASTOR A101"/>
    <n v="2044488"/>
    <s v="[EirmtpvjsSceLCNTg]"/>
    <x v="1"/>
    <s v="Pend. Cierre Material"/>
    <d v="2023-07-27T00:00:00"/>
    <x v="91"/>
    <d v="2023-08-01T00:00:00"/>
    <d v="2024-07-08T00:00:00"/>
    <m/>
    <d v="2025-11-06T00:00:00"/>
    <d v="2025-11-13T00:00:00"/>
    <s v="519 CONDOR"/>
    <s v="N/A"/>
    <s v="519 CONDOR"/>
    <n v="128.20000077039003"/>
    <n v="0"/>
    <n v="18.582599997164309"/>
    <n v="146.78260076755436"/>
    <n v="107.233496"/>
    <n v="39.549104767554354"/>
    <n v="107.233496"/>
    <n v="39.549104767554354"/>
  </r>
  <r>
    <x v="0"/>
    <s v="Red Distribución"/>
    <x v="2"/>
    <s v="VEGA VALCARCE:Z371191 UNICO21 A101"/>
    <n v="2044490"/>
    <s v="[EirmtpvjsScexCNTfFg]"/>
    <x v="0"/>
    <s v="Confirmado"/>
    <d v="2023-06-15T00:00:00"/>
    <x v="92"/>
    <d v="2023-07-28T00:00:00"/>
    <d v="2024-05-16T00:00:00"/>
    <m/>
    <d v="2024-08-06T00:00:00"/>
    <d v="2024-09-05T00:00:00"/>
    <s v="519 CONDOR"/>
    <s v="519 CONDOR"/>
    <s v="519 CONDOR"/>
    <n v="391.46999948471785"/>
    <n v="39.399998843669891"/>
    <n v="41.328699645503605"/>
    <n v="472.19869797389134"/>
    <n v="399.07343499999996"/>
    <n v="73.125262973891381"/>
    <n v="399.07343499999996"/>
    <n v="73.125262973891381"/>
  </r>
  <r>
    <x v="0"/>
    <s v="Red Distribución"/>
    <x v="2"/>
    <s v="DESTRIANA:Z340690 UNICO21 A101"/>
    <n v="2044885"/>
    <s v="[EirmtpvjsSceLP]"/>
    <x v="2"/>
    <s v="Parámetros de Control"/>
    <d v="2022-11-07T00:00:00"/>
    <x v="93"/>
    <d v="2023-10-04T00:00:00"/>
    <d v="2024-02-05T00:00:00"/>
    <d v="2025-08-06T00:00:00"/>
    <m/>
    <m/>
    <s v="519 CONDOR"/>
    <s v="N/A"/>
    <s v="519 CONDOR"/>
    <n v="102.14000129699707"/>
    <n v="0"/>
    <n v="17.122399987077713"/>
    <n v="119.26240128407478"/>
    <n v="0"/>
    <n v="119.26240128407478"/>
    <n v="0"/>
    <n v="119.26240128407478"/>
  </r>
  <r>
    <x v="0"/>
    <s v="Red Distribución"/>
    <x v="2"/>
    <s v="DESTRIANA:Z363307 UNICO21 A101"/>
    <n v="2044919"/>
    <s v="[EirmtpvjsSceP]"/>
    <x v="2"/>
    <s v="Parámetros de Control"/>
    <d v="2022-11-14T00:00:00"/>
    <x v="80"/>
    <d v="2023-07-18T00:00:00"/>
    <d v="2024-07-08T00:00:00"/>
    <d v="2025-06-30T00:00:00"/>
    <m/>
    <m/>
    <s v="519 CONDOR"/>
    <s v="N/A"/>
    <s v="519 CONDOR"/>
    <n v="44.589999988675117"/>
    <n v="0"/>
    <n v="12.869900082128495"/>
    <n v="57.459900070803613"/>
    <n v="0"/>
    <n v="57.459900070803613"/>
    <n v="0"/>
    <n v="57.459900070803613"/>
  </r>
  <r>
    <x v="0"/>
    <s v="Red Distribución"/>
    <x v="2"/>
    <s v="DESTRIANA:Z363324 UNICO21 A101"/>
    <n v="2044920"/>
    <s v="[EirmtpvjsSceLP]"/>
    <x v="2"/>
    <s v="Parámetros de Control"/>
    <d v="2022-11-08T00:00:00"/>
    <x v="94"/>
    <d v="2023-09-05T00:00:00"/>
    <d v="2024-05-17T00:00:00"/>
    <d v="2025-06-30T00:00:00"/>
    <m/>
    <m/>
    <s v="519 CONDOR"/>
    <s v="519 CONDOR"/>
    <s v="519 CONDOR"/>
    <n v="10.760000169277191"/>
    <n v="0.69999998807907104"/>
    <n v="10.55220015796572"/>
    <n v="22.012200315321984"/>
    <n v="0"/>
    <n v="22.012200315321984"/>
    <n v="0"/>
    <n v="22.012200315321984"/>
  </r>
  <r>
    <x v="0"/>
    <s v="Red Distribución"/>
    <x v="2"/>
    <s v="DESTRIANA:Z363445 UNICO21 A101"/>
    <n v="2044929"/>
    <s v="[EirmtpvjsSceLP]"/>
    <x v="2"/>
    <s v="Parámetros de Control"/>
    <d v="2022-11-08T00:00:00"/>
    <x v="95"/>
    <d v="2023-08-10T00:00:00"/>
    <d v="2023-11-06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DESTRIANA:Z363469 UNICO21 A101"/>
    <n v="2044932"/>
    <s v="[EirmtpvjsSceP]"/>
    <x v="2"/>
    <s v="Parámetros de Control"/>
    <d v="2022-11-08T00:00:00"/>
    <x v="56"/>
    <d v="2023-07-07T00:00:00"/>
    <d v="2024-07-08T00:00:00"/>
    <d v="2025-06-30T00:00:00"/>
    <m/>
    <m/>
    <s v="519 CONDOR"/>
    <s v="N/A"/>
    <s v="519 CONDOR"/>
    <n v="57.199999958276749"/>
    <n v="0"/>
    <n v="11.632300088428707"/>
    <n v="68.832300046705456"/>
    <n v="0"/>
    <n v="68.832300046705456"/>
    <n v="0"/>
    <n v="68.832300046705456"/>
  </r>
  <r>
    <x v="0"/>
    <s v="Red Distribución"/>
    <x v="2"/>
    <s v="TREMOR ARRIBA:Z371117 UNICO21 A101"/>
    <n v="2045274"/>
    <s v="[EirmtpvjsSceP]"/>
    <x v="2"/>
    <s v="Parámetros de Control"/>
    <d v="2023-08-02T00:00:00"/>
    <x v="20"/>
    <d v="2023-08-23T00:00:00"/>
    <d v="2024-07-08T00:00:00"/>
    <d v="2025-06-30T00:00:00"/>
    <m/>
    <m/>
    <s v="519 CONDOR"/>
    <s v="N/A"/>
    <s v="519 CONDOR"/>
    <n v="141.48999993503094"/>
    <n v="0"/>
    <n v="19.797099863206597"/>
    <n v="161.28709979823753"/>
    <n v="0"/>
    <n v="161.28709979823753"/>
    <n v="0"/>
    <n v="161.28709979823753"/>
  </r>
  <r>
    <x v="0"/>
    <s v="Red Distribución"/>
    <x v="2"/>
    <s v="QUINTANILLA MO:Z371251 UNICO21 CASTOR A101"/>
    <n v="2045281"/>
    <s v="[EirmtpvjsScexLCNTg]"/>
    <x v="1"/>
    <s v="Pend. Cierre Material"/>
    <d v="2024-05-31T00:00:00"/>
    <x v="96"/>
    <d v="2024-06-14T00:00:00"/>
    <d v="2024-07-02T00:00:00"/>
    <m/>
    <d v="2025-07-22T00:00:00"/>
    <d v="2025-08-12T00:00:00"/>
    <s v="519 CONDOR"/>
    <s v="519 CONDOR"/>
    <s v="519 CONDOR"/>
    <n v="622.4699926674366"/>
    <n v="36.849999129772186"/>
    <n v="55.019700699455257"/>
    <n v="714.33969249666404"/>
    <n v="988.16178100000025"/>
    <n v="-273.8220885033362"/>
    <n v="990.9607390000001"/>
    <n v="-276.62104650333606"/>
  </r>
  <r>
    <x v="0"/>
    <s v="Red Distribución"/>
    <x v="2"/>
    <s v="PONFERRADA:Z156356-2 UNI21 A101"/>
    <n v="2045853"/>
    <s v="[EirmtpvjsSceCNTfFg]"/>
    <x v="0"/>
    <s v="Confirmado"/>
    <d v="2022-11-10T00:00:00"/>
    <x v="97"/>
    <d v="2023-05-13T00:00:00"/>
    <d v="2023-10-06T00:00:00"/>
    <m/>
    <d v="2024-08-14T00:00:00"/>
    <d v="2024-08-30T00:00:00"/>
    <s v="519 CONDOR"/>
    <s v="N/A"/>
    <s v="519 CONDOR"/>
    <n v="55.120000675320625"/>
    <n v="0"/>
    <n v="13.760300147675721"/>
    <n v="68.880300822996347"/>
    <n v="73.615493999999998"/>
    <n v="-4.7351931770036515"/>
    <n v="73.615493999999984"/>
    <n v="-4.7351931770036373"/>
  </r>
  <r>
    <x v="0"/>
    <s v="Red Distribución"/>
    <x v="2"/>
    <s v="PONFERRADA:Z156454-1 UNI21 A102"/>
    <n v="2045866"/>
    <s v="[EirmtpvjsSceLP]"/>
    <x v="2"/>
    <s v="Parámetros de Control"/>
    <d v="2023-07-13T00:00:00"/>
    <x v="98"/>
    <d v="2023-06-16T00:00:00"/>
    <d v="2024-06-17T00:00:00"/>
    <d v="2025-06-30T00:00:00"/>
    <m/>
    <m/>
    <s v="519 CONDOR"/>
    <s v="519 CONDOR"/>
    <s v="519 CONDOR"/>
    <n v="62.120000727474689"/>
    <n v="12.309999644756317"/>
    <n v="14.244000126183032"/>
    <n v="88.674000498414046"/>
    <n v="3.03"/>
    <n v="85.644000498414044"/>
    <n v="17.66132"/>
    <n v="71.012680498414042"/>
  </r>
  <r>
    <x v="0"/>
    <s v="Red Distribución"/>
    <x v="2"/>
    <s v="PONFERRADA:Z156477-1 UNI21 A101"/>
    <n v="2045868"/>
    <s v="[EirmtpvjsSceLP]"/>
    <x v="2"/>
    <s v="Parámetros de Control"/>
    <d v="2022-11-09T00:00:00"/>
    <x v="99"/>
    <d v="2023-04-17T00:00:00"/>
    <d v="2023-04-24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ONFERRADA:Z156338 UNICO21 A102"/>
    <n v="2045968"/>
    <s v="[EirmtpvjsSceLP]"/>
    <x v="2"/>
    <s v="Parámetros de Control"/>
    <d v="2022-11-15T00:00:00"/>
    <x v="100"/>
    <d v="2023-05-17T00:00:00"/>
    <d v="2023-05-24T00:00:00"/>
    <d v="2025-06-30T00:00:00"/>
    <m/>
    <m/>
    <s v="519 CONDOR"/>
    <s v="519 CONDOR"/>
    <s v="519 CONDOR"/>
    <n v="15.610000275075436"/>
    <n v="8.4399997591972351"/>
    <n v="10.767100131800026"/>
    <n v="34.817100166072699"/>
    <n v="0"/>
    <n v="34.817100166072699"/>
    <n v="0"/>
    <n v="34.817100166072699"/>
  </r>
  <r>
    <x v="0"/>
    <s v="Red Distribución"/>
    <x v="2"/>
    <s v="PONFERRADA:Z156512 UNICO21 A101"/>
    <n v="2045973"/>
    <s v="[EirmtpvjsSceCNTfFg]"/>
    <x v="0"/>
    <s v="Confirmado"/>
    <d v="2022-11-11T00:00:00"/>
    <x v="101"/>
    <d v="2023-05-21T00:00:00"/>
    <d v="2023-10-06T00:00:00"/>
    <m/>
    <d v="2024-02-29T00:00:00"/>
    <d v="2024-03-08T00:00:00"/>
    <s v="N/A"/>
    <s v="N/A"/>
    <s v="N/A"/>
    <n v="0"/>
    <n v="0"/>
    <n v="0"/>
    <n v="0"/>
    <n v="215.07577200000003"/>
    <n v="-215.07577200000003"/>
    <n v="215.07577200000003"/>
    <n v="-215.07577200000003"/>
  </r>
  <r>
    <x v="0"/>
    <s v="Red Distribución"/>
    <x v="2"/>
    <s v="PONFERRADA:Z156535 UNICO21 A102"/>
    <n v="2045974"/>
    <s v="[EirmtpvjsSceLCP]"/>
    <x v="2"/>
    <s v="Parámetros de Control"/>
    <d v="2022-11-09T00:00:00"/>
    <x v="100"/>
    <d v="2023-05-17T00:00:00"/>
    <d v="2023-06-28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ONFERRADA:Z156545 UNICO21 A101"/>
    <n v="2045975"/>
    <s v="[EirmtpvjsScexCNTfFg]"/>
    <x v="0"/>
    <s v="Confirmado"/>
    <d v="2022-11-14T00:00:00"/>
    <x v="102"/>
    <d v="2023-06-03T00:00:00"/>
    <d v="2024-07-08T00:00:00"/>
    <m/>
    <d v="2024-07-15T00:00:00"/>
    <d v="2024-09-03T00:00:00"/>
    <s v="519 CONDOR"/>
    <s v="519 CONDOR"/>
    <s v="519 CONDOR"/>
    <n v="487.27999936044216"/>
    <n v="58.749998271465302"/>
    <n v="47.639199077206854"/>
    <n v="593.66919670911432"/>
    <n v="678.62875800000006"/>
    <n v="-84.959561290885745"/>
    <n v="678.62875800000006"/>
    <n v="-84.959561290885745"/>
  </r>
  <r>
    <x v="0"/>
    <s v="Red Distribución"/>
    <x v="2"/>
    <s v="PONFERRADA:Z156558 UNICO21 A101"/>
    <n v="2045976"/>
    <s v="[EirmtpvjsSceLP]"/>
    <x v="2"/>
    <s v="Parámetros de Control"/>
    <d v="2022-11-09T00:00:00"/>
    <x v="103"/>
    <d v="2023-04-15T00:00:00"/>
    <d v="2024-07-08T00:00:00"/>
    <d v="2025-06-30T00:00:00"/>
    <m/>
    <m/>
    <s v="519 CONDOR"/>
    <s v="N/A"/>
    <s v="519 CONDOR"/>
    <n v="56.35000041872263"/>
    <n v="0"/>
    <n v="13.726000030949713"/>
    <n v="70.076000449672335"/>
    <n v="1.212"/>
    <n v="68.864000449672332"/>
    <n v="1.212"/>
    <n v="68.864000449672332"/>
  </r>
  <r>
    <x v="0"/>
    <s v="Red Distribución"/>
    <x v="2"/>
    <s v="PONFERRADA:Z156572 UNICO21 A103"/>
    <n v="2045977"/>
    <s v="[EirmtpvjsSceLP]"/>
    <x v="2"/>
    <s v="Parámetros de Control"/>
    <d v="2022-11-09T00:00:00"/>
    <x v="3"/>
    <d v="2023-05-10T00:00:00"/>
    <d v="2023-05-22T00:00:00"/>
    <d v="2025-06-30T00:00:00"/>
    <m/>
    <m/>
    <s v="N/A"/>
    <s v="519 CONDOR"/>
    <s v="N/A"/>
    <n v="0"/>
    <n v="11.592000000000001"/>
    <n v="0"/>
    <n v="11.592000000000001"/>
    <n v="11.592000000000001"/>
    <n v="0"/>
    <n v="1.8180000000000001"/>
    <n v="9.7740000000000009"/>
  </r>
  <r>
    <x v="0"/>
    <s v="Red Distribución"/>
    <x v="2"/>
    <s v="PONFERRADA:Z370981 UNICO21 A101"/>
    <n v="2046025"/>
    <s v="[EirmtpvjsSceLCNTg]"/>
    <x v="1"/>
    <s v="Pend. Cierre Material"/>
    <d v="2022-11-14T00:00:00"/>
    <x v="104"/>
    <d v="2023-05-26T00:00:00"/>
    <d v="2025-01-09T00:00:00"/>
    <m/>
    <d v="2025-09-15T00:00:00"/>
    <d v="2025-09-26T00:00:00"/>
    <s v="519 CONDOR"/>
    <s v="519 CONDOR"/>
    <s v="519 CONDOR"/>
    <n v="364.61000118404627"/>
    <n v="178.71999472379684"/>
    <n v="35.470799769219752"/>
    <n v="578.80079567706287"/>
    <n v="598.82103400000017"/>
    <n v="-20.020238322937303"/>
    <n v="598.82103400000005"/>
    <n v="-20.020238322937189"/>
  </r>
  <r>
    <x v="0"/>
    <s v="Red Distribución"/>
    <x v="2"/>
    <s v="PONFERRADA:Z370998 UNICO21 A101"/>
    <n v="2046032"/>
    <s v="[EirmtpvjsSceLCNTfFg]"/>
    <x v="0"/>
    <s v="Confirmado"/>
    <d v="2022-11-14T00:00:00"/>
    <x v="105"/>
    <d v="2023-05-31T00:00:00"/>
    <d v="2024-07-08T00:00:00"/>
    <m/>
    <d v="2025-11-06T00:00:00"/>
    <d v="2025-11-13T00:00:00"/>
    <s v="519 CONDOR"/>
    <s v="519 CONDOR"/>
    <s v="519 CONDOR"/>
    <n v="174.16000160574913"/>
    <n v="0.69999998807907104"/>
    <n v="22.303799636279052"/>
    <n v="197.16380123010725"/>
    <n v="170.12339599999999"/>
    <n v="27.040405230107268"/>
    <n v="170.12339600000001"/>
    <n v="27.04040523010724"/>
  </r>
  <r>
    <x v="0"/>
    <s v="Red Distribución"/>
    <x v="2"/>
    <s v="PONFERRADA:Z371549 UNICO21 A101"/>
    <n v="2046036"/>
    <s v="[EirmtpvjsSceLP]"/>
    <x v="2"/>
    <s v="Parámetros de Control"/>
    <d v="2022-11-09T00:00:00"/>
    <x v="106"/>
    <d v="2023-02-13T00:00:00"/>
    <d v="2023-02-16T00:00:00"/>
    <d v="2025-06-30T00:00:00"/>
    <m/>
    <m/>
    <s v="N/A"/>
    <s v="519 CONDOR"/>
    <s v="N/A"/>
    <n v="0"/>
    <n v="3.8639999999999999"/>
    <n v="0"/>
    <n v="3.8639999999999999"/>
    <n v="3.8639999999999999"/>
    <n v="0"/>
    <n v="0.60599999999999998"/>
    <n v="3.258"/>
  </r>
  <r>
    <x v="0"/>
    <s v="Red Distribución"/>
    <x v="2"/>
    <s v="PONFERRADA:Z371595 UNICO21 A102"/>
    <n v="2046040"/>
    <s v="[EirmtpvcxP]"/>
    <x v="2"/>
    <s v="Parámetros de Control"/>
    <d v="2022-11-09T00:00:00"/>
    <x v="107"/>
    <d v="2023-10-27T00:00:00"/>
    <m/>
    <d v="2025-05-16T00:00:00"/>
    <m/>
    <m/>
    <s v="N/A"/>
    <s v="N/A"/>
    <s v="N/A"/>
    <n v="0"/>
    <n v="0"/>
    <n v="0"/>
    <n v="0"/>
    <n v="29.693999999999999"/>
    <n v="-29.693999999999999"/>
    <n v="463.00603899999999"/>
    <n v="-463.00603899999999"/>
  </r>
  <r>
    <x v="0"/>
    <s v="Red Distribución"/>
    <x v="2"/>
    <s v="PONFERRADA:Z156371 UNICO21 A103"/>
    <n v="2046340"/>
    <s v="[EirmtpvjsSceLP]"/>
    <x v="2"/>
    <s v="Parámetros de Control"/>
    <d v="2022-11-15T00:00:00"/>
    <x v="108"/>
    <d v="2023-02-15T00:00:00"/>
    <d v="2023-10-06T00:00:00"/>
    <d v="2025-06-30T00:00:00"/>
    <m/>
    <m/>
    <s v="N/A"/>
    <s v="N/A"/>
    <s v="N/A"/>
    <n v="0"/>
    <n v="0"/>
    <n v="0"/>
    <n v="0"/>
    <n v="0.60599999999999998"/>
    <n v="-0.60599999999999998"/>
    <n v="0"/>
    <n v="0"/>
  </r>
  <r>
    <x v="0"/>
    <s v="Red Distribución"/>
    <x v="2"/>
    <s v="PONFERRADA:Z156532 UNICO21 A103"/>
    <n v="2046344"/>
    <s v="[EirmtpvcP]"/>
    <x v="2"/>
    <s v="Parámetros de Control"/>
    <d v="2022-11-11T00:00:00"/>
    <x v="109"/>
    <d v="2023-04-27T00:00:00"/>
    <m/>
    <d v="2025-06-30T00:00:00"/>
    <m/>
    <m/>
    <s v="N/A"/>
    <s v="N/A"/>
    <s v="N/A"/>
    <n v="0"/>
    <n v="0"/>
    <n v="0"/>
    <n v="0"/>
    <n v="0.60599999999999998"/>
    <n v="-0.60599999999999998"/>
    <n v="0"/>
    <n v="0"/>
  </r>
  <r>
    <x v="0"/>
    <s v="Red Distribución"/>
    <x v="2"/>
    <s v="PONFERRADA:Z325318 UNICO21 A103"/>
    <n v="2046348"/>
    <s v="[EirmtpvjsScexLCNTg]"/>
    <x v="1"/>
    <s v="Pend. Cierre Material"/>
    <d v="2023-10-09T00:00:00"/>
    <x v="107"/>
    <d v="2023-10-27T00:00:00"/>
    <d v="2024-09-30T00:00:00"/>
    <m/>
    <d v="2025-09-19T00:00:00"/>
    <d v="2025-10-15T00:00:00"/>
    <s v="519 CONDOR"/>
    <s v="N/A"/>
    <s v="519 CONDOR"/>
    <n v="992.97400357818606"/>
    <n v="0"/>
    <n v="83.273398109821983"/>
    <n v="1076.247401688008"/>
    <n v="828.21942200000001"/>
    <n v="248.02797968800803"/>
    <n v="828.21942200000001"/>
    <n v="248.02797968800803"/>
  </r>
  <r>
    <x v="0"/>
    <s v="Red Distribución"/>
    <x v="2"/>
    <s v="PONFERRADA:Z371601 UNICO21 CASTOR A103"/>
    <n v="2046519"/>
    <s v="[EirmtpvjsSceLCNTfFg]"/>
    <x v="0"/>
    <s v="Confirmado"/>
    <d v="2023-12-18T00:00:00"/>
    <x v="110"/>
    <d v="2024-05-31T00:00:00"/>
    <d v="2024-08-14T00:00:00"/>
    <m/>
    <d v="2025-09-15T00:00:00"/>
    <d v="2025-09-23T00:00:00"/>
    <s v="519 CONDOR"/>
    <s v="519 CONDOR"/>
    <s v="519 CONDOR"/>
    <n v="339.89999788254499"/>
    <n v="97.449997127056122"/>
    <n v="35.14459952016324"/>
    <n v="472.49459452976436"/>
    <n v="663.13218400000005"/>
    <n v="-190.6375894702357"/>
    <n v="704.97153700000013"/>
    <n v="-232.47694247023577"/>
  </r>
  <r>
    <x v="0"/>
    <s v="Red Distribución"/>
    <x v="2"/>
    <s v="PONFERRADA:Z371698 UNICO21 A102"/>
    <n v="2046520"/>
    <s v="[EirmtpvsScexCNTg]"/>
    <x v="1"/>
    <s v="Pend. Cierre Material"/>
    <d v="2022-11-14T00:00:00"/>
    <x v="111"/>
    <d v="2023-11-27T00:00:00"/>
    <d v="2023-11-15T00:00:00"/>
    <m/>
    <d v="2024-02-29T00:00:00"/>
    <d v="2024-04-12T00:00:00"/>
    <s v="N/A"/>
    <s v="N/A"/>
    <s v="N/A"/>
    <n v="0"/>
    <n v="0"/>
    <n v="0"/>
    <n v="0"/>
    <n v="348.83261300000004"/>
    <n v="-348.83261300000004"/>
    <n v="404.05034599999999"/>
    <n v="-404.05034599999999"/>
  </r>
  <r>
    <x v="0"/>
    <s v="Red Distribución"/>
    <x v="2"/>
    <s v="PONFERRADA:Z371700 UNICO21 A102"/>
    <n v="2046523"/>
    <s v="[EirmtpvjsScexCNTfFg]"/>
    <x v="0"/>
    <s v="Confirmado"/>
    <d v="2022-11-16T00:00:00"/>
    <x v="112"/>
    <d v="2024-03-27T00:00:00"/>
    <d v="2024-03-06T00:00:00"/>
    <m/>
    <d v="2024-05-28T00:00:00"/>
    <d v="2024-07-02T00:00:00"/>
    <s v="519 CONDOR"/>
    <s v="519 CONDOR"/>
    <s v="519 CONDOR"/>
    <n v="553.69200048345328"/>
    <n v="136.14999598264694"/>
    <n v="52.588900504658341"/>
    <n v="742.43089697075857"/>
    <n v="999.13621499999999"/>
    <n v="-256.70531802924143"/>
    <n v="999.13621500000022"/>
    <n v="-256.70531802924165"/>
  </r>
  <r>
    <x v="0"/>
    <s v="Red Distribución"/>
    <x v="2"/>
    <s v="PONFERRADA:Z156359-1 UNI21 A101"/>
    <n v="2046856"/>
    <s v="[EirmtpvjsScexCNTfFAg]"/>
    <x v="0"/>
    <s v="Confirmado"/>
    <d v="2023-01-03T00:00:00"/>
    <x v="101"/>
    <d v="2023-05-21T00:00:00"/>
    <d v="2023-11-13T00:00:00"/>
    <m/>
    <d v="2024-02-29T00:00:00"/>
    <d v="2024-04-22T00:00:00"/>
    <s v="N/A"/>
    <s v="N/A"/>
    <s v="N/A"/>
    <n v="0"/>
    <n v="0"/>
    <n v="0"/>
    <n v="0"/>
    <n v="564.09530200000006"/>
    <n v="-564.09530200000006"/>
    <n v="564.09530199999995"/>
    <n v="-564.09530199999995"/>
  </r>
  <r>
    <x v="0"/>
    <s v="Red Distribución"/>
    <x v="2"/>
    <s v="PONFERRADA:Z156471-1 UNI21 A103"/>
    <n v="2046859"/>
    <s v="[EirmtpvjsScexCNTg]"/>
    <x v="1"/>
    <s v="Pend. Cierre Material"/>
    <d v="2022-11-11T00:00:00"/>
    <x v="113"/>
    <d v="2023-03-07T00:00:00"/>
    <d v="2023-10-06T00:00:00"/>
    <m/>
    <d v="2024-10-10T00:00:00"/>
    <d v="2024-11-11T00:00:00"/>
    <s v="519 CONDOR"/>
    <s v="519 CONDOR"/>
    <s v="519 CONDOR"/>
    <n v="283.9099987745285"/>
    <n v="74.22999781370163"/>
    <n v="33.702899645055084"/>
    <n v="391.84289623328522"/>
    <n v="293.74782299999998"/>
    <n v="98.095073233285234"/>
    <n v="293.74782299999993"/>
    <n v="98.095073233285291"/>
  </r>
  <r>
    <x v="0"/>
    <s v="Red Distribución"/>
    <x v="2"/>
    <s v="PONFERRADA:Z156571-1 UNI21 A103"/>
    <n v="2046862"/>
    <s v="[EirmtpvjsSceLP]"/>
    <x v="2"/>
    <s v="Parámetros de Control"/>
    <d v="2022-11-14T00:00:00"/>
    <x v="69"/>
    <d v="2023-03-01T00:00:00"/>
    <d v="2023-03-02T00:00:00"/>
    <d v="2025-06-30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VILLAFRANCA BI:Z309983 UNICO21 A101"/>
    <n v="2053553"/>
    <s v="[EirmtpvcxP]"/>
    <x v="2"/>
    <s v="Parámetros de Control"/>
    <d v="2023-06-06T00:00:00"/>
    <x v="114"/>
    <d v="2024-01-17T00:00:00"/>
    <m/>
    <d v="2025-06-30T00:00:00"/>
    <m/>
    <m/>
    <s v="N/A"/>
    <s v="N/A"/>
    <s v="N/A"/>
    <n v="0"/>
    <n v="0"/>
    <n v="0"/>
    <n v="0"/>
    <n v="2.4239999999999999"/>
    <n v="-2.4239999999999999"/>
    <n v="2.4239999999999999"/>
    <n v="-2.4239999999999999"/>
  </r>
  <r>
    <x v="0"/>
    <s v="Red Distribución"/>
    <x v="2"/>
    <s v="VILLAFRANCA BI:Z309988 UNICO21 A101"/>
    <n v="2053554"/>
    <s v="[EirmtpvcP]"/>
    <x v="2"/>
    <s v="Parámetros de Control"/>
    <d v="2023-06-06T00:00:00"/>
    <x v="115"/>
    <d v="2023-11-20T00:00:00"/>
    <m/>
    <d v="2024-07-2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VILLAFRANCA BI:Z309993 UNICO21 A101"/>
    <n v="2053556"/>
    <s v="[EirmtpvjsScexLCNTfFg]"/>
    <x v="0"/>
    <s v="Confirmado"/>
    <d v="2023-06-06T00:00:00"/>
    <x v="65"/>
    <d v="2023-11-29T00:00:00"/>
    <d v="2024-03-20T00:00:00"/>
    <m/>
    <d v="2025-03-12T00:00:00"/>
    <d v="2025-03-26T00:00:00"/>
    <s v="519 CONDOR"/>
    <s v="N/A"/>
    <s v="519 CONDOR"/>
    <n v="513.25999852269888"/>
    <n v="0"/>
    <n v="50.24179850633891"/>
    <n v="563.50179702903779"/>
    <n v="780.91641300000003"/>
    <n v="-217.41461597096225"/>
    <n v="780.91641299999992"/>
    <n v="-217.41461597096213"/>
  </r>
  <r>
    <x v="0"/>
    <s v="Red Distribución"/>
    <x v="2"/>
    <s v="VILLAFRANCA BI:Z309994 UNICO21 A101"/>
    <n v="2053558"/>
    <s v="[EirmtpvjsScexLC]"/>
    <x v="3"/>
    <s v="Comenzado"/>
    <d v="2023-06-06T00:00:00"/>
    <x v="65"/>
    <d v="2023-11-29T00:00:00"/>
    <d v="2024-10-03T00:00:00"/>
    <m/>
    <m/>
    <m/>
    <s v="519 CONDOR"/>
    <s v="N/A"/>
    <s v="519 CONDOR"/>
    <n v="748.22149963874745"/>
    <n v="0"/>
    <n v="65.925297301293199"/>
    <n v="814.14679694004064"/>
    <n v="921.30970000000013"/>
    <n v="-107.16290305995949"/>
    <n v="921.30970000000013"/>
    <n v="-107.16290305995949"/>
  </r>
  <r>
    <x v="0"/>
    <s v="Red Distribución"/>
    <x v="2"/>
    <s v="VILLAFRANCA BI:Z372593 UNICO21 A101"/>
    <n v="2053576"/>
    <s v="[EirmtpvjsScexCNTfFg]"/>
    <x v="0"/>
    <s v="Confirmado"/>
    <d v="2023-06-06T00:00:00"/>
    <x v="116"/>
    <d v="2023-11-11T00:00:00"/>
    <d v="2023-11-20T00:00:00"/>
    <m/>
    <d v="2024-08-13T00:00:00"/>
    <d v="2024-08-26T00:00:00"/>
    <s v="519 CONDOR"/>
    <s v="N/A"/>
    <s v="519 CONDOR"/>
    <n v="244.1600005030632"/>
    <n v="0"/>
    <n v="26.859399662627283"/>
    <n v="271.01940016569051"/>
    <n v="425.31597600000003"/>
    <n v="-154.29657583430952"/>
    <n v="425.31597599999998"/>
    <n v="-154.29657583430946"/>
  </r>
  <r>
    <x v="0"/>
    <s v="Red Distribución"/>
    <x v="2"/>
    <s v="VILLAFRANCA BI:Z372598 UNICO21 A101"/>
    <n v="2053577"/>
    <s v="[EirmtpvjsSceCNTfFg]"/>
    <x v="0"/>
    <s v="Confirmado"/>
    <d v="2023-06-06T00:00:00"/>
    <x v="32"/>
    <d v="2023-11-10T00:00:00"/>
    <d v="2024-07-08T00:00:00"/>
    <m/>
    <d v="2024-11-05T00:00:00"/>
    <d v="2024-11-25T00:00:00"/>
    <s v="519 CONDOR"/>
    <s v="N/A"/>
    <s v="519 CONDOR"/>
    <n v="157.27000165730715"/>
    <n v="0"/>
    <n v="21.071800304685524"/>
    <n v="178.34180196199267"/>
    <n v="338.68121300000007"/>
    <n v="-160.3394110380074"/>
    <n v="338.68121299999996"/>
    <n v="-160.33941103800728"/>
  </r>
  <r>
    <x v="0"/>
    <s v="Red Distribución"/>
    <x v="2"/>
    <s v="VILLAFRANCA BI:Z372589 UNICO21 A101"/>
    <n v="2053628"/>
    <s v="[EirmtpvjsSceLCNTfFg]"/>
    <x v="0"/>
    <s v="Confirmado"/>
    <d v="2023-06-06T00:00:00"/>
    <x v="117"/>
    <d v="2023-11-07T00:00:00"/>
    <d v="2023-11-17T00:00:00"/>
    <m/>
    <d v="2024-11-18T00:00:00"/>
    <d v="2024-12-11T00:00:00"/>
    <s v="519 CONDOR"/>
    <s v="N/A"/>
    <s v="519 CONDOR"/>
    <n v="36.710000388324261"/>
    <n v="0"/>
    <n v="12.428900145391374"/>
    <n v="49.138900533715635"/>
    <n v="62.317399999999999"/>
    <n v="-13.178499466284364"/>
    <n v="63.208576000000008"/>
    <n v="-14.069675466284373"/>
  </r>
  <r>
    <x v="0"/>
    <s v="Red Distribución"/>
    <x v="2"/>
    <s v="BEMBIBRE:Z307560 UNICO21 A101"/>
    <n v="2054953"/>
    <s v="[EirmtpvjsSceCNTfFg]"/>
    <x v="0"/>
    <s v="Confirmado"/>
    <d v="2023-06-20T00:00:00"/>
    <x v="118"/>
    <d v="2023-07-11T00:00:00"/>
    <d v="2023-12-11T00:00:00"/>
    <m/>
    <d v="2024-04-09T00:00:00"/>
    <d v="2024-05-08T00:00:00"/>
    <s v="519 CONDOR"/>
    <s v="519 CONDOR"/>
    <s v="519 CONDOR"/>
    <n v="1107.2400047145784"/>
    <n v="201.19999355077744"/>
    <n v="87.837801162202595"/>
    <n v="1396.2777994275584"/>
    <n v="1701.3517910000003"/>
    <n v="-305.07399157244186"/>
    <n v="1701.351791"/>
    <n v="-305.07399157244163"/>
  </r>
  <r>
    <x v="0"/>
    <s v="Red Distribución"/>
    <x v="2"/>
    <s v="BEMBIBRE:Z307563-1 UNI21 A101"/>
    <n v="2055668"/>
    <s v="[EirmtpvjsScexLCNTg]"/>
    <x v="1"/>
    <s v="Pend. Cierre Material"/>
    <d v="2023-03-14T00:00:00"/>
    <x v="74"/>
    <d v="2023-03-16T00:00:00"/>
    <d v="2023-08-22T00:00:00"/>
    <m/>
    <d v="2025-04-07T00:00:00"/>
    <d v="2025-04-11T00:00:00"/>
    <s v="519 CONDOR"/>
    <s v="519 CONDOR"/>
    <s v="519 CONDOR"/>
    <n v="220.9099991992116"/>
    <n v="4.4900000095367432"/>
    <n v="29.061199919703597"/>
    <n v="254.46119912845194"/>
    <n v="227.34880200000003"/>
    <n v="27.112397128451903"/>
    <n v="224.14359999999999"/>
    <n v="30.317599128451945"/>
  </r>
  <r>
    <x v="0"/>
    <s v="Red Distribución"/>
    <x v="2"/>
    <s v="BEMBIBRE:Z372778 UNICO21 A101"/>
    <n v="2056542"/>
    <s v="[EirmtpvjsSceP]"/>
    <x v="2"/>
    <s v="Parámetros de Control"/>
    <d v="2023-03-14T00:00:00"/>
    <x v="119"/>
    <d v="2023-03-17T00:00:00"/>
    <d v="2023-08-22T00:00:00"/>
    <d v="2025-06-30T00:00:00"/>
    <m/>
    <m/>
    <s v="519 CONDOR"/>
    <s v="N/A"/>
    <s v="519 CONDOR"/>
    <n v="262.38000000268221"/>
    <n v="0"/>
    <n v="22.130999813951547"/>
    <n v="284.51099981663378"/>
    <n v="39.996000000000002"/>
    <n v="244.51499981663378"/>
    <n v="39.996000000000002"/>
    <n v="244.51499981663378"/>
  </r>
  <r>
    <x v="0"/>
    <s v="Red Distribución"/>
    <x v="2"/>
    <s v="BEMBIBRE:Z307551 UNICO21 A101"/>
    <n v="2056747"/>
    <s v="[EirmtpvjsScexLP]"/>
    <x v="2"/>
    <s v="Parámetros de Control"/>
    <d v="2023-03-14T00:00:00"/>
    <x v="120"/>
    <d v="2023-07-04T00:00:00"/>
    <d v="2024-09-30T00:00:00"/>
    <d v="2025-06-30T00:00:00"/>
    <m/>
    <m/>
    <s v="519 CONDOR"/>
    <s v="519 CONDOR"/>
    <s v="519 CONDOR"/>
    <n v="716.86999105662107"/>
    <n v="198.06999415159225"/>
    <n v="63.836499740559589"/>
    <n v="978.77648494877292"/>
    <n v="0"/>
    <n v="978.77648494877292"/>
    <n v="0"/>
    <n v="978.77648494877292"/>
  </r>
  <r>
    <x v="0"/>
    <s v="Red Distribución"/>
    <x v="2"/>
    <s v="BEMBIBRE:Z373152 UNICO21 A101"/>
    <n v="2056804"/>
    <s v="[irmtpvjsSceP]"/>
    <x v="2"/>
    <s v="Parámetros de Control"/>
    <m/>
    <x v="121"/>
    <d v="2023-03-20T00:00:00"/>
    <d v="2023-08-22T00:00:00"/>
    <d v="2025-06-30T00:00:00"/>
    <m/>
    <m/>
    <s v="519 CONDOR"/>
    <s v="N/A"/>
    <s v="519 CONDOR"/>
    <n v="86.959999836981297"/>
    <n v="0"/>
    <n v="15.801499824341391"/>
    <n v="102.76149966132269"/>
    <n v="5.4539999999999997"/>
    <n v="97.307499661322694"/>
    <n v="5.4539999999999997"/>
    <n v="97.307499661322694"/>
  </r>
  <r>
    <x v="0"/>
    <s v="Red Distribución"/>
    <x v="2"/>
    <s v="BEMBIBRE:Z307572 UNICO21 A101"/>
    <n v="2057218"/>
    <s v="[EirmtpvsScexLCNTg]"/>
    <x v="1"/>
    <s v="Pend. Cierre Material"/>
    <d v="2023-03-14T00:00:00"/>
    <x v="122"/>
    <d v="2024-10-17T00:00:00"/>
    <d v="2023-10-25T00:00:00"/>
    <m/>
    <d v="2024-12-04T00:00:00"/>
    <d v="2025-01-14T00:00:00"/>
    <s v="519 CONDOR"/>
    <s v="519 CONDOR"/>
    <s v="519 CONDOR"/>
    <n v="843.04429910443423"/>
    <n v="81.969997584819794"/>
    <n v="72.29319938063918"/>
    <n v="997.3074960698932"/>
    <n v="618.23523599999999"/>
    <n v="379.07226006989322"/>
    <n v="618.23523599999999"/>
    <n v="379.07226006989322"/>
  </r>
  <r>
    <x v="0"/>
    <s v="Red Distribución"/>
    <x v="2"/>
    <s v="BEMBIBRE:Z372967 UNICO21 A101"/>
    <n v="2057219"/>
    <s v="[EirmtpvjsScexLCNTfFg]"/>
    <x v="0"/>
    <s v="Confirmado"/>
    <d v="2023-03-14T00:00:00"/>
    <x v="67"/>
    <d v="2023-03-21T00:00:00"/>
    <d v="2023-08-01T00:00:00"/>
    <m/>
    <d v="2024-10-31T00:00:00"/>
    <d v="2024-12-05T00:00:00"/>
    <s v="519 CONDOR"/>
    <s v="519 CONDOR"/>
    <s v="519 CONDOR"/>
    <n v="289.02000071853399"/>
    <n v="0.69999998807907104"/>
    <n v="33.490099051667016"/>
    <n v="323.21009975828008"/>
    <n v="351.56623399999995"/>
    <n v="-28.356134241719872"/>
    <n v="243.81973399999995"/>
    <n v="79.390365758280126"/>
  </r>
  <r>
    <x v="0"/>
    <s v="Red Distribución"/>
    <x v="2"/>
    <s v="BEMBIBRE:Z372969 UNICO21 A101"/>
    <n v="2057221"/>
    <s v="[EirmtpvjsSceP]"/>
    <x v="2"/>
    <s v="Parámetros de Control"/>
    <d v="2022-12-14T00:00:00"/>
    <x v="123"/>
    <d v="2023-06-23T00:00:00"/>
    <d v="2023-08-22T00:00:00"/>
    <d v="2023-09-25T00:00:00"/>
    <m/>
    <m/>
    <s v="519 CONDOR"/>
    <s v="N/A"/>
    <s v="519 CONDOR"/>
    <n v="120.17999928444624"/>
    <n v="0"/>
    <n v="18.826899842167649"/>
    <n v="139.00689912661389"/>
    <n v="0"/>
    <n v="139.00689912661389"/>
    <n v="0"/>
    <n v="139.00689912661389"/>
  </r>
  <r>
    <x v="0"/>
    <s v="Red Distribución"/>
    <x v="2"/>
    <s v="BEMBIBRE:Z372970 UNICO21 A101"/>
    <n v="2057223"/>
    <s v="[EirmtpvcP]"/>
    <x v="2"/>
    <s v="Parámetros de Control"/>
    <d v="2022-12-14T00:00:00"/>
    <x v="123"/>
    <d v="2023-06-23T00:00:00"/>
    <m/>
    <d v="2024-07-2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BEMBIBRE:Z373144 UNICO21 A101"/>
    <n v="2057224"/>
    <s v="[EirmtpvjsScexP]"/>
    <x v="2"/>
    <s v="Parámetros de Control"/>
    <d v="2023-03-14T00:00:00"/>
    <x v="124"/>
    <d v="2023-04-14T00:00:00"/>
    <d v="2024-08-05T00:00:00"/>
    <d v="2025-06-30T00:00:00"/>
    <m/>
    <m/>
    <s v="519 CONDOR"/>
    <s v="N/A"/>
    <s v="519 CONDOR"/>
    <n v="128.86999940872192"/>
    <n v="0"/>
    <n v="23.057999370291839"/>
    <n v="151.92799877901376"/>
    <n v="0"/>
    <n v="151.92799877901376"/>
    <n v="0"/>
    <n v="151.92799877901376"/>
  </r>
  <r>
    <x v="0"/>
    <s v="Red Distribución"/>
    <x v="2"/>
    <s v="BEMBIBRE:Z307523 UNICO21 A101"/>
    <n v="2057851"/>
    <s v="[EirmtpvjsSceCP]"/>
    <x v="2"/>
    <s v="Parámetros de Control"/>
    <d v="2023-05-02T00:00:00"/>
    <x v="125"/>
    <d v="2023-05-11T00:00:00"/>
    <d v="2024-07-02T00:00:00"/>
    <d v="2025-06-30T00:00:00"/>
    <m/>
    <m/>
    <s v="519 CONDOR"/>
    <s v="519 CONDOR"/>
    <s v="519 CONDOR"/>
    <n v="10.250000178813934"/>
    <n v="0.69999998807907104"/>
    <n v="10.545200131419302"/>
    <n v="21.495200298312305"/>
    <n v="0"/>
    <n v="21.495200298312305"/>
    <n v="0"/>
    <n v="21.495200298312305"/>
  </r>
  <r>
    <x v="0"/>
    <s v="Red Distribución"/>
    <x v="2"/>
    <s v="BEMBIBRE:Z373151 UNICO21 A101"/>
    <n v="2057853"/>
    <s v="[EirmtpvjsSceP]"/>
    <x v="2"/>
    <s v="Parámetros de Control"/>
    <d v="2023-03-14T00:00:00"/>
    <x v="126"/>
    <d v="2023-06-12T00:00:00"/>
    <d v="2024-07-05T00:00:00"/>
    <d v="2025-06-30T00:00:00"/>
    <m/>
    <m/>
    <s v="519 CONDOR"/>
    <s v="N/A"/>
    <s v="519 CONDOR"/>
    <n v="85.320000469684601"/>
    <n v="0"/>
    <n v="15.676899912575635"/>
    <n v="100.99690038226024"/>
    <n v="0"/>
    <n v="100.99690038226024"/>
    <n v="0"/>
    <n v="100.99690038226024"/>
  </r>
  <r>
    <x v="0"/>
    <s v="Red Distribución"/>
    <x v="2"/>
    <s v="MANSILLA MULAS:Z360402-4 0COBR A101"/>
    <n v="2060721"/>
    <s v="[EirmtpvjsSceLCNTfFg]"/>
    <x v="0"/>
    <s v="Confirmado"/>
    <d v="2023-01-12T00:00:00"/>
    <x v="127"/>
    <d v="2023-05-05T00:00:00"/>
    <d v="2023-05-10T00:00:00"/>
    <m/>
    <d v="2025-04-09T00:00:00"/>
    <d v="2025-05-13T00:00:00"/>
    <s v="519 CONDOR"/>
    <s v="519 CONDOR"/>
    <s v="519 CONDOR"/>
    <n v="173.30000124126673"/>
    <n v="31.659999072551727"/>
    <n v="22.009100241010628"/>
    <n v="226.96910055482908"/>
    <n v="251.59281499999994"/>
    <n v="-24.623714445170862"/>
    <n v="243.98556500000001"/>
    <n v="-17.016464445170925"/>
  </r>
  <r>
    <x v="0"/>
    <s v="Red Distribución"/>
    <x v="2"/>
    <s v="BEMBIBRE:Z373146 UNICO21 A101"/>
    <n v="2062043"/>
    <s v="[EirmtpvjsScexLCNTg]"/>
    <x v="1"/>
    <s v="Pend. Cierre Material"/>
    <d v="2023-03-14T00:00:00"/>
    <x v="121"/>
    <d v="2023-03-20T00:00:00"/>
    <d v="2023-08-22T00:00:00"/>
    <m/>
    <d v="2024-10-17T00:00:00"/>
    <d v="2024-10-31T00:00:00"/>
    <s v="519 CONDOR"/>
    <s v="519 CONDOR"/>
    <s v="519 CONDOR"/>
    <n v="330.89999924972653"/>
    <n v="4.4900000095367432"/>
    <n v="37.171398713035899"/>
    <n v="372.56139797229918"/>
    <n v="288.55407700000001"/>
    <n v="84.007320972299169"/>
    <n v="288.55407700000001"/>
    <n v="84.007320972299169"/>
  </r>
  <r>
    <x v="0"/>
    <s v="Red Distribución"/>
    <x v="2"/>
    <s v="TRUCHAS:Z374209 UNI21 CASTOR A101"/>
    <n v="2063697"/>
    <s v="[EirmtpvjsScexLCNTg]"/>
    <x v="1"/>
    <s v="Pend. Cierre Material"/>
    <d v="2023-04-10T00:00:00"/>
    <x v="88"/>
    <d v="2023-07-14T00:00:00"/>
    <d v="2024-05-20T00:00:00"/>
    <m/>
    <d v="2025-10-17T00:00:00"/>
    <d v="2025-11-11T00:00:00"/>
    <s v="519 CONDOR"/>
    <s v="519 CONDOR"/>
    <s v="519 CONDOR"/>
    <n v="842.50999657064676"/>
    <n v="31.659999072551727"/>
    <n v="72.033497848358024"/>
    <n v="946.20349349155651"/>
    <n v="612.13979299999983"/>
    <n v="334.06370049155669"/>
    <n v="689.2322979999999"/>
    <n v="256.97119549155661"/>
  </r>
  <r>
    <x v="0"/>
    <s v="Red Distribución"/>
    <x v="2"/>
    <s v="TRUCHAS:Z374211 UNI21 CASTOR A101"/>
    <n v="2063699"/>
    <s v="[EirmtpvjsScexLCNTg]"/>
    <x v="1"/>
    <s v="Pend. Cierre Material"/>
    <d v="2023-04-11T00:00:00"/>
    <x v="117"/>
    <d v="2023-11-07T00:00:00"/>
    <d v="2024-03-21T00:00:00"/>
    <m/>
    <d v="2025-07-01T00:00:00"/>
    <d v="2025-07-17T00:00:00"/>
    <s v="519 CONDOR"/>
    <s v="519 CONDOR"/>
    <s v="519 CONDOR"/>
    <n v="1128.4100013747811"/>
    <n v="136.14999598264694"/>
    <n v="91.594998265616596"/>
    <n v="1356.1549956230447"/>
    <n v="1448.3733850000003"/>
    <n v="-92.218389376955656"/>
    <n v="1546.7320350000002"/>
    <n v="-190.57703937695555"/>
  </r>
  <r>
    <x v="0"/>
    <s v="Red Distribución"/>
    <x v="2"/>
    <s v="TRUCHAS:Z374214 UNI21 CASTOR A101"/>
    <n v="2063702"/>
    <s v="[EirmtpvjsScexLCNTg]"/>
    <x v="1"/>
    <s v="Pend. Cierre Material"/>
    <d v="2023-02-11T00:00:00"/>
    <x v="128"/>
    <d v="2023-07-26T00:00:00"/>
    <d v="2024-06-03T00:00:00"/>
    <m/>
    <d v="2025-09-19T00:00:00"/>
    <d v="2025-10-07T00:00:00"/>
    <s v="519 CONDOR"/>
    <s v="519 CONDOR"/>
    <s v="519 CONDOR"/>
    <n v="1502.4899920597672"/>
    <n v="81.969997584819794"/>
    <n v="117.94859630938026"/>
    <n v="1702.4085859539673"/>
    <n v="1471.596755"/>
    <n v="230.81183095396727"/>
    <n v="1598.6055329999999"/>
    <n v="103.80305295396738"/>
  </r>
  <r>
    <x v="0"/>
    <s v="Red Distribución"/>
    <x v="2"/>
    <s v="TORENO:Z374183 UNI21 CASTOR A101"/>
    <n v="2063712"/>
    <s v="[EirmtpvjsScexLCNTg]"/>
    <x v="1"/>
    <s v="Pend. Cierre Material"/>
    <d v="2023-07-11T00:00:00"/>
    <x v="90"/>
    <d v="2023-08-02T00:00:00"/>
    <d v="2024-07-05T00:00:00"/>
    <m/>
    <d v="2024-12-19T00:00:00"/>
    <d v="2025-01-22T00:00:00"/>
    <s v="519 CONDOR"/>
    <s v="N/A"/>
    <s v="519 CONDOR"/>
    <n v="555.01000040769577"/>
    <n v="0"/>
    <n v="51.948398809990294"/>
    <n v="606.95839921768606"/>
    <n v="1056.7799840000002"/>
    <n v="-449.82158478231418"/>
    <n v="1056.7799839999998"/>
    <n v="-449.82158478231372"/>
  </r>
  <r>
    <x v="0"/>
    <s v="Red Distribución"/>
    <x v="2"/>
    <s v="TORENO:Z374191 UNI21 CASTOR A101"/>
    <n v="2063715"/>
    <s v="[EirmtpvjsScexLCNTfFg]"/>
    <x v="0"/>
    <s v="Confirmado"/>
    <d v="2023-01-18T00:00:00"/>
    <x v="129"/>
    <d v="2023-09-18T00:00:00"/>
    <d v="2024-06-03T00:00:00"/>
    <m/>
    <d v="2025-05-07T00:00:00"/>
    <d v="2025-05-30T00:00:00"/>
    <s v="519 CONDOR"/>
    <s v="N/A"/>
    <s v="519 CONDOR"/>
    <n v="1067.3646191675307"/>
    <n v="0"/>
    <n v="88.031996636271515"/>
    <n v="1155.3966158038022"/>
    <n v="1356.4436759999999"/>
    <n v="-201.04706019619766"/>
    <n v="1356.4436760000001"/>
    <n v="-201.04706019619789"/>
  </r>
  <r>
    <x v="0"/>
    <s v="Red Distribución"/>
    <x v="2"/>
    <s v="TORENO:Z374195 UNICO21 A101"/>
    <n v="2063730"/>
    <s v="[EirmtpvjsSceLCNTfFg]"/>
    <x v="0"/>
    <s v="Confirmado"/>
    <d v="2023-01-18T00:00:00"/>
    <x v="95"/>
    <d v="2023-08-10T00:00:00"/>
    <d v="2023-10-26T00:00:00"/>
    <m/>
    <d v="2025-01-30T00:00:00"/>
    <d v="2025-02-14T00:00:00"/>
    <s v="519 CONDOR"/>
    <s v="N/A"/>
    <s v="519 CONDOR"/>
    <n v="926.88000153750181"/>
    <n v="0"/>
    <n v="75.597598188722145"/>
    <n v="1002.477599726224"/>
    <n v="1381.8663340000003"/>
    <n v="-379.38873427377632"/>
    <n v="1381.8663340000001"/>
    <n v="-379.38873427377609"/>
  </r>
  <r>
    <x v="0"/>
    <s v="Red Distribución"/>
    <x v="2"/>
    <s v="TORENO:Z374196 UNICO21 A101"/>
    <n v="2063731"/>
    <s v="[EirmtpvjsSceLCNTfFg]"/>
    <x v="0"/>
    <s v="Confirmado"/>
    <d v="2023-07-11T00:00:00"/>
    <x v="130"/>
    <d v="2023-08-07T00:00:00"/>
    <d v="2023-10-31T00:00:00"/>
    <m/>
    <d v="2025-03-21T00:00:00"/>
    <d v="2025-04-01T00:00:00"/>
    <s v="519 CONDOR"/>
    <s v="N/A"/>
    <s v="519 CONDOR"/>
    <n v="237.17000019550323"/>
    <n v="0"/>
    <n v="26.573099925374237"/>
    <n v="263.74310012087744"/>
    <n v="350.24783300000001"/>
    <n v="-86.504732879122571"/>
    <n v="350.24783300000007"/>
    <n v="-86.504732879122628"/>
  </r>
  <r>
    <x v="0"/>
    <s v="Red Distribución"/>
    <x v="2"/>
    <s v="TORENO:Z374197 UNICO21 A101"/>
    <n v="2063732"/>
    <s v="[EirmtpvjsSceLCNTfFg]"/>
    <x v="0"/>
    <s v="Confirmado"/>
    <d v="2023-07-11T00:00:00"/>
    <x v="131"/>
    <d v="2023-08-22T00:00:00"/>
    <d v="2023-09-19T00:00:00"/>
    <m/>
    <d v="2024-10-24T00:00:00"/>
    <d v="2024-10-29T00:00:00"/>
    <s v="N/A"/>
    <s v="N/A"/>
    <s v="519 CONDOR"/>
    <n v="0"/>
    <n v="0"/>
    <n v="13.407500091474503"/>
    <n v="13.407500091474503"/>
    <n v="98.627032"/>
    <n v="-85.219531908525497"/>
    <n v="98.627031999999986"/>
    <n v="-85.219531908525482"/>
  </r>
  <r>
    <x v="0"/>
    <s v="Red Distribución"/>
    <x v="2"/>
    <s v="TORENO:Z374198 UNICO21 A101"/>
    <n v="2063733"/>
    <s v="[EirmtpvjsSceCNTfFg]"/>
    <x v="0"/>
    <s v="Confirmado"/>
    <d v="2023-07-11T00:00:00"/>
    <x v="131"/>
    <d v="2023-08-22T00:00:00"/>
    <d v="2023-10-06T00:00:00"/>
    <m/>
    <d v="2024-06-13T00:00:00"/>
    <d v="2024-06-25T00:00:00"/>
    <s v="N/A"/>
    <s v="N/A"/>
    <s v="N/A"/>
    <n v="0"/>
    <n v="0"/>
    <n v="0"/>
    <n v="0"/>
    <n v="82.123170999999999"/>
    <n v="-82.123170999999999"/>
    <n v="82.123171000000013"/>
    <n v="-82.123171000000013"/>
  </r>
  <r>
    <x v="0"/>
    <s v="Red Distribución"/>
    <x v="2"/>
    <s v="TORENO:Z374203 UNICO21 A101"/>
    <n v="2063735"/>
    <s v="[EirmtpvjsSceCNTfFg]"/>
    <x v="0"/>
    <s v="Confirmado"/>
    <d v="2023-07-11T00:00:00"/>
    <x v="132"/>
    <d v="2023-08-24T00:00:00"/>
    <d v="2024-02-26T00:00:00"/>
    <m/>
    <d v="2024-05-29T00:00:00"/>
    <d v="2024-06-18T00:00:00"/>
    <s v="519 CONDOR"/>
    <s v="N/A"/>
    <s v="519 CONDOR"/>
    <n v="221.98000094294548"/>
    <n v="0"/>
    <n v="25.570699435084322"/>
    <n v="247.5507003780298"/>
    <n v="360.044871"/>
    <n v="-112.4941706219702"/>
    <n v="360.04487100000006"/>
    <n v="-112.49417062197026"/>
  </r>
  <r>
    <x v="0"/>
    <s v="Red Distribución"/>
    <x v="2"/>
    <s v="MANSILLA MULAS:Z330046-1 0COBR A101"/>
    <n v="2067155"/>
    <s v="[EirmtpvcP]"/>
    <x v="2"/>
    <s v="Parámetros de Control"/>
    <d v="2023-02-06T00:00:00"/>
    <x v="34"/>
    <d v="2023-04-26T00:00:00"/>
    <m/>
    <d v="2023-07-26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BORRENES:Z351331-1 0COBR A101"/>
    <n v="2067280"/>
    <s v="[irmtpvjsSceLCP]"/>
    <x v="2"/>
    <s v="Parámetros de Control"/>
    <m/>
    <x v="70"/>
    <d v="2023-04-28T00:00:00"/>
    <d v="2023-05-11T00:00:00"/>
    <d v="2023-07-26T00:00:00"/>
    <m/>
    <m/>
    <s v="N/A"/>
    <s v="N/A"/>
    <s v="519 CONDOR"/>
    <n v="0"/>
    <n v="0"/>
    <n v="1.8180000000000001"/>
    <n v="1.8180000000000001"/>
    <n v="1.8180000000000001"/>
    <n v="0"/>
    <n v="1.8180000000000001"/>
    <n v="0"/>
  </r>
  <r>
    <x v="0"/>
    <s v="Red Distribución"/>
    <x v="2"/>
    <s v="PARAMO SIL:Z374553 UNI21 CASTOR A101"/>
    <n v="2069708"/>
    <s v="[EirmtpvjsSceLP]"/>
    <x v="2"/>
    <s v="Parámetros de Control"/>
    <d v="2023-07-05T00:00:00"/>
    <x v="84"/>
    <d v="2023-07-12T00:00:00"/>
    <d v="2023-08-04T00:00:00"/>
    <d v="2025-10-09T00:00:00"/>
    <m/>
    <m/>
    <s v="519 CONDOR"/>
    <s v="N/A"/>
    <s v="519 CONDOR"/>
    <n v="75.400000914931297"/>
    <n v="0"/>
    <n v="15.1904001370728"/>
    <n v="90.590401052004097"/>
    <n v="0"/>
    <n v="90.590401052004097"/>
    <n v="0"/>
    <n v="90.590401052004097"/>
  </r>
  <r>
    <x v="0"/>
    <s v="Red Distribución"/>
    <x v="2"/>
    <s v="TORAL VADOS:Z308220-1 0COBR A101"/>
    <n v="2073479"/>
    <s v="[irmtpvjsSceLP]"/>
    <x v="2"/>
    <s v="Parámetros de Control"/>
    <m/>
    <x v="133"/>
    <d v="2023-09-20T00:00:00"/>
    <d v="2024-03-08T00:00:00"/>
    <d v="2024-10-15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TORAL VADOS:Z308221-1 0COBR A101"/>
    <n v="2073480"/>
    <s v="[irmtpvjsSceCNTfFg]"/>
    <x v="0"/>
    <s v="Confirmado"/>
    <m/>
    <x v="134"/>
    <d v="2023-09-21T00:00:00"/>
    <d v="2024-02-26T00:00:00"/>
    <m/>
    <d v="2024-05-28T00:00:00"/>
    <d v="2024-06-05T00:00:00"/>
    <s v="519 CONDOR"/>
    <s v="N/A"/>
    <s v="N/A"/>
    <n v="269.61000199615955"/>
    <n v="0"/>
    <n v="0"/>
    <n v="269.61000199615955"/>
    <n v="447.385244"/>
    <n v="-177.77524200384045"/>
    <n v="447.385244"/>
    <n v="-177.77524200384045"/>
  </r>
  <r>
    <x v="0"/>
    <s v="Red Distribución"/>
    <x v="2"/>
    <s v="VILLAFRANCA BI:Z309996-1 0COBR A101"/>
    <n v="2073485"/>
    <s v="[EirmtpvjsSceCNTg]"/>
    <x v="1"/>
    <s v="Pend. Cierre Material"/>
    <d v="2023-06-06T00:00:00"/>
    <x v="135"/>
    <d v="2023-11-13T00:00:00"/>
    <d v="2024-02-05T00:00:00"/>
    <m/>
    <d v="2025-02-12T00:00:00"/>
    <d v="2025-02-17T00:00:00"/>
    <s v="519 CONDOR"/>
    <s v="N/A"/>
    <s v="519 CONDOR"/>
    <n v="409.18000401556492"/>
    <n v="0"/>
    <n v="38.948399178794034"/>
    <n v="448.12840319435895"/>
    <n v="636.97896200000002"/>
    <n v="-188.85055880564107"/>
    <n v="682.56314199999997"/>
    <n v="-234.43473880564102"/>
  </r>
  <r>
    <x v="0"/>
    <s v="Red Distribución"/>
    <x v="2"/>
    <s v="TORENO:Z374205 UNI21 CASTOR A101"/>
    <n v="2074395"/>
    <s v="[EirmtpvjsScexLCNTg]"/>
    <x v="1"/>
    <s v="Pend. Cierre Material"/>
    <d v="2023-07-11T00:00:00"/>
    <x v="136"/>
    <d v="2023-08-29T00:00:00"/>
    <d v="2025-05-29T00:00:00"/>
    <m/>
    <d v="2025-10-16T00:00:00"/>
    <d v="2025-10-27T00:00:00"/>
    <s v="519 CONDOR"/>
    <s v="N/A"/>
    <s v="519 CONDOR"/>
    <n v="1406.1599965468049"/>
    <n v="0"/>
    <n v="110.74350125558294"/>
    <n v="1516.9034978023878"/>
    <n v="1621.8996289999998"/>
    <n v="-104.99613119761193"/>
    <n v="1621.8996289999998"/>
    <n v="-104.99613119761193"/>
  </r>
  <r>
    <x v="0"/>
    <s v="Red Distribución"/>
    <x v="2"/>
    <s v="PONFERRADA:Z158282-1 0COBR A102"/>
    <n v="2083956"/>
    <s v="[EirmtpvjsSceCNTfFg]"/>
    <x v="0"/>
    <s v="Confirmado"/>
    <d v="2023-04-05T00:00:00"/>
    <x v="118"/>
    <d v="2023-07-11T00:00:00"/>
    <d v="2024-03-06T00:00:00"/>
    <m/>
    <d v="2024-05-22T00:00:00"/>
    <d v="2024-06-10T00:00:00"/>
    <s v="519 CONDOR"/>
    <s v="519 CONDOR"/>
    <s v="519 CONDOR"/>
    <n v="267.84000397473574"/>
    <n v="221.28999346494675"/>
    <n v="28.696200006093079"/>
    <n v="517.82619744577551"/>
    <n v="527.82463399999995"/>
    <n v="-9.9984365542244404"/>
    <n v="558.16755999999998"/>
    <n v="-40.341362554224474"/>
  </r>
  <r>
    <x v="0"/>
    <s v="Red Distribución"/>
    <x v="2"/>
    <s v="PONFERRADA:Z158283-1 0COBR A102"/>
    <n v="2083957"/>
    <s v="[EirmtpvjsSceCNTfFg]"/>
    <x v="0"/>
    <s v="Confirmado"/>
    <d v="2023-04-14T00:00:00"/>
    <x v="86"/>
    <d v="2023-07-20T00:00:00"/>
    <d v="2023-10-16T00:00:00"/>
    <m/>
    <d v="2024-05-28T00:00:00"/>
    <d v="2024-05-31T00:00:00"/>
    <s v="N/A"/>
    <s v="N/A"/>
    <s v="N/A"/>
    <n v="0"/>
    <n v="0"/>
    <n v="0"/>
    <n v="0"/>
    <n v="178.048022"/>
    <n v="-178.048022"/>
    <n v="199.90732"/>
    <n v="-199.90732"/>
  </r>
  <r>
    <x v="0"/>
    <s v="Red Distribución"/>
    <x v="2"/>
    <s v="PONFERRADA:Z251399-1 0COBR A102"/>
    <n v="2084057"/>
    <s v="[EirmtpvjsSceCNTfFg]"/>
    <x v="0"/>
    <s v="Confirmado"/>
    <d v="2023-04-05T00:00:00"/>
    <x v="56"/>
    <d v="2023-07-07T00:00:00"/>
    <d v="2024-02-05T00:00:00"/>
    <m/>
    <d v="2024-05-02T00:00:00"/>
    <d v="2024-05-28T00:00:00"/>
    <s v="519 CONDOR"/>
    <s v="519 CONDOR"/>
    <s v="519 CONDOR"/>
    <n v="225.04000326246023"/>
    <n v="143.88999575376511"/>
    <n v="25.715599944540855"/>
    <n v="394.64559896076616"/>
    <n v="421.715011"/>
    <n v="-27.069412039233839"/>
    <n v="448.81759900000003"/>
    <n v="-54.172000039233865"/>
  </r>
  <r>
    <x v="0"/>
    <s v="Red Distribución"/>
    <x v="2"/>
    <s v="MANSILLA MULAS:Z360366-9 0COBR A101"/>
    <n v="2084993"/>
    <s v="[EirmtpvjsSceLP]"/>
    <x v="2"/>
    <s v="Parámetros de Control"/>
    <d v="2023-04-05T00:00:00"/>
    <x v="91"/>
    <d v="2023-08-01T00:00:00"/>
    <d v="2024-01-22T00:00:00"/>
    <d v="2025-03-18T00:00:00"/>
    <m/>
    <m/>
    <s v="519 CONDOR"/>
    <s v="519 CONDOR"/>
    <s v="519 CONDOR"/>
    <n v="196.72000096552074"/>
    <n v="8.4399997591972351"/>
    <n v="23.888599558131403"/>
    <n v="229.04860028284938"/>
    <n v="0"/>
    <n v="229.04860028284938"/>
    <n v="25.116377999999997"/>
    <n v="203.93222228284938"/>
  </r>
  <r>
    <x v="0"/>
    <s v="Red Distribución"/>
    <x v="2"/>
    <s v="BORRENES:Z351330-1 0COBR A101"/>
    <n v="2090531"/>
    <s v="[EirmtpvjceCP]"/>
    <x v="2"/>
    <s v="Parámetros de Control"/>
    <d v="2023-05-08T00:00:00"/>
    <x v="137"/>
    <d v="2023-06-29T00:00:00"/>
    <d v="2023-07-05T00:00:00"/>
    <d v="2023-11-29T00:00:00"/>
    <m/>
    <m/>
    <s v="N/A"/>
    <s v="519 CONDOR"/>
    <s v="N/A"/>
    <n v="0"/>
    <n v="27.047999999999998"/>
    <n v="0"/>
    <n v="27.047999999999998"/>
    <n v="27.047999999999998"/>
    <n v="0"/>
    <n v="4.242"/>
    <n v="22.805999999999997"/>
  </r>
  <r>
    <x v="0"/>
    <s v="Red Distribución"/>
    <x v="2"/>
    <s v="MANSILLA MULAS:Z330076 CERO_COBRE A101"/>
    <n v="2108479"/>
    <s v="[EirmtpvcP]"/>
    <x v="2"/>
    <s v="Parámetros de Control"/>
    <d v="2023-07-18T00:00:00"/>
    <x v="138"/>
    <d v="2024-01-16T00:00:00"/>
    <m/>
    <d v="2024-06-06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30079 CERO_COBRE A101"/>
    <n v="2108481"/>
    <s v="[EirmtpvjsSceCNTfFg]"/>
    <x v="0"/>
    <s v="Confirmado"/>
    <d v="2023-07-18T00:00:00"/>
    <x v="17"/>
    <d v="2023-07-24T00:00:00"/>
    <d v="2023-10-31T00:00:00"/>
    <m/>
    <d v="2024-01-30T00:00:00"/>
    <d v="2024-04-04T00:00:00"/>
    <s v="N/A"/>
    <s v="N/A"/>
    <s v="519 CONDOR"/>
    <n v="0"/>
    <n v="0"/>
    <n v="13.863199963796141"/>
    <n v="13.863199963796141"/>
    <n v="102.93466400000003"/>
    <n v="-89.071464036203878"/>
    <n v="102.93466400000003"/>
    <n v="-89.071464036203878"/>
  </r>
  <r>
    <x v="0"/>
    <s v="Red Distribución"/>
    <x v="2"/>
    <s v="MANSILLA MULAS:Z330161 CERO_COBRE A101"/>
    <n v="2108722"/>
    <s v="[EirmtpvcxP]"/>
    <x v="2"/>
    <s v="Parámetros de Control"/>
    <d v="2023-08-28T00:00:00"/>
    <x v="139"/>
    <d v="2023-08-31T00:00:00"/>
    <m/>
    <d v="2024-06-06T00:00:00"/>
    <m/>
    <m/>
    <s v="N/A"/>
    <s v="N/A"/>
    <s v="N/A"/>
    <n v="0"/>
    <n v="0"/>
    <n v="0"/>
    <n v="0"/>
    <n v="0"/>
    <n v="0"/>
    <n v="28.60539"/>
    <n v="-28.60539"/>
  </r>
  <r>
    <x v="0"/>
    <s v="Red Distribución"/>
    <x v="2"/>
    <s v="MANSILLA MULAS:Z330162 CERO_COBRE A101"/>
    <n v="2108723"/>
    <s v="[EirmtpvjsSceLP]"/>
    <x v="2"/>
    <s v="Otras Causas"/>
    <d v="2023-07-18T00:00:00"/>
    <x v="140"/>
    <d v="2023-09-26T00:00:00"/>
    <d v="2024-02-19T00:00:00"/>
    <d v="2024-10-15T00:00:00"/>
    <m/>
    <m/>
    <s v="519 CONDOR"/>
    <s v="N/A"/>
    <s v="519 CONDOR"/>
    <n v="395.79000087082386"/>
    <n v="0"/>
    <n v="37.877400057224918"/>
    <n v="433.66740092804878"/>
    <n v="0"/>
    <n v="433.66740092804878"/>
    <n v="0"/>
    <n v="433.66740092804878"/>
  </r>
  <r>
    <x v="0"/>
    <s v="Red Distribución"/>
    <x v="2"/>
    <s v="MANSILLA MULAS:Z330171 CERO_COBRE A101"/>
    <n v="2108728"/>
    <s v="[EirmtpvcxP]"/>
    <x v="2"/>
    <s v="Parámetros de Control"/>
    <d v="2023-07-18T00:00:00"/>
    <x v="141"/>
    <d v="2023-08-11T00:00:00"/>
    <m/>
    <d v="2025-01-14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30172 CERO_COBRE A101"/>
    <n v="2108729"/>
    <s v="[EirmtpvcxP]"/>
    <x v="2"/>
    <s v="Otras Causas"/>
    <d v="2023-07-18T00:00:00"/>
    <x v="91"/>
    <d v="2023-08-01T00:00:00"/>
    <m/>
    <d v="2024-10-18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MANSILLA MULAS:Z330173 0COBR A101"/>
    <n v="2108730"/>
    <s v="[EirmtpvcxP]"/>
    <x v="2"/>
    <s v="Parámetros de Control"/>
    <d v="2023-08-26T00:00:00"/>
    <x v="142"/>
    <d v="2023-09-14T00:00:00"/>
    <m/>
    <d v="2023-09-22T00:00:00"/>
    <m/>
    <m/>
    <s v="N/A"/>
    <s v="N/A"/>
    <s v="N/A"/>
    <n v="0"/>
    <n v="0"/>
    <n v="0"/>
    <n v="0"/>
    <n v="0"/>
    <n v="0"/>
    <n v="74.111840999999998"/>
    <n v="-74.111840999999998"/>
  </r>
  <r>
    <x v="0"/>
    <s v="Red Distribución"/>
    <x v="2"/>
    <s v="MANSILLA MULAS:Z330176 CERO_COBRE A101"/>
    <n v="2108732"/>
    <s v="[EirmtpvcxP]"/>
    <x v="2"/>
    <s v="Parámetros de Control"/>
    <d v="2023-07-18T00:00:00"/>
    <x v="141"/>
    <d v="2023-08-11T00:00:00"/>
    <m/>
    <d v="2024-05-15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PTE.DOMINGO:Z344821-1 0COBR A101"/>
    <n v="2119771"/>
    <s v="[EirmtpvjsSceLP]"/>
    <x v="2"/>
    <s v="Parámetros de Control"/>
    <d v="2023-09-21T00:00:00"/>
    <x v="143"/>
    <d v="2023-10-30T00:00:00"/>
    <d v="2023-11-15T00:00:00"/>
    <d v="2025-01-13T00:00:00"/>
    <m/>
    <m/>
    <s v="N/A"/>
    <s v="519 CONDOR"/>
    <s v="N/A"/>
    <n v="0"/>
    <n v="0.60599999999999998"/>
    <n v="0"/>
    <n v="0.60599999999999998"/>
    <n v="0.60599999999999998"/>
    <n v="0"/>
    <n v="11.113460999999999"/>
    <n v="-10.507460999999999"/>
  </r>
  <r>
    <x v="0"/>
    <s v="Red Distribución"/>
    <x v="2"/>
    <s v="TREMOR ARRIBA:Z380414 0COBR A101"/>
    <n v="2119874"/>
    <s v="[EirmtpvjsSceLP]"/>
    <x v="2"/>
    <s v="Parámetros de Control"/>
    <d v="2023-09-27T00:00:00"/>
    <x v="144"/>
    <d v="2023-11-16T00:00:00"/>
    <d v="2023-11-21T00:00:00"/>
    <d v="2024-10-2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TREMOR ARRIBA:Z380417 0COBR A101"/>
    <n v="2119875"/>
    <s v="[EirmtpvjsSceLP]"/>
    <x v="2"/>
    <s v="Parámetros de Control"/>
    <d v="2023-09-27T00:00:00"/>
    <x v="117"/>
    <d v="2023-11-07T00:00:00"/>
    <d v="2023-11-17T00:00:00"/>
    <d v="2024-10-23T00:00:00"/>
    <m/>
    <m/>
    <s v="N/A"/>
    <s v="N/A"/>
    <s v="N/A"/>
    <n v="0"/>
    <n v="0"/>
    <n v="0"/>
    <n v="0"/>
    <n v="0"/>
    <n v="0"/>
    <n v="0"/>
    <n v="0"/>
  </r>
  <r>
    <x v="0"/>
    <s v="Red Distribución"/>
    <x v="2"/>
    <s v="TORAL VADOS:Z282674 0COBR A101"/>
    <n v="2123982"/>
    <s v="[EirmtpvjsScexLP]"/>
    <x v="2"/>
    <s v="Parámetros de Control"/>
    <d v="2023-10-30T00:00:00"/>
    <x v="145"/>
    <d v="2023-11-14T00:00:00"/>
    <d v="2024-03-14T00:00:00"/>
    <d v="2025-01-14T00:00:00"/>
    <m/>
    <m/>
    <s v="519 CONDOR"/>
    <s v="519 CONDOR"/>
    <s v="519 CONDOR"/>
    <n v="215.18000081926584"/>
    <n v="0.69999998807907104"/>
    <n v="24.755199880558251"/>
    <n v="240.63520068790316"/>
    <n v="7.2720000000000002"/>
    <n v="233.36320068790317"/>
    <n v="26.058495999999998"/>
    <n v="214.57670468790317"/>
  </r>
  <r>
    <x v="0"/>
    <s v="Red Distribución"/>
    <x v="2"/>
    <s v="TORAL VADOS:Z282663-1 0COBR A101"/>
    <n v="2124016"/>
    <s v="[EirmtpvsScexCNTfFg]"/>
    <x v="0"/>
    <s v="Confirmado"/>
    <d v="2023-10-27T00:00:00"/>
    <x v="146"/>
    <d v="2024-08-01T00:00:00"/>
    <d v="2024-03-06T00:00:00"/>
    <m/>
    <d v="2024-10-18T00:00:00"/>
    <d v="2024-12-05T00:00:00"/>
    <s v="519 CONDOR"/>
    <s v="519 CONDOR"/>
    <s v="519 CONDOR"/>
    <n v="998.89000298455358"/>
    <n v="387.69998854398727"/>
    <n v="83.420996983476016"/>
    <n v="1470.0109885120169"/>
    <n v="1495.3541610000002"/>
    <n v="-25.343172487983338"/>
    <n v="1584.836507"/>
    <n v="-114.82551848798312"/>
  </r>
  <r>
    <x v="0"/>
    <s v="Sin Definir"/>
    <x v="2"/>
    <s v="VILLAFRANCA BI:Z309981 FTTH_CRITICA A101"/>
    <n v="2149459"/>
    <s v="[EirmtpvjsSceLCNTfFg]"/>
    <x v="0"/>
    <s v="Confirmado"/>
    <d v="2024-02-29T00:00:00"/>
    <x v="147"/>
    <d v="2024-03-08T00:00:00"/>
    <d v="2024-03-21T00:00:00"/>
    <m/>
    <d v="2024-12-13T00:00:00"/>
    <d v="2025-01-08T00:00:00"/>
    <s v="519 CONDOR"/>
    <s v="519 CONDOR"/>
    <s v="519 CONDOR"/>
    <n v="203.68000184744596"/>
    <n v="116.79999655485153"/>
    <n v="24.379300230757138"/>
    <n v="344.85929863305466"/>
    <n v="413.05063100000007"/>
    <n v="-68.191332366945403"/>
    <n v="413.05063099999995"/>
    <n v="-68.191332366945289"/>
  </r>
  <r>
    <x v="0"/>
    <s v="Sin Definir"/>
    <x v="2"/>
    <s v="VILLAFRANCA BI:Z309982 FTTH_CRITICA A101"/>
    <n v="2149460"/>
    <s v="[EirmtpvjsScexLCNTfFg]"/>
    <x v="0"/>
    <s v="Confirmado"/>
    <d v="2024-02-29T00:00:00"/>
    <x v="148"/>
    <d v="2024-03-13T00:00:00"/>
    <d v="2024-03-27T00:00:00"/>
    <m/>
    <d v="2024-12-13T00:00:00"/>
    <d v="2025-01-17T00:00:00"/>
    <s v="519 CONDOR"/>
    <s v="519 CONDOR"/>
    <s v="519 CONDOR"/>
    <n v="527.09000119194388"/>
    <n v="178.71999472379684"/>
    <n v="51.339397969110337"/>
    <n v="757.14939388485107"/>
    <n v="933.27583500000014"/>
    <n v="-176.12644111514908"/>
    <n v="1397.4924849999998"/>
    <n v="-640.3430911151487"/>
  </r>
  <r>
    <x v="0"/>
    <s v="Sin Definir"/>
    <x v="2"/>
    <s v="VILLAFRANCA BI:Z309984 FTTH_CRITICA A101"/>
    <n v="2149461"/>
    <s v="[EirmtpvjsScexP]"/>
    <x v="2"/>
    <s v="Parámetros de Control"/>
    <d v="2024-02-29T00:00:00"/>
    <x v="149"/>
    <d v="2024-04-16T00:00:00"/>
    <d v="2024-06-03T00:00:00"/>
    <d v="2024-10-17T00:00:00"/>
    <m/>
    <m/>
    <s v="519 CONDOR"/>
    <s v="519 CONDOR"/>
    <s v="519 CONDOR"/>
    <n v="115.90000078082085"/>
    <n v="54.879998385906219"/>
    <n v="18.035900180282439"/>
    <n v="188.81589934700952"/>
    <n v="16.504762000000003"/>
    <n v="172.31113734700952"/>
    <n v="16.504761999999999"/>
    <n v="172.31113734700952"/>
  </r>
  <r>
    <x v="0"/>
    <s v="Sin Definir"/>
    <x v="2"/>
    <s v="VILLAFRANCA BI:Z309985 FTTH_CRITICA A101"/>
    <n v="2149462"/>
    <s v="[EirmtpvjsSceL]"/>
    <x v="1"/>
    <s v="Pend. Cierre Material"/>
    <d v="2024-02-29T00:00:00"/>
    <x v="150"/>
    <d v="2024-04-18T00:00:00"/>
    <d v="2024-04-24T00:00:00"/>
    <m/>
    <d v="2024-10-18T00:00:00"/>
    <d v="2024-11-20T00:00:00"/>
    <s v="519 CONDOR"/>
    <s v="519 CONDOR"/>
    <s v="519 CONDOR"/>
    <n v="148.93000090122223"/>
    <n v="116.79999655485153"/>
    <n v="20.413799678523844"/>
    <n v="286.14379713459761"/>
    <n v="259.29895000000005"/>
    <n v="26.844847134597558"/>
    <n v="261.49895000000009"/>
    <n v="24.644847134597512"/>
  </r>
  <r>
    <x v="0"/>
    <s v="Sin Definir"/>
    <x v="2"/>
    <s v="VILLAFRANCA BI:Z309991 FTTH_CRITICA A101"/>
    <n v="2149465"/>
    <s v="[EirmtpvjsScexLCNTfFg]"/>
    <x v="0"/>
    <s v="Confirmado"/>
    <d v="2024-02-29T00:00:00"/>
    <x v="151"/>
    <d v="2024-03-19T00:00:00"/>
    <d v="2024-10-16T00:00:00"/>
    <m/>
    <d v="2025-06-19T00:00:00"/>
    <d v="2025-07-11T00:00:00"/>
    <s v="519 CONDOR"/>
    <s v="519 CONDOR"/>
    <s v="519 CONDOR"/>
    <n v="385.24000158160925"/>
    <n v="194.19999426603317"/>
    <n v="41.242598878385138"/>
    <n v="620.68259472602756"/>
    <n v="540.33719400000007"/>
    <n v="80.345400726027492"/>
    <n v="540.33719400000007"/>
    <n v="80.345400726027492"/>
  </r>
  <r>
    <x v="0"/>
    <s v="Sin Definir"/>
    <x v="2"/>
    <s v="TRUCHAS:Z374219 UNI21 CASTOR A101_V2"/>
    <n v="2215747"/>
    <s v="[EirmtpvjsScexLCNTfFg]"/>
    <x v="0"/>
    <s v="Confirmado"/>
    <d v="2025-06-11T00:00:00"/>
    <x v="152"/>
    <d v="2025-07-18T00:00:00"/>
    <d v="2025-07-31T00:00:00"/>
    <m/>
    <d v="2025-10-27T00:00:00"/>
    <d v="2025-11-12T00:00:00"/>
    <s v="519 CONDOR"/>
    <s v="519 CONDOR"/>
    <s v="519 CONDOR"/>
    <n v="366.49000082165003"/>
    <n v="216.71999359130859"/>
    <n v="39.535300027386086"/>
    <n v="622.74529444034465"/>
    <n v="785.99997500000006"/>
    <n v="-163.25468055965541"/>
    <n v="785.99997500000006"/>
    <n v="-163.25468055965541"/>
  </r>
  <r>
    <x v="0"/>
    <s v="Red Distribución"/>
    <x v="2"/>
    <s v="CACABELOS: Z 282666 PB19 CASTOR A101 CR. 430 L. 1"/>
    <n v="8045847"/>
    <s v="[irvceCNTFg]"/>
    <x v="0"/>
    <s v="Confirmado"/>
    <m/>
    <x v="153"/>
    <d v="2020-07-27T00:00:00"/>
    <d v="2021-04-08T00:00:00"/>
    <m/>
    <d v="2021-08-19T00:00:00"/>
    <d v="2021-09-15T00:00:00"/>
    <s v="N/A"/>
    <s v="519 CONDOR"/>
    <s v="519 CONDOR"/>
    <n v="0"/>
    <n v="0.69999998807907104"/>
    <n v="14.56850004196167"/>
    <n v="15.268500030040741"/>
    <n v="40.404099445462215"/>
    <n v="-25.135599415421474"/>
    <n v="40.404099999999993"/>
    <n v="-25.135599969959252"/>
  </r>
  <r>
    <x v="0"/>
    <s v="Red Distribución"/>
    <x v="2"/>
    <s v="CACABELOS: Z 282681 PEBANG2019 A101 CR. 140 L. 1"/>
    <n v="8057048"/>
    <s v="[irvceCNTFg]"/>
    <x v="0"/>
    <s v="Confirmado"/>
    <m/>
    <x v="154"/>
    <d v="2020-06-04T00:00:00"/>
    <d v="2021-04-15T00:00:00"/>
    <m/>
    <d v="2021-08-19T00:00:00"/>
    <d v="2021-09-30T00:00:00"/>
    <s v="N/A"/>
    <s v="519 CONDOR"/>
    <s v="519 CONDOR"/>
    <n v="0"/>
    <n v="47.139998614788055"/>
    <n v="20.885000228881836"/>
    <n v="68.024998843669891"/>
    <n v="19.171100000000003"/>
    <n v="48.853898843669889"/>
    <n v="119.3717"/>
    <n v="-51.346701156330113"/>
  </r>
  <r>
    <x v="0"/>
    <s v="Red Distribución"/>
    <x v="2"/>
    <s v="PONFERRADA: Z 337157 PEBANG2019 A103 CR. 129 L. 1"/>
    <n v="8068919"/>
    <s v="[irvceCNTFg]"/>
    <x v="0"/>
    <s v="Confirmado"/>
    <m/>
    <x v="155"/>
    <d v="2021-03-11T00:00:00"/>
    <d v="2021-05-21T00:00:00"/>
    <m/>
    <d v="2022-10-19T00:00:00"/>
    <d v="2022-11-17T00:00:00"/>
    <s v="N/A"/>
    <s v="519 CONDOR"/>
    <s v="519 CONDOR"/>
    <n v="0"/>
    <n v="52.025998890399933"/>
    <n v="8.8970000743865967"/>
    <n v="60.92299896478653"/>
    <n v="102.622249"/>
    <n v="-41.699250035213467"/>
    <n v="102.622249"/>
    <n v="-41.699250035213467"/>
  </r>
  <r>
    <x v="0"/>
    <s v="Red Distribución"/>
    <x v="2"/>
    <s v="VEGA ESPINARED: Z 307852 PB19 CASTOR A101 CR. 111 L. 1"/>
    <n v="8070058"/>
    <s v="[irvcexCNTFg]"/>
    <x v="0"/>
    <s v="Confirmado"/>
    <m/>
    <x v="156"/>
    <d v="2020-10-23T00:00:00"/>
    <d v="2021-06-16T00:00:00"/>
    <m/>
    <d v="2022-02-25T00:00:00"/>
    <d v="2022-03-18T00:00:00"/>
    <s v="N/A"/>
    <s v="519 CONDOR"/>
    <s v="519 CONDOR"/>
    <n v="0"/>
    <n v="216.38399457931519"/>
    <n v="25.669000148773193"/>
    <n v="242.05299472808838"/>
    <n v="677.75745999999981"/>
    <n v="-435.70446527191143"/>
    <n v="677.75745999999992"/>
    <n v="-435.70446527191154"/>
  </r>
  <r>
    <x v="0"/>
    <s v="Red Distribución"/>
    <x v="2"/>
    <s v="VILLABLINO: Z 251304 PEBANG2019 A101 CR. P-1200 L. 1"/>
    <n v="8084150"/>
    <s v="[irvceCNTFg]"/>
    <x v="0"/>
    <s v="Confirmado"/>
    <m/>
    <x v="157"/>
    <d v="2020-10-13T00:00:00"/>
    <d v="2021-04-08T00:00:00"/>
    <m/>
    <d v="2021-06-18T00:00:00"/>
    <d v="2021-06-29T00:00:00"/>
    <s v="519 CONDOR"/>
    <s v="N/A"/>
    <s v="N/A"/>
    <n v="87.940599948167801"/>
    <n v="0"/>
    <n v="0"/>
    <n v="87.940599948167801"/>
    <n v="92.933099999999996"/>
    <n v="-4.9925000518321951"/>
    <n v="92.933099999999968"/>
    <n v="-4.9925000518321667"/>
  </r>
  <r>
    <x v="0"/>
    <s v="Red Distribución"/>
    <x v="2"/>
    <s v="VILLABLINO: Z 251327 PEBANG2019 A101 CR. 28 L. 1"/>
    <n v="8084151"/>
    <s v="[irvceCNTFg]"/>
    <x v="0"/>
    <s v="Confirmado"/>
    <m/>
    <x v="158"/>
    <d v="2020-06-17T00:00:00"/>
    <d v="2021-04-05T00:00:00"/>
    <m/>
    <d v="2021-10-29T00:00:00"/>
    <d v="2021-11-24T00:00:00"/>
    <s v="N/A"/>
    <s v="519 CONDOR"/>
    <s v="519 CONDOR"/>
    <n v="0"/>
    <n v="57.959998548030853"/>
    <n v="21.551000356674194"/>
    <n v="79.510998904705048"/>
    <n v="264.22519999999997"/>
    <n v="-184.71420109529492"/>
    <n v="264.22520000000003"/>
    <n v="-184.71420109529498"/>
  </r>
  <r>
    <x v="0"/>
    <s v="Red Distribución"/>
    <x v="2"/>
    <s v="VILLABLINO: Z 251329 PEBANG2019 A101 CR. 1180 L. 1"/>
    <n v="8084155"/>
    <s v="[irvceCNTFg]"/>
    <x v="0"/>
    <s v="Confirmado"/>
    <m/>
    <x v="159"/>
    <d v="2020-06-26T00:00:00"/>
    <d v="2021-04-08T00:00:00"/>
    <m/>
    <d v="2021-06-18T00:00:00"/>
    <d v="2021-06-30T00:00:00"/>
    <s v="N/A"/>
    <s v="519 CONDOR"/>
    <s v="N/A"/>
    <n v="0"/>
    <n v="179.05079999999998"/>
    <n v="0"/>
    <n v="179.05079999999998"/>
    <n v="97.769799999999975"/>
    <n v="81.281000000000006"/>
    <n v="97.769799999999975"/>
    <n v="81.281000000000006"/>
  </r>
  <r>
    <x v="0"/>
    <s v="Red Distribución"/>
    <x v="2"/>
    <s v="VILLABLINO: Z 251330 PB2019 CASTOR A101 CR. 98 L. 1"/>
    <n v="8084156"/>
    <s v="[irvceCNTFg]"/>
    <x v="0"/>
    <s v="Confirmado"/>
    <m/>
    <x v="160"/>
    <d v="2020-10-14T00:00:00"/>
    <d v="2021-04-05T00:00:00"/>
    <m/>
    <d v="2021-08-17T00:00:00"/>
    <d v="2021-08-25T00:00:00"/>
    <s v="519 CONDOR"/>
    <s v="519 CONDOR"/>
    <s v="519 CONDOR"/>
    <n v="482.67819094657898"/>
    <n v="119.78399699926376"/>
    <n v="18.325500249862671"/>
    <n v="620.78768819570541"/>
    <n v="602.46220000000005"/>
    <n v="18.325488195705361"/>
    <n v="602.46220000000005"/>
    <n v="18.325488195705361"/>
  </r>
  <r>
    <x v="0"/>
    <s v="Red Distribución"/>
    <x v="2"/>
    <s v="VILLABLINO: Z 251336 PEBANG2019 A101 CR. 1159 L. 1"/>
    <n v="8084157"/>
    <s v="[irvceCNTFg]"/>
    <x v="0"/>
    <s v="Confirmado"/>
    <m/>
    <x v="161"/>
    <d v="2020-06-25T00:00:00"/>
    <d v="2021-04-08T00:00:00"/>
    <m/>
    <d v="2021-06-18T00:00:00"/>
    <d v="2021-06-30T00:00:00"/>
    <s v="519 CONDOR"/>
    <s v="519 CONDOR"/>
    <s v="519 CONDOR"/>
    <n v="58.620000783354044"/>
    <n v="0.69999998807907104"/>
    <n v="17.725000143051147"/>
    <n v="77.045000914484262"/>
    <n v="0"/>
    <n v="77.045000914484262"/>
    <n v="43.23279999999999"/>
    <n v="33.812200914484272"/>
  </r>
  <r>
    <x v="0"/>
    <s v="Red Distribución"/>
    <x v="2"/>
    <s v="VILLABLINO: Z 251345 PEBANG2019 A101 CR. 1492 L. 1"/>
    <n v="8084158"/>
    <s v="[irvcexCNTFg]"/>
    <x v="0"/>
    <s v="Confirmado"/>
    <m/>
    <x v="162"/>
    <d v="2020-09-23T00:00:00"/>
    <d v="2021-04-08T00:00:00"/>
    <m/>
    <d v="2021-10-29T00:00:00"/>
    <d v="2021-11-30T00:00:00"/>
    <s v="519 CONDOR"/>
    <s v="N/A"/>
    <s v="519 CONDOR"/>
    <n v="55.299999535083771"/>
    <n v="0"/>
    <n v="28.894500255584717"/>
    <n v="84.194499790668488"/>
    <n v="603.69430000000011"/>
    <n v="-519.49980020933162"/>
    <n v="603.6943"/>
    <n v="-519.49980020933151"/>
  </r>
  <r>
    <x v="0"/>
    <s v="Red Distribución"/>
    <x v="2"/>
    <s v="VILLABLINO: Z 338641 PB2019 CASTOR A101 CR. 107 L. 1"/>
    <n v="8102059"/>
    <s v="[irvceCNTFg]"/>
    <x v="0"/>
    <s v="Confirmado"/>
    <m/>
    <x v="163"/>
    <d v="2021-04-27T00:00:00"/>
    <d v="2021-06-28T00:00:00"/>
    <m/>
    <d v="2022-07-08T00:00:00"/>
    <d v="2022-08-30T00:00:00"/>
    <s v="N/A"/>
    <s v="519 CONDOR"/>
    <s v="519 CONDOR"/>
    <n v="0"/>
    <n v="46.367998838424683"/>
    <n v="15.162000179290771"/>
    <n v="61.529999017715454"/>
    <n v="527.94264999999996"/>
    <n v="-466.4126509822845"/>
    <n v="527.94265000000007"/>
    <n v="-466.41265098228462"/>
  </r>
  <r>
    <x v="0"/>
    <s v="Red Distribución"/>
    <x v="2"/>
    <s v="PARAMO SIL: Z 308754 PEBANG2019 A101 CR. 112 L. 1"/>
    <n v="8159125"/>
    <s v="[EirvceCNTFg]"/>
    <x v="0"/>
    <s v="Confirmado"/>
    <d v="2021-08-26T00:00:00"/>
    <x v="164"/>
    <d v="2021-12-01T00:00:00"/>
    <d v="2022-02-09T00:00:00"/>
    <m/>
    <d v="2022-05-19T00:00:00"/>
    <d v="2022-05-31T00:00:00"/>
    <s v="N/A"/>
    <s v="519 CONDOR"/>
    <s v="519 CONDOR"/>
    <n v="0"/>
    <n v="313.68399214744568"/>
    <n v="43.69550085067749"/>
    <n v="357.37949299812317"/>
    <n v="667.31458899999996"/>
    <n v="-309.93509600187679"/>
    <n v="667.3144460000002"/>
    <n v="-309.93495300187703"/>
  </r>
  <r>
    <x v="0"/>
    <s v="Red Distribución"/>
    <x v="2"/>
    <s v="PARAMO SIL: Z 308756 PB2019 CASTOR A101 CR. 117 L. 1"/>
    <n v="8159129"/>
    <s v="[EirvceCNTFg]"/>
    <x v="0"/>
    <s v="Confirmado"/>
    <d v="2021-08-26T00:00:00"/>
    <x v="165"/>
    <d v="2021-11-30T00:00:00"/>
    <d v="2022-02-15T00:00:00"/>
    <m/>
    <d v="2022-06-09T00:00:00"/>
    <d v="2022-08-19T00:00:00"/>
    <s v="N/A"/>
    <s v="519 CONDOR"/>
    <s v="519 CONDOR"/>
    <n v="0"/>
    <n v="77.979998052120209"/>
    <n v="39.876500606536865"/>
    <n v="117.85649865865707"/>
    <n v="1325.1694640000001"/>
    <n v="-1207.312965341343"/>
    <n v="1325.1694640000001"/>
    <n v="-1207.312965341343"/>
  </r>
  <r>
    <x v="0"/>
    <s v="Red Distribución"/>
    <x v="2"/>
    <s v="PARAMO SIL: Z 308759 PB2019 CASTOR A101 CR. 203 L. 1"/>
    <n v="8159132"/>
    <s v="[EirvcexCNTfFg]"/>
    <x v="0"/>
    <s v="Confirmado"/>
    <d v="2021-08-26T00:00:00"/>
    <x v="166"/>
    <d v="2021-10-29T00:00:00"/>
    <d v="2022-02-09T00:00:00"/>
    <m/>
    <d v="2022-12-12T00:00:00"/>
    <d v="2022-12-12T00:00:00"/>
    <s v="N/A"/>
    <s v="519 CONDOR"/>
    <s v="519 CONDOR"/>
    <n v="0"/>
    <n v="146.83199632167816"/>
    <n v="35.159500360488892"/>
    <n v="181.99149668216705"/>
    <n v="1146.3852460000003"/>
    <n v="-964.39374931783323"/>
    <n v="1146.3852459999998"/>
    <n v="-964.39374931783277"/>
  </r>
  <r>
    <x v="0"/>
    <s v="Red Distribución"/>
    <x v="2"/>
    <s v="PARAMO SIL: Z 308763 PB2019 CASTOR A101 CR. 833 L. 1"/>
    <n v="8159140"/>
    <s v="[EirvcexCNTfFg]"/>
    <x v="0"/>
    <s v="Confirmado"/>
    <d v="2021-08-26T00:00:00"/>
    <x v="167"/>
    <d v="2021-11-04T00:00:00"/>
    <d v="2022-03-03T00:00:00"/>
    <m/>
    <d v="2023-02-28T00:00:00"/>
    <d v="2023-05-12T00:00:00"/>
    <s v="N/A"/>
    <s v="519 CONDOR"/>
    <s v="519 CONDOR"/>
    <n v="0"/>
    <n v="316.84799206256866"/>
    <n v="47.813500642776489"/>
    <n v="364.66149270534515"/>
    <n v="3058.3145599999998"/>
    <n v="-2693.6530672946546"/>
    <n v="3058.3145599999998"/>
    <n v="-2693.6530672946546"/>
  </r>
  <r>
    <x v="0"/>
    <s v="Red Distribución"/>
    <x v="2"/>
    <s v="PTE.DOMINGO: Z 344807 PEBANG2019 A101 CR. 2 L. 3"/>
    <n v="8159149"/>
    <s v="[EirvcCNTF]"/>
    <x v="0"/>
    <s v="Confirmado"/>
    <d v="2021-07-21T00:00:00"/>
    <x v="168"/>
    <d v="2021-09-28T00:00:00"/>
    <m/>
    <m/>
    <d v="2022-09-12T00:00:00"/>
    <d v="2022-09-15T00:00:00"/>
    <s v="519 CONDOR"/>
    <s v="519 CONDOR"/>
    <s v="519 CONDOR"/>
    <n v="451.17450561001897"/>
    <n v="60.729998707771301"/>
    <n v="56.287501096725464"/>
    <n v="568.19200541451573"/>
    <n v="26.609022"/>
    <n v="541.58298341451575"/>
    <n v="26.609022"/>
    <n v="541.58298341451575"/>
  </r>
  <r>
    <x v="0"/>
    <s v="Red Distribución"/>
    <x v="2"/>
    <s v="PTE.DOMINGO: Z 344809 PEBANG2019 A101 CR. 319 L. 1"/>
    <n v="8159153"/>
    <s v="[EirvcaexCNTF]"/>
    <x v="5"/>
    <s v="Solicitada Anulación"/>
    <d v="2021-07-22T00:00:00"/>
    <x v="169"/>
    <d v="2021-09-03T00:00:00"/>
    <d v="2021-11-24T00:00:00"/>
    <m/>
    <d v="2022-09-12T00:00:00"/>
    <d v="2022-10-17T00:00:00"/>
    <s v="519 CONDOR"/>
    <s v="N/A"/>
    <s v="N/A"/>
    <n v="41.499999761581421"/>
    <n v="0"/>
    <n v="0"/>
    <n v="41.499999761581421"/>
    <n v="4.242"/>
    <n v="37.257999761581424"/>
    <n v="4.242"/>
    <n v="37.257999761581424"/>
  </r>
  <r>
    <x v="0"/>
    <s v="Red Distribución"/>
    <x v="2"/>
    <s v="PTE.DOMINGO: Z 344817 PEBANG2019 A101 CR. 471 L. 1"/>
    <n v="8159166"/>
    <s v="[EirvceP]"/>
    <x v="2"/>
    <s v="Obras Promotoras"/>
    <d v="2021-09-02T00:00:00"/>
    <x v="170"/>
    <d v="2022-09-28T00:00:00"/>
    <d v="2022-09-28T00:00:00"/>
    <d v="2022-12-07T00:00:00"/>
    <m/>
    <m/>
    <s v="519 CONDOR"/>
    <s v="519 CONDOR"/>
    <s v="519 CONDOR"/>
    <n v="350.14390581846237"/>
    <n v="60.729998707771301"/>
    <n v="56.349501132965088"/>
    <n v="467.22340565919876"/>
    <n v="0"/>
    <n v="467.22340565919876"/>
    <n v="28.710123999999997"/>
    <n v="438.51328165919875"/>
  </r>
  <r>
    <x v="0"/>
    <s v="Red Distribución"/>
    <x v="2"/>
    <s v="PTE.DOMINGO: Z 344818 PB2019 CASTOR A101 CR. 552 L. 1"/>
    <n v="8159168"/>
    <s v="[EirvceCP]"/>
    <x v="2"/>
    <s v="Obras Promotoras"/>
    <d v="2021-09-02T00:00:00"/>
    <x v="171"/>
    <d v="2021-10-08T00:00:00"/>
    <d v="2021-10-19T00:00:00"/>
    <d v="2022-06-20T00:00:00"/>
    <m/>
    <m/>
    <s v="N/A"/>
    <s v="519 CONDOR"/>
    <s v="519 CONDOR"/>
    <n v="0"/>
    <n v="24.711999475955963"/>
    <n v="37.306500673294067"/>
    <n v="62.018500149250031"/>
    <n v="318.21887900000002"/>
    <n v="-256.20037885074998"/>
    <n v="318.2188789999999"/>
    <n v="-256.20037885074987"/>
  </r>
  <r>
    <x v="0"/>
    <s v="Red Distribución"/>
    <x v="2"/>
    <s v="PTE.DOMINGO: Z 344822 PB2019 CASTOR A101 CR. 34 L. 1"/>
    <n v="8159181"/>
    <s v="[EirvceCP]"/>
    <x v="2"/>
    <s v="Obras Promotoras"/>
    <d v="2021-09-02T00:00:00"/>
    <x v="168"/>
    <d v="2021-09-28T00:00:00"/>
    <d v="2021-10-01T00:00:00"/>
    <d v="2022-11-29T00:00:00"/>
    <m/>
    <m/>
    <s v="N/A"/>
    <s v="N/A"/>
    <s v="519 CONDOR"/>
    <n v="0"/>
    <n v="0"/>
    <n v="40.277499459218234"/>
    <n v="40.277499459218234"/>
    <n v="1079.2810127509115"/>
    <n v="-1039.0035132916933"/>
    <n v="672.60589999999991"/>
    <n v="-632.32840054078167"/>
  </r>
  <r>
    <x v="0"/>
    <s v="Red Distribución"/>
    <x v="2"/>
    <s v="PTE.DOMINGO: Z 344824 PEBANG2019 A101 CR. 147 L. 1"/>
    <n v="8159361"/>
    <s v="[EirvexLCNTf]"/>
    <x v="1"/>
    <s v="Pend. Cierre Material"/>
    <d v="2021-07-21T00:00:00"/>
    <x v="172"/>
    <d v="2021-11-18T00:00:00"/>
    <d v="2023-02-27T00:00:00"/>
    <m/>
    <d v="2025-02-25T00:00:00"/>
    <d v="2025-02-25T00:00:00"/>
    <s v="N/A"/>
    <s v="519 CONDOR"/>
    <s v="519 CONDOR"/>
    <n v="0"/>
    <n v="135.58999660611153"/>
    <n v="118.169997215271"/>
    <n v="253.75999382138252"/>
    <n v="0"/>
    <n v="253.75999382138252"/>
    <n v="43.739337999999975"/>
    <n v="210.02065582138255"/>
  </r>
  <r>
    <x v="0"/>
    <s v="Red Distribución"/>
    <x v="2"/>
    <s v="PTE.DOMINGO: Z 344837 PB2019 CASTOR A101 CR. 27 L. 1"/>
    <n v="8159362"/>
    <s v="[EirvcexLCP]"/>
    <x v="2"/>
    <s v="Obras Promotoras"/>
    <d v="2021-09-02T00:00:00"/>
    <x v="173"/>
    <d v="2021-12-10T00:00:00"/>
    <d v="2022-06-22T00:00:00"/>
    <d v="2022-11-29T00:00:00"/>
    <m/>
    <m/>
    <s v="519 CONDOR"/>
    <s v="519 CONDOR"/>
    <s v="519 CONDOR"/>
    <n v="491.82950615137815"/>
    <n v="38.989999026060104"/>
    <n v="115.0064971446991"/>
    <n v="645.82600232213736"/>
    <n v="1128.5241540000002"/>
    <n v="-482.69815167786282"/>
    <n v="58.176000000000059"/>
    <n v="587.65000232213731"/>
  </r>
  <r>
    <x v="0"/>
    <s v="Red Distribución"/>
    <x v="2"/>
    <s v="MATALLANA VALM: Z 344952 PB19 CASTOR A101 CR. 8 L. 1"/>
    <n v="8161221"/>
    <s v="[EirvceCNTFg]"/>
    <x v="0"/>
    <s v="Confirmado"/>
    <d v="2021-09-02T00:00:00"/>
    <x v="174"/>
    <d v="2021-09-20T00:00:00"/>
    <d v="2021-09-22T00:00:00"/>
    <m/>
    <d v="2022-11-22T00:00:00"/>
    <d v="2023-01-05T00:00:00"/>
    <s v="N/A"/>
    <s v="519 CONDOR"/>
    <s v="519 CONDOR"/>
    <n v="0"/>
    <n v="56.027998805046082"/>
    <n v="9.8217997550964355"/>
    <n v="65.849798560142517"/>
    <n v="307.49722499999996"/>
    <n v="-241.64742643985744"/>
    <n v="277.49722500000013"/>
    <n v="-211.64742643985761"/>
  </r>
  <r>
    <x v="0"/>
    <s v="Red Distribución"/>
    <x v="2"/>
    <s v="MATALLANA VALM: Z 344949 PB19 CASTOR A101 CR. 26 L. 1"/>
    <n v="8161411"/>
    <s v="[EirvceCNTFg]"/>
    <x v="0"/>
    <s v="Confirmado"/>
    <d v="2021-09-02T00:00:00"/>
    <x v="175"/>
    <d v="2021-09-22T00:00:00"/>
    <d v="2021-10-05T00:00:00"/>
    <m/>
    <d v="2021-11-30T00:00:00"/>
    <d v="2021-12-10T00:00:00"/>
    <s v="N/A"/>
    <s v="519 CONDOR"/>
    <s v="519 CONDOR"/>
    <n v="0"/>
    <n v="0.69999998807907104"/>
    <n v="59.451001167297363"/>
    <n v="60.151001155376434"/>
    <n v="508.65419999999995"/>
    <n v="-448.50319884462351"/>
    <n v="508.65419999999989"/>
    <n v="-448.50319884462345"/>
  </r>
  <r>
    <x v="0"/>
    <s v="Red Distribución"/>
    <x v="2"/>
    <s v="MATALLANA VALM: Z 344951 PB19 CASTOR A101 CR. 19 L. 1"/>
    <n v="8161428"/>
    <s v="[EirvceCNTFg]"/>
    <x v="0"/>
    <s v="Confirmado"/>
    <d v="2021-09-02T00:00:00"/>
    <x v="176"/>
    <d v="2021-09-16T00:00:00"/>
    <d v="2021-09-21T00:00:00"/>
    <m/>
    <d v="2021-11-16T00:00:00"/>
    <d v="2021-12-10T00:00:00"/>
    <s v="N/A"/>
    <s v="519 CONDOR"/>
    <s v="519 CONDOR"/>
    <n v="0"/>
    <n v="44.721999049186707"/>
    <n v="43.633500814437866"/>
    <n v="88.355499863624573"/>
    <n v="399.09689999999995"/>
    <n v="-310.74140013637538"/>
    <n v="399.09689999999983"/>
    <n v="-310.74140013637526"/>
  </r>
  <r>
    <x v="0"/>
    <s v="Red Distribución"/>
    <x v="2"/>
    <s v="VILLAMANIN: Z 332705 PEBANG2019 A101 CR. 905 L. 1"/>
    <n v="8164031"/>
    <s v="[EirvceCNTFg]"/>
    <x v="0"/>
    <s v="Confirmado"/>
    <d v="2021-07-21T00:00:00"/>
    <x v="177"/>
    <d v="2021-11-12T00:00:00"/>
    <d v="2022-03-01T00:00:00"/>
    <m/>
    <d v="2022-07-29T00:00:00"/>
    <d v="2022-09-07T00:00:00"/>
    <s v="519 CONDOR"/>
    <s v="519 CONDOR"/>
    <s v="519 CONDOR"/>
    <n v="136.58839659765363"/>
    <n v="72.035998463630676"/>
    <n v="25.681800683166244"/>
    <n v="234.30619574445055"/>
    <n v="234.30620100000002"/>
    <n v="-5.2555494676198578E-6"/>
    <n v="234.30620099999993"/>
    <n v="-5.2555493823547295E-6"/>
  </r>
  <r>
    <x v="0"/>
    <s v="Red Distribución"/>
    <x v="2"/>
    <s v="VILLAMANIN: Z 345102 PEBANG2019 A101 CR. 1238 L. 1"/>
    <n v="8164053"/>
    <s v="[EirvceCNTFg]"/>
    <x v="0"/>
    <s v="Confirmado"/>
    <d v="2021-07-21T00:00:00"/>
    <x v="178"/>
    <d v="2021-11-05T00:00:00"/>
    <d v="2022-02-01T00:00:00"/>
    <m/>
    <d v="2022-05-30T00:00:00"/>
    <d v="2022-07-08T00:00:00"/>
    <s v="N/A"/>
    <s v="519 CONDOR"/>
    <s v="519 CONDOR"/>
    <n v="0"/>
    <n v="58.309998542070389"/>
    <n v="12.060500144958496"/>
    <n v="70.370498687028885"/>
    <n v="98.881074999999996"/>
    <n v="-28.510576312971111"/>
    <n v="98.88107500000001"/>
    <n v="-28.510576312971125"/>
  </r>
  <r>
    <x v="0"/>
    <s v="Red Distribución"/>
    <x v="2"/>
    <s v="VILLAMANIN: Z 345110 PEBANG2019 A101 CR. 0 L. 1"/>
    <n v="8164095"/>
    <s v="[EirvceCNTFg]"/>
    <x v="0"/>
    <s v="Confirmado"/>
    <d v="2021-07-21T00:00:00"/>
    <x v="179"/>
    <d v="2021-10-13T00:00:00"/>
    <d v="2022-03-01T00:00:00"/>
    <m/>
    <d v="2022-08-30T00:00:00"/>
    <d v="2022-11-04T00:00:00"/>
    <s v="N/A"/>
    <s v="519 CONDOR"/>
    <s v="N/A"/>
    <n v="0"/>
    <n v="480.10638200000034"/>
    <n v="0"/>
    <n v="480.10638200000034"/>
    <n v="0"/>
    <n v="480.10638200000034"/>
    <n v="480.10638200000034"/>
    <n v="0"/>
  </r>
  <r>
    <x v="0"/>
    <s v="Red Distribución"/>
    <x v="2"/>
    <s v="VILLAMANIN: Z 345111 PEBANG2019 A101 CR. 80 L. 1"/>
    <n v="8164097"/>
    <s v="[EirvceCNTFg]"/>
    <x v="0"/>
    <s v="Confirmado"/>
    <d v="2021-07-21T00:00:00"/>
    <x v="37"/>
    <d v="2021-11-03T00:00:00"/>
    <d v="2022-03-01T00:00:00"/>
    <m/>
    <d v="2022-10-29T00:00:00"/>
    <d v="2022-12-05T00:00:00"/>
    <s v="N/A"/>
    <s v="519 CONDOR"/>
    <s v="519 CONDOR"/>
    <n v="0"/>
    <n v="104.67799738049507"/>
    <n v="24.714500427246094"/>
    <n v="129.39249780774117"/>
    <n v="230.49791200000001"/>
    <n v="-101.10541419225885"/>
    <n v="230.49791200000004"/>
    <n v="-101.10541419225888"/>
  </r>
  <r>
    <x v="0"/>
    <s v="Red Distribución"/>
    <x v="2"/>
    <s v="VILLAMANIN: Z 345112 PEBANG2019 A101 CR. 120 L. 1"/>
    <n v="8164101"/>
    <s v="[EirvceCNTFg]"/>
    <x v="0"/>
    <s v="Confirmado"/>
    <d v="2021-07-21T00:00:00"/>
    <x v="180"/>
    <d v="2021-11-09T00:00:00"/>
    <d v="2022-03-01T00:00:00"/>
    <m/>
    <d v="2022-09-29T00:00:00"/>
    <d v="2022-12-04T00:00:00"/>
    <s v="519 CONDOR"/>
    <s v="519 CONDOR"/>
    <s v="519 CONDOR"/>
    <n v="112.92730177566409"/>
    <n v="27.047999322414398"/>
    <n v="18.387500286102295"/>
    <n v="158.36280138418078"/>
    <n v="122.81041499999996"/>
    <n v="35.552386384180821"/>
    <n v="122.81041500000001"/>
    <n v="35.552386384180778"/>
  </r>
  <r>
    <x v="0"/>
    <s v="Red Distribución"/>
    <x v="2"/>
    <s v="VILLAMANIN: Z 345114 PEBANG2019 A101 CR. 257 L. 1"/>
    <n v="8164107"/>
    <s v="[EirvceCNTFg]"/>
    <x v="0"/>
    <s v="Confirmado"/>
    <d v="2021-07-21T00:00:00"/>
    <x v="177"/>
    <d v="2021-11-12T00:00:00"/>
    <d v="2022-03-01T00:00:00"/>
    <m/>
    <d v="2022-07-01T00:00:00"/>
    <d v="2022-08-18T00:00:00"/>
    <s v="519 CONDOR"/>
    <s v="519 CONDOR"/>
    <s v="519 CONDOR"/>
    <n v="50.412800583988428"/>
    <n v="12.705999732017517"/>
    <n v="15.224000215530396"/>
    <n v="78.342800531536341"/>
    <n v="71.934650999999988"/>
    <n v="6.4081495315363526"/>
    <n v="71.934651000000002"/>
    <n v="6.4081495315363384"/>
  </r>
  <r>
    <x v="0"/>
    <s v="Red Distribución"/>
    <x v="2"/>
    <s v="VILLAMANIN: Z 345115 PEBANG2019 A101 CR. S/N L. 1"/>
    <n v="8164110"/>
    <s v="[EirvceCNTfFg]"/>
    <x v="0"/>
    <s v="Confirmado"/>
    <d v="2021-07-21T00:00:00"/>
    <x v="165"/>
    <d v="2021-11-30T00:00:00"/>
    <d v="2022-03-01T00:00:00"/>
    <m/>
    <d v="2023-09-22T00:00:00"/>
    <d v="2023-11-14T00:00:00"/>
    <s v="N/A"/>
    <s v="519 CONDOR"/>
    <s v="N/A"/>
    <n v="0"/>
    <n v="262.56629799999985"/>
    <n v="0"/>
    <n v="262.56629799999985"/>
    <n v="262.56629799999985"/>
    <n v="0"/>
    <n v="262.56629799999996"/>
    <n v="0"/>
  </r>
  <r>
    <x v="0"/>
    <s v="Red Distribución"/>
    <x v="2"/>
    <s v="VILLAMANIN: Z 345116 PEBANG2019 A101 CR. 139 L. 1"/>
    <n v="8164112"/>
    <s v="[EirvceCNTFg]"/>
    <x v="0"/>
    <s v="Confirmado"/>
    <d v="2021-07-21T00:00:00"/>
    <x v="167"/>
    <d v="2021-11-04T00:00:00"/>
    <d v="2022-03-01T00:00:00"/>
    <m/>
    <d v="2022-10-29T00:00:00"/>
    <d v="2022-12-10T00:00:00"/>
    <s v="519 CONDOR"/>
    <s v="519 CONDOR"/>
    <s v="519 CONDOR"/>
    <n v="85.18250136077404"/>
    <n v="12.705999732017517"/>
    <n v="12.060500144958496"/>
    <n v="109.94900123775005"/>
    <n v="91.236085999999986"/>
    <n v="18.712915237750067"/>
    <n v="91.236085999999986"/>
    <n v="18.712915237750067"/>
  </r>
  <r>
    <x v="0"/>
    <s v="Red Distribución"/>
    <x v="2"/>
    <s v="ASTORGA: Z 345184 PB2019 CASTOR A102 CR. 1 L. 1"/>
    <n v="8170865"/>
    <s v="[EirvcaexCNTfF]"/>
    <x v="5"/>
    <s v="Solicitada Anulación"/>
    <d v="2021-07-21T00:00:00"/>
    <x v="181"/>
    <d v="2022-07-01T00:00:00"/>
    <d v="2022-06-22T00:00:00"/>
    <m/>
    <d v="2023-06-15T00:00:00"/>
    <d v="2023-06-19T00:00:00"/>
    <s v="N/A"/>
    <s v="519 CONDOR"/>
    <s v="519 CONDOR"/>
    <n v="0"/>
    <n v="0.69999998807907104"/>
    <n v="274.6867517972205"/>
    <n v="275.38675178529957"/>
    <n v="202.12969400000003"/>
    <n v="73.257057785299537"/>
    <n v="202.12969399999997"/>
    <n v="73.257057785299594"/>
  </r>
  <r>
    <x v="0"/>
    <s v="Red Distribución"/>
    <x v="2"/>
    <s v="VILLABLINO: FARO 22 F1 Z251317 (Calle El Mato) CTO"/>
    <n v="8301255"/>
    <s v="[EirvceCNTFAg]"/>
    <x v="0"/>
    <s v="Confirmado"/>
    <d v="2022-01-11T00:00:00"/>
    <x v="182"/>
    <d v="2022-01-05T00:00:00"/>
    <d v="2022-01-11T00:00:00"/>
    <m/>
    <d v="2022-03-24T00:00:00"/>
    <d v="2022-04-22T00:00:00"/>
    <s v="N/A"/>
    <s v="N/A"/>
    <s v="519 CONDOR"/>
    <n v="0"/>
    <n v="0"/>
    <n v="11.721799731254578"/>
    <n v="11.721799731254578"/>
    <n v="81.179975999999996"/>
    <n v="-69.458176268745419"/>
    <n v="200.90983400000002"/>
    <n v="-189.18803426874544"/>
  </r>
  <r>
    <x v="0"/>
    <s v="Red Distribución"/>
    <x v="2"/>
    <s v="VEGA ESPINARED:Z353994 UNI21 CASTOR A101 "/>
    <n v="8346959"/>
    <s v="[EirvexCNTg]"/>
    <x v="1"/>
    <s v="Pend. Cierre Material"/>
    <d v="2022-05-26T00:00:00"/>
    <x v="85"/>
    <d v="2023-12-12T00:00:00"/>
    <d v="2023-09-04T00:00:00"/>
    <m/>
    <d v="2024-11-18T00:00:00"/>
    <d v="2024-12-09T00:00:00"/>
    <s v="519 CONDOR"/>
    <s v="519 CONDOR"/>
    <s v="519 CONDOR"/>
    <n v="1737.5408781145811"/>
    <n v="31.611999213695526"/>
    <n v="146.22783188980907"/>
    <n v="1915.3807092180857"/>
    <n v="1868.3379535399999"/>
    <n v="47.042755678085769"/>
    <n v="1868.3375000000001"/>
    <n v="47.043209218085622"/>
  </r>
  <r>
    <x v="0"/>
    <s v="Red Alimentación"/>
    <x v="2"/>
    <s v="24 PORTILLA: ALIM A-101 UNICO21 PORTILLA DE LA REINA LYC"/>
    <n v="8382919"/>
    <s v="[EirvcexLCNTg]"/>
    <x v="1"/>
    <s v="Pend. Cierre Material"/>
    <d v="2022-09-09T00:00:00"/>
    <x v="183"/>
    <d v="2022-09-09T00:00:00"/>
    <d v="2024-10-15T00:00:00"/>
    <m/>
    <d v="2025-07-09T00:00:00"/>
    <d v="2025-08-21T00:00:00"/>
    <s v="519 CONDOR"/>
    <s v="519 CONDOR"/>
    <s v="519 CONDOR"/>
    <n v="619.038086630404"/>
    <n v="4.5639998912811279"/>
    <n v="61.110740869879521"/>
    <n v="684.71282739156459"/>
    <n v="709.12485900000013"/>
    <n v="-24.412031608435541"/>
    <n v="709.1248589999999"/>
    <n v="-24.412031608435314"/>
  </r>
  <r>
    <x v="0"/>
    <s v="Red Alimentación"/>
    <x v="2"/>
    <s v="24 2462017: ALIM  A-101A UNICO21 LA BAÑA"/>
    <n v="8396074"/>
    <s v="[EirvcexLCNTg]"/>
    <x v="1"/>
    <s v="Pend. Cierre Material"/>
    <d v="2022-10-06T00:00:00"/>
    <x v="184"/>
    <d v="2025-06-23T00:00:00"/>
    <d v="2024-03-25T00:00:00"/>
    <m/>
    <d v="2025-10-21T00:00:00"/>
    <d v="2025-10-30T00:00:00"/>
    <s v="519 CONDOR"/>
    <s v="519 CONDOR"/>
    <s v="519 CONDOR"/>
    <n v="2021.1681512594223"/>
    <n v="151.39599621295929"/>
    <n v="201.46010454910265"/>
    <n v="2374.0242520214842"/>
    <n v="2423.5885059999996"/>
    <n v="-49.564253978515353"/>
    <n v="2423.5885059999996"/>
    <n v="-49.564253978515353"/>
  </r>
  <r>
    <x v="0"/>
    <s v="Red Alimentación"/>
    <x v="2"/>
    <s v="24 2465019: ALIM  A-101A UNICO21 POMBRIEG"/>
    <n v="8396085"/>
    <s v="[EirvcexP]"/>
    <x v="2"/>
    <s v="Parámetros de Control"/>
    <d v="2022-10-06T00:00:00"/>
    <x v="185"/>
    <d v="2023-07-06T00:00:00"/>
    <d v="2025-04-30T00:00:00"/>
    <d v="2025-12-23T00:00:00"/>
    <m/>
    <m/>
    <s v="519 CONDOR"/>
    <s v="N/A"/>
    <s v="519 CONDOR"/>
    <n v="4351.7942500412464"/>
    <n v="0"/>
    <n v="345.23008923363432"/>
    <n v="4697.0243392748807"/>
    <n v="0"/>
    <n v="4697.0243392748807"/>
    <n v="0"/>
    <n v="4697.0243392748807"/>
  </r>
  <r>
    <x v="0"/>
    <s v="Red Alimentación"/>
    <x v="2"/>
    <s v="24 PDIL.: ALIM  A-101A UNICO21 PALACIOS 2"/>
    <n v="8415117"/>
    <s v="[EirvcexLCNTg]"/>
    <x v="1"/>
    <s v="Pend. Cierre Material"/>
    <m/>
    <x v="9"/>
    <d v="2023-04-03T00:00:00"/>
    <d v="2025-08-04T00:00:00"/>
    <m/>
    <d v="2025-10-08T00:00:00"/>
    <d v="2025-11-03T00:00:00"/>
    <s v="519 CONDOR"/>
    <s v="N/A"/>
    <s v="519 CONDOR"/>
    <n v="931.34848172962666"/>
    <n v="0"/>
    <n v="84.877531158676561"/>
    <n v="1016.2260128883032"/>
    <n v="909.21892000000003"/>
    <n v="107.00709288830319"/>
    <n v="909.21892000000025"/>
    <n v="107.00709288830296"/>
  </r>
  <r>
    <x v="0"/>
    <s v="Red Alimentación"/>
    <x v="2"/>
    <s v="24 PDIL.: ALIM  A-101A UNICO21 PALACIOS 3"/>
    <n v="8415127"/>
    <s v="[irvcexLCNTg]"/>
    <x v="1"/>
    <s v="Pend. Cierre Material"/>
    <m/>
    <x v="70"/>
    <d v="2023-04-28T00:00:00"/>
    <d v="2025-09-18T00:00:00"/>
    <m/>
    <d v="2025-10-16T00:00:00"/>
    <d v="2025-11-03T00:00:00"/>
    <s v="519 CONDOR"/>
    <s v="519 CONDOR"/>
    <s v="519 CONDOR"/>
    <n v="681.54798436164856"/>
    <n v="116.61999708414078"/>
    <n v="65.866990764733202"/>
    <n v="864.03497221052248"/>
    <n v="751.98073399999998"/>
    <n v="112.0542382105225"/>
    <n v="751.9807340000001"/>
    <n v="112.05423821052239"/>
  </r>
  <r>
    <x v="0"/>
    <s v="Red Alimentación"/>
    <x v="2"/>
    <s v="24 TONO.: ALIM A-101A UNICO21 TORENO LyC"/>
    <n v="8450917"/>
    <s v="[irvcexCNTFg]"/>
    <x v="0"/>
    <s v="Confirmado"/>
    <m/>
    <x v="10"/>
    <d v="2023-03-24T00:00:00"/>
    <d v="2023-09-08T00:00:00"/>
    <m/>
    <d v="2024-02-29T00:00:00"/>
    <d v="2024-03-22T00:00:00"/>
    <s v="519 CONDOR"/>
    <s v="519 CONDOR"/>
    <s v="519 CONDOR"/>
    <n v="727.61798745393753"/>
    <n v="178.44399553537369"/>
    <n v="85.478723003296182"/>
    <n v="991.5407059926074"/>
    <n v="812.2449969999999"/>
    <n v="179.2957089926075"/>
    <n v="812.24499700000001"/>
    <n v="179.29570899260739"/>
  </r>
  <r>
    <x v="0"/>
    <s v="Red Alimentación"/>
    <x v="2"/>
    <s v="24 VDCO: ALIM A-101 UNICO21 VEGAS DEL CONDADO"/>
    <n v="8458655"/>
    <s v="[EirvcexLCNTg]"/>
    <x v="1"/>
    <s v="Pend. Cierre Material"/>
    <m/>
    <x v="186"/>
    <d v="2023-04-18T00:00:00"/>
    <d v="2023-10-25T00:00:00"/>
    <m/>
    <d v="2025-10-16T00:00:00"/>
    <d v="2025-11-17T00:00:00"/>
    <s v="519 CONDOR"/>
    <s v="N/A"/>
    <s v="519 CONDOR"/>
    <n v="1955.0675689429045"/>
    <n v="0"/>
    <n v="162.78261920693819"/>
    <n v="2117.8501881498428"/>
    <n v="2177.8981169999997"/>
    <n v="-60.04792885015695"/>
    <n v="2177.8981170000006"/>
    <n v="-60.047928850157859"/>
  </r>
  <r>
    <x v="0"/>
    <s v="Red Alimentación"/>
    <x v="2"/>
    <s v="24 TDBI.: ALIM A101-A UNICO21 TORRE 1"/>
    <n v="8460616"/>
    <s v="[EirvceC]"/>
    <x v="3"/>
    <s v="Comenzado"/>
    <d v="2023-04-24T00:00:00"/>
    <x v="187"/>
    <d v="2023-04-24T00:00:00"/>
    <d v="2023-09-08T00:00:00"/>
    <m/>
    <m/>
    <m/>
    <s v="519 CONDOR"/>
    <s v="519 CONDOR"/>
    <s v="519 CONDOR"/>
    <n v="407.32949131727219"/>
    <n v="30.911999225616455"/>
    <n v="45.751654075541978"/>
    <n v="483.99314461843062"/>
    <n v="688.46119999999996"/>
    <n v="-204.46805538156934"/>
    <n v="688.46119999999996"/>
    <n v="-204.46805538156934"/>
  </r>
  <r>
    <x v="0"/>
    <s v="Red Alimentación"/>
    <x v="2"/>
    <s v="24 2462012: ALIM  A-101A UNICO21 TRUCHAS"/>
    <n v="8466166"/>
    <s v="[EirvcexLCNTfg]"/>
    <x v="1"/>
    <s v="Pend. Cierre Material"/>
    <d v="2023-05-16T00:00:00"/>
    <x v="188"/>
    <d v="2023-05-15T00:00:00"/>
    <d v="2024-03-25T00:00:00"/>
    <m/>
    <d v="2025-06-26T00:00:00"/>
    <d v="2025-07-18T00:00:00"/>
    <s v="519 CONDOR"/>
    <s v="N/A"/>
    <s v="519 CONDOR"/>
    <n v="1330.8192824348807"/>
    <n v="0"/>
    <n v="115.109778976661"/>
    <n v="1445.9290614115416"/>
    <n v="1080.7180640000001"/>
    <n v="365.21099741154148"/>
    <n v="1080.7180639999999"/>
    <n v="365.21099741154171"/>
  </r>
  <r>
    <x v="0"/>
    <s v="Red Alimentación"/>
    <x v="2"/>
    <s v="24 2473010: ALIM A-101A UNICO21 VALCARCE LYC"/>
    <n v="8494125"/>
    <s v="[EirvcexCNTg]"/>
    <x v="1"/>
    <s v="Pend. Cierre Material"/>
    <d v="2023-07-17T00:00:00"/>
    <x v="189"/>
    <d v="2025-06-26T00:00:00"/>
    <d v="2024-02-23T00:00:00"/>
    <m/>
    <d v="2025-06-30T00:00:00"/>
    <d v="2025-07-28T00:00:00"/>
    <s v="519 CONDOR"/>
    <s v="519 CONDOR"/>
    <s v="519 CONDOR"/>
    <n v="3373.6960473954678"/>
    <n v="155.25999611616135"/>
    <n v="336.99988184721997"/>
    <n v="3865.9559253588491"/>
    <n v="5987.4402030000001"/>
    <n v="-2121.484277641151"/>
    <n v="5987.4402030000019"/>
    <n v="-2121.4842776411529"/>
  </r>
  <r>
    <x v="0"/>
    <s v="Red Alimentación"/>
    <x v="2"/>
    <s v="UNICO21 24 VBIE.: ALIM A-101 CERO_COBRE VILLBIERZO"/>
    <n v="8560883"/>
    <s v="[irvcexCNTfFg]"/>
    <x v="0"/>
    <s v="Confirmado"/>
    <m/>
    <x v="117"/>
    <d v="2023-11-07T00:00:00"/>
    <d v="2024-03-05T00:00:00"/>
    <m/>
    <d v="2025-05-27T00:00:00"/>
    <d v="2025-06-05T00:00:00"/>
    <s v="519 CONDOR"/>
    <s v="N/A"/>
    <s v="519 CONDOR"/>
    <n v="462.58199405670166"/>
    <n v="0"/>
    <n v="49.203376362607571"/>
    <n v="511.78537041930923"/>
    <n v="411.34352199999989"/>
    <n v="100.44184841930934"/>
    <n v="411.34352199999995"/>
    <n v="100.44184841930928"/>
  </r>
  <r>
    <x v="0"/>
    <s v="Red Alimentación"/>
    <x v="2"/>
    <s v="24 VBIE.: ALIM A-101 CERO_COBRE VILLBIERZO"/>
    <n v="8560908"/>
    <s v="[irvcexCNTFg]"/>
    <x v="0"/>
    <s v="Confirmado"/>
    <m/>
    <x v="190"/>
    <d v="2023-11-01T00:00:00"/>
    <d v="2024-07-02T00:00:00"/>
    <m/>
    <d v="2024-10-16T00:00:00"/>
    <d v="2024-11-18T00:00:00"/>
    <s v="519 CONDOR"/>
    <s v="N/A"/>
    <s v="519 CONDOR"/>
    <n v="2157.3444493487477"/>
    <n v="0"/>
    <n v="178.17613838567695"/>
    <n v="2335.5205877344247"/>
    <n v="2317.4290679999999"/>
    <n v="18.091519734424764"/>
    <n v="2317.4290680000004"/>
    <n v="18.09151973442431"/>
  </r>
  <r>
    <x v="1"/>
    <s v="Red Distribución"/>
    <x v="3"/>
    <s v="BG.AR:CR203B-02 ZONA 143936 ALAFO 2018"/>
    <n v="6442484"/>
    <s v="[EirvceCNTFg]"/>
    <x v="0"/>
    <s v="Confirmado"/>
    <d v="2018-11-27T00:00:00"/>
    <x v="191"/>
    <d v="2019-01-15T00:00:00"/>
    <d v="2019-09-24T00:00:00"/>
    <m/>
    <d v="2020-03-23T00:00:00"/>
    <d v="2020-04-20T00:00:00"/>
    <s v="N/A"/>
    <s v="N/A"/>
    <s v="N/A"/>
    <n v="0"/>
    <n v="0"/>
    <n v="0"/>
    <n v="0"/>
    <n v="0"/>
    <n v="0"/>
    <n v="372.53829999999977"/>
    <n v="-372.53829999999977"/>
  </r>
  <r>
    <x v="1"/>
    <s v="Red Distribución"/>
    <x v="3"/>
    <s v="BU GA: FTTH CONCURSOS-18 CR 224 L 2 Zona 148293"/>
    <n v="7756818"/>
    <s v="[irvceCNTFg]"/>
    <x v="0"/>
    <s v="Confirmado"/>
    <m/>
    <x v="192"/>
    <d v="2020-01-13T00:00:00"/>
    <d v="2018-04-05T00:00:00"/>
    <m/>
    <d v="2020-03-26T00:00:00"/>
    <d v="2020-04-08T00:00:00"/>
    <s v="N/A"/>
    <s v="N/A"/>
    <s v="N/A"/>
    <n v="0"/>
    <n v="0"/>
    <n v="0"/>
    <n v="0"/>
    <n v="0"/>
    <n v="0"/>
    <n v="57.081999999999987"/>
    <n v="-57.081999999999987"/>
  </r>
  <r>
    <x v="1"/>
    <s v="Red Alimentación"/>
    <x v="3"/>
    <s v="IDEJ: IBEAS ALIM A-101 PEBANG 2018 ARLANZON"/>
    <n v="7918825"/>
    <s v="[irvcexCNTFg]"/>
    <x v="0"/>
    <s v="Confirmado"/>
    <m/>
    <x v="193"/>
    <d v="2019-02-19T00:00:00"/>
    <d v="2019-03-18T00:00:00"/>
    <m/>
    <d v="2021-05-26T00:00:00"/>
    <d v="2021-06-25T00:00:00"/>
    <s v="519 CONDOR"/>
    <s v="N/A"/>
    <s v="N/A"/>
    <n v="3927.6098342783953"/>
    <n v="0"/>
    <n v="0"/>
    <n v="3927.6098342783953"/>
    <n v="2739.4056999999993"/>
    <n v="1188.2041342783959"/>
    <n v="4744.7957000000006"/>
    <n v="-817.1858657216053"/>
  </r>
  <r>
    <x v="1"/>
    <s v="Red Distribución"/>
    <x v="3"/>
    <s v="MIRANDA DE EBRO: Zona 144202 PEBANG 2018 A1 A102 CR. 95 LAT. 3"/>
    <n v="7920694"/>
    <s v="[irvceCNTFg]"/>
    <x v="0"/>
    <s v="Confirmado"/>
    <m/>
    <x v="194"/>
    <d v="2019-08-20T00:00:00"/>
    <d v="2019-08-27T00:00:00"/>
    <m/>
    <d v="2020-05-08T00:00:00"/>
    <d v="2020-05-14T00:00:00"/>
    <s v="519 CONDOR"/>
    <s v="519 CONDOR"/>
    <s v="519 CONDOR"/>
    <n v="236.86000132188201"/>
    <n v="124.5399963259697"/>
    <n v="43.010000944137573"/>
    <n v="404.40999859198928"/>
    <n v="0"/>
    <n v="404.40999859198928"/>
    <n v="222.24300000000005"/>
    <n v="182.16699859198923"/>
  </r>
  <r>
    <x v="1"/>
    <s v="Red Distribución"/>
    <x v="3"/>
    <s v="IBEAS JUARRO A101: Z 315742 PEBANG2018 CR 5 LAT.6"/>
    <n v="7927115"/>
    <s v="[irvceCNTFg]"/>
    <x v="0"/>
    <s v="Confirmado"/>
    <m/>
    <x v="195"/>
    <d v="2019-06-20T00:00:00"/>
    <d v="2019-07-12T00:00:00"/>
    <m/>
    <d v="2021-03-10T00:00:00"/>
    <d v="2021-03-25T00:00:00"/>
    <s v="519 CONDOR"/>
    <s v="519 CONDOR"/>
    <s v="519 CONDOR"/>
    <n v="325.35999975726008"/>
    <n v="167.1099950671196"/>
    <n v="54.390001177787781"/>
    <n v="546.85999600216746"/>
    <n v="285.06299999999999"/>
    <n v="261.79699600216748"/>
    <n v="466.88299999999981"/>
    <n v="79.976996002167652"/>
  </r>
  <r>
    <x v="1"/>
    <s v="Red Distribución"/>
    <x v="3"/>
    <s v="IBEAS JUARRO A101: Z 315756 PEBANG2018 CR 5 LAT.5"/>
    <n v="7927118"/>
    <s v="[irvceCNTFg]"/>
    <x v="0"/>
    <s v="Confirmado"/>
    <m/>
    <x v="196"/>
    <d v="2019-07-11T00:00:00"/>
    <d v="2019-07-29T00:00:00"/>
    <m/>
    <d v="2021-03-03T00:00:00"/>
    <d v="2021-03-12T00:00:00"/>
    <s v="519 CONDOR"/>
    <s v="519 CONDOR"/>
    <s v="519 CONDOR"/>
    <n v="35.280000474303961"/>
    <n v="0.69999998807907104"/>
    <n v="12.050000190734863"/>
    <n v="48.030000653117895"/>
    <n v="42.111000000000004"/>
    <n v="5.9190006531178909"/>
    <n v="42.11099999999999"/>
    <n v="5.9190006531179051"/>
  </r>
  <r>
    <x v="1"/>
    <s v="Red Distribución"/>
    <x v="3"/>
    <s v="ARANDA DE DUERO A105: Z 311783 PEBANG2018 CR 2 LAT.1"/>
    <n v="7927221"/>
    <s v="[irvceCNTFg]"/>
    <x v="0"/>
    <s v="Confirmado"/>
    <m/>
    <x v="197"/>
    <d v="2020-02-28T00:00:00"/>
    <d v="2020-01-07T00:00:00"/>
    <m/>
    <d v="2020-09-30T00:00:00"/>
    <d v="2020-10-13T00:00:00"/>
    <s v="519 CONDOR"/>
    <s v="519 CONDOR"/>
    <s v="519 CONDOR"/>
    <n v="194.55999987572432"/>
    <n v="51.009998500347137"/>
    <n v="42.43500030040741"/>
    <n v="288.00499867647886"/>
    <n v="270.39940000000001"/>
    <n v="17.605598676478849"/>
    <n v="269.79460000000017"/>
    <n v="18.21039867647869"/>
  </r>
  <r>
    <x v="1"/>
    <s v="Red Distribución"/>
    <x v="3"/>
    <s v="ARANDA DE DUERO A105: Z 311939 PEBANG2018 CR 109 LAT.1"/>
    <n v="7927231"/>
    <s v="[irvcexCNTFg]"/>
    <x v="0"/>
    <s v="Confirmado"/>
    <m/>
    <x v="198"/>
    <d v="2020-07-14T00:00:00"/>
    <d v="2020-09-11T00:00:00"/>
    <m/>
    <d v="2020-10-30T00:00:00"/>
    <d v="2020-11-30T00:00:00"/>
    <s v="519 CONDOR"/>
    <s v="519 CONDOR"/>
    <s v="519 CONDOR"/>
    <n v="718.4300009123981"/>
    <n v="252.2499925494194"/>
    <n v="108.74500238895416"/>
    <n v="1079.4249958507717"/>
    <n v="0"/>
    <n v="1079.4249958507717"/>
    <n v="1048.3006"/>
    <n v="31.124395850771634"/>
  </r>
  <r>
    <x v="1"/>
    <s v="Red Distribución"/>
    <x v="3"/>
    <s v="ARANDA DE DUERO A105: Z 311782 PEBANG2018 CR 0 LAT.1"/>
    <n v="7940126"/>
    <s v="[irvceCNTFg]"/>
    <x v="0"/>
    <s v="Confirmado"/>
    <m/>
    <x v="199"/>
    <d v="2019-11-29T00:00:00"/>
    <d v="2020-01-07T00:00:00"/>
    <m/>
    <d v="2020-10-13T00:00:00"/>
    <d v="2020-11-05T00:00:00"/>
    <s v="N/A"/>
    <s v="N/A"/>
    <s v="N/A"/>
    <n v="0"/>
    <n v="0"/>
    <n v="0"/>
    <n v="0"/>
    <n v="94.766199999999998"/>
    <n v="-94.766199999999998"/>
    <n v="94.766199999999969"/>
    <n v="-94.766199999999969"/>
  </r>
  <r>
    <x v="1"/>
    <s v="Red Distribución"/>
    <x v="3"/>
    <s v="ARANDA DE DUERO A105: Z 311784 PEBANG2018 CR 1 LAT.1"/>
    <n v="7940128"/>
    <s v="[irvceCNTFg]"/>
    <x v="0"/>
    <s v="Confirmado"/>
    <m/>
    <x v="200"/>
    <d v="2019-12-04T00:00:00"/>
    <d v="2020-01-07T00:00:00"/>
    <m/>
    <d v="2020-09-30T00:00:00"/>
    <d v="2020-10-09T00:00:00"/>
    <s v="N/A"/>
    <s v="N/A"/>
    <s v="N/A"/>
    <n v="0"/>
    <n v="0"/>
    <n v="0"/>
    <n v="0"/>
    <n v="51.757199999999997"/>
    <n v="-51.757199999999997"/>
    <n v="51.757200000000012"/>
    <n v="-51.757200000000012"/>
  </r>
  <r>
    <x v="1"/>
    <s v="Red Alimentación"/>
    <x v="3"/>
    <s v="MECE:ALIM A-101A PEBANG2018 COVARRUBIAS"/>
    <n v="7946320"/>
    <s v="[irvcexCNTFg]"/>
    <x v="0"/>
    <s v="Confirmado"/>
    <m/>
    <x v="201"/>
    <d v="2020-08-06T00:00:00"/>
    <d v="2019-07-24T00:00:00"/>
    <m/>
    <d v="2020-10-27T00:00:00"/>
    <d v="2020-11-25T00:00:00"/>
    <s v="519 CONDOR"/>
    <s v="519 CONDOR"/>
    <s v="N/A"/>
    <n v="4552.5904689434828"/>
    <n v="89.499998092651367"/>
    <n v="0"/>
    <n v="4642.0904670361342"/>
    <n v="4457.1325000000006"/>
    <n v="184.9579670361336"/>
    <n v="4440.0324999999993"/>
    <n v="202.05796703613487"/>
  </r>
  <r>
    <x v="1"/>
    <s v="Red Distribución"/>
    <x v="3"/>
    <s v="PRADOLUENGO: Z 323490 PEBANG 2018 A2 A101 CR. 1 L. 1"/>
    <n v="7971419"/>
    <s v="[irvceCNTFg]"/>
    <x v="0"/>
    <s v="Confirmado"/>
    <m/>
    <x v="202"/>
    <d v="2020-01-29T00:00:00"/>
    <d v="2019-08-13T00:00:00"/>
    <m/>
    <d v="2020-04-13T00:00:00"/>
    <d v="2020-05-14T00:00:00"/>
    <s v="519 CONDOR"/>
    <s v="519 CONDOR"/>
    <s v="519 CONDOR"/>
    <n v="371.85000083968043"/>
    <n v="120.66999644041061"/>
    <n v="101.20500135421753"/>
    <n v="593.72499863430858"/>
    <n v="0"/>
    <n v="593.72499863430858"/>
    <n v="460.96150000000034"/>
    <n v="132.76349863430823"/>
  </r>
  <r>
    <x v="1"/>
    <s v="Red Distribución"/>
    <x v="3"/>
    <s v="IBEAS JUARRO: Z 156065 PEBANG 2018 A2 A101 CR. 10 L. 1"/>
    <n v="7983726"/>
    <s v="[irvceCNTFg]"/>
    <x v="0"/>
    <s v="Confirmado"/>
    <m/>
    <x v="203"/>
    <d v="2020-10-29T00:00:00"/>
    <d v="2019-09-02T00:00:00"/>
    <m/>
    <d v="2020-11-10T00:00:00"/>
    <d v="2020-11-23T00:00:00"/>
    <s v="519 CONDOR"/>
    <s v="519 CONDOR"/>
    <s v="519 CONDOR"/>
    <n v="505.48999987542629"/>
    <n v="4.5699998736381531"/>
    <n v="55.030001282691956"/>
    <n v="565.0900010317564"/>
    <n v="0"/>
    <n v="565.0900010317564"/>
    <n v="599.30730000000119"/>
    <n v="-34.217298968244791"/>
  </r>
  <r>
    <x v="1"/>
    <s v="Red Distribución"/>
    <x v="3"/>
    <s v="SOTILLO DE LA RIBERA: Z 323384 PEBANG 2018 A2 A101 CR. 12 L. 1"/>
    <n v="8003675"/>
    <s v="[irvceCNTFg]"/>
    <x v="0"/>
    <s v="Confirmado"/>
    <m/>
    <x v="204"/>
    <d v="2020-07-10T00:00:00"/>
    <d v="2020-01-15T00:00:00"/>
    <m/>
    <d v="2020-08-31T00:00:00"/>
    <d v="2020-09-22T00:00:00"/>
    <s v="519 CONDOR"/>
    <s v="519 CONDOR"/>
    <s v="519 CONDOR"/>
    <n v="431.72000196576118"/>
    <n v="244.50999277830124"/>
    <n v="65.770001649856567"/>
    <n v="741.99999639391899"/>
    <n v="704.06920000000002"/>
    <n v="37.930796393918968"/>
    <n v="704.06920000000196"/>
    <n v="37.930796393917035"/>
  </r>
  <r>
    <x v="1"/>
    <s v="Red Distribución"/>
    <x v="3"/>
    <s v="QUINTANA MARTIN-GALINDEZ: Z 324613 PEBANG 2018 A101 CR. 1 L. 1"/>
    <n v="8038002"/>
    <s v="[irvceCNTFg]"/>
    <x v="0"/>
    <s v="Confirmado"/>
    <m/>
    <x v="205"/>
    <d v="2019-12-09T00:00:00"/>
    <d v="2019-12-11T00:00:00"/>
    <m/>
    <d v="2020-06-16T00:00:00"/>
    <d v="2020-07-08T00:00:00"/>
    <s v="519 CONDOR"/>
    <s v="519 CONDOR"/>
    <s v="519 CONDOR"/>
    <n v="97.350000832229853"/>
    <n v="43.269998729228973"/>
    <n v="21.530000448226929"/>
    <n v="162.15000000968575"/>
    <n v="0"/>
    <n v="162.15000000968575"/>
    <n v="116.25259999999993"/>
    <n v="45.897400009685825"/>
  </r>
  <r>
    <x v="1"/>
    <s v="Red Distribución"/>
    <x v="3"/>
    <s v="QUINTANA MARTIN-GALINDEZ: Z 324614 PEBANG 2018 A101 CR. 2 L. 1"/>
    <n v="8038004"/>
    <s v="[irvceCNTFg]"/>
    <x v="0"/>
    <s v="Confirmado"/>
    <m/>
    <x v="206"/>
    <d v="2019-12-10T00:00:00"/>
    <d v="2019-12-11T00:00:00"/>
    <m/>
    <d v="2020-06-16T00:00:00"/>
    <d v="2020-07-13T00:00:00"/>
    <s v="519 CONDOR"/>
    <s v="519 CONDOR"/>
    <s v="519 CONDOR"/>
    <n v="63.530000470578671"/>
    <n v="35.529998958110809"/>
    <n v="15.210000276565552"/>
    <n v="114.26999970525503"/>
    <n v="0"/>
    <n v="114.26999970525503"/>
    <n v="92.869999999999948"/>
    <n v="21.399999705255084"/>
  </r>
  <r>
    <x v="1"/>
    <s v="Red Distribución"/>
    <x v="3"/>
    <s v="QUINTANA MARTIN-GALINDEZ: Z 324615 PEBANG 2018 A101 CR. 2 L. 2"/>
    <n v="8038007"/>
    <s v="[irvceCNTFg]"/>
    <x v="0"/>
    <s v="Confirmado"/>
    <m/>
    <x v="207"/>
    <d v="2019-12-23T00:00:00"/>
    <d v="2020-01-07T00:00:00"/>
    <m/>
    <d v="2020-06-16T00:00:00"/>
    <d v="2020-07-13T00:00:00"/>
    <s v="519 CONDOR"/>
    <s v="519 CONDOR"/>
    <s v="519 CONDOR"/>
    <n v="61.080000437796116"/>
    <n v="20.049999415874481"/>
    <n v="15.210000276565552"/>
    <n v="96.340000130236149"/>
    <n v="0"/>
    <n v="96.340000130236149"/>
    <n v="83.854699999999966"/>
    <n v="12.485300130236183"/>
  </r>
  <r>
    <x v="1"/>
    <s v="Red Distribución"/>
    <x v="3"/>
    <s v="QUINTANA MARTIN-GALINDEZ: Z 324616 PEBANG 2018 A101 CR. 3 L. 2"/>
    <n v="8038008"/>
    <s v="[irvceCNTFg]"/>
    <x v="0"/>
    <s v="Confirmado"/>
    <m/>
    <x v="208"/>
    <d v="2019-12-17T00:00:00"/>
    <d v="2020-01-07T00:00:00"/>
    <m/>
    <d v="2020-06-16T00:00:00"/>
    <d v="2020-07-08T00:00:00"/>
    <s v="519 CONDOR"/>
    <s v="519 CONDOR"/>
    <s v="519 CONDOR"/>
    <n v="31.940000269562006"/>
    <n v="20.049999415874481"/>
    <n v="8.8900001049041748"/>
    <n v="60.879999790340662"/>
    <n v="0"/>
    <n v="60.879999790340662"/>
    <n v="42.481000000000002"/>
    <n v="18.39899979034066"/>
  </r>
  <r>
    <x v="1"/>
    <s v="Red Distribución"/>
    <x v="3"/>
    <s v="QUINTANA MARTIN-GALINDEZ: Z 324617 PEBANG 2018 A101 CR. 3 L. 1"/>
    <n v="8038010"/>
    <s v="[irvceCNTFg]"/>
    <x v="0"/>
    <s v="Confirmado"/>
    <m/>
    <x v="209"/>
    <d v="2019-12-18T00:00:00"/>
    <d v="2020-01-07T00:00:00"/>
    <m/>
    <d v="2020-06-16T00:00:00"/>
    <d v="2020-07-09T00:00:00"/>
    <s v="519 CONDOR"/>
    <s v="519 CONDOR"/>
    <s v="519 CONDOR"/>
    <n v="37.339999932795763"/>
    <n v="27.789999186992645"/>
    <n v="8.8900001049041748"/>
    <n v="74.019999224692583"/>
    <n v="0"/>
    <n v="74.019999224692583"/>
    <n v="52.574199999999998"/>
    <n v="21.445799224692585"/>
  </r>
  <r>
    <x v="1"/>
    <s v="Red Distribución"/>
    <x v="3"/>
    <s v="QUINTANA MARTIN-GALINDEZ: Z 324618 PEBANG 2018 A101 CR. 4 L. 1"/>
    <n v="8038011"/>
    <s v="[irvcexCNTFg]"/>
    <x v="0"/>
    <s v="Confirmado"/>
    <m/>
    <x v="210"/>
    <d v="2020-07-06T00:00:00"/>
    <d v="2020-01-07T00:00:00"/>
    <m/>
    <d v="2021-02-14T00:00:00"/>
    <d v="2021-02-22T00:00:00"/>
    <s v="519 CONDOR"/>
    <s v="519 CONDOR"/>
    <s v="519 CONDOR"/>
    <n v="70.309999637305737"/>
    <n v="4.5699998736381531"/>
    <n v="12.050000190734863"/>
    <n v="86.929999701678753"/>
    <n v="236.44209999999998"/>
    <n v="-149.51210029832123"/>
    <n v="235.95560000000003"/>
    <n v="-149.02560029832128"/>
  </r>
  <r>
    <x v="1"/>
    <s v="Red Distribución"/>
    <x v="3"/>
    <s v="QUINTANA MARTIN-GALINDEZ: Z 324619 PEBANG 2018 A101 CR. 5 L. 1"/>
    <n v="8038012"/>
    <s v="[irvcexCNTFg]"/>
    <x v="0"/>
    <s v="Confirmado"/>
    <m/>
    <x v="198"/>
    <d v="2020-07-14T00:00:00"/>
    <d v="2020-01-14T00:00:00"/>
    <m/>
    <d v="2021-03-02T00:00:00"/>
    <d v="2021-03-31T00:00:00"/>
    <s v="519 CONDOR"/>
    <s v="519 CONDOR"/>
    <s v="519 CONDOR"/>
    <n v="484.06509725004435"/>
    <n v="58.659998536109924"/>
    <n v="102.41449689865112"/>
    <n v="645.13959268480539"/>
    <n v="568.81710003814692"/>
    <n v="76.322492646658475"/>
    <n v="562.61609999999996"/>
    <n v="82.523492684805433"/>
  </r>
  <r>
    <x v="1"/>
    <s v="Greenfield"/>
    <x v="3"/>
    <s v="GREENFIELD, Urbanización en Cortes-Burgos"/>
    <n v="8047053"/>
    <s v="[EirvceCNTFg]"/>
    <x v="0"/>
    <s v="Confirmado"/>
    <d v="2019-10-15T00:00:00"/>
    <x v="211"/>
    <d v="2019-11-13T00:00:00"/>
    <d v="2019-12-02T00:00:00"/>
    <m/>
    <d v="2020-05-05T00:00:00"/>
    <d v="2020-05-26T00:00:00"/>
    <s v="519 CONDOR"/>
    <s v="N/A"/>
    <s v="519 CONDOR"/>
    <n v="90.410000368952751"/>
    <n v="0"/>
    <n v="21.480000495910645"/>
    <n v="111.8900008648634"/>
    <n v="0"/>
    <n v="111.8900008648634"/>
    <n v="133.57379999999995"/>
    <n v="-21.683799135136553"/>
  </r>
  <r>
    <x v="1"/>
    <s v="Red Distribución"/>
    <x v="3"/>
    <s v="QUINTANAR DE LA SIERRA: Z 324362 PEBANG 2018 A2 A101 CR. 103 L. 1"/>
    <n v="8058633"/>
    <s v="[irvceCNTFg]"/>
    <x v="0"/>
    <s v="Confirmado"/>
    <m/>
    <x v="204"/>
    <d v="2020-07-10T00:00:00"/>
    <d v="2020-01-21T00:00:00"/>
    <m/>
    <d v="2020-10-29T00:00:00"/>
    <d v="2020-11-05T00:00:00"/>
    <s v="519 CONDOR"/>
    <s v="519 CONDOR"/>
    <s v="519 CONDOR"/>
    <n v="544.27000118792057"/>
    <n v="503.79998511075974"/>
    <n v="75.250001907348633"/>
    <n v="1123.3199882060289"/>
    <n v="1054.1936999999998"/>
    <n v="69.12628820602913"/>
    <n v="1044.0857000000017"/>
    <n v="79.234288206027259"/>
  </r>
  <r>
    <x v="1"/>
    <s v="Red Distribución"/>
    <x v="3"/>
    <s v="MECERREYES: Z 321576 PEBANG 2018 A2 A101 CR. 2 L. 1"/>
    <n v="8003668"/>
    <s v="[EirvceCNTFg]"/>
    <x v="0"/>
    <s v="Confirmado"/>
    <d v="2019-12-04T00:00:00"/>
    <x v="212"/>
    <d v="2020-01-20T00:00:00"/>
    <d v="2020-09-03T00:00:00"/>
    <m/>
    <d v="2020-11-27T00:00:00"/>
    <d v="2020-12-16T00:00:00"/>
    <s v="519 CONDOR"/>
    <s v="519 CONDOR"/>
    <s v="519 CONDOR"/>
    <n v="371.06000100821257"/>
    <n v="174.49999484419823"/>
    <n v="93.565002202987671"/>
    <n v="639.12499805539846"/>
    <n v="781.08659993324272"/>
    <n v="-141.96160187784426"/>
    <n v="831.512400000002"/>
    <n v="-192.38740194460354"/>
  </r>
  <r>
    <x v="1"/>
    <s v="Red Distribución"/>
    <x v="3"/>
    <s v="TORDOMAR: Z 324428 PEBANG 2018 A2 A101 CR. 273 L. 1"/>
    <n v="8003682"/>
    <s v="[irvcexCNTFg]"/>
    <x v="0"/>
    <s v="Confirmado"/>
    <m/>
    <x v="204"/>
    <d v="2020-07-10T00:00:00"/>
    <d v="2020-03-11T00:00:00"/>
    <m/>
    <d v="2020-08-31T00:00:00"/>
    <d v="2020-09-21T00:00:00"/>
    <s v="519 CONDOR"/>
    <s v="519 CONDOR"/>
    <s v="519 CONDOR"/>
    <n v="863.24000187590718"/>
    <n v="569.58998316526413"/>
    <n v="190.86999940872192"/>
    <n v="1623.6999844498932"/>
    <n v="1034.874"/>
    <n v="588.82598444989321"/>
    <n v="1036.1774000000021"/>
    <n v="587.52258444989116"/>
  </r>
  <r>
    <x v="1"/>
    <s v="Red Distribución"/>
    <x v="3"/>
    <s v="ESTEPAR: Z 324922 PEBANG 2018 A2 A101 CR. 2 L. 1"/>
    <n v="8003670"/>
    <s v="[EirvceCNTFg]"/>
    <x v="0"/>
    <s v="Confirmado"/>
    <d v="2019-10-28T00:00:00"/>
    <x v="213"/>
    <d v="2020-06-16T00:00:00"/>
    <d v="2020-09-29T00:00:00"/>
    <m/>
    <d v="2021-02-26T00:00:00"/>
    <d v="2021-03-24T00:00:00"/>
    <s v="519 CONDOR"/>
    <s v="519 CONDOR"/>
    <s v="519 CONDOR"/>
    <n v="504.10000043734908"/>
    <n v="139.66999587416649"/>
    <n v="103.06500208377838"/>
    <n v="746.83499839529395"/>
    <n v="812.59280000000012"/>
    <n v="-65.757801604706174"/>
    <n v="812.59280000000001"/>
    <n v="-65.75780160470606"/>
  </r>
  <r>
    <x v="1"/>
    <s v="Red Distribución"/>
    <x v="3"/>
    <s v="MECERREYES: Z 321575 PEBANG 2018 A2 A101 CR. 1 L. 3"/>
    <n v="8003666"/>
    <s v="[EirvceCNTFg]"/>
    <x v="0"/>
    <s v="Confirmado"/>
    <d v="2019-11-28T00:00:00"/>
    <x v="214"/>
    <d v="2020-02-05T00:00:00"/>
    <d v="2020-09-03T00:00:00"/>
    <m/>
    <d v="2020-11-18T00:00:00"/>
    <d v="2020-12-04T00:00:00"/>
    <s v="519 CONDOR"/>
    <s v="519 CONDOR"/>
    <s v="519 CONDOR"/>
    <n v="144.8100003041327"/>
    <n v="58.399998277425766"/>
    <n v="27.850000619888306"/>
    <n v="231.05999920144677"/>
    <n v="217.63699993324281"/>
    <n v="13.422999268203966"/>
    <n v="217.637"/>
    <n v="13.422999201446771"/>
  </r>
  <r>
    <x v="1"/>
    <s v="Sin Definir"/>
    <x v="3"/>
    <s v="MIRANDA DE EBRO A101: Z 144055 PEBANG2018 CR 87 LAT.2"/>
    <n v="7927234"/>
    <s v="[irvcexCNTFg]"/>
    <x v="0"/>
    <s v="Confirmado"/>
    <m/>
    <x v="215"/>
    <d v="2021-06-16T00:00:00"/>
    <d v="2021-07-26T00:00:00"/>
    <m/>
    <d v="2022-01-05T00:00:00"/>
    <d v="2022-02-01T00:00:00"/>
    <s v="519 CONDOR"/>
    <s v="N/A"/>
    <s v="N/A"/>
    <n v="875.42885695833695"/>
    <n v="0"/>
    <n v="0"/>
    <n v="875.42885695833695"/>
    <n v="938.93481000000008"/>
    <n v="-63.505953041663133"/>
    <n v="938.93480999999997"/>
    <n v="-63.50595304166302"/>
  </r>
  <r>
    <x v="1"/>
    <s v="Red Distribución"/>
    <x v="3"/>
    <s v="BURGOS-ARLANZON: Z 323828 PEBANG 2018 A2 A110 CR. S/N L. 3"/>
    <n v="8003663"/>
    <s v="[irvceCNTFg]"/>
    <x v="0"/>
    <s v="Confirmado"/>
    <m/>
    <x v="201"/>
    <d v="2020-08-06T00:00:00"/>
    <d v="2020-02-27T00:00:00"/>
    <m/>
    <d v="2020-08-24T00:00:00"/>
    <d v="2020-08-31T00:00:00"/>
    <s v="519 CONDOR"/>
    <s v="519 CONDOR"/>
    <s v="519 CONDOR"/>
    <n v="718.14999898895621"/>
    <n v="124.5399963259697"/>
    <n v="115.68500280380249"/>
    <n v="958.3749981187284"/>
    <n v="878.02189999999996"/>
    <n v="80.35309811872844"/>
    <n v="878.0219000000036"/>
    <n v="80.353098118724802"/>
  </r>
  <r>
    <x v="1"/>
    <s v="Red Distribución"/>
    <x v="3"/>
    <s v="SOTILLO DE LA RIBERA: Z 323382 PEBANG 2018 A2 A101 CR. 76 L. 1"/>
    <n v="7998261"/>
    <s v="[irvcexCNTFg]"/>
    <x v="0"/>
    <s v="Confirmado"/>
    <m/>
    <x v="216"/>
    <d v="2020-05-12T00:00:00"/>
    <d v="2020-02-11T00:00:00"/>
    <m/>
    <d v="2020-07-23T00:00:00"/>
    <d v="2020-08-11T00:00:00"/>
    <s v="519 CONDOR"/>
    <s v="519 CONDOR"/>
    <s v="519 CONDOR"/>
    <n v="454.51000377349555"/>
    <n v="438.00998705625534"/>
    <n v="72.470001459121704"/>
    <n v="964.9899922888726"/>
    <n v="709.25320000000011"/>
    <n v="255.73679228887249"/>
    <n v="704.13620000000139"/>
    <n v="260.8537922888712"/>
  </r>
  <r>
    <x v="1"/>
    <s v="Red Distribución"/>
    <x v="3"/>
    <s v="PANCORBO: Z 324578 PEBANG 2018 A2 A101 CR. 0 L. 1"/>
    <n v="8003685"/>
    <s v="[irvcexCNTg]"/>
    <x v="1"/>
    <s v="Pend. Cierre Material"/>
    <m/>
    <x v="201"/>
    <d v="2020-08-06T00:00:00"/>
    <d v="2020-03-06T00:00:00"/>
    <m/>
    <d v="2021-06-14T00:00:00"/>
    <d v="2021-06-28T00:00:00"/>
    <s v="519 CONDOR"/>
    <s v="519 CONDOR"/>
    <s v="519 CONDOR"/>
    <n v="765.64000228792429"/>
    <n v="318.0399906039238"/>
    <n v="165.58999872207642"/>
    <n v="1249.2699916139245"/>
    <n v="1090.5022000000004"/>
    <n v="158.76779161392415"/>
    <n v="1090.5021999999988"/>
    <n v="158.76779161392574"/>
  </r>
  <r>
    <x v="1"/>
    <s v="Red Distribución"/>
    <x v="3"/>
    <s v="BURGOS-ARLANZON A105: Z 157291 PEBANG2018 CR S/N LAT.2"/>
    <n v="7927100"/>
    <s v="[irvceCNTFg]"/>
    <x v="0"/>
    <s v="Confirmado"/>
    <m/>
    <x v="199"/>
    <d v="2019-11-29T00:00:00"/>
    <d v="2020-02-06T00:00:00"/>
    <m/>
    <d v="2020-08-24T00:00:00"/>
    <d v="2020-09-07T00:00:00"/>
    <s v="519 CONDOR"/>
    <s v="519 CONDOR"/>
    <s v="519 CONDOR"/>
    <n v="239.58999933674932"/>
    <n v="70.359997928142548"/>
    <n v="46.170001029968262"/>
    <n v="356.11999829486012"/>
    <n v="0.60599999999999998"/>
    <n v="355.51399829486013"/>
    <n v="269.90249999999997"/>
    <n v="86.21749829486015"/>
  </r>
  <r>
    <x v="1"/>
    <s v="Red Distribución"/>
    <x v="3"/>
    <s v="BURGOS-ARLANZON A105: Z 157292 PEBANG2018 CR S/N LAT.1"/>
    <n v="7927105"/>
    <s v="[irvceCNTFg]"/>
    <x v="0"/>
    <s v="Confirmado"/>
    <m/>
    <x v="199"/>
    <d v="2019-11-29T00:00:00"/>
    <d v="2020-02-06T00:00:00"/>
    <m/>
    <d v="2020-08-24T00:00:00"/>
    <d v="2020-09-07T00:00:00"/>
    <s v="519 CONDOR"/>
    <s v="519 CONDOR"/>
    <s v="519 CONDOR"/>
    <n v="207.06999872624874"/>
    <n v="0.69999998807907104"/>
    <n v="33.530000686645508"/>
    <n v="241.29999940097332"/>
    <n v="0"/>
    <n v="241.29999940097332"/>
    <n v="242.84639999999996"/>
    <n v="-1.5464005990266401"/>
  </r>
  <r>
    <x v="1"/>
    <s v="Red Distribución"/>
    <x v="3"/>
    <s v="CASTROJERIZ: Z 324836 PEBANG 2018 A2 A101 CR. 292 L. 1"/>
    <n v="8003692"/>
    <s v="[irvceCNTFg]"/>
    <x v="0"/>
    <s v="Confirmado"/>
    <m/>
    <x v="217"/>
    <d v="2020-05-11T00:00:00"/>
    <d v="2020-08-11T00:00:00"/>
    <m/>
    <d v="2020-11-12T00:00:00"/>
    <d v="2020-11-20T00:00:00"/>
    <s v="519 CONDOR"/>
    <s v="519 CONDOR"/>
    <s v="519 CONDOR"/>
    <n v="88.280000619590282"/>
    <n v="81.969997584819794"/>
    <n v="29.775000333786011"/>
    <n v="200.02499853819609"/>
    <n v="163.446"/>
    <n v="36.578998538196089"/>
    <n v="163.44599999999991"/>
    <n v="36.578998538196174"/>
  </r>
  <r>
    <x v="1"/>
    <s v="Red Distribución"/>
    <x v="3"/>
    <s v="QUINTANAR DE LA SIERRA: Z 324364 PEBANG 2018 A101 CR. 1000 L. 1"/>
    <n v="8037999"/>
    <s v="[irvceCNTFg]"/>
    <x v="0"/>
    <s v="Confirmado"/>
    <m/>
    <x v="218"/>
    <d v="2020-03-06T00:00:00"/>
    <d v="2020-03-12T00:00:00"/>
    <m/>
    <d v="2020-11-26T00:00:00"/>
    <d v="2020-12-07T00:00:00"/>
    <s v="519 CONDOR"/>
    <s v="519 CONDOR"/>
    <s v="519 CONDOR"/>
    <n v="429.77999712526798"/>
    <n v="70.359997928142548"/>
    <n v="31.010000705718994"/>
    <n v="531.14999575912952"/>
    <n v="381.91060000000004"/>
    <n v="149.23939575912948"/>
    <n v="381.91060000000022"/>
    <n v="149.23939575912931"/>
  </r>
  <r>
    <x v="1"/>
    <s v="Red Alimentación"/>
    <x v="3"/>
    <s v="ETPR.: FTTH RDA A/101 PEBANG2018 BUNIEL"/>
    <n v="8054180"/>
    <s v="[irvcexCNTg]"/>
    <x v="1"/>
    <s v="Pend. Cierre Material"/>
    <m/>
    <x v="219"/>
    <d v="2021-01-26T00:00:00"/>
    <d v="2020-07-16T00:00:00"/>
    <m/>
    <d v="2021-02-24T00:00:00"/>
    <d v="2021-03-29T00:00:00"/>
    <s v="519 CONDOR"/>
    <s v="519 CONDOR"/>
    <s v="N/A"/>
    <n v="5041.1894451641274"/>
    <n v="144.49999928474426"/>
    <n v="0"/>
    <n v="5185.6894444488717"/>
    <n v="5170.72"/>
    <n v="14.9694444488714"/>
    <n v="5168.8873999999987"/>
    <n v="16.802044448872948"/>
  </r>
  <r>
    <x v="1"/>
    <s v="Otras operadoras"/>
    <x v="3"/>
    <s v="0969013.MARCO:957SUCW09262019101500 ORAN"/>
    <n v="1883862"/>
    <s v="[EirmtpvjsScaexCNTfF]"/>
    <x v="5"/>
    <s v="Solicitada Anulación"/>
    <d v="2020-01-14T00:00:00"/>
    <x v="220"/>
    <d v="2020-02-14T00:00:00"/>
    <d v="2020-04-16T00:00:00"/>
    <m/>
    <d v="2023-03-28T00:00:00"/>
    <d v="2023-05-04T00:00:00"/>
    <s v="N/A"/>
    <s v="N/A"/>
    <s v="N/A"/>
    <n v="0"/>
    <n v="0"/>
    <n v="0"/>
    <n v="0"/>
    <n v="9.2125620000000001"/>
    <n v="-9.2125620000000001"/>
    <n v="8.1624719999999993"/>
    <n v="-8.1624719999999993"/>
  </r>
  <r>
    <x v="1"/>
    <s v="Otras operadoras"/>
    <x v="3"/>
    <s v="ME.FE:MARCO-957SUCW63702019052200-ORANGE"/>
    <n v="1864909"/>
    <s v="[EirmtpvjceCNTfFg]"/>
    <x v="0"/>
    <s v="Confirmado"/>
    <d v="2020-01-14T00:00:00"/>
    <x v="221"/>
    <d v="2020-01-27T00:00:00"/>
    <d v="2020-05-13T00:00:00"/>
    <m/>
    <d v="2020-08-11T00:00:00"/>
    <d v="2020-09-01T00:00:00"/>
    <s v="N/A"/>
    <s v="N/A"/>
    <s v="N/A"/>
    <n v="0"/>
    <n v="0"/>
    <n v="0"/>
    <n v="0"/>
    <n v="28.176648043000707"/>
    <n v="-28.176648043000707"/>
    <n v="28.014848000000004"/>
    <n v="-28.014848000000004"/>
  </r>
  <r>
    <x v="1"/>
    <s v="Red Alimentación"/>
    <x v="3"/>
    <s v="SOTO: ALIM A-101A PEBANG2019 SOTRAGERO"/>
    <n v="8090372"/>
    <s v="[irvcexCNTFg]"/>
    <x v="0"/>
    <s v="Confirmado"/>
    <m/>
    <x v="222"/>
    <d v="2020-05-29T00:00:00"/>
    <d v="2020-08-18T00:00:00"/>
    <m/>
    <d v="2021-07-23T00:00:00"/>
    <d v="2022-04-22T00:00:00"/>
    <s v="519 CONDOR"/>
    <s v="N/A"/>
    <s v="N/A"/>
    <n v="3631.4269883923735"/>
    <n v="0"/>
    <n v="0"/>
    <n v="3631.4269883923735"/>
    <n v="3466.9820999999997"/>
    <n v="164.44488839237374"/>
    <n v="3466.9820999999997"/>
    <n v="164.44488839237374"/>
  </r>
  <r>
    <x v="1"/>
    <s v="Lista Espera FTTH"/>
    <x v="3"/>
    <s v="HFA/09/ADU.MO#2020-0961003-8462293#Avenida Ferial 13"/>
    <n v="8091917"/>
    <s v="[EirvcaeCNTF]"/>
    <x v="5"/>
    <s v="Solicitada Anulación"/>
    <m/>
    <x v="223"/>
    <d v="2020-02-12T00:00:00"/>
    <d v="2020-02-13T00:00:00"/>
    <m/>
    <d v="2020-04-30T00:00:00"/>
    <d v="2020-06-02T00:00:00"/>
    <s v="N/A"/>
    <s v="N/A"/>
    <s v="N/A"/>
    <n v="0"/>
    <n v="0"/>
    <n v="0"/>
    <n v="0"/>
    <n v="0"/>
    <n v="0"/>
    <n v="3.5999999999999996"/>
    <n v="-3.5999999999999996"/>
  </r>
  <r>
    <x v="1"/>
    <s v="Otras operadoras"/>
    <x v="3"/>
    <s v="MEFE.:MARCO-957SUCW15882019042600-ORANGE"/>
    <n v="1863894"/>
    <s v="[EirmtpvjceCNTg]"/>
    <x v="1"/>
    <s v="Pend. Cierre Material"/>
    <d v="2019-08-06T00:00:00"/>
    <x v="224"/>
    <d v="2020-02-20T00:00:00"/>
    <d v="2020-04-27T00:00:00"/>
    <m/>
    <d v="2020-11-12T00:00:00"/>
    <d v="2020-12-03T00:00:00"/>
    <s v="N/A"/>
    <s v="N/A"/>
    <s v="N/A"/>
    <n v="0"/>
    <n v="0"/>
    <n v="0"/>
    <n v="0"/>
    <n v="67.513512034255271"/>
    <n v="-67.513512034255271"/>
    <n v="72.926496000000014"/>
    <n v="-72.926496000000014"/>
  </r>
  <r>
    <x v="1"/>
    <s v="Otras operadoras"/>
    <x v="3"/>
    <s v="0969013.MARCO:957SUCW10872019101500 ORAN"/>
    <n v="1883863"/>
    <s v="[EirmtpvjceCNTfFg]"/>
    <x v="0"/>
    <s v="Confirmado"/>
    <d v="2020-01-14T00:00:00"/>
    <x v="225"/>
    <d v="2020-05-18T00:00:00"/>
    <d v="2020-06-30T00:00:00"/>
    <m/>
    <d v="2020-10-07T00:00:00"/>
    <d v="2020-11-05T00:00:00"/>
    <s v="N/A"/>
    <s v="N/A"/>
    <s v="N/A"/>
    <n v="0"/>
    <n v="0"/>
    <n v="0"/>
    <n v="0"/>
    <n v="61.712803254118569"/>
    <n v="-61.712803254118569"/>
    <n v="61.389071999999999"/>
    <n v="-61.389071999999999"/>
  </r>
  <r>
    <x v="1"/>
    <s v="Red Distribución"/>
    <x v="3"/>
    <s v="QUINTANAR DE LA SIERRA: Z 324365 PEBANG 2018 A2 A101 CR. 1000 L. 2"/>
    <n v="8065894"/>
    <s v="[irvceCNTFg]"/>
    <x v="0"/>
    <s v="Confirmado"/>
    <m/>
    <x v="226"/>
    <d v="2020-03-11T00:00:00"/>
    <d v="2020-03-17T00:00:00"/>
    <m/>
    <d v="2020-11-26T00:00:00"/>
    <d v="2020-12-07T00:00:00"/>
    <s v="519 CONDOR"/>
    <s v="519 CONDOR"/>
    <s v="519 CONDOR"/>
    <n v="646.59000285342336"/>
    <n v="395.43998831510544"/>
    <n v="68.930001735687256"/>
    <n v="1110.9599929042161"/>
    <n v="891.81819999999982"/>
    <n v="219.14179290421623"/>
    <n v="891.81820000000209"/>
    <n v="219.14179290421396"/>
  </r>
  <r>
    <x v="1"/>
    <s v="Red Alimentación"/>
    <x v="3"/>
    <s v="HURE. ALIM A-101 PEBANG2019 Arauzo Miel"/>
    <n v="8101538"/>
    <s v="[irvcexCNTFg]"/>
    <x v="0"/>
    <s v="Confirmado"/>
    <m/>
    <x v="227"/>
    <d v="2020-03-27T00:00:00"/>
    <d v="2021-04-08T00:00:00"/>
    <m/>
    <d v="2021-09-30T00:00:00"/>
    <d v="2022-09-17T00:00:00"/>
    <s v="519 CONDOR"/>
    <s v="N/A"/>
    <s v="N/A"/>
    <n v="2675.5549061849179"/>
    <n v="0"/>
    <n v="0"/>
    <n v="2675.5549061849179"/>
    <n v="2794.045804663479"/>
    <n v="-118.49089847856112"/>
    <n v="2794.0457999999999"/>
    <n v="-118.49089381508202"/>
  </r>
  <r>
    <x v="1"/>
    <s v="Red Alimentación"/>
    <x v="3"/>
    <s v="HURE. ALIM A-101 PEBANG2019 Quintanarraya"/>
    <n v="8103335"/>
    <s v="[irvcexCNTFg]"/>
    <x v="0"/>
    <s v="Confirmado"/>
    <m/>
    <x v="228"/>
    <d v="2020-07-13T00:00:00"/>
    <d v="2021-03-19T00:00:00"/>
    <m/>
    <d v="2021-07-23T00:00:00"/>
    <d v="2021-08-31T00:00:00"/>
    <s v="519 CONDOR"/>
    <s v="N/A"/>
    <s v="N/A"/>
    <n v="837.27999981865287"/>
    <n v="0"/>
    <n v="0"/>
    <n v="837.27999981865287"/>
    <n v="1916.7815000000001"/>
    <n v="-1079.5015001813472"/>
    <n v="1916.7814999999994"/>
    <n v="-1079.5015001813465"/>
  </r>
  <r>
    <x v="1"/>
    <s v="Red Alimentación"/>
    <x v="3"/>
    <s v="BELO. FTTH ALIM. A103 PEBANG 2019"/>
    <n v="8104605"/>
    <s v="[irvcexCNTFg]"/>
    <x v="0"/>
    <s v="Confirmado"/>
    <m/>
    <x v="229"/>
    <d v="2021-03-25T00:00:00"/>
    <d v="2021-10-05T00:00:00"/>
    <m/>
    <d v="2022-05-30T00:00:00"/>
    <d v="2022-07-08T00:00:00"/>
    <s v="519 CONDOR"/>
    <s v="N/A"/>
    <s v="N/A"/>
    <n v="1546.9615853437663"/>
    <n v="0"/>
    <n v="0"/>
    <n v="1546.9615853437663"/>
    <n v="1831.8396030000004"/>
    <n v="-284.87801765623408"/>
    <n v="1831.8396029999997"/>
    <n v="-284.8780176562334"/>
  </r>
  <r>
    <x v="1"/>
    <s v="Red Alimentación"/>
    <x v="3"/>
    <s v="BELO.FTTH AMPL.ALIM. A-102 PEBANG 2019 "/>
    <n v="8104591"/>
    <s v="[irvcexCNTFg]"/>
    <x v="0"/>
    <s v="Confirmado"/>
    <m/>
    <x v="230"/>
    <d v="2020-06-10T00:00:00"/>
    <d v="2021-01-21T00:00:00"/>
    <m/>
    <d v="2021-07-26T00:00:00"/>
    <d v="2021-08-27T00:00:00"/>
    <s v="519 CONDOR"/>
    <s v="519 CONDOR"/>
    <s v="519 CONDOR"/>
    <n v="1313.7559962145388"/>
    <n v="4.4900000095367432"/>
    <n v="83.835000038146973"/>
    <n v="1402.0809962622225"/>
    <n v="1746.7405000000001"/>
    <n v="-344.65950373777764"/>
    <n v="1746.7404999999999"/>
    <n v="-344.65950373777741"/>
  </r>
  <r>
    <x v="1"/>
    <s v="Red Distribución"/>
    <x v="3"/>
    <s v="HUERTA DEL REY: Z 324658 PEBANG2019 A101 CR. 12 L. 1"/>
    <n v="8055521"/>
    <s v="[irvceCNTFg]"/>
    <x v="0"/>
    <s v="Confirmado"/>
    <m/>
    <x v="231"/>
    <d v="2020-03-25T00:00:00"/>
    <d v="2021-04-08T00:00:00"/>
    <m/>
    <d v="2021-12-22T00:00:00"/>
    <d v="2021-12-30T00:00:00"/>
    <s v="519 CONDOR"/>
    <s v="519 CONDOR"/>
    <s v="519 CONDOR"/>
    <n v="405.190001308918"/>
    <n v="445.7499868273735"/>
    <n v="68.930001735687256"/>
    <n v="919.86998987197876"/>
    <n v="616.07119998903272"/>
    <n v="303.79878988294604"/>
    <n v="616.07119999999986"/>
    <n v="303.7987898719789"/>
  </r>
  <r>
    <x v="1"/>
    <s v="Red Distribución"/>
    <x v="3"/>
    <s v="HUERTA DEL REY: Z 324659 PEBANG2019 A101 CR. 27 L. 1"/>
    <n v="8055522"/>
    <s v="[irvceCNTFg]"/>
    <x v="0"/>
    <s v="Confirmado"/>
    <m/>
    <x v="232"/>
    <d v="2021-04-07T00:00:00"/>
    <d v="2021-04-08T00:00:00"/>
    <m/>
    <d v="2021-11-20T00:00:00"/>
    <d v="2022-03-10T00:00:00"/>
    <s v="519 CONDOR"/>
    <s v="519 CONDOR"/>
    <s v="N/A"/>
    <n v="123.4962006136775"/>
    <n v="123.64799690246582"/>
    <n v="0"/>
    <n v="247.14419751614332"/>
    <n v="206.126385"/>
    <n v="41.017812516143323"/>
    <n v="206.12638500000006"/>
    <n v="41.017812516143266"/>
  </r>
  <r>
    <x v="1"/>
    <s v="Red Alimentación"/>
    <x v="3"/>
    <s v="HURE. ALIM A-101 PEBANG2019 PEÑALBA de Castro"/>
    <n v="8108383"/>
    <s v="[irvcexCNTFg]"/>
    <x v="0"/>
    <s v="Confirmado"/>
    <m/>
    <x v="233"/>
    <d v="2020-11-27T00:00:00"/>
    <d v="2021-03-15T00:00:00"/>
    <m/>
    <d v="2021-08-31T00:00:00"/>
    <d v="2021-09-23T00:00:00"/>
    <s v="519 CONDOR"/>
    <s v="N/A"/>
    <s v="N/A"/>
    <n v="1182.9161883721231"/>
    <n v="0"/>
    <n v="0"/>
    <n v="1182.9161883721231"/>
    <n v="1539.0235507256389"/>
    <n v="-356.10736235351578"/>
    <n v="1539.6458499999997"/>
    <n v="-356.72966162787657"/>
  </r>
  <r>
    <x v="1"/>
    <s v="Otras operadoras"/>
    <x v="3"/>
    <s v="ME.FE:MARCO-957SUCW43022019051300-ORANGE"/>
    <n v="1864657"/>
    <s v="[EirmtpvjceCNTg]"/>
    <x v="1"/>
    <s v="Pend. Cierre Material"/>
    <d v="2019-08-20T00:00:00"/>
    <x v="234"/>
    <d v="2020-01-14T00:00:00"/>
    <d v="2020-04-27T00:00:00"/>
    <m/>
    <d v="2020-12-10T00:00:00"/>
    <d v="2020-12-22T00:00:00"/>
    <s v="N/A"/>
    <s v="N/A"/>
    <s v="N/A"/>
    <n v="0"/>
    <n v="0"/>
    <n v="0"/>
    <n v="0"/>
    <n v="58.030332023376225"/>
    <n v="-58.030332023376225"/>
    <n v="60.576132000000001"/>
    <n v="-60.576132000000001"/>
  </r>
  <r>
    <x v="1"/>
    <s v="Otras operadoras"/>
    <x v="3"/>
    <s v="ME.FE:MARCO-957SUCW42932019051300-ORANGE"/>
    <n v="1864339"/>
    <s v="[EirmtpvjceCNTg]"/>
    <x v="1"/>
    <s v="Pend. Cierre Material"/>
    <d v="2019-08-13T00:00:00"/>
    <x v="221"/>
    <d v="2020-01-27T00:00:00"/>
    <d v="2020-04-27T00:00:00"/>
    <m/>
    <d v="2020-11-12T00:00:00"/>
    <d v="2020-12-04T00:00:00"/>
    <s v="N/A"/>
    <s v="N/A"/>
    <s v="N/A"/>
    <n v="0"/>
    <n v="0"/>
    <n v="0"/>
    <n v="0"/>
    <n v="38.316356028458486"/>
    <n v="-38.316356028458486"/>
    <n v="44.313371999999994"/>
    <n v="-44.313371999999994"/>
  </r>
  <r>
    <x v="1"/>
    <s v="Red Alimentación"/>
    <x v="3"/>
    <s v="09 HURE:ALIM A-101A PEBANG2019 ARAUZ.Torre"/>
    <n v="8111167"/>
    <s v="[irvcexCNTFg]"/>
    <x v="0"/>
    <s v="Confirmado"/>
    <m/>
    <x v="235"/>
    <d v="2020-06-11T00:00:00"/>
    <d v="2021-03-24T00:00:00"/>
    <m/>
    <d v="2021-08-26T00:00:00"/>
    <d v="2021-09-22T00:00:00"/>
    <s v="519 CONDOR"/>
    <s v="N/A"/>
    <s v="N/A"/>
    <n v="1766.699585040295"/>
    <n v="0"/>
    <n v="0"/>
    <n v="1766.699585040295"/>
    <n v="1661.0018006232383"/>
    <n v="105.69778441705671"/>
    <n v="1661.0018000000005"/>
    <n v="105.69778504029455"/>
  </r>
  <r>
    <x v="1"/>
    <s v="Red Distribución"/>
    <x v="3"/>
    <s v="HUERTA DEL REY: Z 324674 PEBANG2019 A101 CR. S/N L. 1"/>
    <n v="8050445"/>
    <s v="[irvceCNTFg]"/>
    <x v="0"/>
    <s v="Confirmado"/>
    <m/>
    <x v="236"/>
    <d v="2020-10-15T00:00:00"/>
    <d v="2021-01-21T00:00:00"/>
    <m/>
    <d v="2021-08-30T00:00:00"/>
    <d v="2021-09-08T00:00:00"/>
    <s v="519 CONDOR"/>
    <s v="519 CONDOR"/>
    <s v="N/A"/>
    <n v="171.26220446825027"/>
    <n v="239.56799399852753"/>
    <n v="0"/>
    <n v="410.8301984667778"/>
    <n v="410.21530000000001"/>
    <n v="0.61489846677778814"/>
    <n v="410.21530000000001"/>
    <n v="0.61489846677778814"/>
  </r>
  <r>
    <x v="1"/>
    <s v="Red Distribución"/>
    <x v="3"/>
    <s v="BG/ARLANZON: Z 150057 PEBANG2019 A106 CR. 0086 L. 2"/>
    <n v="8072075"/>
    <s v="[irvceCNTFg]"/>
    <x v="0"/>
    <s v="Confirmado"/>
    <m/>
    <x v="237"/>
    <d v="2020-05-22T00:00:00"/>
    <d v="2020-07-22T00:00:00"/>
    <m/>
    <d v="2021-01-18T00:00:00"/>
    <d v="2021-01-29T00:00:00"/>
    <s v="519 CONDOR"/>
    <s v="519 CONDOR"/>
    <s v="N/A"/>
    <n v="540.06999930366874"/>
    <n v="348.29998970031738"/>
    <n v="0"/>
    <n v="888.36998900398612"/>
    <n v="835.69619999999998"/>
    <n v="52.673789003986144"/>
    <n v="829.31219999999962"/>
    <n v="59.0577890039865"/>
  </r>
  <r>
    <x v="1"/>
    <s v="Red Alimentación"/>
    <x v="3"/>
    <s v="SODR:09 SODR. ALIM A-101A PEBANG2019 SANTIBAÑEZ-LyC"/>
    <n v="8113056"/>
    <s v="[irvcexCNTFg]"/>
    <x v="0"/>
    <s v="Confirmado"/>
    <m/>
    <x v="238"/>
    <d v="2020-07-23T00:00:00"/>
    <d v="2021-03-16T00:00:00"/>
    <m/>
    <d v="2023-03-31T00:00:00"/>
    <d v="2023-05-03T00:00:00"/>
    <s v="519 CONDOR"/>
    <s v="N/A"/>
    <s v="N/A"/>
    <n v="2059.677904933691"/>
    <n v="0"/>
    <n v="0"/>
    <n v="2059.677904933691"/>
    <n v="2314.4452260000003"/>
    <n v="-254.76732106630925"/>
    <n v="2314.4452260000003"/>
    <n v="-254.76732106630925"/>
  </r>
  <r>
    <x v="1"/>
    <s v="Red Alimentación"/>
    <x v="3"/>
    <s v="SODR:09 SODR. ALIM A-101A PEBANG2019 VENTOSILLA-LyC-2ª EDICION"/>
    <n v="8114210"/>
    <s v="[idrvcaexCNTfF]"/>
    <x v="5"/>
    <s v="Solicitada Anulación"/>
    <m/>
    <x v="239"/>
    <d v="2020-08-20T00:00:00"/>
    <d v="2022-03-01T00:00:00"/>
    <m/>
    <d v="2023-09-13T00:00:00"/>
    <d v="2023-09-14T00:00:00"/>
    <s v="519 CONDOR"/>
    <s v="N/A"/>
    <s v="N/A"/>
    <n v="3159.4830375466699"/>
    <n v="0"/>
    <n v="0"/>
    <n v="3159.4830375466699"/>
    <n v="27.066000000000003"/>
    <n v="3132.4170375466701"/>
    <n v="27.066000000000003"/>
    <n v="3132.4170375466701"/>
  </r>
  <r>
    <x v="1"/>
    <s v="Red Distribución"/>
    <x v="3"/>
    <s v="HUERTA DEL REY: Z 324678 PEBANG2019 A101 CR. 14 L. 1"/>
    <n v="8055528"/>
    <s v="[irvceCNTFg]"/>
    <x v="0"/>
    <s v="Confirmado"/>
    <m/>
    <x v="240"/>
    <d v="2020-04-24T00:00:00"/>
    <d v="2021-01-21T00:00:00"/>
    <m/>
    <d v="2021-07-30T00:00:00"/>
    <d v="2021-09-02T00:00:00"/>
    <s v="519 CONDOR"/>
    <s v="519 CONDOR"/>
    <s v="519 CONDOR"/>
    <n v="90.830000430345535"/>
    <n v="155.49999541044235"/>
    <n v="15.210000276565552"/>
    <n v="261.53999611735344"/>
    <n v="226.17339999999999"/>
    <n v="35.366596117353453"/>
    <n v="226.17340000000004"/>
    <n v="35.366596117353396"/>
  </r>
  <r>
    <x v="1"/>
    <s v="Red Distribución"/>
    <x v="3"/>
    <s v="QUINTANAR DE LA SIERRA: Z 334347 PB19 CASTOR A101 CR. S/N L. 1"/>
    <n v="8058075"/>
    <s v="[irvcexCNTFg]"/>
    <x v="0"/>
    <s v="Confirmado"/>
    <m/>
    <x v="241"/>
    <d v="2021-01-08T00:00:00"/>
    <d v="2021-01-19T00:00:00"/>
    <m/>
    <d v="2021-09-20T00:00:00"/>
    <d v="2021-10-19T00:00:00"/>
    <s v="519 CONDOR"/>
    <s v="519 CONDOR"/>
    <s v="519 CONDOR"/>
    <n v="1275.1045077633262"/>
    <n v="483.69998788833618"/>
    <n v="196.66399884223938"/>
    <n v="1955.4684944939017"/>
    <n v="2150.9869028301237"/>
    <n v="-195.51840833622191"/>
    <n v="2150.9868999999971"/>
    <n v="-195.51840550609541"/>
  </r>
  <r>
    <x v="1"/>
    <s v="Red Alimentación"/>
    <x v="3"/>
    <s v="0961003 ADU.MO: A-104A Alim. Pebang 2019 EXP.6"/>
    <n v="8117031"/>
    <s v="[idrvexCNTg]"/>
    <x v="1"/>
    <s v="Pend. Cierre Material"/>
    <m/>
    <x v="242"/>
    <d v="2023-05-18T00:00:00"/>
    <d v="2022-03-01T00:00:00"/>
    <m/>
    <d v="2023-10-31T00:00:00"/>
    <d v="2023-11-28T00:00:00"/>
    <s v="519 CONDOR"/>
    <s v="N/A"/>
    <s v="N/A"/>
    <n v="9955.4966339158418"/>
    <n v="0"/>
    <n v="0"/>
    <n v="9955.4966339158418"/>
    <n v="13559.500126000001"/>
    <n v="-3604.003492084159"/>
    <n v="13544.327491000005"/>
    <n v="-3588.8308570841637"/>
  </r>
  <r>
    <x v="1"/>
    <s v="Red Distribución"/>
    <x v="3"/>
    <s v="HUERTA DEL REY: Z 324660 PEBANG2019 A101 CR. 11 L. 1"/>
    <n v="8055525"/>
    <s v="[irvceCNTg]"/>
    <x v="1"/>
    <s v="Pend. Cierre Material"/>
    <m/>
    <x v="243"/>
    <d v="2020-05-04T00:00:00"/>
    <d v="2020-11-25T00:00:00"/>
    <m/>
    <d v="2021-11-12T00:00:00"/>
    <d v="2022-03-09T00:00:00"/>
    <s v="519 CONDOR"/>
    <s v="519 CONDOR"/>
    <s v="519 CONDOR"/>
    <n v="120.03000064194202"/>
    <n v="132.27999609708786"/>
    <n v="27.205000400543213"/>
    <n v="279.5149971395731"/>
    <n v="245.5739016077041"/>
    <n v="33.941095531868996"/>
    <n v="245.57389999999998"/>
    <n v="33.941097139573117"/>
  </r>
  <r>
    <x v="1"/>
    <s v="Red Distribución"/>
    <x v="3"/>
    <s v="HUERTA DEL REY: Z 324669 PEBANG2019 A101 CR. 64 L. 1"/>
    <n v="8055526"/>
    <s v="[irvceCNTg]"/>
    <x v="1"/>
    <s v="Pend. Cierre Material"/>
    <m/>
    <x v="243"/>
    <d v="2020-05-04T00:00:00"/>
    <d v="2021-07-22T00:00:00"/>
    <m/>
    <d v="2021-12-01T00:00:00"/>
    <d v="2022-03-09T00:00:00"/>
    <s v="519 CONDOR"/>
    <s v="519 CONDOR"/>
    <s v="519 CONDOR"/>
    <n v="177.34000066295266"/>
    <n v="193.71999472379684"/>
    <n v="33.52500057220459"/>
    <n v="404.5849959589541"/>
    <n v="396.01850449042297"/>
    <n v="8.566491468531126"/>
    <n v="396.01850000000019"/>
    <n v="8.566495958953908"/>
  </r>
  <r>
    <x v="1"/>
    <s v="Red Distribución"/>
    <x v="3"/>
    <s v="QUINTANAR DE LA SIERRA: Z 334350 PB19 CASTOR A101 CR. 113 L. 1"/>
    <n v="8058078"/>
    <s v="[irvceCNTFg]"/>
    <x v="0"/>
    <s v="Confirmado"/>
    <m/>
    <x v="244"/>
    <d v="2020-04-30T00:00:00"/>
    <d v="2020-05-05T00:00:00"/>
    <m/>
    <d v="2020-10-22T00:00:00"/>
    <d v="2020-11-11T00:00:00"/>
    <s v="519 CONDOR"/>
    <s v="519 CONDOR"/>
    <s v="519 CONDOR"/>
    <n v="475.97000223398209"/>
    <n v="248.37999266386032"/>
    <n v="56.2350013256073"/>
    <n v="780.58499622344971"/>
    <n v="571.17610000000002"/>
    <n v="209.40889622344969"/>
    <n v="571.17610000000093"/>
    <n v="209.40889622344878"/>
  </r>
  <r>
    <x v="1"/>
    <s v="Red Distribución"/>
    <x v="3"/>
    <s v="HUERTA DEL REY: Z 324673 PEBANG2019 A101 CR. 7 L. 1"/>
    <n v="8055527"/>
    <s v="[irvceCNTFg]"/>
    <x v="0"/>
    <s v="Confirmado"/>
    <m/>
    <x v="245"/>
    <d v="2020-04-28T00:00:00"/>
    <d v="2021-03-15T00:00:00"/>
    <m/>
    <d v="2021-09-08T00:00:00"/>
    <d v="2021-10-01T00:00:00"/>
    <s v="519 CONDOR"/>
    <s v="519 CONDOR"/>
    <s v="519 CONDOR"/>
    <n v="153.72000080347061"/>
    <n v="147.75999563932419"/>
    <n v="21.530000448226929"/>
    <n v="323.00999689102173"/>
    <n v="270.69180346109852"/>
    <n v="52.318193429923213"/>
    <n v="270.6918"/>
    <n v="52.318196891021728"/>
  </r>
  <r>
    <x v="1"/>
    <s v="Red Distribución"/>
    <x v="3"/>
    <s v="ARANDA DE DUERO: Z 329221 PEBANG2019 A105 CR. 93 L. 1"/>
    <n v="8035334"/>
    <s v="[irvceCNTg]"/>
    <x v="1"/>
    <s v="Pend. Cierre Material"/>
    <m/>
    <x v="246"/>
    <d v="2020-05-07T00:00:00"/>
    <d v="2021-01-18T00:00:00"/>
    <m/>
    <d v="2021-07-30T00:00:00"/>
    <d v="2021-08-18T00:00:00"/>
    <s v="519 CONDOR"/>
    <s v="519 CONDOR"/>
    <s v="519 CONDOR"/>
    <n v="182.8600008636713"/>
    <n v="159.36999529600143"/>
    <n v="21.530000448226929"/>
    <n v="363.75999660789967"/>
    <n v="376.63260000000002"/>
    <n v="-12.872603392100359"/>
    <n v="376.63260000000002"/>
    <n v="-12.872603392100359"/>
  </r>
  <r>
    <x v="1"/>
    <s v="Red Distribución"/>
    <x v="3"/>
    <s v="MECERREYES: MEMORIA PATRIMONIO ZONAS 321575 Y 321576 A101"/>
    <n v="8119036"/>
    <s v="[EirveCNT]"/>
    <x v="1"/>
    <s v="Pend. Cierre Material"/>
    <d v="2020-05-04T00:00:00"/>
    <x v="243"/>
    <d v="2020-05-04T00:00:00"/>
    <d v="2020-05-05T00:00:00"/>
    <m/>
    <d v="2021-03-11T00:00:00"/>
    <d v="2021-04-17T00:00:00"/>
    <s v="N/A"/>
    <s v="N/A"/>
    <s v="519 CONDOR"/>
    <n v="0"/>
    <n v="0"/>
    <n v="16"/>
    <n v="16"/>
    <n v="4.18"/>
    <n v="11.82"/>
    <n v="4.18"/>
    <n v="11.82"/>
  </r>
  <r>
    <x v="1"/>
    <s v="Red Alimentación"/>
    <x v="3"/>
    <s v="BG/ARLANZON: Z 336768 PB19 CASTOR A110 CR. 71 L. 1"/>
    <n v="8067654"/>
    <s v="[EirvcexCNTFg]"/>
    <x v="0"/>
    <s v="Confirmado"/>
    <d v="2022-05-26T00:00:00"/>
    <x v="247"/>
    <d v="2022-03-22T00:00:00"/>
    <d v="2022-03-01T00:00:00"/>
    <m/>
    <d v="2022-11-21T00:00:00"/>
    <d v="2022-12-22T00:00:00"/>
    <s v="519 CONDOR"/>
    <s v="519 CONDOR"/>
    <s v="519 CONDOR"/>
    <n v="3078.0940459892154"/>
    <n v="247.99599379301071"/>
    <n v="14.001799583435059"/>
    <n v="3340.0918393656611"/>
    <n v="4006.0343720000005"/>
    <n v="-665.94253263433939"/>
    <n v="4008.5543720000001"/>
    <n v="-668.46253263433891"/>
  </r>
  <r>
    <x v="1"/>
    <s v="Red Alimentación"/>
    <x v="3"/>
    <s v="LERMA: Z 291201 PB19 CASTOR A101 CR. 703 L. 1"/>
    <n v="8082269"/>
    <s v="[irvcexCNTg]"/>
    <x v="1"/>
    <s v="Pend. Cierre Material"/>
    <m/>
    <x v="198"/>
    <d v="2020-07-14T00:00:00"/>
    <d v="2020-05-18T00:00:00"/>
    <m/>
    <d v="2020-11-25T00:00:00"/>
    <d v="2020-12-04T00:00:00"/>
    <s v="519 CONDOR"/>
    <s v="519 CONDOR"/>
    <s v="519 CONDOR"/>
    <n v="392.90999747440219"/>
    <n v="81.969997584819794"/>
    <n v="18.315000295639038"/>
    <n v="493.19499535486102"/>
    <n v="1042.5064"/>
    <n v="-549.31140464513896"/>
    <n v="1042.5063999999998"/>
    <n v="-549.31140464513874"/>
  </r>
  <r>
    <x v="1"/>
    <s v="Red Distribución"/>
    <x v="3"/>
    <s v="ARANDA DE DUERO: Z 329118 PEBANG2019 A101 CR. 68 L. 1"/>
    <n v="8035304"/>
    <s v="[irvceCNTFg]"/>
    <x v="0"/>
    <s v="Confirmado"/>
    <m/>
    <x v="246"/>
    <d v="2020-05-07T00:00:00"/>
    <d v="2021-05-04T00:00:00"/>
    <m/>
    <d v="2021-07-23T00:00:00"/>
    <d v="2021-08-11T00:00:00"/>
    <s v="519 CONDOR"/>
    <s v="519 CONDOR"/>
    <s v="519 CONDOR"/>
    <n v="243.22000116482377"/>
    <n v="155.49999541044235"/>
    <n v="44.285000562667847"/>
    <n v="443.00499713793397"/>
    <n v="351.14079999999996"/>
    <n v="91.864197137934013"/>
    <n v="351.14080000000001"/>
    <n v="91.864197137933957"/>
  </r>
  <r>
    <x v="1"/>
    <s v="Red Alimentación"/>
    <x v="3"/>
    <s v="TARDAJOS: FTTH A101 PEBANG QUINTANILLAS"/>
    <n v="8120290"/>
    <s v="[irvcexCNTFg]"/>
    <x v="0"/>
    <s v="Confirmado"/>
    <m/>
    <x v="248"/>
    <d v="2021-05-19T00:00:00"/>
    <d v="2021-07-27T00:00:00"/>
    <m/>
    <d v="2021-09-30T00:00:00"/>
    <d v="2021-10-27T00:00:00"/>
    <s v="519 CONDOR"/>
    <s v="N/A"/>
    <s v="N/A"/>
    <n v="856.92977938987315"/>
    <n v="0"/>
    <n v="0"/>
    <n v="856.92977938987315"/>
    <n v="1295.4426007788657"/>
    <n v="-438.51282138899251"/>
    <n v="1239.9925999999994"/>
    <n v="-383.06282061012621"/>
  </r>
  <r>
    <x v="1"/>
    <s v="Red Distribución"/>
    <x v="3"/>
    <s v="BG/ARLANZON: Z 336774 PEBANG2019 A110 CR. 27 L. 1"/>
    <n v="8076305"/>
    <s v="[irvceCNTFg]"/>
    <x v="0"/>
    <s v="Confirmado"/>
    <m/>
    <x v="216"/>
    <d v="2020-05-12T00:00:00"/>
    <d v="2020-05-18T00:00:00"/>
    <m/>
    <d v="2020-09-30T00:00:00"/>
    <d v="2020-10-16T00:00:00"/>
    <s v="519 CONDOR"/>
    <s v="519 CONDOR"/>
    <s v="519 CONDOR"/>
    <n v="300.56999955326319"/>
    <n v="23.919999301433563"/>
    <n v="31.010000705718994"/>
    <n v="355.49999956041574"/>
    <n v="281.93709999999999"/>
    <n v="73.562899560415758"/>
    <n v="281.93709999999993"/>
    <n v="73.562899560415815"/>
  </r>
  <r>
    <x v="1"/>
    <s v="Red Distribución"/>
    <x v="3"/>
    <s v="SOTOPALACIOS: Z 285601 PB19 CASTOR A102 CR. 214 L. 1"/>
    <n v="8076306"/>
    <s v="[irvcexCNTFg]"/>
    <x v="0"/>
    <s v="Confirmado"/>
    <m/>
    <x v="249"/>
    <d v="2020-08-03T00:00:00"/>
    <d v="2020-08-25T00:00:00"/>
    <m/>
    <d v="2020-10-29T00:00:00"/>
    <d v="2020-11-23T00:00:00"/>
    <s v="519 CONDOR"/>
    <s v="519 CONDOR"/>
    <s v="519 CONDOR"/>
    <n v="304.06999761611223"/>
    <n v="62.619998157024384"/>
    <n v="27.795000553131104"/>
    <n v="394.48499632626772"/>
    <n v="511.56960000000004"/>
    <n v="-117.08460367373232"/>
    <n v="511.56960000000021"/>
    <n v="-117.08460367373249"/>
  </r>
  <r>
    <x v="1"/>
    <s v="Red Distribución"/>
    <x v="3"/>
    <s v="BG/ARLANZON: Z 150058 PEBANG2019 A106 CR. 0086 L. 3"/>
    <n v="8101845"/>
    <s v="[irvceCNTg]"/>
    <x v="1"/>
    <s v="Pend. Cierre Material"/>
    <m/>
    <x v="250"/>
    <d v="2020-05-28T00:00:00"/>
    <d v="2020-07-22T00:00:00"/>
    <m/>
    <d v="2020-11-19T00:00:00"/>
    <d v="2020-12-02T00:00:00"/>
    <s v="519 CONDOR"/>
    <s v="N/A"/>
    <s v="N/A"/>
    <n v="466.27000252902508"/>
    <n v="0"/>
    <n v="0"/>
    <n v="466.27000252902508"/>
    <n v="606.32000000000005"/>
    <n v="-140.04999747097497"/>
    <n v="606.32000000000153"/>
    <n v="-140.04999747097645"/>
  </r>
  <r>
    <x v="1"/>
    <s v="Red Distribución"/>
    <x v="3"/>
    <s v="BG/ARLANZON: Z 150059 PEBANG2019 A110 CR. 0086 L. 1"/>
    <n v="8072077"/>
    <s v="[irvceCNTFg]"/>
    <x v="0"/>
    <s v="Confirmado"/>
    <m/>
    <x v="240"/>
    <d v="2020-04-24T00:00:00"/>
    <d v="2020-05-04T00:00:00"/>
    <m/>
    <d v="2020-08-26T00:00:00"/>
    <d v="2020-09-30T00:00:00"/>
    <s v="519 CONDOR"/>
    <s v="N/A"/>
    <s v="N/A"/>
    <n v="288.99000039324164"/>
    <n v="0"/>
    <n v="0"/>
    <n v="288.99000039324164"/>
    <n v="254.87319999999997"/>
    <n v="34.116800393241675"/>
    <n v="251.71480000000005"/>
    <n v="37.27520039324159"/>
  </r>
  <r>
    <x v="1"/>
    <s v="Red Distribución"/>
    <x v="3"/>
    <s v="BG/ARLANZON: Z 162329 PEBANG2019 A109 CR. 2 L. 1"/>
    <n v="8067651"/>
    <s v="[irvcexCNTFg]"/>
    <x v="0"/>
    <s v="Confirmado"/>
    <m/>
    <x v="251"/>
    <d v="2021-02-08T00:00:00"/>
    <d v="2020-08-11T00:00:00"/>
    <m/>
    <d v="2021-02-10T00:00:00"/>
    <d v="2021-02-26T00:00:00"/>
    <s v="519 CONDOR"/>
    <s v="519 CONDOR"/>
    <s v="519 CONDOR"/>
    <n v="1243.0200044214725"/>
    <n v="198.06999415159225"/>
    <n v="259.80000114440918"/>
    <n v="1700.889999717474"/>
    <n v="1716.9347"/>
    <n v="-16.044700282526037"/>
    <n v="1714.7246999999929"/>
    <n v="-13.834700282518952"/>
  </r>
  <r>
    <x v="1"/>
    <s v="Red Distribución"/>
    <x v="3"/>
    <s v="PEBANG 2018 BG/ARLANZON: Z 329338 PEBANG2019 A105 CR. 186 L. 1"/>
    <n v="8095549"/>
    <s v="[irvcexCNTFg]"/>
    <x v="0"/>
    <s v="Confirmado"/>
    <m/>
    <x v="252"/>
    <d v="2021-12-07T00:00:00"/>
    <d v="2021-09-23T00:00:00"/>
    <m/>
    <d v="2022-01-25T00:00:00"/>
    <d v="2022-02-17T00:00:00"/>
    <s v="519 CONDOR"/>
    <s v="519 CONDOR"/>
    <s v="519 CONDOR"/>
    <n v="292.86419320106506"/>
    <n v="0.69999998807907104"/>
    <n v="83.433496475219727"/>
    <n v="376.99768966436386"/>
    <n v="378.44347299999998"/>
    <n v="-1.445783335636122"/>
    <n v="378.44347300000004"/>
    <n v="-1.4457833356361789"/>
  </r>
  <r>
    <x v="1"/>
    <s v="Lista Espera FTTH"/>
    <x v="3"/>
    <s v="HFA/09/MND.AR#2020-966004-8792038#Camino La Arboleda, 6-UNIVERSIDAD"/>
    <n v="8125852"/>
    <s v="[irvceCNTFg]"/>
    <x v="0"/>
    <s v="Confirmado"/>
    <m/>
    <x v="253"/>
    <d v="2020-05-27T00:00:00"/>
    <d v="2020-05-28T00:00:00"/>
    <m/>
    <d v="2020-07-02T00:00:00"/>
    <d v="2020-07-09T00:00:00"/>
    <s v="519 CONDOR"/>
    <s v="N/A"/>
    <s v="519 CONDOR"/>
    <n v="17.66000023111701"/>
    <n v="0"/>
    <n v="6"/>
    <n v="23.66000023111701"/>
    <n v="25.405200000000001"/>
    <n v="-1.7451997688829906"/>
    <n v="25.7363"/>
    <n v="-2.0762997688829898"/>
  </r>
  <r>
    <x v="1"/>
    <s v="Red Distribución"/>
    <x v="3"/>
    <s v="BG/ARLANZON: Z 336775 PEBANG2019 A108 CR. BU/PL-31 L. 1"/>
    <n v="8067655"/>
    <s v="[irvcaxP]"/>
    <x v="5"/>
    <s v="Solicitada Anulación"/>
    <m/>
    <x v="254"/>
    <d v="2020-09-03T00:00:00"/>
    <m/>
    <d v="2020-09-08T00:00:00"/>
    <m/>
    <m/>
    <s v="519 CONDOR"/>
    <s v="519 CONDOR"/>
    <s v="519 CONDOR"/>
    <n v="480.21000241488218"/>
    <n v="163.23999518156052"/>
    <n v="49.970001220703125"/>
    <n v="693.41999881714582"/>
    <n v="34.439999919891356"/>
    <n v="658.97999889725452"/>
    <n v="0"/>
    <n v="693.41999881714582"/>
  </r>
  <r>
    <x v="1"/>
    <s v="Red Distribución"/>
    <x v="3"/>
    <s v="BG/ARLANZON: Z 327460 PB2019 CASTOR A110 CR. 211 L. 1"/>
    <n v="8067652"/>
    <s v="[irvcexCNTFg]"/>
    <x v="0"/>
    <s v="Confirmado"/>
    <m/>
    <x v="255"/>
    <d v="2020-06-02T00:00:00"/>
    <d v="2021-09-24T00:00:00"/>
    <m/>
    <d v="2022-01-29T00:00:00"/>
    <d v="2022-02-28T00:00:00"/>
    <s v="519 CONDOR"/>
    <s v="519 CONDOR"/>
    <s v="519 CONDOR"/>
    <n v="751.82999540492892"/>
    <n v="16.179999530315399"/>
    <n v="92.854996681213379"/>
    <n v="860.8649916164577"/>
    <n v="1215.4965479999998"/>
    <n v="-354.63155638354215"/>
    <n v="1215.4965480000001"/>
    <n v="-354.63155638354237"/>
  </r>
  <r>
    <x v="1"/>
    <s v="Red Alimentación"/>
    <x v="3"/>
    <s v="LEMA.: FTTH ALIM A103 PEBANG2019 VILLAMAYOR"/>
    <n v="8128144"/>
    <s v="[idrvcexCNTFg]"/>
    <x v="0"/>
    <s v="Confirmado"/>
    <m/>
    <x v="256"/>
    <d v="2020-06-18T00:00:00"/>
    <d v="2021-03-12T00:00:00"/>
    <m/>
    <d v="2022-05-27T00:00:00"/>
    <d v="2022-06-03T00:00:00"/>
    <s v="519 CONDOR"/>
    <s v="N/A"/>
    <s v="N/A"/>
    <n v="8915.3060120291411"/>
    <n v="0"/>
    <n v="0"/>
    <n v="8915.3060120291411"/>
    <n v="9754.7262527000021"/>
    <n v="-839.42024067086095"/>
    <n v="9746.6262669999996"/>
    <n v="-831.32025497085851"/>
  </r>
  <r>
    <x v="1"/>
    <s v="Red Alimentación"/>
    <x v="3"/>
    <s v="PEBANG19-20 MDEP. ALIM A-102A TORME -LyC"/>
    <n v="8128184"/>
    <s v="[irvcexCNTFg]"/>
    <x v="0"/>
    <s v="Confirmado"/>
    <m/>
    <x v="257"/>
    <d v="2021-09-14T00:00:00"/>
    <d v="2021-03-24T00:00:00"/>
    <m/>
    <d v="2021-11-15T00:00:00"/>
    <d v="2021-11-26T00:00:00"/>
    <s v="519 CONDOR"/>
    <s v="N/A"/>
    <s v="N/A"/>
    <n v="3928.3612412377843"/>
    <n v="0"/>
    <n v="0"/>
    <n v="3928.3612412377843"/>
    <n v="4197.2222010539772"/>
    <n v="-268.86095981619292"/>
    <n v="4197.2221999999983"/>
    <n v="-268.86095876221407"/>
  </r>
  <r>
    <x v="1"/>
    <s v="Red Distribución"/>
    <x v="3"/>
    <s v="SOTOPALACIOS: Z 311482 PB19 CASTOR A102 CR. 345 L. 1"/>
    <n v="8076311"/>
    <s v="[irvceCNTFg]"/>
    <x v="0"/>
    <s v="Confirmado"/>
    <m/>
    <x v="258"/>
    <d v="2020-06-09T00:00:00"/>
    <d v="2020-06-22T00:00:00"/>
    <m/>
    <d v="2020-08-20T00:00:00"/>
    <d v="2020-08-28T00:00:00"/>
    <s v="519 CONDOR"/>
    <s v="519 CONDOR"/>
    <s v="519 CONDOR"/>
    <n v="171.73999702744186"/>
    <n v="12.309999644756317"/>
    <n v="15.15500020980835"/>
    <n v="199.20499688200653"/>
    <n v="201.45839999999995"/>
    <n v="-2.2534031179934289"/>
    <n v="201.45839999999998"/>
    <n v="-2.2534031179934573"/>
  </r>
  <r>
    <x v="1"/>
    <s v="Red Alimentación"/>
    <x v="3"/>
    <s v="PEBANG19-20 VMEN: FTTH A-101A PEBANG LEZANA."/>
    <n v="8129053"/>
    <s v="[irvcexCNTFg]"/>
    <x v="0"/>
    <s v="Pend. Cierre Material"/>
    <m/>
    <x v="259"/>
    <d v="2021-06-02T00:00:00"/>
    <d v="2020-12-23T00:00:00"/>
    <m/>
    <d v="2021-06-01T00:00:00"/>
    <d v="2022-09-17T00:00:00"/>
    <s v="519 CONDOR"/>
    <s v="N/A"/>
    <s v="N/A"/>
    <n v="1318.3032728135586"/>
    <n v="0"/>
    <n v="0"/>
    <n v="1318.3032728135586"/>
    <n v="1418.3751999999999"/>
    <n v="-100.07192718644137"/>
    <n v="1417.2426000000005"/>
    <n v="-98.939327186441915"/>
  </r>
  <r>
    <x v="1"/>
    <s v="Circuitos"/>
    <x v="3"/>
    <s v="BG/PANCORVO: 128 FO MIRANDA-PANCORVO"/>
    <n v="8019913"/>
    <s v="[idrvexCNTgh]"/>
    <x v="1"/>
    <s v="Pend. Cierre Material"/>
    <m/>
    <x v="260"/>
    <d v="2019-10-22T00:00:00"/>
    <d v="2020-06-04T00:00:00"/>
    <m/>
    <d v="2021-11-15T00:00:00"/>
    <d v="2021-12-16T00:00:00"/>
    <s v="519 CONDOR"/>
    <s v="519 CONDOR"/>
    <s v="N/A"/>
    <n v="6952.3111333231354"/>
    <n v="45.59999942779541"/>
    <n v="0"/>
    <n v="6997.9111327509308"/>
    <n v="6733.4750001287457"/>
    <n v="264.43613262218514"/>
    <n v="6733.4749509999974"/>
    <n v="264.43618175093343"/>
  </r>
  <r>
    <x v="1"/>
    <s v="Red Distribución"/>
    <x v="3"/>
    <s v="ARANDA DE DUERO: Z 329305 PEBANG2019 A104 CR. 159 L. 3"/>
    <n v="8035355"/>
    <s v="[irvceCNTFg]"/>
    <x v="0"/>
    <s v="Confirmado"/>
    <m/>
    <x v="256"/>
    <d v="2020-06-18T00:00:00"/>
    <d v="2021-04-13T00:00:00"/>
    <m/>
    <d v="2023-12-24T00:00:00"/>
    <d v="2024-01-17T00:00:00"/>
    <s v="519 CONDOR"/>
    <s v="519 CONDOR"/>
    <s v="519 CONDOR"/>
    <n v="387.04000102728605"/>
    <n v="337.38999003171921"/>
    <n v="68.285001516342163"/>
    <n v="792.71499257534742"/>
    <n v="700.01914099999999"/>
    <n v="92.695851575347433"/>
    <n v="687.19994199999974"/>
    <n v="105.51505057534769"/>
  </r>
  <r>
    <x v="1"/>
    <s v="Red Distribución"/>
    <x v="3"/>
    <s v="SALAS INFANTES: Z 315838 PB19 CASTOR A101 CR. S/N L. 1"/>
    <n v="8093771"/>
    <s v="[irvceCNTg]"/>
    <x v="1"/>
    <s v="Pend. Cierre Material"/>
    <m/>
    <x v="261"/>
    <d v="2020-06-30T00:00:00"/>
    <d v="2020-07-08T00:00:00"/>
    <m/>
    <d v="2020-09-30T00:00:00"/>
    <d v="2020-10-14T00:00:00"/>
    <s v="519 CONDOR"/>
    <s v="519 CONDOR"/>
    <s v="519 CONDOR"/>
    <n v="412.67000069841743"/>
    <n v="0.69999998807907104"/>
    <n v="49.915001153945923"/>
    <n v="463.28500184044242"/>
    <n v="918.56664999999987"/>
    <n v="-455.28164815955745"/>
    <n v="911.93165000000124"/>
    <n v="-448.64664815955882"/>
  </r>
  <r>
    <x v="1"/>
    <s v="Red Distribución"/>
    <x v="3"/>
    <s v="CASTROJERIZ: Z 324840 PB19 CASTOR A101 CR. 252 L. 1"/>
    <n v="8072100"/>
    <s v="[irvceCNTFg]"/>
    <x v="0"/>
    <s v="Confirmado"/>
    <m/>
    <x v="262"/>
    <d v="2020-06-29T00:00:00"/>
    <d v="2020-10-07T00:00:00"/>
    <m/>
    <d v="2020-11-16T00:00:00"/>
    <d v="2020-11-24T00:00:00"/>
    <s v="519 CONDOR"/>
    <s v="519 CONDOR"/>
    <s v="519 CONDOR"/>
    <n v="189.93999918550253"/>
    <n v="62.619998157024384"/>
    <n v="18.315000295639038"/>
    <n v="270.87499763816595"/>
    <n v="224.92360000000002"/>
    <n v="45.951397638165929"/>
    <n v="224.92359999999994"/>
    <n v="45.951397638166014"/>
  </r>
  <r>
    <x v="1"/>
    <s v="Red Distribución"/>
    <x v="3"/>
    <s v="LERMA: Z 291159 PEBANG2019 A101 CR. 24 L. 1"/>
    <n v="8086409"/>
    <s v="[irvcexCNTg]"/>
    <x v="1"/>
    <s v="Pend. Cierre Material"/>
    <m/>
    <x v="263"/>
    <d v="2020-09-22T00:00:00"/>
    <d v="2020-10-23T00:00:00"/>
    <m/>
    <d v="2021-01-18T00:00:00"/>
    <d v="2021-02-22T00:00:00"/>
    <s v="519 CONDOR"/>
    <s v="519 CONDOR"/>
    <s v="519 CONDOR"/>
    <n v="662.92220993153751"/>
    <n v="425.73998934030533"/>
    <n v="110.11000204086304"/>
    <n v="1198.7722013127059"/>
    <n v="1243.1588999999999"/>
    <n v="-44.386698687294029"/>
    <n v="1242.8946000000024"/>
    <n v="-44.122398687296482"/>
  </r>
  <r>
    <x v="1"/>
    <s v="Red Distribución"/>
    <x v="3"/>
    <s v="LERMA: Z 291188 PEBANG2019 A101 CR. 21 L. 1"/>
    <n v="8082257"/>
    <s v="[irvceCNTFg]"/>
    <x v="0"/>
    <s v="Confirmado"/>
    <m/>
    <x v="153"/>
    <d v="2020-07-27T00:00:00"/>
    <d v="2020-07-30T00:00:00"/>
    <m/>
    <d v="2020-08-17T00:00:00"/>
    <d v="2020-08-22T00:00:00"/>
    <s v="519 CONDOR"/>
    <s v="519 CONDOR"/>
    <s v="519 CONDOR"/>
    <n v="14.310000162571669"/>
    <n v="4.5639998912811279"/>
    <n v="14.56850004196167"/>
    <n v="33.442500095814466"/>
    <n v="22.777000000000001"/>
    <n v="10.665500095814465"/>
    <n v="22.777000000000001"/>
    <n v="10.665500095814465"/>
  </r>
  <r>
    <x v="1"/>
    <s v="Red Distribución"/>
    <x v="3"/>
    <s v="BELORADO: Z 299170 PB19 CASTOR A102 CR. 557 L. 1"/>
    <n v="8067660"/>
    <s v="[irvcexCNTFg]"/>
    <x v="0"/>
    <s v="Confirmado"/>
    <m/>
    <x v="264"/>
    <d v="2021-05-11T00:00:00"/>
    <d v="2021-10-06T00:00:00"/>
    <m/>
    <d v="2022-10-18T00:00:00"/>
    <d v="2022-10-21T00:00:00"/>
    <s v="519 CONDOR"/>
    <s v="519 CONDOR"/>
    <s v="519 CONDOR"/>
    <n v="895.37768373917788"/>
    <n v="39.33999902009964"/>
    <n v="96.0254967212677"/>
    <n v="1030.7431794805452"/>
    <n v="1509.9093290000001"/>
    <n v="-479.16614951945485"/>
    <n v="1509.9093289999996"/>
    <n v="-479.16614951945439"/>
  </r>
  <r>
    <x v="1"/>
    <s v="Red Distribución"/>
    <x v="3"/>
    <s v="MEDINA POMAR: Z 214410 PEBANG2019 A102 CR. 7 L. 2"/>
    <n v="8069980"/>
    <s v="[irvceCNTg]"/>
    <x v="1"/>
    <s v="Pend. Cierre Material"/>
    <m/>
    <x v="265"/>
    <d v="2020-07-03T00:00:00"/>
    <d v="2021-02-02T00:00:00"/>
    <m/>
    <d v="2021-03-09T00:00:00"/>
    <d v="2021-04-01T00:00:00"/>
    <s v="519 CONDOR"/>
    <s v="519 CONDOR"/>
    <s v="519 CONDOR"/>
    <n v="129.34519969578832"/>
    <n v="12.291999697685242"/>
    <n v="14.56850004196167"/>
    <n v="156.20569943543524"/>
    <n v="111.40330000000003"/>
    <n v="44.802399435435206"/>
    <n v="111.40330000000002"/>
    <n v="44.80239943543522"/>
  </r>
  <r>
    <x v="1"/>
    <s v="Red Distribución"/>
    <x v="3"/>
    <s v="BELORADO: Z 299169 PEBANG2019 A102 CR. 3 L. 1"/>
    <n v="8067659"/>
    <s v="[irvceCNTFg]"/>
    <x v="0"/>
    <s v="Confirmado"/>
    <m/>
    <x v="266"/>
    <d v="2021-04-13T00:00:00"/>
    <d v="2021-02-22T00:00:00"/>
    <m/>
    <d v="2021-07-23T00:00:00"/>
    <d v="2021-08-12T00:00:00"/>
    <s v="519 CONDOR"/>
    <s v="519 CONDOR"/>
    <s v="519 CONDOR"/>
    <n v="139.68740449286997"/>
    <n v="81.843997955322266"/>
    <n v="27.222500324249268"/>
    <n v="248.75390277244151"/>
    <n v="186.96800000000002"/>
    <n v="61.785902772441489"/>
    <n v="186.96800000000002"/>
    <n v="61.785902772441489"/>
  </r>
  <r>
    <x v="1"/>
    <s v="Red Distribución"/>
    <x v="3"/>
    <s v="LERMA: Z 291200 PEBANG2019 A103 CR. 130 L. 1"/>
    <n v="8082265"/>
    <s v="[irvcexCNTg]"/>
    <x v="1"/>
    <s v="Pend. Cierre Material"/>
    <m/>
    <x v="267"/>
    <d v="2020-07-09T00:00:00"/>
    <d v="2021-02-19T00:00:00"/>
    <m/>
    <d v="2022-03-08T00:00:00"/>
    <d v="2022-03-18T00:00:00"/>
    <s v="519 CONDOR"/>
    <s v="519 CONDOR"/>
    <s v="519 CONDOR"/>
    <n v="416.47390583623201"/>
    <n v="514.61198711395264"/>
    <n v="130.23049736022949"/>
    <n v="1061.3163903104141"/>
    <n v="489.38362397665185"/>
    <n v="571.93276633376229"/>
    <n v="489.38361700000002"/>
    <n v="571.93277331041418"/>
  </r>
  <r>
    <x v="1"/>
    <s v="Red Distribución"/>
    <x v="3"/>
    <s v="BELORADO: Z 299176 PEBANG2019 A102 CR. 214 L. 1"/>
    <n v="8067702"/>
    <s v="[irvceCNTFg]"/>
    <x v="0"/>
    <s v="Confirmado"/>
    <m/>
    <x v="267"/>
    <d v="2020-07-09T00:00:00"/>
    <d v="2021-01-21T00:00:00"/>
    <m/>
    <d v="2021-07-23T00:00:00"/>
    <d v="2021-08-05T00:00:00"/>
    <s v="519 CONDOR"/>
    <s v="519 CONDOR"/>
    <s v="519 CONDOR"/>
    <n v="138.82470354437828"/>
    <n v="81.843997955322266"/>
    <n v="12.060500144958496"/>
    <n v="232.72920164465904"/>
    <n v="175.72650000000002"/>
    <n v="57.002701644659027"/>
    <n v="175.72650000000002"/>
    <n v="57.002701644659027"/>
  </r>
  <r>
    <x v="1"/>
    <s v="Sin Definir"/>
    <x v="3"/>
    <s v="LERMA: Z 291180 PEBANG2019 A101 CR. 3 L. 1"/>
    <n v="8082255"/>
    <s v="[irvceCNTFg]"/>
    <x v="0"/>
    <s v="Confirmado"/>
    <m/>
    <x v="204"/>
    <d v="2020-07-10T00:00:00"/>
    <d v="2021-02-19T00:00:00"/>
    <m/>
    <d v="2021-08-19T00:00:00"/>
    <d v="2021-09-03T00:00:00"/>
    <s v="519 CONDOR"/>
    <s v="519 CONDOR"/>
    <s v="519 CONDOR"/>
    <n v="326.04910064488649"/>
    <n v="128.21199679374695"/>
    <n v="39.876500606536865"/>
    <n v="494.13759804517031"/>
    <n v="374.65950000000004"/>
    <n v="119.47809804517027"/>
    <n v="374.65950000000009"/>
    <n v="119.47809804517021"/>
  </r>
  <r>
    <x v="1"/>
    <s v="Sin Definir"/>
    <x v="3"/>
    <s v="BELORADO: Z 299168 PEBANG2019 A102 CR. 8 L. 1"/>
    <n v="8067658"/>
    <s v="[irvceCNTFg]"/>
    <x v="0"/>
    <s v="Confirmado"/>
    <m/>
    <x v="268"/>
    <d v="2021-01-28T00:00:00"/>
    <d v="2021-01-21T00:00:00"/>
    <m/>
    <d v="2021-07-29T00:00:00"/>
    <d v="2021-08-18T00:00:00"/>
    <s v="519 CONDOR"/>
    <s v="519 CONDOR"/>
    <s v="519 CONDOR"/>
    <n v="321.76340151950717"/>
    <n v="209.35599476099014"/>
    <n v="43.040000677108765"/>
    <n v="574.15939695760608"/>
    <n v="423.52959999999996"/>
    <n v="150.62979695760612"/>
    <n v="423.52959999999996"/>
    <n v="150.62979695760612"/>
  </r>
  <r>
    <x v="1"/>
    <s v="Red Distribución"/>
    <x v="3"/>
    <s v="LEMA.: FTTH ALIM A102-A PEBANG2019 SOLARANA "/>
    <n v="8140063"/>
    <s v="[idrvcexCNTfFgh]"/>
    <x v="0"/>
    <s v="Confirmado"/>
    <m/>
    <x v="269"/>
    <d v="2021-12-22T00:00:00"/>
    <d v="2022-07-18T00:00:00"/>
    <m/>
    <d v="2022-10-30T00:00:00"/>
    <d v="2022-11-29T00:00:00"/>
    <s v="519 CONDOR"/>
    <s v="N/A"/>
    <s v="N/A"/>
    <n v="301.60000467300415"/>
    <n v="0"/>
    <n v="0"/>
    <n v="301.60000467300415"/>
    <n v="3853.8359499999997"/>
    <n v="-3552.2359453269955"/>
    <n v="3853.8359499999974"/>
    <n v="-3552.2359453269933"/>
  </r>
  <r>
    <x v="1"/>
    <s v="Sin Definir"/>
    <x v="3"/>
    <s v="LERMA: Z 291161 PEBANG2019 A103 CR. 165 L. 1"/>
    <n v="8082243"/>
    <s v="[irvceCNTFg]"/>
    <x v="0"/>
    <s v="Confirmado"/>
    <m/>
    <x v="228"/>
    <d v="2020-07-13T00:00:00"/>
    <d v="2021-02-19T00:00:00"/>
    <m/>
    <d v="2022-03-05T00:00:00"/>
    <d v="2022-03-08T00:00:00"/>
    <s v="519 CONDOR"/>
    <s v="519 CONDOR"/>
    <s v="519 CONDOR"/>
    <n v="156.74080511927605"/>
    <n v="174.57999563217163"/>
    <n v="30.386000394821167"/>
    <n v="361.70680114626884"/>
    <n v="231.37731699999998"/>
    <n v="130.32948414626887"/>
    <n v="231.37731700000006"/>
    <n v="130.32948414626878"/>
  </r>
  <r>
    <x v="1"/>
    <s v="Sin Definir"/>
    <x v="3"/>
    <s v="SOTILLO RIBERA: Z 338459 PEBANG2019 A101 CR. 1 L. 1"/>
    <n v="8084106"/>
    <s v="[irvceCNTFg]"/>
    <x v="0"/>
    <s v="Confirmado"/>
    <m/>
    <x v="270"/>
    <d v="2020-11-18T00:00:00"/>
    <d v="2022-02-14T00:00:00"/>
    <m/>
    <d v="2023-06-15T00:00:00"/>
    <d v="2023-07-28T00:00:00"/>
    <s v="519 CONDOR"/>
    <s v="519 CONDOR"/>
    <s v="519 CONDOR"/>
    <n v="82.645399247296154"/>
    <n v="8.4279997944831848"/>
    <n v="22.795500159263611"/>
    <n v="113.86889920104295"/>
    <n v="107.83797599999998"/>
    <n v="6.0309232010429668"/>
    <n v="108.12797599999996"/>
    <n v="5.7409232010429889"/>
  </r>
  <r>
    <x v="1"/>
    <s v="Sin Definir"/>
    <x v="3"/>
    <s v="BELORADO: Z 299174 PEBANG2019 A103 CR. 383 L. 1"/>
    <n v="8067698"/>
    <s v="[irvceCNTFg]"/>
    <x v="0"/>
    <s v="Confirmado"/>
    <m/>
    <x v="271"/>
    <d v="2020-07-29T00:00:00"/>
    <d v="2021-07-30T00:00:00"/>
    <m/>
    <d v="2022-01-31T00:00:00"/>
    <d v="2022-03-14T00:00:00"/>
    <s v="519 CONDOR"/>
    <s v="N/A"/>
    <s v="N/A"/>
    <n v="56.676602125167847"/>
    <n v="0"/>
    <n v="0"/>
    <n v="56.676602125167847"/>
    <n v="92.981240004432607"/>
    <n v="-36.30463787926476"/>
    <n v="92.981237999999991"/>
    <n v="-36.304635874832144"/>
  </r>
  <r>
    <x v="1"/>
    <s v="Sin Definir"/>
    <x v="3"/>
    <s v="LERMA: Z 291195 PEBANG2019 A103 CR. 2053 L. 1"/>
    <n v="8082260"/>
    <s v="[irvceCNTFg]"/>
    <x v="0"/>
    <s v="Confirmado"/>
    <m/>
    <x v="272"/>
    <d v="2020-07-28T00:00:00"/>
    <d v="2021-02-19T00:00:00"/>
    <m/>
    <d v="2022-05-31T00:00:00"/>
    <d v="2022-07-07T00:00:00"/>
    <s v="519 CONDOR"/>
    <s v="N/A"/>
    <s v="N/A"/>
    <n v="93.341403134167194"/>
    <n v="0"/>
    <n v="0"/>
    <n v="93.341403134167194"/>
    <n v="168.17160643067731"/>
    <n v="-74.83020329651012"/>
    <n v="168.65130400000001"/>
    <n v="-75.309900865832816"/>
  </r>
  <r>
    <x v="1"/>
    <s v="Sin Definir"/>
    <x v="3"/>
    <s v="SOTOPALACIOS: Z 285603 PEBANG2019 A101 CR. 104 L. 1"/>
    <n v="8076307"/>
    <s v="[irvceCNTFg]"/>
    <x v="0"/>
    <s v="Confirmado"/>
    <m/>
    <x v="273"/>
    <d v="2020-10-30T00:00:00"/>
    <d v="2020-11-06T00:00:00"/>
    <m/>
    <d v="2021-08-05T00:00:00"/>
    <d v="2021-08-23T00:00:00"/>
    <s v="519 CONDOR"/>
    <s v="N/A"/>
    <s v="N/A"/>
    <n v="412.64640901982784"/>
    <n v="0"/>
    <n v="0"/>
    <n v="412.64640901982784"/>
    <n v="644.5569999999999"/>
    <n v="-231.91059098017206"/>
    <n v="630.50550000000021"/>
    <n v="-217.85909098017237"/>
  </r>
  <r>
    <x v="1"/>
    <s v="Sin Definir"/>
    <x v="3"/>
    <s v="LERMA: Z 330908 PEBANG2019 A101 CR. 127 L. 1"/>
    <n v="8082275"/>
    <s v="[irvceCNTg]"/>
    <x v="1"/>
    <s v="Pend. Cierre Material"/>
    <m/>
    <x v="274"/>
    <d v="2020-07-31T00:00:00"/>
    <d v="2021-02-19T00:00:00"/>
    <m/>
    <d v="2021-08-18T00:00:00"/>
    <d v="2021-08-28T00:00:00"/>
    <s v="519 CONDOR"/>
    <s v="N/A"/>
    <s v="N/A"/>
    <n v="142.68139985203743"/>
    <n v="0"/>
    <n v="0"/>
    <n v="142.68139985203743"/>
    <n v="220.10410000000002"/>
    <n v="-77.422700147962587"/>
    <n v="219.88410000000002"/>
    <n v="-77.202700147962588"/>
  </r>
  <r>
    <x v="1"/>
    <s v="Sin Definir"/>
    <x v="3"/>
    <s v="BELORADO: Z 299175 PEBANG2019 A102 CR. 209 L. 1"/>
    <n v="8067700"/>
    <s v="[irvceCNTFg]"/>
    <x v="0"/>
    <s v="Confirmado"/>
    <m/>
    <x v="275"/>
    <d v="2020-08-07T00:00:00"/>
    <d v="2021-02-22T00:00:00"/>
    <m/>
    <d v="2021-07-29T00:00:00"/>
    <d v="2021-08-11T00:00:00"/>
    <s v="519 CONDOR"/>
    <s v="519 CONDOR"/>
    <s v="N/A"/>
    <n v="67.016301028430462"/>
    <n v="48.37399896979332"/>
    <n v="0"/>
    <n v="115.39029999822378"/>
    <n v="111.8603"/>
    <n v="3.5299999982237864"/>
    <n v="111.86029999999998"/>
    <n v="3.5299999982238006"/>
  </r>
  <r>
    <x v="1"/>
    <s v="Sin Definir"/>
    <x v="3"/>
    <s v="LERMA: Z 291162 PEBANG2019 A102 CR. 41 L. 1"/>
    <n v="8082245"/>
    <s v="[irvceCNTfFg]"/>
    <x v="0"/>
    <s v="Confirmado"/>
    <m/>
    <x v="276"/>
    <d v="2020-08-12T00:00:00"/>
    <d v="2021-06-08T00:00:00"/>
    <m/>
    <d v="2022-10-27T00:00:00"/>
    <d v="2022-11-11T00:00:00"/>
    <s v="519 CONDOR"/>
    <s v="519 CONDOR"/>
    <s v="519 CONDOR"/>
    <n v="164.75880438089371"/>
    <n v="228.81399512290955"/>
    <n v="39.876500606536865"/>
    <n v="433.44930011034012"/>
    <n v="300.92688549000002"/>
    <n v="132.5224146203401"/>
    <n v="296.7243400000001"/>
    <n v="136.72496011034002"/>
  </r>
  <r>
    <x v="1"/>
    <s v="Sin Definir"/>
    <x v="3"/>
    <s v="LERMA: Z 338247 PEBANG2019 A102 CR. 193 L. 1"/>
    <n v="8084107"/>
    <s v="[irvceCNTfFg]"/>
    <x v="0"/>
    <s v="Confirmado"/>
    <m/>
    <x v="276"/>
    <d v="2020-08-12T00:00:00"/>
    <d v="2021-06-08T00:00:00"/>
    <m/>
    <d v="2022-10-28T00:00:00"/>
    <d v="2022-11-16T00:00:00"/>
    <s v="519 CONDOR"/>
    <s v="519 CONDOR"/>
    <s v="519 CONDOR"/>
    <n v="205.7796046435833"/>
    <n v="180.78999614715576"/>
    <n v="39.876500606536865"/>
    <n v="426.44610139727592"/>
    <n v="389.61958677474217"/>
    <n v="36.82651462253375"/>
    <n v="390.55270699999994"/>
    <n v="35.893394397275983"/>
  </r>
  <r>
    <x v="1"/>
    <s v="Sin Definir"/>
    <x v="3"/>
    <s v="BELORADO: Z 299166 PEBANG2019 A103 CR. 194 L. 1"/>
    <n v="8067657"/>
    <s v="[irvceCNTg]"/>
    <x v="1"/>
    <s v="Pend. Cierre Material"/>
    <m/>
    <x v="277"/>
    <d v="2021-09-02T00:00:00"/>
    <d v="2021-07-30T00:00:00"/>
    <m/>
    <d v="2022-02-18T00:00:00"/>
    <d v="2022-03-31T00:00:00"/>
    <s v="519 CONDOR"/>
    <s v="519 CONDOR"/>
    <s v="519 CONDOR"/>
    <n v="263.02479802630842"/>
    <n v="244.13199388980865"/>
    <n v="33.549500465393066"/>
    <n v="540.70629238151014"/>
    <n v="359.75100287134626"/>
    <n v="180.95528951016388"/>
    <n v="359.75099999999998"/>
    <n v="180.95529238151016"/>
  </r>
  <r>
    <x v="1"/>
    <s v="Sin Definir"/>
    <x v="3"/>
    <s v="BELORADO: Z 336847 PEBANG2019 A103 CR. 188 L. 1"/>
    <n v="8067705"/>
    <s v="[idrvcexCNTFg]"/>
    <x v="0"/>
    <s v="Confirmado"/>
    <m/>
    <x v="278"/>
    <d v="2021-10-20T00:00:00"/>
    <d v="2021-07-30T00:00:00"/>
    <m/>
    <d v="2022-05-06T00:00:00"/>
    <d v="2022-06-07T00:00:00"/>
    <s v="519 CONDOR"/>
    <s v="N/A"/>
    <s v="N/A"/>
    <n v="909.69071098044515"/>
    <n v="0"/>
    <n v="0"/>
    <n v="909.69071098044515"/>
    <n v="1599.3456400000002"/>
    <n v="-689.65492901955508"/>
    <n v="1599.3456399999975"/>
    <n v="-689.65492901955236"/>
  </r>
  <r>
    <x v="1"/>
    <s v="Red Distribución"/>
    <x v="3"/>
    <s v="PEBANG19-20 VMEN:FTTH A-101A SOBRADO."/>
    <n v="8134314"/>
    <s v="[irvcexCNTfFg]"/>
    <x v="0"/>
    <s v="Confirmado"/>
    <m/>
    <x v="279"/>
    <d v="2020-08-26T00:00:00"/>
    <d v="2022-03-01T00:00:00"/>
    <m/>
    <d v="2022-09-29T00:00:00"/>
    <d v="2022-11-15T00:00:00"/>
    <s v="519 CONDOR"/>
    <s v="N/A"/>
    <s v="N/A"/>
    <n v="1721.2595658972859"/>
    <n v="0"/>
    <n v="0"/>
    <n v="1721.2595658972859"/>
    <n v="3017.3009920000004"/>
    <n v="-1296.0414261027145"/>
    <n v="3017.300992"/>
    <n v="-1296.041426102714"/>
  </r>
  <r>
    <x v="1"/>
    <s v="Sin Definir"/>
    <x v="3"/>
    <s v="09 ADU.MO: ALIM A-105A PEBANG2019 EXP.7"/>
    <n v="8150472"/>
    <s v="[idrvcexCNTFg]"/>
    <x v="0"/>
    <s v="Confirmado"/>
    <m/>
    <x v="280"/>
    <d v="2022-06-01T00:00:00"/>
    <d v="2022-03-01T00:00:00"/>
    <m/>
    <d v="2023-03-13T00:00:00"/>
    <d v="2023-04-12T00:00:00"/>
    <s v="519 CONDOR"/>
    <s v="N/A"/>
    <s v="N/A"/>
    <n v="7031.4999918665289"/>
    <n v="0"/>
    <n v="0"/>
    <n v="7031.4999918665289"/>
    <n v="7296.7647270000016"/>
    <n v="-265.26473513347264"/>
    <n v="7296.7647269999979"/>
    <n v="-265.264735133469"/>
  </r>
  <r>
    <x v="1"/>
    <s v="Sin Definir"/>
    <x v="3"/>
    <s v="PEBANG19-20 VMEN: FTTH A-101A PEBANG MEDIANAS"/>
    <n v="8152245"/>
    <s v="[irvcexCNTFg]"/>
    <x v="0"/>
    <s v="Confirmado"/>
    <m/>
    <x v="281"/>
    <d v="2020-09-04T00:00:00"/>
    <d v="2021-07-05T00:00:00"/>
    <m/>
    <d v="2021-09-30T00:00:00"/>
    <d v="2021-10-28T00:00:00"/>
    <s v="519 CONDOR"/>
    <s v="N/A"/>
    <s v="N/A"/>
    <n v="869.83018451184034"/>
    <n v="0"/>
    <n v="0"/>
    <n v="869.83018451184034"/>
    <n v="726.07539873462929"/>
    <n v="143.75478577721105"/>
    <n v="726.07540000000006"/>
    <n v="143.75478451184028"/>
  </r>
  <r>
    <x v="1"/>
    <s v="Sin Definir"/>
    <x v="3"/>
    <s v="LERMA: Z 291183 PEBANG2019 A101 CR. 153 L. 1"/>
    <n v="8086411"/>
    <s v="[irvceCNTg]"/>
    <x v="1"/>
    <s v="Pend. Cierre Material"/>
    <m/>
    <x v="282"/>
    <d v="2020-09-01T00:00:00"/>
    <d v="2021-02-19T00:00:00"/>
    <m/>
    <d v="2022-06-24T00:00:00"/>
    <d v="2022-07-08T00:00:00"/>
    <s v="519 CONDOR"/>
    <s v="N/A"/>
    <s v="N/A"/>
    <n v="164.01260435581207"/>
    <n v="0"/>
    <n v="0"/>
    <n v="164.01260435581207"/>
    <n v="318.36544200000003"/>
    <n v="-154.35283764418796"/>
    <n v="318.36544200000009"/>
    <n v="-154.35283764418801"/>
  </r>
  <r>
    <x v="1"/>
    <s v="Sin Definir"/>
    <x v="3"/>
    <s v="MDEP: ALIM A-101A PEBANG2019 VILLATE LyC"/>
    <n v="8152776"/>
    <s v="[irvcexCNTFg]"/>
    <x v="0"/>
    <s v="Confirmado"/>
    <m/>
    <x v="283"/>
    <d v="2021-10-27T00:00:00"/>
    <d v="2021-04-15T00:00:00"/>
    <m/>
    <d v="2021-11-15T00:00:00"/>
    <d v="2021-11-30T00:00:00"/>
    <s v="519 CONDOR"/>
    <s v="N/A"/>
    <s v="N/A"/>
    <n v="1239.4706733673811"/>
    <n v="0"/>
    <n v="0"/>
    <n v="1239.4706733673811"/>
    <n v="1740.4571992632148"/>
    <n v="-500.98652589583367"/>
    <n v="1740.4572000000005"/>
    <n v="-500.98652663261942"/>
  </r>
  <r>
    <x v="1"/>
    <s v="Sin Definir"/>
    <x v="3"/>
    <s v="VILLASANA MENA: Z 292396 PEBANG2019 A101 CR. 21 L. 1"/>
    <n v="8098978"/>
    <s v="[irvceCNTFg]"/>
    <x v="0"/>
    <s v="Confirmado"/>
    <m/>
    <x v="284"/>
    <d v="2020-09-02T00:00:00"/>
    <d v="2021-01-13T00:00:00"/>
    <m/>
    <d v="2022-09-20T00:00:00"/>
    <d v="2022-10-04T00:00:00"/>
    <s v="519 CONDOR"/>
    <s v="519 CONDOR"/>
    <s v="519 CONDOR"/>
    <n v="21.541800204664469"/>
    <n v="4.5639998912811279"/>
    <n v="17.732000112533569"/>
    <n v="43.837800208479166"/>
    <n v="31.837033000000005"/>
    <n v="12.000767208479161"/>
    <n v="31.837032999999995"/>
    <n v="12.000767208479171"/>
  </r>
  <r>
    <x v="1"/>
    <s v="Sin Definir"/>
    <x v="3"/>
    <s v="VMEN: FTTH A-101A PEBANG2019 GIJANO"/>
    <n v="8154100"/>
    <s v="[irvexCNTg]"/>
    <x v="1"/>
    <s v="Pend. Cierre Material"/>
    <m/>
    <x v="285"/>
    <d v="2022-09-05T00:00:00"/>
    <d v="2022-03-01T00:00:00"/>
    <m/>
    <d v="2022-08-31T00:00:00"/>
    <d v="2022-10-06T00:00:00"/>
    <s v="519 CONDOR"/>
    <s v="N/A"/>
    <s v="N/A"/>
    <n v="2126.4760612919927"/>
    <n v="0"/>
    <n v="0"/>
    <n v="2126.4760612919927"/>
    <n v="2672.2676798999996"/>
    <n v="-545.79161860800696"/>
    <n v="2672.2676369999958"/>
    <n v="-545.79157570800317"/>
  </r>
  <r>
    <x v="1"/>
    <s v="Sin Definir"/>
    <x v="3"/>
    <s v="BELORADO: Z 336841 PEBANG2019 A103 CR. 102 L. 1"/>
    <n v="8067704"/>
    <s v="[irvceCNTFg]"/>
    <x v="0"/>
    <s v="Confirmado"/>
    <m/>
    <x v="263"/>
    <d v="2020-09-22T00:00:00"/>
    <d v="2021-07-30T00:00:00"/>
    <m/>
    <d v="2022-05-31T00:00:00"/>
    <d v="2022-06-22T00:00:00"/>
    <s v="519 CONDOR"/>
    <s v="519 CONDOR"/>
    <s v="519 CONDOR"/>
    <n v="278.43479803204536"/>
    <n v="116.61999708414078"/>
    <n v="33.549500465393066"/>
    <n v="428.60429558157921"/>
    <n v="555.31131536475368"/>
    <n v="-126.70701978317447"/>
    <n v="555.70431199999996"/>
    <n v="-127.10001641842075"/>
  </r>
  <r>
    <x v="1"/>
    <s v="Sin Definir"/>
    <x v="3"/>
    <s v="MEDINA POMAR: Z 219639 PEBANG2019 A102 CR. 1718 L. 1"/>
    <n v="8069989"/>
    <s v="[irvceCNTFg]"/>
    <x v="0"/>
    <s v="Confirmado"/>
    <m/>
    <x v="286"/>
    <d v="2020-09-25T00:00:00"/>
    <d v="2020-11-26T00:00:00"/>
    <m/>
    <d v="2021-12-13T00:00:00"/>
    <d v="2021-12-21T00:00:00"/>
    <s v="519 CONDOR"/>
    <s v="519 CONDOR"/>
    <s v="519 CONDOR"/>
    <n v="180.70340446569026"/>
    <n v="116.61999708414078"/>
    <n v="33.549500465393066"/>
    <n v="330.8729020152241"/>
    <n v="308.84950002059929"/>
    <n v="22.023401994624805"/>
    <n v="308.84950000000003"/>
    <n v="22.023402015224065"/>
  </r>
  <r>
    <x v="1"/>
    <s v="Sin Definir"/>
    <x v="3"/>
    <s v="VILLASANA MENA: Z 292421 PEBANG2019 A101 CR. 2168 L. 1"/>
    <n v="8098999"/>
    <s v="[irvceCNTFg]"/>
    <x v="0"/>
    <s v="Confirmado"/>
    <m/>
    <x v="287"/>
    <d v="2020-09-24T00:00:00"/>
    <d v="2021-01-18T00:00:00"/>
    <m/>
    <d v="2021-04-29T00:00:00"/>
    <d v="2021-05-07T00:00:00"/>
    <s v="519 CONDOR"/>
    <s v="519 CONDOR"/>
    <s v="519 CONDOR"/>
    <n v="23.217700690031052"/>
    <n v="289.79999274015427"/>
    <n v="8.8350000381469727"/>
    <n v="321.85269346833229"/>
    <n v="23.126899999999996"/>
    <n v="298.72579346833231"/>
    <n v="23.126899999999999"/>
    <n v="298.72579346833231"/>
  </r>
  <r>
    <x v="1"/>
    <s v="Sin Definir"/>
    <x v="3"/>
    <s v="PEBANG19 VMEN:FTTH A101A PEBANG MEDIAVILLA"/>
    <n v="8161452"/>
    <s v="[idrvcexCPNTFg]"/>
    <x v="0"/>
    <s v="Confirmado"/>
    <m/>
    <x v="286"/>
    <d v="2020-09-25T00:00:00"/>
    <d v="2021-02-01T00:00:00"/>
    <m/>
    <d v="2022-03-24T00:00:00"/>
    <d v="2022-09-17T00:00:00"/>
    <s v="519 CONDOR"/>
    <s v="N/A"/>
    <s v="N/A"/>
    <n v="1704.913397726953"/>
    <n v="0"/>
    <n v="0"/>
    <n v="1704.913397726953"/>
    <n v="1642.0242410000001"/>
    <n v="62.889156726952933"/>
    <n v="1642.0242410000005"/>
    <n v="62.889156726952478"/>
  </r>
  <r>
    <x v="1"/>
    <s v="Sin Definir"/>
    <x v="3"/>
    <s v="MEDINA POMAR: Z 337228 PEBANG2019 A102 CR. 1619 L. 1"/>
    <n v="8070000"/>
    <s v="[irvceCNTFg]"/>
    <x v="0"/>
    <s v="Confirmado"/>
    <m/>
    <x v="287"/>
    <d v="2020-09-24T00:00:00"/>
    <d v="2020-11-12T00:00:00"/>
    <m/>
    <d v="2021-12-13T00:00:00"/>
    <d v="2021-12-28T00:00:00"/>
    <s v="519 CONDOR"/>
    <s v="519 CONDOR"/>
    <s v="519 CONDOR"/>
    <n v="9.9702002108097076"/>
    <n v="4.5639998912811279"/>
    <n v="17.138499975204468"/>
    <n v="31.672700077295303"/>
    <n v="17.549300135040273"/>
    <n v="14.12339994225503"/>
    <n v="17.549299999999995"/>
    <n v="14.123400077295308"/>
  </r>
  <r>
    <x v="1"/>
    <s v="Sin Definir"/>
    <x v="3"/>
    <s v="MEDINA POMAR: Z 217999 PB19 CASTOR A101 CR. 1 L. 1"/>
    <n v="8069986"/>
    <s v="[irvcaeCNTFg]"/>
    <x v="5"/>
    <s v="Solicitada Anulación"/>
    <m/>
    <x v="288"/>
    <d v="2020-09-28T00:00:00"/>
    <d v="2021-06-15T00:00:00"/>
    <m/>
    <d v="2021-11-15T00:00:00"/>
    <d v="2022-09-17T00:00:00"/>
    <s v="519 CONDOR"/>
    <s v="519 CONDOR"/>
    <s v="519 CONDOR"/>
    <n v="556.19078475330025"/>
    <n v="27.747999310493469"/>
    <n v="18.325500249862671"/>
    <n v="602.26428431365639"/>
    <n v="346.35260228247637"/>
    <n v="255.91168203118002"/>
    <n v="353.46260000000001"/>
    <n v="248.80168431365638"/>
  </r>
  <r>
    <x v="1"/>
    <s v="Sin Definir"/>
    <x v="3"/>
    <s v="SALAS INFANTES: Z 339385 PEBANG2019 A101 CR. 124 L. 1"/>
    <n v="8106541"/>
    <s v="[irvceCNTFg]"/>
    <x v="0"/>
    <s v="Confirmado"/>
    <m/>
    <x v="288"/>
    <d v="2020-09-28T00:00:00"/>
    <d v="2021-02-05T00:00:00"/>
    <m/>
    <d v="2022-03-31T00:00:00"/>
    <d v="2022-04-26T00:00:00"/>
    <s v="519 CONDOR"/>
    <s v="N/A"/>
    <s v="N/A"/>
    <n v="29.196201026439667"/>
    <n v="0"/>
    <n v="0"/>
    <n v="29.196201026439667"/>
    <n v="60.312905000000001"/>
    <n v="-31.116703973560334"/>
    <n v="60.312904999999994"/>
    <n v="-31.116703973560327"/>
  </r>
  <r>
    <x v="1"/>
    <s v="Sin Definir"/>
    <x v="3"/>
    <s v="VILLASANA MENA: Z 292392 PEBANG2019 A101 CR. S/N L. 3"/>
    <n v="8098975"/>
    <s v="[irvceCNTFg]"/>
    <x v="0"/>
    <s v="Confirmado"/>
    <m/>
    <x v="288"/>
    <d v="2020-09-28T00:00:00"/>
    <d v="2021-01-13T00:00:00"/>
    <m/>
    <d v="2022-09-20T00:00:00"/>
    <d v="2022-10-05T00:00:00"/>
    <s v="519 CONDOR"/>
    <s v="519 CONDOR"/>
    <s v="519 CONDOR"/>
    <n v="24.8742003031075"/>
    <n v="8.4279997944831848"/>
    <n v="23.465500116348267"/>
    <n v="56.767700213938951"/>
    <n v="44.047864000000004"/>
    <n v="12.719836213938947"/>
    <n v="44.04786399999999"/>
    <n v="12.719836213938962"/>
  </r>
  <r>
    <x v="1"/>
    <s v="Sin Definir"/>
    <x v="3"/>
    <s v="VILLASANA MENA: Z 292399 PEBANG2019 A101 CR. 25 L. 1"/>
    <n v="8098982"/>
    <s v="[irvceCNTFg]"/>
    <x v="0"/>
    <s v="Confirmado"/>
    <m/>
    <x v="289"/>
    <d v="2020-09-29T00:00:00"/>
    <d v="2021-09-07T00:00:00"/>
    <m/>
    <d v="2022-09-20T00:00:00"/>
    <d v="2022-10-05T00:00:00"/>
    <s v="519 CONDOR"/>
    <s v="519 CONDOR"/>
    <s v="519 CONDOR"/>
    <n v="69.70220235735178"/>
    <n v="47.067998826503754"/>
    <n v="23.465500116348267"/>
    <n v="140.2357013002038"/>
    <n v="125.25945"/>
    <n v="14.976251300203799"/>
    <n v="125.25945000000002"/>
    <n v="14.976251300203785"/>
  </r>
  <r>
    <x v="1"/>
    <s v="Sin Definir"/>
    <x v="3"/>
    <s v="VILLASANA MENA: Z 292409 PEBANG2019 A101 CR. 171 L. 1"/>
    <n v="8098988"/>
    <s v="[irvceCNTFg]"/>
    <x v="0"/>
    <s v="Confirmado"/>
    <m/>
    <x v="290"/>
    <d v="2020-10-05T00:00:00"/>
    <d v="2021-09-07T00:00:00"/>
    <m/>
    <d v="2022-09-29T00:00:00"/>
    <d v="2022-10-21T00:00:00"/>
    <s v="519 CONDOR"/>
    <s v="519 CONDOR"/>
    <s v="519 CONDOR"/>
    <n v="150.16820466518402"/>
    <n v="43.203998923301697"/>
    <n v="32.956000328063965"/>
    <n v="226.32820391654968"/>
    <n v="141.69720999999998"/>
    <n v="84.630993916549698"/>
    <n v="141.69720999999996"/>
    <n v="84.630993916549727"/>
  </r>
  <r>
    <x v="1"/>
    <s v="Sin Definir"/>
    <x v="3"/>
    <s v="MDEP. ALIM A-101A PEBANG2019 QUINTANILLA DE PIENZA LyC"/>
    <n v="8167213"/>
    <s v="[irvceCNTFg]"/>
    <x v="0"/>
    <s v="Confirmado"/>
    <m/>
    <x v="291"/>
    <d v="2020-11-09T00:00:00"/>
    <d v="2021-03-15T00:00:00"/>
    <m/>
    <d v="2021-08-31T00:00:00"/>
    <d v="2021-09-22T00:00:00"/>
    <s v="519 CONDOR"/>
    <s v="N/A"/>
    <s v="N/A"/>
    <n v="684.84447371959686"/>
    <n v="0"/>
    <n v="0"/>
    <n v="684.84447371959686"/>
    <n v="1147.2264013786908"/>
    <n v="-462.38192765909389"/>
    <n v="1147.2263999999993"/>
    <n v="-462.38192628040247"/>
  </r>
  <r>
    <x v="1"/>
    <s v="Sin Definir"/>
    <x v="3"/>
    <s v="LERMA: Z 338250 PEBANG2019 A102 CR. 87 L. 1"/>
    <n v="8084110"/>
    <s v="[irvceCNTfFg]"/>
    <x v="0"/>
    <s v="Confirmado"/>
    <m/>
    <x v="160"/>
    <d v="2020-10-14T00:00:00"/>
    <d v="2021-06-08T00:00:00"/>
    <m/>
    <d v="2022-10-28T00:00:00"/>
    <d v="2022-11-17T00:00:00"/>
    <s v="519 CONDOR"/>
    <s v="N/A"/>
    <s v="N/A"/>
    <n v="70.554001234471798"/>
    <n v="0"/>
    <n v="0"/>
    <n v="70.554001234471798"/>
    <n v="138.48704477999999"/>
    <n v="-67.933043545528193"/>
    <n v="136.63427100000004"/>
    <n v="-66.080269765528243"/>
  </r>
  <r>
    <x v="1"/>
    <s v="Sin Definir"/>
    <x v="3"/>
    <s v="MEDINA POMAR: Z 337205 PEBANG2019 A102 CR. 1666 L. 1"/>
    <n v="8069997"/>
    <s v="[irvca]"/>
    <x v="5"/>
    <s v="Anulado"/>
    <m/>
    <x v="157"/>
    <d v="2020-10-13T00:00:00"/>
    <m/>
    <m/>
    <m/>
    <m/>
    <s v="519 CONDOR"/>
    <s v="N/A"/>
    <s v="N/A"/>
    <n v="17.617199867963791"/>
    <n v="0"/>
    <n v="0"/>
    <n v="17.617199867963791"/>
    <n v="0"/>
    <n v="17.617199867963791"/>
    <n v="0"/>
    <n v="17.617199867963791"/>
  </r>
  <r>
    <x v="1"/>
    <s v="Sin Definir"/>
    <x v="3"/>
    <s v="SALAS INFANTES: Z 339384 PEBANG2019 A101 CR. 59 L. 1"/>
    <n v="8106539"/>
    <s v="[irvceCNTFg]"/>
    <x v="0"/>
    <s v="Confirmado"/>
    <m/>
    <x v="292"/>
    <d v="2020-11-16T00:00:00"/>
    <d v="2021-02-05T00:00:00"/>
    <m/>
    <d v="2022-03-31T00:00:00"/>
    <d v="2022-04-27T00:00:00"/>
    <s v="519 CONDOR"/>
    <s v="519 CONDOR"/>
    <s v="N/A"/>
    <n v="102.14330032467842"/>
    <n v="60.02999871969223"/>
    <n v="0"/>
    <n v="162.17329904437065"/>
    <n v="90.554126000000011"/>
    <n v="71.61917304437064"/>
    <n v="90.554125999999982"/>
    <n v="71.619173044370669"/>
  </r>
  <r>
    <x v="1"/>
    <s v="Sin Definir"/>
    <x v="3"/>
    <s v="VILLASANA MENA: Z 292410 PEBANG2019 A101 CR. 292 L. 1"/>
    <n v="8098993"/>
    <s v="[irvceCNTFg]"/>
    <x v="0"/>
    <s v="Confirmado"/>
    <m/>
    <x v="293"/>
    <d v="2020-10-08T00:00:00"/>
    <d v="2021-01-13T00:00:00"/>
    <m/>
    <d v="2022-09-29T00:00:00"/>
    <d v="2022-10-21T00:00:00"/>
    <s v="519 CONDOR"/>
    <s v="519 CONDOR"/>
    <s v="519 CONDOR"/>
    <n v="16.03600025177002"/>
    <n v="0.69999998807907104"/>
    <n v="17.732000112533569"/>
    <n v="34.46800035238266"/>
    <n v="19.701636000000001"/>
    <n v="14.766364352382659"/>
    <n v="19.701636000000001"/>
    <n v="14.766364352382659"/>
  </r>
  <r>
    <x v="1"/>
    <s v="Sin Definir"/>
    <x v="3"/>
    <s v="VILLASANA MENA: Z 292417 PEBANG2019 A101 CR. 348 L. 1"/>
    <n v="8098996"/>
    <s v="[irvceCNTFg]"/>
    <x v="0"/>
    <s v="Confirmado"/>
    <m/>
    <x v="294"/>
    <d v="2020-10-20T00:00:00"/>
    <d v="2021-09-07T00:00:00"/>
    <m/>
    <d v="2022-09-29T00:00:00"/>
    <d v="2022-10-27T00:00:00"/>
    <s v="519 CONDOR"/>
    <s v="519 CONDOR"/>
    <s v="519 CONDOR"/>
    <n v="53.897401511669159"/>
    <n v="20.019999504089355"/>
    <n v="32.956000328063965"/>
    <n v="106.87340134382248"/>
    <n v="118.61298499999999"/>
    <n v="-11.739583656177516"/>
    <n v="118.61298500000002"/>
    <n v="-11.739583656177544"/>
  </r>
  <r>
    <x v="1"/>
    <s v="Sin Definir"/>
    <x v="3"/>
    <s v="LERMA: Z 291156 PEBANG2019 A101 CR. 0 L. 1"/>
    <n v="8082241"/>
    <s v="[irvceCNTFg]"/>
    <x v="0"/>
    <s v="Confirmado"/>
    <m/>
    <x v="295"/>
    <d v="2020-10-22T00:00:00"/>
    <d v="2021-02-19T00:00:00"/>
    <m/>
    <d v="2022-03-08T00:00:00"/>
    <d v="2022-03-23T00:00:00"/>
    <s v="519 CONDOR"/>
    <s v="N/A"/>
    <s v="N/A"/>
    <n v="221.96920527145267"/>
    <n v="0"/>
    <n v="0"/>
    <n v="221.96920527145267"/>
    <n v="495.54796699999997"/>
    <n v="-273.57876172854731"/>
    <n v="495.54796699999986"/>
    <n v="-273.57876172854719"/>
  </r>
  <r>
    <x v="1"/>
    <s v="Red Alimentación"/>
    <x v="3"/>
    <s v="09 SDLI.: ALIM A-101A PEBANG2019 EXP 1"/>
    <n v="8164698"/>
    <s v="[irvcexCNTFg]"/>
    <x v="0"/>
    <s v="Confirmado"/>
    <m/>
    <x v="175"/>
    <d v="2021-09-22T00:00:00"/>
    <d v="2021-06-14T00:00:00"/>
    <m/>
    <d v="2021-09-28T00:00:00"/>
    <d v="2022-09-17T00:00:00"/>
    <s v="519 CONDOR"/>
    <s v="N/A"/>
    <s v="N/A"/>
    <n v="1266.8031536104679"/>
    <n v="0"/>
    <n v="0"/>
    <n v="1266.8031536104679"/>
    <n v="1411.0817991580366"/>
    <n v="-144.27864554756866"/>
    <n v="1411.0818000000002"/>
    <n v="-144.27864638953224"/>
  </r>
  <r>
    <x v="1"/>
    <s v="Sin Definir"/>
    <x v="3"/>
    <s v="ROA: Z 294897 PB19 CASTOR A101 CR. 572 L. 1"/>
    <n v="8045944"/>
    <s v="[irvcexCNTg]"/>
    <x v="1"/>
    <s v="Pend. Cierre Material"/>
    <m/>
    <x v="273"/>
    <d v="2020-10-30T00:00:00"/>
    <d v="2022-03-01T00:00:00"/>
    <m/>
    <d v="2022-10-28T00:00:00"/>
    <d v="2022-11-25T00:00:00"/>
    <s v="519 CONDOR"/>
    <s v="519 CONDOR"/>
    <s v="519 CONDOR"/>
    <n v="2501.8666042350233"/>
    <n v="123.64799690246582"/>
    <n v="114.41299700737"/>
    <n v="2739.9275981448591"/>
    <n v="2871.5416580000006"/>
    <n v="-131.61405985514148"/>
    <n v="2871.5416579999996"/>
    <n v="-131.61405985514057"/>
  </r>
  <r>
    <x v="1"/>
    <s v="Sin Definir"/>
    <x v="3"/>
    <s v="ROA: Z 294908 PB19 CASTOR A101 CR. S/N L. 1"/>
    <n v="8045955"/>
    <s v="[irvexCNTg]"/>
    <x v="1"/>
    <s v="Pend. Cierre Material"/>
    <m/>
    <x v="296"/>
    <d v="2023-12-29T00:00:00"/>
    <d v="2022-03-14T00:00:00"/>
    <m/>
    <d v="2024-08-29T00:00:00"/>
    <d v="2024-09-30T00:00:00"/>
    <s v="519 CONDOR"/>
    <s v="519 CONDOR"/>
    <s v="519 CONDOR"/>
    <n v="3512.7710172006846"/>
    <n v="311.32799500226974"/>
    <n v="152.37499785423279"/>
    <n v="3976.4740100571871"/>
    <n v="6952.7458690000012"/>
    <n v="-2976.2718589428141"/>
    <n v="6742.2258690000008"/>
    <n v="-2765.7518589428137"/>
  </r>
  <r>
    <x v="1"/>
    <s v="Sin Definir"/>
    <x v="3"/>
    <s v="LERMA: Z 338248 PEBANG2019 A102 CR. S/N L. 1"/>
    <n v="8084109"/>
    <s v="[irvceCNTfFg]"/>
    <x v="0"/>
    <s v="Confirmado"/>
    <m/>
    <x v="294"/>
    <d v="2020-10-20T00:00:00"/>
    <d v="2021-06-08T00:00:00"/>
    <m/>
    <d v="2022-10-28T00:00:00"/>
    <d v="2022-11-15T00:00:00"/>
    <s v="519 CONDOR"/>
    <s v="N/A"/>
    <s v="N/A"/>
    <n v="119.13300293684006"/>
    <n v="0"/>
    <n v="0"/>
    <n v="119.13300293684006"/>
    <n v="183.505878"/>
    <n v="-64.372875063159938"/>
    <n v="183.50587800000002"/>
    <n v="-64.372875063159967"/>
  </r>
  <r>
    <x v="1"/>
    <s v="Sin Definir"/>
    <x v="3"/>
    <s v="SALAS INFANTES: Z 339381 PEBANG2019 A101 CR. 50 L. 1"/>
    <n v="8106537"/>
    <s v="[irvceCNTFg]"/>
    <x v="0"/>
    <s v="Confirmado"/>
    <m/>
    <x v="297"/>
    <d v="2020-10-28T00:00:00"/>
    <d v="2021-02-05T00:00:00"/>
    <m/>
    <d v="2022-03-31T00:00:00"/>
    <d v="2022-04-28T00:00:00"/>
    <s v="519 CONDOR"/>
    <s v="519 CONDOR"/>
    <s v="N/A"/>
    <n v="110.97670012712479"/>
    <n v="80.039998292922974"/>
    <n v="0"/>
    <n v="191.01669842004776"/>
    <n v="105.03006399999998"/>
    <n v="85.986634420047778"/>
    <n v="105.030064"/>
    <n v="85.986634420047764"/>
  </r>
  <r>
    <x v="1"/>
    <s v="Red Alimentación"/>
    <x v="3"/>
    <s v="09 SDLI.: ALIM A-101A PEBANG2019 EXP 2"/>
    <n v="8172509"/>
    <s v="[irvexCNTg]"/>
    <x v="1"/>
    <s v="Pend. Cierre Material"/>
    <m/>
    <x v="298"/>
    <d v="2021-03-08T00:00:00"/>
    <d v="2021-07-07T00:00:00"/>
    <m/>
    <d v="2021-08-31T00:00:00"/>
    <d v="2021-09-17T00:00:00"/>
    <s v="519 CONDOR"/>
    <s v="N/A"/>
    <s v="N/A"/>
    <n v="475.23738683760166"/>
    <n v="0"/>
    <n v="0"/>
    <n v="475.23738683760166"/>
    <n v="450.60939999999994"/>
    <n v="24.627986837601725"/>
    <n v="450.60940000000011"/>
    <n v="24.627986837601554"/>
  </r>
  <r>
    <x v="1"/>
    <s v="Sin Definir"/>
    <x v="3"/>
    <s v="MEDINA POMAR: Z 337184 PB19 CASTOR A102 CR. 1277 L. 1"/>
    <n v="8069994"/>
    <s v="[irvceCNTFg]"/>
    <x v="0"/>
    <s v="Confirmado"/>
    <m/>
    <x v="299"/>
    <d v="2021-05-06T00:00:00"/>
    <d v="2020-11-12T00:00:00"/>
    <m/>
    <d v="2021-06-25T00:00:00"/>
    <d v="2021-07-07T00:00:00"/>
    <s v="519 CONDOR"/>
    <s v="519 CONDOR"/>
    <s v="519 CONDOR"/>
    <n v="353.76238995790482"/>
    <n v="0.69999998807907104"/>
    <n v="11.998500108718872"/>
    <n v="366.46089005470276"/>
    <n v="428.02920000000006"/>
    <n v="-61.568309945297301"/>
    <n v="428.0292"/>
    <n v="-61.568309945297244"/>
  </r>
  <r>
    <x v="1"/>
    <s v="Sin Definir"/>
    <x v="3"/>
    <s v="VILLASANA MENA: Z 292442 PEBANG2019 A101 CR. 198 L. 1"/>
    <n v="8099007"/>
    <s v="[irvceCNTFg]"/>
    <x v="0"/>
    <s v="Confirmado"/>
    <m/>
    <x v="295"/>
    <d v="2020-10-22T00:00:00"/>
    <d v="2021-09-07T00:00:00"/>
    <m/>
    <d v="2022-09-29T00:00:00"/>
    <d v="2022-10-27T00:00:00"/>
    <s v="519 CONDOR"/>
    <s v="N/A"/>
    <s v="N/A"/>
    <n v="10.106400221586227"/>
    <n v="0"/>
    <n v="0"/>
    <n v="10.106400221586227"/>
    <n v="41.931862000000002"/>
    <n v="-31.825461778413775"/>
    <n v="41.931862000000002"/>
    <n v="-31.825461778413775"/>
  </r>
  <r>
    <x v="1"/>
    <s v="Sin Definir"/>
    <x v="3"/>
    <s v="MEDINA POMAR: Z 214386 PEBANG2019 A101 CR. 1252 L. 1"/>
    <n v="8069971"/>
    <s v="[irvceCNTFg]"/>
    <x v="0"/>
    <s v="Confirmado"/>
    <m/>
    <x v="300"/>
    <d v="2021-03-04T00:00:00"/>
    <d v="2021-04-22T00:00:00"/>
    <m/>
    <d v="2021-09-22T00:00:00"/>
    <d v="2021-10-01T00:00:00"/>
    <s v="519 CONDOR"/>
    <s v="519 CONDOR"/>
    <s v="519 CONDOR"/>
    <n v="114.58219875395298"/>
    <n v="0.69999998807907104"/>
    <n v="24.059000253677368"/>
    <n v="139.34119899570942"/>
    <n v="154.79420020594594"/>
    <n v="-15.453001210236522"/>
    <n v="154.7942000000001"/>
    <n v="-15.453001004290684"/>
  </r>
  <r>
    <x v="1"/>
    <s v="Sin Definir"/>
    <x v="3"/>
    <s v="VILLASANA MENA: Z 292440 PEBANG2019 A101 CR. 2333 L. 1"/>
    <n v="8099005"/>
    <s v="[irvceCNTFg]"/>
    <x v="0"/>
    <s v="Confirmado"/>
    <m/>
    <x v="301"/>
    <d v="2020-11-03T00:00:00"/>
    <d v="2021-01-13T00:00:00"/>
    <m/>
    <d v="2021-05-27T00:00:00"/>
    <d v="2021-06-23T00:00:00"/>
    <s v="519 CONDOR"/>
    <s v="519 CONDOR"/>
    <s v="519 CONDOR"/>
    <n v="213.14739888906479"/>
    <n v="989.18397521972656"/>
    <n v="8.8350000381469727"/>
    <n v="1211.1663741469383"/>
    <n v="246.2124"/>
    <n v="964.95397414693832"/>
    <n v="246.21240000000017"/>
    <n v="964.95397414693821"/>
  </r>
  <r>
    <x v="1"/>
    <s v="Sin Definir"/>
    <x v="3"/>
    <s v="VILLASANA MENA: Z 292449 PEBANG2019 A101 CR. 2262 L. 1"/>
    <n v="8099012"/>
    <s v="[irvceCNTFg]"/>
    <x v="0"/>
    <s v="Confirmado"/>
    <m/>
    <x v="302"/>
    <d v="2020-12-18T00:00:00"/>
    <d v="2021-01-13T00:00:00"/>
    <m/>
    <d v="2021-05-17T00:00:00"/>
    <d v="2021-05-31T00:00:00"/>
    <s v="519 CONDOR"/>
    <s v="N/A"/>
    <s v="N/A"/>
    <n v="97.961002677679062"/>
    <n v="0"/>
    <n v="0"/>
    <n v="97.961002677679062"/>
    <n v="162.3801"/>
    <n v="-64.419097322320937"/>
    <n v="162.38009999999997"/>
    <n v="-64.419097322320908"/>
  </r>
  <r>
    <x v="1"/>
    <s v="Sin Definir"/>
    <x v="3"/>
    <s v="VILLASANA MENA: Z 292393 PEBANG2019 A101 CR. 2333 L. 1"/>
    <n v="8098976"/>
    <s v="[irvceCNTFg]"/>
    <x v="0"/>
    <s v="Confirmado"/>
    <m/>
    <x v="303"/>
    <d v="2021-01-18T00:00:00"/>
    <d v="2021-01-20T00:00:00"/>
    <m/>
    <d v="2021-05-10T00:00:00"/>
    <d v="2021-05-20T00:00:00"/>
    <s v="519 CONDOR"/>
    <s v="N/A"/>
    <s v="N/A"/>
    <n v="222.12179936096072"/>
    <n v="0"/>
    <n v="0"/>
    <n v="222.12179936096072"/>
    <n v="336.52820000000003"/>
    <n v="-114.4064006390393"/>
    <n v="336.12920000000003"/>
    <n v="-114.0074006390393"/>
  </r>
  <r>
    <x v="1"/>
    <s v="Sin Definir"/>
    <x v="3"/>
    <s v="MEDINA POMAR: Z 214403 PEBANG2019 A101 CR. 1237 L. 1"/>
    <n v="8069976"/>
    <s v="[irvceCNTFg]"/>
    <x v="0"/>
    <s v="Confirmado"/>
    <m/>
    <x v="203"/>
    <d v="2020-10-29T00:00:00"/>
    <d v="2021-04-13T00:00:00"/>
    <m/>
    <d v="2021-09-21T00:00:00"/>
    <d v="2021-09-29T00:00:00"/>
    <s v="519 CONDOR"/>
    <s v="519 CONDOR"/>
    <s v="519 CONDOR"/>
    <n v="288.12750098574907"/>
    <n v="162.98799592256546"/>
    <n v="33.549500465393066"/>
    <n v="484.66499737370759"/>
    <n v="283.41800036081077"/>
    <n v="201.24699701289683"/>
    <n v="283.41799999999989"/>
    <n v="201.2469973737077"/>
  </r>
  <r>
    <x v="1"/>
    <s v="Sin Definir"/>
    <x v="3"/>
    <s v="VILLASANA MENA: Z 292445 PEBANG2019 A101 CR. 155 L. 1"/>
    <n v="8099010"/>
    <s v="[irvceCNTFg]"/>
    <x v="0"/>
    <s v="Confirmado"/>
    <m/>
    <x v="301"/>
    <d v="2020-11-03T00:00:00"/>
    <d v="2021-09-07T00:00:00"/>
    <m/>
    <d v="2022-09-29T00:00:00"/>
    <d v="2022-10-28T00:00:00"/>
    <s v="519 CONDOR"/>
    <s v="N/A"/>
    <s v="N/A"/>
    <n v="10.480200201272964"/>
    <n v="0"/>
    <n v="0"/>
    <n v="10.480200201272964"/>
    <n v="11.571063000000002"/>
    <n v="-1.0908627987270378"/>
    <n v="11.571063000000001"/>
    <n v="-1.0908627987270361"/>
  </r>
  <r>
    <x v="1"/>
    <s v="Sin Definir"/>
    <x v="3"/>
    <s v="CASTROJERIZ: Z 324839 PEBANG2019 A101 CR. 309 L. 1"/>
    <n v="8072099"/>
    <s v="[irvceCNTFg]"/>
    <x v="0"/>
    <s v="Confirmado"/>
    <m/>
    <x v="304"/>
    <d v="2020-11-04T00:00:00"/>
    <d v="2021-06-09T00:00:00"/>
    <m/>
    <d v="2022-05-10T00:00:00"/>
    <d v="2022-06-08T00:00:00"/>
    <s v="519 CONDOR"/>
    <s v="N/A"/>
    <s v="N/A"/>
    <n v="79.876402765512466"/>
    <n v="0"/>
    <n v="0"/>
    <n v="79.876402765512466"/>
    <n v="174.16985107243156"/>
    <n v="-94.293448306919089"/>
    <n v="174.16985099999999"/>
    <n v="-94.293448234487528"/>
  </r>
  <r>
    <x v="1"/>
    <s v="Sin Definir"/>
    <x v="3"/>
    <s v="CASTROJERIZ: Z 336988 PEBANG2019 A101 CR. 0 L. 2"/>
    <n v="8072107"/>
    <s v="[irvceCNTFg]"/>
    <x v="0"/>
    <s v="Confirmado"/>
    <m/>
    <x v="304"/>
    <d v="2020-11-04T00:00:00"/>
    <d v="2021-06-09T00:00:00"/>
    <m/>
    <d v="2022-05-08T00:00:00"/>
    <d v="2022-06-08T00:00:00"/>
    <s v="519 CONDOR"/>
    <s v="N/A"/>
    <s v="N/A"/>
    <n v="26.796200394630432"/>
    <n v="0"/>
    <n v="0"/>
    <n v="26.796200394630432"/>
    <n v="32.382341035953516"/>
    <n v="-5.5861406413230839"/>
    <n v="32.382341000000004"/>
    <n v="-5.5861406053695717"/>
  </r>
  <r>
    <x v="1"/>
    <s v="Sin Definir"/>
    <x v="3"/>
    <s v="SALAS INFANTES: Z 339482 PB19 CASTOR A101 CR. 990 L. 1"/>
    <n v="8093779"/>
    <s v="[irvcexCNTFg]"/>
    <x v="0"/>
    <s v="Confirmado"/>
    <m/>
    <x v="305"/>
    <d v="2021-07-09T00:00:00"/>
    <d v="2021-10-05T00:00:00"/>
    <m/>
    <d v="2022-08-31T00:00:00"/>
    <d v="2022-10-03T00:00:00"/>
    <s v="N/A"/>
    <s v="N/A"/>
    <s v="N/A"/>
    <n v="0"/>
    <n v="0"/>
    <n v="0"/>
    <n v="0"/>
    <n v="1964.1795069999998"/>
    <n v="-1964.1795069999998"/>
    <n v="1964.1795069999996"/>
    <n v="-1964.1795069999996"/>
  </r>
  <r>
    <x v="1"/>
    <s v="Sin Definir"/>
    <x v="3"/>
    <s v="SALAS INFANTES: Z 315841 PEBANG2019 A101 CR. 1027 L. 1"/>
    <n v="8093773"/>
    <s v="[irvceCNTFg]"/>
    <x v="0"/>
    <s v="Confirmado"/>
    <m/>
    <x v="173"/>
    <d v="2021-12-10T00:00:00"/>
    <d v="2021-09-23T00:00:00"/>
    <m/>
    <d v="2021-12-23T00:00:00"/>
    <d v="2022-01-20T00:00:00"/>
    <s v="519 CONDOR"/>
    <s v="519 CONDOR"/>
    <s v="519 CONDOR"/>
    <n v="333.97650777176023"/>
    <n v="371.64399069547653"/>
    <n v="56.349501132965088"/>
    <n v="761.96999960020185"/>
    <n v="900.14321088759857"/>
    <n v="-138.17321128739673"/>
    <n v="899.1032000000007"/>
    <n v="-137.13320039979885"/>
  </r>
  <r>
    <x v="1"/>
    <s v="Sin Definir"/>
    <x v="3"/>
    <s v="MEDINA POMAR: Z 219641 PEBANG2019 A102 CR. 1969 L. 1"/>
    <n v="8069993"/>
    <s v="[irvceCNTFg]"/>
    <x v="0"/>
    <s v="Confirmado"/>
    <m/>
    <x v="270"/>
    <d v="2020-11-18T00:00:00"/>
    <d v="2021-03-25T00:00:00"/>
    <m/>
    <d v="2021-11-23T00:00:00"/>
    <d v="2021-12-15T00:00:00"/>
    <s v="519 CONDOR"/>
    <s v="N/A"/>
    <s v="N/A"/>
    <n v="144.90250089019537"/>
    <n v="0"/>
    <n v="0"/>
    <n v="144.90250089019537"/>
    <n v="247.66430004281997"/>
    <n v="-102.7617991526246"/>
    <n v="247.66429999999997"/>
    <n v="-102.7617991098046"/>
  </r>
  <r>
    <x v="1"/>
    <s v="Sin Definir"/>
    <x v="3"/>
    <s v="ROA: Z 330867 PB2019 CASTOR A101 CR. 16 L. 1"/>
    <n v="8045875"/>
    <s v="[irvcexCNTFg]"/>
    <x v="0"/>
    <s v="Confirmado"/>
    <m/>
    <x v="306"/>
    <d v="2021-05-04T00:00:00"/>
    <d v="2021-11-08T00:00:00"/>
    <m/>
    <d v="2022-09-30T00:00:00"/>
    <d v="2022-11-02T00:00:00"/>
    <s v="519 CONDOR"/>
    <s v="519 CONDOR"/>
    <s v="519 CONDOR"/>
    <n v="715.00890364684165"/>
    <n v="287.82799291610718"/>
    <n v="43.633500814437866"/>
    <n v="1046.4703973773867"/>
    <n v="3829.5591509999995"/>
    <n v="-2783.0887536226128"/>
    <n v="3829.5591509999963"/>
    <n v="-2783.0887536226096"/>
  </r>
  <r>
    <x v="1"/>
    <s v="Sin Definir"/>
    <x v="3"/>
    <s v="VILLASANA MENA: Z 292470 PEBANG2019 A101 CR. 2389 L. 1"/>
    <n v="8099026"/>
    <s v="[irvceCNTFg]"/>
    <x v="0"/>
    <s v="Confirmado"/>
    <m/>
    <x v="307"/>
    <d v="2020-11-23T00:00:00"/>
    <d v="2021-06-21T00:00:00"/>
    <m/>
    <d v="2021-10-15T00:00:00"/>
    <d v="2021-10-26T00:00:00"/>
    <s v="519 CONDOR"/>
    <s v="519 CONDOR"/>
    <s v="519 CONDOR"/>
    <n v="57.687800072133541"/>
    <n v="7.7279998064041138"/>
    <n v="8.8350000381469727"/>
    <n v="74.250799916684628"/>
    <n v="59.108900487410985"/>
    <n v="15.141899429273643"/>
    <n v="59.108899999999998"/>
    <n v="15.141899916684629"/>
  </r>
  <r>
    <x v="1"/>
    <s v="Sin Definir"/>
    <x v="3"/>
    <s v="MEDINA POMAR: Z 214388 PEBANG2019 A101 CR. 133 L. 1"/>
    <n v="8069972"/>
    <s v="[irvceCNTFg]"/>
    <x v="0"/>
    <s v="Confirmado"/>
    <m/>
    <x v="292"/>
    <d v="2020-11-16T00:00:00"/>
    <d v="2021-04-20T00:00:00"/>
    <m/>
    <d v="2021-11-23T00:00:00"/>
    <d v="2021-12-15T00:00:00"/>
    <s v="519 CONDOR"/>
    <s v="519 CONDOR"/>
    <s v="519 CONDOR"/>
    <n v="33.285600900650024"/>
    <n v="4.5639998912811279"/>
    <n v="20.302000045776367"/>
    <n v="58.15160083770752"/>
    <n v="41.607300137472137"/>
    <n v="16.544300700235382"/>
    <n v="41.607299999999988"/>
    <n v="16.544300837707532"/>
  </r>
  <r>
    <x v="1"/>
    <s v="Sin Definir"/>
    <x v="3"/>
    <s v="SALAS INFANTES: Z 339464 PEBANG2019 A101 CR. 37 L. 1"/>
    <n v="8093778"/>
    <s v="[irvcexCNTFg]"/>
    <x v="0"/>
    <s v="Confirmado"/>
    <m/>
    <x v="308"/>
    <d v="2023-04-10T00:00:00"/>
    <d v="2022-03-01T00:00:00"/>
    <m/>
    <d v="2023-05-31T00:00:00"/>
    <d v="2023-07-13T00:00:00"/>
    <s v="519 CONDOR"/>
    <s v="519 CONDOR"/>
    <s v="519 CONDOR"/>
    <n v="3863.7098234295845"/>
    <n v="159.1239960193634"/>
    <n v="111.8429970741272"/>
    <n v="4134.6768165230751"/>
    <n v="4618.3997470000004"/>
    <n v="-483.72293047692528"/>
    <n v="4618.3997470000004"/>
    <n v="-483.72293047692528"/>
  </r>
  <r>
    <x v="1"/>
    <s v="Sin Definir"/>
    <x v="3"/>
    <s v="VILLASANA MENA: Z 292468 PEBANG2019 A101 CR. 12 L. 2"/>
    <n v="8099024"/>
    <s v="[irvceCNTFg]"/>
    <x v="0"/>
    <s v="Confirmado"/>
    <m/>
    <x v="309"/>
    <d v="2020-12-02T00:00:00"/>
    <d v="2021-05-14T00:00:00"/>
    <m/>
    <d v="2022-03-31T00:00:00"/>
    <d v="2022-04-25T00:00:00"/>
    <s v="519 CONDOR"/>
    <s v="519 CONDOR"/>
    <s v="N/A"/>
    <n v="76.68750011920929"/>
    <n v="60.02999871969223"/>
    <n v="0"/>
    <n v="136.71749883890152"/>
    <n v="142.29655701945495"/>
    <n v="-5.5790581805534316"/>
    <n v="142.29655700000001"/>
    <n v="-5.5790581610984873"/>
  </r>
  <r>
    <x v="1"/>
    <s v="Lista Espera FTTH"/>
    <x v="3"/>
    <s v="HFA/09/BG.AR#2020-0910001-8108866#Calle Cortes 26"/>
    <n v="8182747"/>
    <s v="[EirvceCNTg]"/>
    <x v="1"/>
    <s v="Pend. Cierre Material"/>
    <m/>
    <x v="310"/>
    <d v="2020-11-24T00:00:00"/>
    <d v="2020-11-25T00:00:00"/>
    <m/>
    <d v="2021-02-12T00:00:00"/>
    <d v="2021-03-04T00:00:00"/>
    <s v="519 CONDOR"/>
    <s v="N/A"/>
    <s v="519 CONDOR"/>
    <n v="17.780000537633896"/>
    <n v="0"/>
    <n v="6"/>
    <n v="23.780000537633896"/>
    <n v="36.012299999999996"/>
    <n v="-12.2322994623661"/>
    <n v="36.012299999999996"/>
    <n v="-12.2322994623661"/>
  </r>
  <r>
    <x v="1"/>
    <s v="Sin Definir"/>
    <x v="3"/>
    <s v="SALAS INFANTES: Z 339245 PB19 CASTOR A101 CR. 15 L. 1"/>
    <n v="8093777"/>
    <s v="[irvcexCNTFg]"/>
    <x v="0"/>
    <s v="Confirmado"/>
    <m/>
    <x v="169"/>
    <d v="2021-09-03T00:00:00"/>
    <d v="2021-10-07T00:00:00"/>
    <m/>
    <d v="2022-10-10T00:00:00"/>
    <d v="2022-11-03T00:00:00"/>
    <s v="519 CONDOR"/>
    <s v="519 CONDOR"/>
    <s v="519 CONDOR"/>
    <n v="4449.9105281606317"/>
    <n v="333.00399166345596"/>
    <n v="130.82399749755859"/>
    <n v="4913.7385173216462"/>
    <n v="5103.7747820000004"/>
    <n v="-190.0362646783542"/>
    <n v="5103.7747819999995"/>
    <n v="-190.03626467835329"/>
  </r>
  <r>
    <x v="1"/>
    <s v="Sin Definir"/>
    <x v="3"/>
    <s v="VILLASANA MENA: Z 292462 PEBANG2019 A101 CR. 2094 L. 1"/>
    <n v="8099021"/>
    <s v="[irvceCNTFg]"/>
    <x v="0"/>
    <s v="Confirmado"/>
    <m/>
    <x v="311"/>
    <d v="2020-12-16T00:00:00"/>
    <d v="2021-09-07T00:00:00"/>
    <m/>
    <d v="2022-09-23T00:00:00"/>
    <d v="2022-10-07T00:00:00"/>
    <s v="519 CONDOR"/>
    <s v="519 CONDOR"/>
    <s v="N/A"/>
    <n v="26.818399697542191"/>
    <n v="8.0039998292922974"/>
    <n v="0"/>
    <n v="34.822399526834488"/>
    <n v="52.939116999999996"/>
    <n v="-18.116717473165508"/>
    <n v="52.939116999999996"/>
    <n v="-18.116717473165508"/>
  </r>
  <r>
    <x v="1"/>
    <s v="Sin Definir"/>
    <x v="3"/>
    <s v="CASTROJERIZ: Z 336986 PB2019 CASTOR A101 CR. 0 L. 3"/>
    <n v="8072103"/>
    <s v="[irvcexCNTFg]"/>
    <x v="0"/>
    <s v="Confirmado"/>
    <m/>
    <x v="312"/>
    <d v="2022-06-15T00:00:00"/>
    <d v="2022-02-17T00:00:00"/>
    <m/>
    <d v="2022-07-26T00:00:00"/>
    <d v="2022-08-16T00:00:00"/>
    <s v="519 CONDOR"/>
    <s v="N/A"/>
    <s v="N/A"/>
    <n v="4267.0042005851865"/>
    <n v="0"/>
    <n v="0"/>
    <n v="4267.0042005851865"/>
    <n v="4937.0257060000004"/>
    <n v="-670.02150541481387"/>
    <n v="4937.0257059999967"/>
    <n v="-670.02150541481024"/>
  </r>
  <r>
    <x v="1"/>
    <s v="Sin Definir"/>
    <x v="3"/>
    <s v="PEBANG19-20 VILLASANA MENA: Z 292437 A101 CR. 241 L. 1"/>
    <n v="8099001"/>
    <s v="[irvcexCNTfFg]"/>
    <x v="0"/>
    <s v="Confirmado"/>
    <m/>
    <x v="313"/>
    <d v="2021-01-29T00:00:00"/>
    <d v="2021-06-02T00:00:00"/>
    <m/>
    <d v="2022-10-28T00:00:00"/>
    <d v="2022-11-25T00:00:00"/>
    <s v="519 CONDOR"/>
    <s v="519 CONDOR"/>
    <s v="519 CONDOR"/>
    <n v="333.93869751691818"/>
    <n v="765.07198083400726"/>
    <n v="8.8350000381469727"/>
    <n v="1107.8456783890724"/>
    <n v="239.07578436000003"/>
    <n v="868.76989402907236"/>
    <n v="239.075853"/>
    <n v="868.76982538907237"/>
  </r>
  <r>
    <x v="1"/>
    <s v="Sin Definir"/>
    <x v="3"/>
    <s v="SALAS INFANTES: Z 339174 PEBANG2019 A101 CR. 1 L. 1"/>
    <n v="8093776"/>
    <s v="[irvceCNTg]"/>
    <x v="1"/>
    <s v="Pend. Cierre Material"/>
    <m/>
    <x v="314"/>
    <d v="2020-11-30T00:00:00"/>
    <d v="2021-06-08T00:00:00"/>
    <m/>
    <d v="2021-10-04T00:00:00"/>
    <d v="2021-10-07T00:00:00"/>
    <s v="519 CONDOR"/>
    <s v="519 CONDOR"/>
    <s v="519 CONDOR"/>
    <n v="290.48890373855829"/>
    <n v="124.34799689054489"/>
    <n v="40.532000780105591"/>
    <n v="455.36890140920877"/>
    <n v="412.18609999284746"/>
    <n v="43.182801416361315"/>
    <n v="412.1860999999999"/>
    <n v="43.182801409208878"/>
  </r>
  <r>
    <x v="1"/>
    <s v="Sin Definir"/>
    <x v="3"/>
    <s v="CASTROJERIZ: Z 324837 PEBANG2019 A101 CR. 42 L. 1"/>
    <n v="8072093"/>
    <s v="[irvceCNTFg]"/>
    <x v="0"/>
    <s v="Confirmado"/>
    <m/>
    <x v="176"/>
    <d v="2021-09-16T00:00:00"/>
    <d v="2021-09-22T00:00:00"/>
    <m/>
    <d v="2021-12-14T00:00:00"/>
    <d v="2022-01-11T00:00:00"/>
    <s v="519 CONDOR"/>
    <s v="N/A"/>
    <s v="N/A"/>
    <n v="98.224503040313721"/>
    <n v="0"/>
    <n v="0"/>
    <n v="98.224503040313721"/>
    <n v="106.33850139112468"/>
    <n v="-8.1139983508109594"/>
    <n v="106.3385"/>
    <n v="-8.1139969596862755"/>
  </r>
  <r>
    <x v="1"/>
    <s v="Sin Definir"/>
    <x v="3"/>
    <s v="BG/ARLANZON:Z 143599 COMERCIAL 2021 A108"/>
    <n v="1928293"/>
    <s v="[EirmtpvceCNTfFAg]"/>
    <x v="0"/>
    <s v="Confirmado"/>
    <d v="2020-12-11T00:00:00"/>
    <x v="315"/>
    <d v="2020-12-17T00:00:00"/>
    <d v="2021-01-18T00:00:00"/>
    <m/>
    <d v="2021-05-18T00:00:00"/>
    <d v="2021-06-07T00:00:00"/>
    <s v="519 CONDOR"/>
    <s v="N/A"/>
    <s v="519 CONDOR"/>
    <n v="170.1100006736815"/>
    <n v="0"/>
    <n v="43.650001049041748"/>
    <n v="213.76000172272325"/>
    <n v="125.62269993324281"/>
    <n v="88.137301789480432"/>
    <n v="125.62270000000001"/>
    <n v="88.137301722723237"/>
  </r>
  <r>
    <x v="1"/>
    <s v="Sin Definir"/>
    <x v="3"/>
    <s v="MEDINA POMAR: Z 214425 PEBANG2019 A101 CR. 847 L. 1"/>
    <n v="8069982"/>
    <s v="[irvceCNTFg]"/>
    <x v="0"/>
    <s v="Confirmado"/>
    <m/>
    <x v="316"/>
    <d v="2020-12-30T00:00:00"/>
    <d v="2021-03-15T00:00:00"/>
    <m/>
    <d v="2021-09-18T00:00:00"/>
    <d v="2021-09-29T00:00:00"/>
    <s v="519 CONDOR"/>
    <s v="519 CONDOR"/>
    <s v="519 CONDOR"/>
    <n v="116.83209827542305"/>
    <n v="4.5639998912811279"/>
    <n v="12.060500144958496"/>
    <n v="133.45659831166267"/>
    <n v="97.170340074624988"/>
    <n v="36.286258237037686"/>
    <n v="97.170339999999996"/>
    <n v="36.286258311662678"/>
  </r>
  <r>
    <x v="1"/>
    <s v="Red Alimentación"/>
    <x v="3"/>
    <s v="PDRO.: ALIM A-101 PEBANG2019 SONCILLO, SAN MARTIN"/>
    <n v="8187192"/>
    <s v="[irvceCNTFg]"/>
    <x v="0"/>
    <s v="Confirmado"/>
    <m/>
    <x v="317"/>
    <d v="2020-12-22T00:00:00"/>
    <d v="2021-10-05T00:00:00"/>
    <m/>
    <d v="2022-02-28T00:00:00"/>
    <d v="2022-03-07T00:00:00"/>
    <s v="519 CONDOR"/>
    <s v="N/A"/>
    <s v="N/A"/>
    <n v="1151.299772888422"/>
    <n v="0"/>
    <n v="0"/>
    <n v="1151.299772888422"/>
    <n v="1097.2242680000002"/>
    <n v="54.075504888421847"/>
    <n v="1097.2242679999995"/>
    <n v="54.075504888422529"/>
  </r>
  <r>
    <x v="1"/>
    <s v="Lista Espera FTTH"/>
    <x v="3"/>
    <s v="HFA/09/BG.GA#2020-0910002-8889511#Calle Pablo Casals 28"/>
    <n v="8187744"/>
    <s v="[EirvceCNTFg]"/>
    <x v="0"/>
    <s v="Confirmado"/>
    <m/>
    <x v="318"/>
    <d v="2021-03-22T00:00:00"/>
    <d v="2021-03-22T00:00:00"/>
    <m/>
    <d v="2021-04-09T00:00:00"/>
    <d v="2021-04-14T00:00:00"/>
    <s v="519 CONDOR"/>
    <s v="N/A"/>
    <s v="519 CONDOR"/>
    <n v="35.580301284790039"/>
    <n v="0"/>
    <n v="6"/>
    <n v="41.580301284790039"/>
    <n v="74.456900000000005"/>
    <n v="-32.876598715209965"/>
    <n v="74.456900000000005"/>
    <n v="-32.876598715209965"/>
  </r>
  <r>
    <x v="1"/>
    <s v="Sin Definir"/>
    <x v="3"/>
    <s v="VILLASANA MENA: Z 292451 PEBANG2019 A101 CR. 135 L. 1"/>
    <n v="8099013"/>
    <s v="[irvceCNTg]"/>
    <x v="1"/>
    <s v="Pend. Cierre Material"/>
    <m/>
    <x v="319"/>
    <d v="2020-12-14T00:00:00"/>
    <d v="2021-09-07T00:00:00"/>
    <m/>
    <d v="2022-09-29T00:00:00"/>
    <d v="2022-10-27T00:00:00"/>
    <s v="519 CONDOR"/>
    <s v="N/A"/>
    <s v="N/A"/>
    <n v="113.22299881279469"/>
    <n v="0"/>
    <n v="0"/>
    <n v="113.22299881279469"/>
    <n v="135.93318600000003"/>
    <n v="-22.710187187205349"/>
    <n v="135.93318600000003"/>
    <n v="-22.710187187205349"/>
  </r>
  <r>
    <x v="1"/>
    <s v="Sin Definir"/>
    <x v="3"/>
    <s v="ROA: Z 330869 PEBANG2019 A101 CR. 13 L. 1"/>
    <n v="8045877"/>
    <s v="[irvceCNTFg]"/>
    <x v="0"/>
    <s v="Confirmado"/>
    <m/>
    <x v="316"/>
    <d v="2020-12-30T00:00:00"/>
    <d v="2021-05-13T00:00:00"/>
    <m/>
    <d v="2022-09-29T00:00:00"/>
    <d v="2022-11-02T00:00:00"/>
    <s v="519 CONDOR"/>
    <s v="519 CONDOR"/>
    <s v="519 CONDOR"/>
    <n v="156.87980303168297"/>
    <n v="151.39599621295929"/>
    <n v="31.041500568389893"/>
    <n v="339.31729981303215"/>
    <n v="332.40241603595354"/>
    <n v="6.9148837770786145"/>
    <n v="332.40241600000002"/>
    <n v="6.9148838130321337"/>
  </r>
  <r>
    <x v="1"/>
    <s v="Sin Definir"/>
    <x v="3"/>
    <s v="VILLASANA MENA: Z 292461 PEBANG2019 A101 CR. 2292 L. 1"/>
    <n v="8099016"/>
    <s v="[irvceCNTg]"/>
    <x v="1"/>
    <s v="Pend. Cierre Material"/>
    <m/>
    <x v="315"/>
    <d v="2020-12-17T00:00:00"/>
    <d v="2021-09-07T00:00:00"/>
    <m/>
    <d v="2022-09-27T00:00:00"/>
    <d v="2022-10-26T00:00:00"/>
    <s v="519 CONDOR"/>
    <s v="519 CONDOR"/>
    <s v="N/A"/>
    <n v="155.7306997179985"/>
    <n v="80.039998292922974"/>
    <n v="0"/>
    <n v="235.77069801092148"/>
    <n v="256.27922799999999"/>
    <n v="-20.508529989078511"/>
    <n v="253.5313279999998"/>
    <n v="-17.760629989078325"/>
  </r>
  <r>
    <x v="1"/>
    <s v="Red Alimentación"/>
    <x v="3"/>
    <s v="PDRO.: ALIM A-101A PEBANG2019 HOZ DE ARREBA"/>
    <n v="8187633"/>
    <s v="[irvceCNTFg]"/>
    <x v="0"/>
    <s v="Confirmado"/>
    <m/>
    <x v="317"/>
    <d v="2020-12-22T00:00:00"/>
    <d v="2021-02-10T00:00:00"/>
    <m/>
    <d v="2021-06-09T00:00:00"/>
    <d v="2021-06-17T00:00:00"/>
    <s v="519 CONDOR"/>
    <s v="N/A"/>
    <s v="N/A"/>
    <n v="567.5529865026474"/>
    <n v="0"/>
    <n v="0"/>
    <n v="567.5529865026474"/>
    <n v="682.18719999999996"/>
    <n v="-114.63421349735256"/>
    <n v="681.70180000000016"/>
    <n v="-114.14881349735276"/>
  </r>
  <r>
    <x v="1"/>
    <s v="Sin Definir"/>
    <x v="3"/>
    <s v="PDRO.: ALIM  A-101A PEBANG2019 PEDROSA, ROZAS Y DOSANTE"/>
    <n v="8188012"/>
    <s v="[irvceCNTFAg]"/>
    <x v="0"/>
    <s v="Confirmado"/>
    <m/>
    <x v="320"/>
    <d v="2020-12-28T00:00:00"/>
    <d v="2022-02-15T00:00:00"/>
    <m/>
    <d v="2022-06-07T00:00:00"/>
    <d v="2022-09-17T00:00:00"/>
    <s v="519 CONDOR"/>
    <s v="N/A"/>
    <s v="N/A"/>
    <n v="482.39339664578438"/>
    <n v="0"/>
    <n v="0"/>
    <n v="482.39339664578438"/>
    <n v="1090.4192149999999"/>
    <n v="-608.02581835421552"/>
    <n v="1090.4192149999999"/>
    <n v="-608.02581835421552"/>
  </r>
  <r>
    <x v="1"/>
    <s v="Sin Definir"/>
    <x v="3"/>
    <s v="PDRO.: ALIM  A-101A PEBANG2019 PUENTEDEY, BRIZUELA Y LEVA"/>
    <n v="8188005"/>
    <s v="[irvceCNTFg]"/>
    <x v="0"/>
    <s v="Confirmado"/>
    <m/>
    <x v="321"/>
    <d v="2020-12-29T00:00:00"/>
    <d v="2022-02-16T00:00:00"/>
    <m/>
    <d v="2022-06-27T00:00:00"/>
    <d v="2022-07-27T00:00:00"/>
    <s v="519 CONDOR"/>
    <s v="N/A"/>
    <s v="N/A"/>
    <n v="949.61727577447891"/>
    <n v="0"/>
    <n v="0"/>
    <n v="949.61727577447891"/>
    <n v="1650.5803329999999"/>
    <n v="-700.96305722552097"/>
    <n v="1650.5803330000003"/>
    <n v="-700.96305722552142"/>
  </r>
  <r>
    <x v="1"/>
    <s v="Lista Espera FTTH"/>
    <x v="3"/>
    <s v="HFA/09/BG.AR#2020-0910001-877361#Calle Tahonas 8-1º"/>
    <n v="8191470"/>
    <s v="[EirvceCNTFg]"/>
    <x v="0"/>
    <s v="Confirmado"/>
    <m/>
    <x v="316"/>
    <d v="2020-12-30T00:00:00"/>
    <d v="2021-01-04T00:00:00"/>
    <m/>
    <d v="2021-01-20T00:00:00"/>
    <d v="2021-02-15T00:00:00"/>
    <s v="519 CONDOR"/>
    <s v="N/A"/>
    <s v="519 CONDOR"/>
    <n v="42.182000815868378"/>
    <n v="0"/>
    <n v="6"/>
    <n v="48.182000815868378"/>
    <n v="60.262999999999998"/>
    <n v="-12.08099918413162"/>
    <n v="60.262999999999991"/>
    <n v="-12.080999184131613"/>
  </r>
  <r>
    <x v="1"/>
    <s v="Sin Definir"/>
    <x v="3"/>
    <s v="PEBANG19-20 VILLASANA MENA: Z 292397 A101 CR. 10 L. 1"/>
    <n v="8098980"/>
    <s v="[irvceCNTFg]"/>
    <x v="0"/>
    <s v="Confirmado"/>
    <m/>
    <x v="322"/>
    <d v="2021-01-05T00:00:00"/>
    <d v="2021-09-07T00:00:00"/>
    <m/>
    <d v="2022-09-27T00:00:00"/>
    <d v="2022-10-26T00:00:00"/>
    <s v="519 CONDOR"/>
    <s v="519 CONDOR"/>
    <s v="519 CONDOR"/>
    <n v="297.90399706426263"/>
    <n v="31.611999213695526"/>
    <n v="51.90350067615509"/>
    <n v="381.41949695411324"/>
    <n v="577.96227099999999"/>
    <n v="-196.54277404588674"/>
    <n v="1278.4925929999993"/>
    <n v="-897.07309604588602"/>
  </r>
  <r>
    <x v="1"/>
    <s v="Red Distribución"/>
    <x v="3"/>
    <s v="PEDROSA VALDEP: Z 344575 PEBANG2019 A101 CR. 110 L. 1"/>
    <n v="8154366"/>
    <s v="[idrvcexCNTFg]"/>
    <x v="0"/>
    <s v="Confirmado"/>
    <m/>
    <x v="164"/>
    <d v="2021-12-01T00:00:00"/>
    <d v="2021-07-13T00:00:00"/>
    <m/>
    <d v="2022-03-31T00:00:00"/>
    <d v="2022-05-02T00:00:00"/>
    <s v="519 CONDOR"/>
    <s v="N/A"/>
    <s v="N/A"/>
    <n v="511.84090892598033"/>
    <n v="0"/>
    <n v="0"/>
    <n v="511.84090892598033"/>
    <n v="827.12027799999998"/>
    <n v="-315.27936907401966"/>
    <n v="827.1202780000001"/>
    <n v="-315.27936907401977"/>
  </r>
  <r>
    <x v="1"/>
    <s v="Red Distribución"/>
    <x v="3"/>
    <s v="PEDROSA VALDEP: Z 344519 PEBANG2019 A101 CR. 642 L. 1"/>
    <n v="8154298"/>
    <s v="[irvceCNTFg]"/>
    <x v="0"/>
    <s v="Confirmado"/>
    <m/>
    <x v="323"/>
    <d v="2021-01-13T00:00:00"/>
    <d v="2021-07-20T00:00:00"/>
    <m/>
    <d v="2022-05-25T00:00:00"/>
    <d v="2022-06-17T00:00:00"/>
    <s v="519 CONDOR"/>
    <s v="N/A"/>
    <s v="519 CONDOR"/>
    <n v="9.7092001140117645"/>
    <n v="0"/>
    <n v="8.8350000381469727"/>
    <n v="18.544200152158737"/>
    <n v="11.892896000000002"/>
    <n v="6.6513041521587351"/>
    <n v="11.892895999999999"/>
    <n v="6.6513041521587386"/>
  </r>
  <r>
    <x v="1"/>
    <s v="Red Alimentación"/>
    <x v="3"/>
    <s v="09 ADEH:ALIM A101 PEBANG2019"/>
    <n v="8195136"/>
    <s v="[irvcexCNTFg]"/>
    <x v="0"/>
    <s v="Confirmado"/>
    <m/>
    <x v="324"/>
    <d v="2021-06-23T00:00:00"/>
    <d v="2021-10-29T00:00:00"/>
    <m/>
    <d v="2021-12-12T00:00:00"/>
    <d v="2022-09-17T00:00:00"/>
    <s v="519 CONDOR"/>
    <s v="N/A"/>
    <s v="N/A"/>
    <n v="1943.6213735342026"/>
    <n v="0"/>
    <n v="0"/>
    <n v="1943.6213735342026"/>
    <n v="2507.327899986064"/>
    <n v="-563.70652645186146"/>
    <n v="2346.7018999999973"/>
    <n v="-403.08052646579472"/>
  </r>
  <r>
    <x v="1"/>
    <s v="Red Distribución"/>
    <x v="3"/>
    <s v="PEDROSA VALDEP: Z 344518 PEBANG2019 A101 CR. 23 L. 1"/>
    <n v="8154293"/>
    <s v="[irvceCNTFg]"/>
    <x v="0"/>
    <s v="Confirmado"/>
    <m/>
    <x v="219"/>
    <d v="2021-01-26T00:00:00"/>
    <d v="2021-07-20T00:00:00"/>
    <m/>
    <d v="2022-05-25T00:00:00"/>
    <d v="2022-06-08T00:00:00"/>
    <s v="519 CONDOR"/>
    <s v="N/A"/>
    <s v="N/A"/>
    <n v="42.054499596357346"/>
    <n v="0"/>
    <n v="0"/>
    <n v="42.054499596357346"/>
    <n v="61.139803999999998"/>
    <n v="-19.085304403642652"/>
    <n v="61.139803999999991"/>
    <n v="-19.085304403642645"/>
  </r>
  <r>
    <x v="1"/>
    <s v="Sin Definir"/>
    <x v="3"/>
    <s v="VILLASANA MENA: Z 292474 PEBANG2019 A101 CR. 277 L. 1"/>
    <n v="8099029"/>
    <s v="[irvceCNTFg]"/>
    <x v="0"/>
    <s v="Confirmado"/>
    <m/>
    <x v="325"/>
    <d v="2021-02-03T00:00:00"/>
    <d v="2021-06-21T00:00:00"/>
    <m/>
    <d v="2021-10-10T00:00:00"/>
    <d v="2021-10-22T00:00:00"/>
    <s v="519 CONDOR"/>
    <s v="519 CONDOR"/>
    <s v="519 CONDOR"/>
    <n v="131.53719966858625"/>
    <n v="360.83199071884155"/>
    <n v="8.8350000381469727"/>
    <n v="501.20419042557478"/>
    <n v="94.508401241397806"/>
    <n v="406.69578918417699"/>
    <n v="94.50839999999998"/>
    <n v="406.69579042557478"/>
  </r>
  <r>
    <x v="1"/>
    <s v="Sin Definir"/>
    <x v="3"/>
    <s v="VILLASANA MENA: Z 292476 PEBANG2019 A101 CR. 106 L. 1"/>
    <n v="8099032"/>
    <s v="[irvcexCNTfFg]"/>
    <x v="0"/>
    <s v="Confirmado"/>
    <m/>
    <x v="326"/>
    <d v="2021-02-04T00:00:00"/>
    <d v="2021-05-05T00:00:00"/>
    <m/>
    <d v="2022-10-28T00:00:00"/>
    <d v="2022-11-18T00:00:00"/>
    <s v="519 CONDOR"/>
    <s v="N/A"/>
    <s v="N/A"/>
    <n v="268.5278955449462"/>
    <n v="0"/>
    <n v="0"/>
    <n v="268.5278955449462"/>
    <n v="190.189291"/>
    <n v="78.338604544946207"/>
    <n v="189.85247400000003"/>
    <n v="78.675421544946175"/>
  </r>
  <r>
    <x v="1"/>
    <s v="Sin Definir"/>
    <x v="3"/>
    <s v="VILLASANA MENA: Z 339953 PEBANG2019 A101 CR. 106 L. 2"/>
    <n v="8099035"/>
    <s v="[irvceCNTFg]"/>
    <x v="0"/>
    <s v="Confirmado"/>
    <m/>
    <x v="326"/>
    <d v="2021-02-04T00:00:00"/>
    <d v="2021-02-08T00:00:00"/>
    <m/>
    <d v="2022-09-29T00:00:00"/>
    <d v="2022-10-24T00:00:00"/>
    <s v="519 CONDOR"/>
    <s v="N/A"/>
    <s v="N/A"/>
    <n v="156.96439778804779"/>
    <n v="0"/>
    <n v="0"/>
    <n v="156.96439778804779"/>
    <n v="188.42598800000002"/>
    <n v="-31.461590211952227"/>
    <n v="188.10238799999999"/>
    <n v="-31.1379902119522"/>
  </r>
  <r>
    <x v="1"/>
    <s v="Circuitos"/>
    <x v="3"/>
    <s v="PEBANG2019:CF@PDTM. N.CABLE LEMA."/>
    <n v="1932797"/>
    <s v="[EidrmtpvcexCNTfFgh]"/>
    <x v="0"/>
    <s v="Confirmado"/>
    <m/>
    <x v="327"/>
    <d v="2021-06-29T00:00:00"/>
    <d v="2022-03-10T00:00:00"/>
    <m/>
    <d v="2022-11-10T00:00:00"/>
    <d v="2022-11-11T00:00:00"/>
    <s v="519 CONDOR"/>
    <s v="N/A"/>
    <s v="N/A"/>
    <n v="1229.1599881034344"/>
    <n v="0"/>
    <n v="0"/>
    <n v="1229.1599881034344"/>
    <n v="1212.0916308114001"/>
    <n v="17.068357292034307"/>
    <n v="1212.0262970000006"/>
    <n v="17.133691103433875"/>
  </r>
  <r>
    <x v="1"/>
    <s v="Lista Espera FTTH"/>
    <x v="3"/>
    <s v="HFA/09/ADU.MO#2021-0961003-8989011#Carretera Madrid-Irun 17-Bajo"/>
    <n v="8204026"/>
    <s v="[EirvcaeCNTF]"/>
    <x v="5"/>
    <s v="Solicitada Anulación"/>
    <m/>
    <x v="328"/>
    <d v="2021-02-13T00:00:00"/>
    <d v="2021-02-15T00:00:00"/>
    <m/>
    <d v="2021-05-11T00:00:00"/>
    <d v="2021-06-25T00:00:00"/>
    <s v="519 CONDOR"/>
    <s v="N/A"/>
    <s v="519 CONDOR"/>
    <n v="25.3811996281147"/>
    <n v="0"/>
    <n v="6"/>
    <n v="31.3811996281147"/>
    <n v="3.5999999999999996"/>
    <n v="27.781199628114699"/>
    <n v="3.5999999999999996"/>
    <n v="27.781199628114699"/>
  </r>
  <r>
    <x v="1"/>
    <s v="Sin Definir"/>
    <x v="3"/>
    <s v="PEDROSA VALDEP: Z 344576 PB19 CASTOR A101 CR. 194 L. 1"/>
    <n v="8154369"/>
    <s v="[irvcaxCNTfF]"/>
    <x v="5"/>
    <s v="Solicitada Anulación"/>
    <m/>
    <x v="123"/>
    <d v="2023-06-23T00:00:00"/>
    <m/>
    <m/>
    <d v="2024-02-12T00:00:00"/>
    <d v="2024-05-13T00:00:00"/>
    <s v="519 CONDOR"/>
    <s v="519 CONDOR"/>
    <s v="519 CONDOR"/>
    <n v="1578.925706923008"/>
    <n v="8.4279997944831848"/>
    <n v="95.431996583938599"/>
    <n v="1682.7857033014297"/>
    <n v="44.317399999999999"/>
    <n v="1638.4683033014298"/>
    <n v="44.317400000000006"/>
    <n v="1638.4683033014298"/>
  </r>
  <r>
    <x v="1"/>
    <s v="Lista Espera FTTH"/>
    <x v="3"/>
    <s v="PEBANG 2020:LdE/09/Borgos#SO210119457937#Calle Escobilla 51, Cortes"/>
    <n v="8206493"/>
    <s v="[Eirvcae]"/>
    <x v="5"/>
    <s v="Anulado"/>
    <m/>
    <x v="266"/>
    <d v="2021-04-13T00:00:00"/>
    <d v="2021-08-02T00:00:00"/>
    <m/>
    <m/>
    <m/>
    <s v="519 CONDOR"/>
    <s v="N/A"/>
    <s v="519 CONDOR"/>
    <n v="92.000301640480757"/>
    <n v="0"/>
    <n v="6"/>
    <n v="98.000301640480757"/>
    <n v="7.4639999999999995"/>
    <n v="90.536301640480758"/>
    <n v="3.5999999999999996"/>
    <n v="94.400301640480762"/>
  </r>
  <r>
    <x v="1"/>
    <s v="Sin Definir"/>
    <x v="3"/>
    <s v="LERMA: Z 291189 PEBANG2019 A101 CR. 16 L. 3"/>
    <n v="8082259"/>
    <s v="[irvcexCNTFg]"/>
    <x v="0"/>
    <s v="Confirmado"/>
    <m/>
    <x v="229"/>
    <d v="2021-03-25T00:00:00"/>
    <d v="2021-04-22T00:00:00"/>
    <m/>
    <d v="2021-09-22T00:00:00"/>
    <d v="2021-10-08T00:00:00"/>
    <s v="519 CONDOR"/>
    <s v="519 CONDOR"/>
    <s v="519 CONDOR"/>
    <n v="308.55449669063091"/>
    <n v="0.34999999403953552"/>
    <n v="95.431996583938599"/>
    <n v="404.33649326860905"/>
    <n v="279.29650164811602"/>
    <n v="125.03999162049303"/>
    <n v="273.11650000000003"/>
    <n v="131.21999326860902"/>
  </r>
  <r>
    <x v="1"/>
    <s v="Lista Espera FTTH"/>
    <x v="3"/>
    <s v="HFA/09/MECE#2021-0911002-8376107#Calle Fund Princesa Kristina 12-Bajo "/>
    <n v="8209705"/>
    <s v="[EirvceCNTFg]"/>
    <x v="0"/>
    <s v="Confirmado"/>
    <m/>
    <x v="329"/>
    <d v="2021-02-26T00:00:00"/>
    <d v="2021-03-01T00:00:00"/>
    <m/>
    <d v="2021-03-18T00:00:00"/>
    <d v="2021-03-26T00:00:00"/>
    <s v="519 CONDOR"/>
    <s v="N/A"/>
    <s v="519 CONDOR"/>
    <n v="20.835500482469797"/>
    <n v="0"/>
    <n v="6"/>
    <n v="26.835500482469797"/>
    <n v="30.408499999999997"/>
    <n v="-3.5729995175301994"/>
    <n v="30.408499999999997"/>
    <n v="-3.5729995175301994"/>
  </r>
  <r>
    <x v="1"/>
    <s v="Lista Espera FTTH"/>
    <x v="3"/>
    <s v="HFA/09/BG.AR#2021-0910001-8148470#Calle La Tejera 1 BIS-Bajo"/>
    <n v="8211071"/>
    <s v="[EirvceCNTFg]"/>
    <x v="0"/>
    <s v="Confirmado"/>
    <m/>
    <x v="330"/>
    <d v="2021-03-03T00:00:00"/>
    <d v="2021-03-05T00:00:00"/>
    <m/>
    <d v="2021-04-07T00:00:00"/>
    <d v="2021-04-14T00:00:00"/>
    <s v="519 CONDOR"/>
    <s v="N/A"/>
    <s v="519 CONDOR"/>
    <n v="35.363099470734596"/>
    <n v="0"/>
    <n v="6"/>
    <n v="41.363099470734596"/>
    <n v="70.392300000000006"/>
    <n v="-29.02920052926541"/>
    <n v="70.392299999999992"/>
    <n v="-29.029200529265395"/>
  </r>
  <r>
    <x v="1"/>
    <s v="Sin Definir"/>
    <x v="3"/>
    <s v="PEDROSA VALDEP: Z 344577 PEBANG2019 A101 CR. 184 L. 1"/>
    <n v="8154374"/>
    <s v="[irvceCNTFg]"/>
    <x v="0"/>
    <s v="Confirmado"/>
    <m/>
    <x v="331"/>
    <d v="2021-05-12T00:00:00"/>
    <d v="2021-05-17T00:00:00"/>
    <m/>
    <d v="2022-03-31T00:00:00"/>
    <d v="2022-04-07T00:00:00"/>
    <s v="519 CONDOR"/>
    <s v="N/A"/>
    <s v="N/A"/>
    <n v="39.878199428319931"/>
    <n v="0"/>
    <n v="0"/>
    <n v="39.878199428319931"/>
    <n v="49.385446000000002"/>
    <n v="-9.5072465716800707"/>
    <n v="49.385446000000002"/>
    <n v="-9.5072465716800707"/>
  </r>
  <r>
    <x v="1"/>
    <s v="Lista Espera FTTH"/>
    <x v="3"/>
    <s v="HFF/09/CASTAÑARES#21018735797#Calle MAyor 22"/>
    <n v="8213807"/>
    <s v="[EirvcaeCNTF]"/>
    <x v="5"/>
    <s v="Solicitada Anulación"/>
    <m/>
    <x v="332"/>
    <d v="2021-03-10T00:00:00"/>
    <d v="2021-03-22T00:00:00"/>
    <m/>
    <d v="2021-04-20T00:00:00"/>
    <d v="2021-06-25T00:00:00"/>
    <s v="519 CONDOR"/>
    <s v="N/A"/>
    <s v="519 CONDOR"/>
    <n v="18.132199853658676"/>
    <n v="0"/>
    <n v="6"/>
    <n v="24.132199853658676"/>
    <n v="3.5999999999999996"/>
    <n v="20.532199853658675"/>
    <n v="3.5999999999999996"/>
    <n v="20.532199853658675"/>
  </r>
  <r>
    <x v="1"/>
    <s v="Lista Espera FTTH"/>
    <x v="3"/>
    <s v="HFA/09/TMAR#2020-0964012-8174608#Carretera Mahamud 23-Bajo"/>
    <n v="8214217"/>
    <s v="[EirvceCNTFg]"/>
    <x v="0"/>
    <s v="Confirmado"/>
    <m/>
    <x v="155"/>
    <d v="2021-03-11T00:00:00"/>
    <d v="2021-03-15T00:00:00"/>
    <m/>
    <d v="2021-04-07T00:00:00"/>
    <d v="2021-04-14T00:00:00"/>
    <s v="519 CONDOR"/>
    <s v="N/A"/>
    <s v="519 CONDOR"/>
    <n v="26.010100569576025"/>
    <n v="0"/>
    <n v="6"/>
    <n v="32.010100569576025"/>
    <n v="46.892099999999999"/>
    <n v="-14.881999430423974"/>
    <n v="46.892099999999992"/>
    <n v="-14.881999430423967"/>
  </r>
  <r>
    <x v="1"/>
    <s v="Lista Espera FTTH"/>
    <x v="3"/>
    <s v="LdE/09/BURGOS#SO210321540208#Calle Trinas 14, Planta 4, Puerta C"/>
    <n v="8214834"/>
    <s v="[EirvceCNTFg]"/>
    <x v="0"/>
    <s v="Confirmado"/>
    <m/>
    <x v="333"/>
    <d v="2021-03-15T00:00:00"/>
    <d v="2021-03-16T00:00:00"/>
    <m/>
    <d v="2021-04-12T00:00:00"/>
    <d v="2021-04-16T00:00:00"/>
    <s v="519 CONDOR"/>
    <s v="N/A"/>
    <s v="519 CONDOR"/>
    <n v="26.240300167351961"/>
    <n v="0"/>
    <n v="6"/>
    <n v="32.240300167351961"/>
    <n v="37.688699999999997"/>
    <n v="-5.4483998326480361"/>
    <n v="37.688700000000004"/>
    <n v="-5.4483998326480432"/>
  </r>
  <r>
    <x v="1"/>
    <s v="Sin Definir"/>
    <x v="3"/>
    <s v="BG/ARLANZON:Z144576 PEBANG2020 A104"/>
    <n v="1935646"/>
    <s v="[EirmtpvjsSceCNTg]"/>
    <x v="1"/>
    <s v="Pend. Cierre Material"/>
    <d v="2021-06-08T00:00:00"/>
    <x v="334"/>
    <d v="2021-06-17T00:00:00"/>
    <d v="2021-07-15T00:00:00"/>
    <m/>
    <d v="2022-02-18T00:00:00"/>
    <d v="2022-03-08T00:00:00"/>
    <s v="519 CONDOR"/>
    <s v="519 CONDOR"/>
    <s v="519 CONDOR"/>
    <n v="469.9400019608438"/>
    <n v="88.919997155666351"/>
    <n v="124.92000144720078"/>
    <n v="683.78000056371093"/>
    <n v="428.00782095994566"/>
    <n v="255.77217960376527"/>
    <n v="428.00782100000015"/>
    <n v="255.77217956371078"/>
  </r>
  <r>
    <x v="1"/>
    <s v="Sin Definir"/>
    <x v="3"/>
    <s v="BG/ARLANZON:Z148299 PEBANG2020 A104"/>
    <n v="1935699"/>
    <s v="[EirmtpvjsSceCNTfFg]"/>
    <x v="0"/>
    <s v="Confirmado"/>
    <d v="2021-06-15T00:00:00"/>
    <x v="335"/>
    <d v="2021-06-21T00:00:00"/>
    <d v="2021-07-15T00:00:00"/>
    <m/>
    <d v="2021-12-15T00:00:00"/>
    <d v="2022-01-17T00:00:00"/>
    <s v="519 CONDOR"/>
    <s v="519 CONDOR"/>
    <s v="519 CONDOR"/>
    <n v="379.60000283271074"/>
    <n v="80.899997413158417"/>
    <n v="113.79000133275986"/>
    <n v="574.29000157862902"/>
    <n v="469.8453040201303"/>
    <n v="104.44469755849872"/>
    <n v="469.84529999999995"/>
    <n v="104.44470157862906"/>
  </r>
  <r>
    <x v="1"/>
    <s v="Sin Definir"/>
    <x v="3"/>
    <s v="BG/ARLANZON:Z144632 PEBANG2020 A109"/>
    <n v="1935695"/>
    <s v="[EirmtpvjsSceCNTfFg]"/>
    <x v="0"/>
    <s v="Confirmado"/>
    <d v="2021-06-15T00:00:00"/>
    <x v="336"/>
    <d v="2021-08-01T00:00:00"/>
    <d v="2021-09-01T00:00:00"/>
    <m/>
    <d v="2022-03-30T00:00:00"/>
    <d v="2022-04-27T00:00:00"/>
    <s v="519 CONDOR"/>
    <s v="519 CONDOR"/>
    <s v="519 CONDOR"/>
    <n v="279.10000132210553"/>
    <n v="56.839998185634613"/>
    <n v="83.120000958442688"/>
    <n v="419.06000046618283"/>
    <n v="235.10973568092351"/>
    <n v="183.95026478525932"/>
    <n v="235.10973499999997"/>
    <n v="183.95026546618286"/>
  </r>
  <r>
    <x v="1"/>
    <s v="Sin Definir"/>
    <x v="3"/>
    <s v="BG/ARLANZON:Z144624 PEBANG2020 A104"/>
    <n v="1935688"/>
    <s v="[EirmtpvjsSceCNTg]"/>
    <x v="1"/>
    <s v="Pend. Cierre Material"/>
    <d v="2021-06-15T00:00:00"/>
    <x v="337"/>
    <d v="2021-07-25T00:00:00"/>
    <d v="2021-09-01T00:00:00"/>
    <m/>
    <d v="2022-01-29T00:00:00"/>
    <d v="2022-02-17T00:00:00"/>
    <s v="519 CONDOR"/>
    <s v="519 CONDOR"/>
    <s v="519 CONDOR"/>
    <n v="451.41000352054834"/>
    <n v="140.34999549388885"/>
    <n v="155.28000181913376"/>
    <n v="747.04000083357096"/>
    <n v="557.42871495994575"/>
    <n v="189.61128587362521"/>
    <n v="557.42871500000012"/>
    <n v="189.61128583357083"/>
  </r>
  <r>
    <x v="1"/>
    <s v="Sin Definir"/>
    <x v="3"/>
    <s v="BG/ARLANZON:Z144616 PEBANG2020 A104"/>
    <n v="1935686"/>
    <s v="[EirmtpvjsSceCNTg]"/>
    <x v="1"/>
    <s v="Pend. Cierre Material"/>
    <d v="2021-06-15T00:00:00"/>
    <x v="338"/>
    <d v="2021-06-27T00:00:00"/>
    <d v="2021-07-15T00:00:00"/>
    <m/>
    <d v="2022-01-29T00:00:00"/>
    <d v="2022-02-15T00:00:00"/>
    <s v="519 CONDOR"/>
    <s v="519 CONDOR"/>
    <s v="519 CONDOR"/>
    <n v="237.03000197000802"/>
    <n v="52.829998314380646"/>
    <n v="77.620000898838043"/>
    <n v="367.4800011832267"/>
    <n v="387.33401395994571"/>
    <n v="-19.854012776719003"/>
    <n v="387.33401400000054"/>
    <n v="-19.854012816773832"/>
  </r>
  <r>
    <x v="1"/>
    <s v="Sin Definir"/>
    <x v="3"/>
    <s v="BG/ARLANZON:Z144611 PEBANG2020 A104"/>
    <n v="1935685"/>
    <s v="[EirmtpvjsSceCNTfFg]"/>
    <x v="0"/>
    <s v="Confirmado"/>
    <d v="2021-06-15T00:00:00"/>
    <x v="339"/>
    <d v="2021-06-26T00:00:00"/>
    <d v="2021-07-15T00:00:00"/>
    <m/>
    <d v="2022-01-19T00:00:00"/>
    <d v="2022-02-03T00:00:00"/>
    <s v="519 CONDOR"/>
    <s v="519 CONDOR"/>
    <s v="519 CONDOR"/>
    <n v="195.01000121980906"/>
    <n v="44.809998571872711"/>
    <n v="67.060000777244568"/>
    <n v="306.88000056892633"/>
    <n v="398.79104495994574"/>
    <n v="-91.911044391019402"/>
    <n v="398.79104500000017"/>
    <n v="-91.911044431073833"/>
  </r>
  <r>
    <x v="1"/>
    <s v="Sin Definir"/>
    <x v="3"/>
    <s v="BG/ARLANZON:Z144601 PEBANG2020 A104"/>
    <n v="1935650"/>
    <s v="[EirmtpvjsSceCNTg]"/>
    <x v="1"/>
    <s v="Pend. Cierre Material"/>
    <d v="2021-06-08T00:00:00"/>
    <x v="340"/>
    <d v="2021-06-14T00:00:00"/>
    <d v="2021-07-15T00:00:00"/>
    <m/>
    <d v="2022-02-21T00:00:00"/>
    <d v="2022-03-24T00:00:00"/>
    <s v="519 CONDOR"/>
    <s v="519 CONDOR"/>
    <s v="519 CONDOR"/>
    <n v="237.50000136345625"/>
    <n v="48.819998443126678"/>
    <n v="72.120000839233398"/>
    <n v="358.44000064581633"/>
    <n v="321.50291795994571"/>
    <n v="36.937082685870621"/>
    <n v="321.50291800000031"/>
    <n v="36.93708264581602"/>
  </r>
  <r>
    <x v="1"/>
    <s v="Sin Definir"/>
    <x v="3"/>
    <s v="BG/ARLANZON:Z144570 PEBANG2020 A107"/>
    <n v="1935645"/>
    <s v="[EirmtpvjsSceCNTfFg]"/>
    <x v="0"/>
    <s v="Confirmado"/>
    <d v="2021-06-15T00:00:00"/>
    <x v="165"/>
    <d v="2021-11-30T00:00:00"/>
    <d v="2022-03-10T00:00:00"/>
    <m/>
    <d v="2022-07-21T00:00:00"/>
    <d v="2022-08-23T00:00:00"/>
    <s v="519 CONDOR"/>
    <s v="519 CONDOR"/>
    <s v="519 CONDOR"/>
    <n v="80.360000491142273"/>
    <n v="8.0899997651576996"/>
    <n v="26.580000281333923"/>
    <n v="115.0300005376339"/>
    <n v="128.51529011444092"/>
    <n v="-13.48528957680702"/>
    <n v="128.51528999999999"/>
    <n v="-13.485289462366097"/>
  </r>
  <r>
    <x v="1"/>
    <s v="Sin Definir"/>
    <x v="3"/>
    <s v="BG/GAMONAL:Z156901 PEBANG2020 A107"/>
    <n v="1938644"/>
    <s v="[EirmtpvjsSceCNTfFg]"/>
    <x v="0"/>
    <s v="Confirmado"/>
    <d v="2021-06-15T00:00:00"/>
    <x v="341"/>
    <d v="2021-11-25T00:00:00"/>
    <d v="2022-06-09T00:00:00"/>
    <m/>
    <d v="2022-06-30T00:00:00"/>
    <d v="2022-08-19T00:00:00"/>
    <s v="519 CONDOR"/>
    <s v="519 CONDOR"/>
    <s v="519 CONDOR"/>
    <n v="129.23000163212419"/>
    <n v="31.309999078512192"/>
    <n v="34.160000562667847"/>
    <n v="194.70000127330422"/>
    <n v="247.2095622689362"/>
    <n v="-52.509560995631972"/>
    <n v="247.20956200000009"/>
    <n v="-52.509560726695867"/>
  </r>
  <r>
    <x v="1"/>
    <s v="Sin Definir"/>
    <x v="3"/>
    <s v="BG/ARLANZON:Z144547 PEBANG2020 A104"/>
    <n v="1935639"/>
    <s v="[EirmtpvjceCNTfF]"/>
    <x v="0"/>
    <s v="Confirmado"/>
    <d v="2021-05-16T00:00:00"/>
    <x v="342"/>
    <d v="2021-12-21T00:00:00"/>
    <d v="2021-12-21T00:00:00"/>
    <m/>
    <d v="2021-12-21T00:00:00"/>
    <d v="2021-12-23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4534 PEBANG2020 A104"/>
    <n v="1935638"/>
    <s v="[EirmtpvjsSceCNTg]"/>
    <x v="1"/>
    <s v="Pend. Cierre Material"/>
    <d v="2021-06-08T00:00:00"/>
    <x v="343"/>
    <d v="2021-06-11T00:00:00"/>
    <d v="2021-07-15T00:00:00"/>
    <m/>
    <d v="2022-02-21T00:00:00"/>
    <d v="2022-03-21T00:00:00"/>
    <s v="519 CONDOR"/>
    <s v="519 CONDOR"/>
    <s v="519 CONDOR"/>
    <n v="132.46000048145652"/>
    <n v="28.769999086856842"/>
    <n v="46.820000529289246"/>
    <n v="208.05000009760261"/>
    <n v="179.64090995994567"/>
    <n v="28.409090137656932"/>
    <n v="179.64090999999999"/>
    <n v="28.409090097602615"/>
  </r>
  <r>
    <x v="1"/>
    <s v="Sin Definir"/>
    <x v="3"/>
    <s v="BG/ARLANZON:Z143980 PEBANG2020 A105"/>
    <n v="1935636"/>
    <s v="[EirmtpvjsScexCNTg]"/>
    <x v="1"/>
    <s v="Pend. Cierre Material"/>
    <d v="2021-04-16T00:00:00"/>
    <x v="306"/>
    <d v="2021-05-04T00:00:00"/>
    <d v="2023-09-12T00:00:00"/>
    <m/>
    <d v="2023-12-29T00:00:00"/>
    <d v="2024-01-23T00:00:00"/>
    <s v="519 CONDOR"/>
    <s v="519 CONDOR"/>
    <s v="519 CONDOR"/>
    <n v="597.90399669355156"/>
    <n v="336.68999004364014"/>
    <n v="69.95000147819519"/>
    <n v="1004.5439882153869"/>
    <n v="1135.5534278182524"/>
    <n v="-131.00943960286554"/>
    <n v="1135.1687569999999"/>
    <n v="-130.62476878461302"/>
  </r>
  <r>
    <x v="1"/>
    <s v="Sin Definir"/>
    <x v="3"/>
    <s v="BG/ARLANZON:Z143938 PEBANG2020 A103"/>
    <n v="1935634"/>
    <s v="[EirmtpvjsSceCNTfFg]"/>
    <x v="0"/>
    <s v="Confirmado"/>
    <d v="2021-06-15T00:00:00"/>
    <x v="344"/>
    <d v="2021-08-02T00:00:00"/>
    <d v="2022-05-20T00:00:00"/>
    <m/>
    <d v="2022-07-21T00:00:00"/>
    <d v="2022-08-23T00:00:00"/>
    <s v="519 CONDOR"/>
    <s v="519 CONDOR"/>
    <s v="519 CONDOR"/>
    <n v="408.80000171065331"/>
    <n v="64.859997928142548"/>
    <n v="72.120000839233398"/>
    <n v="545.78000047802925"/>
    <n v="414.22188657792657"/>
    <n v="131.55811390010268"/>
    <n v="414.22188599999998"/>
    <n v="131.55811447802927"/>
  </r>
  <r>
    <x v="1"/>
    <s v="Sin Definir"/>
    <x v="3"/>
    <s v="BG/ARLANZON:Z143929 PEBANG2020 A103"/>
    <n v="1935633"/>
    <s v="[EirmtpvjsSceCNTfFg]"/>
    <x v="0"/>
    <s v="Confirmado"/>
    <d v="2021-06-15T00:00:00"/>
    <x v="345"/>
    <d v="2021-08-04T00:00:00"/>
    <d v="2021-09-01T00:00:00"/>
    <m/>
    <d v="2022-08-29T00:00:00"/>
    <d v="2022-09-27T00:00:00"/>
    <s v="519 CONDOR"/>
    <s v="519 CONDOR"/>
    <s v="519 CONDOR"/>
    <n v="667.31000468507409"/>
    <n v="92.929997026920319"/>
    <n v="122.7200014591217"/>
    <n v="882.96000317111611"/>
    <n v="641.71098995994566"/>
    <n v="241.24901321117045"/>
    <n v="641.71099000000027"/>
    <n v="241.24901317111585"/>
  </r>
  <r>
    <x v="1"/>
    <s v="Sin Definir"/>
    <x v="3"/>
    <s v="BG/ARLANZON:Z143589 PEBANG2020 A108"/>
    <n v="1935629"/>
    <s v="[EirmtpvjsSceCNTfFg]"/>
    <x v="0"/>
    <s v="Confirmado"/>
    <d v="2021-04-20T00:00:00"/>
    <x v="306"/>
    <d v="2021-05-04T00:00:00"/>
    <d v="2022-04-27T00:00:00"/>
    <m/>
    <d v="2023-01-31T00:00:00"/>
    <d v="2023-03-02T00:00:00"/>
    <s v="519 CONDOR"/>
    <s v="519 CONDOR"/>
    <s v="519 CONDOR"/>
    <n v="764.88400323441624"/>
    <n v="205.2099934220314"/>
    <n v="160.02000224590302"/>
    <n v="1130.1139989023507"/>
    <n v="1134.0154716078946"/>
    <n v="-3.901472705543938"/>
    <n v="1134.0197600000017"/>
    <n v="-3.9057610976510659"/>
  </r>
  <r>
    <x v="1"/>
    <s v="Sin Definir"/>
    <x v="3"/>
    <s v="BG/ARLANZON:Z144626 PEBANG2020 A104"/>
    <n v="1935689"/>
    <s v="[EirmtpvjsSceCNTfFg]"/>
    <x v="0"/>
    <s v="Confirmado"/>
    <d v="2021-06-15T00:00:00"/>
    <x v="327"/>
    <d v="2021-06-29T00:00:00"/>
    <d v="2022-10-03T00:00:00"/>
    <m/>
    <d v="2022-12-28T00:00:00"/>
    <d v="2023-04-24T00:00:00"/>
    <s v="519 CONDOR"/>
    <s v="519 CONDOR"/>
    <s v="519 CONDOR"/>
    <n v="531.27200407969951"/>
    <n v="88.919997155666351"/>
    <n v="122.7200014591217"/>
    <n v="742.91200269448757"/>
    <n v="553.85667609291079"/>
    <n v="189.05532660157678"/>
    <n v="553.856675"/>
    <n v="189.05532769448757"/>
  </r>
  <r>
    <x v="1"/>
    <s v="Sin Definir"/>
    <x v="3"/>
    <s v="BG/ARLANZON:Z144605 PEBANG2020 A109"/>
    <n v="1935652"/>
    <s v="[EirmtpvjsSceCNTfFg]"/>
    <x v="0"/>
    <s v="Confirmado"/>
    <d v="2021-06-08T00:00:00"/>
    <x v="346"/>
    <d v="2021-06-15T00:00:00"/>
    <d v="2021-07-15T00:00:00"/>
    <m/>
    <d v="2021-12-29T00:00:00"/>
    <d v="2022-01-12T00:00:00"/>
    <s v="519 CONDOR"/>
    <s v="519 CONDOR"/>
    <s v="519 CONDOR"/>
    <n v="206.41000147163868"/>
    <n v="40.799998700618744"/>
    <n v="62.000000715255737"/>
    <n v="309.21000088751316"/>
    <n v="239.05360160468805"/>
    <n v="70.156399282825106"/>
    <n v="239.05360000000005"/>
    <n v="70.156400887513115"/>
  </r>
  <r>
    <x v="1"/>
    <s v="Sin Definir"/>
    <x v="3"/>
    <s v="BG/ARLANZON:Z144591 PEBANG2020 A104"/>
    <n v="1935649"/>
    <s v="[EirmtpvjsSceCNTg]"/>
    <x v="1"/>
    <s v="Pend. Cierre Material"/>
    <d v="2021-06-08T00:00:00"/>
    <x v="347"/>
    <d v="2021-06-19T00:00:00"/>
    <d v="2021-07-15T00:00:00"/>
    <m/>
    <d v="2022-02-18T00:00:00"/>
    <d v="2022-03-21T00:00:00"/>
    <s v="519 CONDOR"/>
    <s v="519 CONDOR"/>
    <s v="519 CONDOR"/>
    <n v="609.71000519767404"/>
    <n v="133.02999573945999"/>
    <n v="176.4800021648407"/>
    <n v="919.22000310197473"/>
    <n v="659.70331395994572"/>
    <n v="259.51668914202901"/>
    <n v="659.70331400000066"/>
    <n v="259.51668910197407"/>
  </r>
  <r>
    <x v="1"/>
    <s v="Sin Definir"/>
    <x v="3"/>
    <s v="BG/ARLANZON:Z144551 PEBANG2020 A109"/>
    <n v="1935640"/>
    <s v="[EirmtpvjsSceCNTfFg]"/>
    <x v="0"/>
    <s v="Confirmado"/>
    <d v="2021-05-16T00:00:00"/>
    <x v="348"/>
    <d v="2021-06-01T00:00:00"/>
    <d v="2021-07-15T00:00:00"/>
    <m/>
    <d v="2021-12-29T00:00:00"/>
    <d v="2022-01-13T00:00:00"/>
    <s v="519 CONDOR"/>
    <s v="519 CONDOR"/>
    <s v="519 CONDOR"/>
    <n v="163.41000116243958"/>
    <n v="28.769999086856842"/>
    <n v="41.760000467300415"/>
    <n v="233.94000071659684"/>
    <n v="204.70950229457608"/>
    <n v="29.230498422020759"/>
    <n v="204.70950000000002"/>
    <n v="29.230500716596822"/>
  </r>
  <r>
    <x v="1"/>
    <s v="Sin Definir"/>
    <x v="3"/>
    <s v="BG/GAMONAL:Z149575 PEBANG2020 A107"/>
    <n v="1938642"/>
    <s v="[EirmtpvjsScexCNTg]"/>
    <x v="1"/>
    <s v="Pend. Cierre Material"/>
    <d v="2021-05-16T00:00:00"/>
    <x v="349"/>
    <d v="2021-05-20T00:00:00"/>
    <d v="2024-05-10T00:00:00"/>
    <m/>
    <d v="2024-11-04T00:00:00"/>
    <d v="2024-11-29T00:00:00"/>
    <s v="519 CONDOR"/>
    <s v="519 CONDOR"/>
    <s v="519 CONDOR"/>
    <n v="852.69199692580105"/>
    <n v="220.58999347686768"/>
    <n v="76.270001649856567"/>
    <n v="1149.5519920525253"/>
    <n v="898.70628392124922"/>
    <n v="250.84570813127607"/>
    <n v="897.40712799999994"/>
    <n v="252.14486405252535"/>
  </r>
  <r>
    <x v="1"/>
    <s v="Sin Definir"/>
    <x v="3"/>
    <s v="BG/ARLANZON:Z143616 PEBANG2020 A108"/>
    <n v="1935632"/>
    <s v="[EirmtpvjsSceCNTg]"/>
    <x v="1"/>
    <s v="Pend. Cierre Material"/>
    <d v="2021-04-20T00:00:00"/>
    <x v="350"/>
    <d v="2021-05-10T00:00:00"/>
    <d v="2021-07-15T00:00:00"/>
    <m/>
    <d v="2022-03-21T00:00:00"/>
    <d v="2022-04-27T00:00:00"/>
    <s v="519 CONDOR"/>
    <s v="519 CONDOR"/>
    <s v="519 CONDOR"/>
    <n v="922.77000525034964"/>
    <n v="165.10999470949173"/>
    <n v="218.86000263690948"/>
    <n v="1306.7400025967509"/>
    <n v="1053.6398179599457"/>
    <n v="253.10018463680512"/>
    <n v="1053.6398179999999"/>
    <n v="253.10018459675098"/>
  </r>
  <r>
    <x v="1"/>
    <s v="Lista Espera FTTH"/>
    <x v="3"/>
    <s v="HFA/09/ONA#2021-0967014-8700211#Calle Ronda 30-1ºB"/>
    <n v="8216556"/>
    <s v="[EirvceCNTFg]"/>
    <x v="0"/>
    <s v="Confirmado"/>
    <m/>
    <x v="351"/>
    <d v="2021-03-18T00:00:00"/>
    <d v="2021-03-19T00:00:00"/>
    <m/>
    <d v="2021-05-19T00:00:00"/>
    <d v="2021-06-04T00:00:00"/>
    <s v="519 CONDOR"/>
    <s v="N/A"/>
    <s v="519 CONDOR"/>
    <n v="20.949100375175476"/>
    <n v="0"/>
    <n v="6"/>
    <n v="26.949100375175476"/>
    <n v="29.815100000000001"/>
    <n v="-2.865999624824525"/>
    <n v="29.815100000000001"/>
    <n v="-2.865999624824525"/>
  </r>
  <r>
    <x v="1"/>
    <s v="Sin Definir"/>
    <x v="3"/>
    <s v="PEDROSA VALDEP: Z 344520 PEBANG2019 A101 CR. 35 L. 1"/>
    <n v="8154302"/>
    <s v="[irvceCNTFg]"/>
    <x v="0"/>
    <s v="Confirmado"/>
    <m/>
    <x v="352"/>
    <d v="2021-05-14T00:00:00"/>
    <d v="2021-07-20T00:00:00"/>
    <m/>
    <d v="2022-05-25T00:00:00"/>
    <d v="2022-06-10T00:00:00"/>
    <s v="519 CONDOR"/>
    <s v="519 CONDOR"/>
    <s v="519 CONDOR"/>
    <n v="66.101099342107773"/>
    <n v="146.83199632167816"/>
    <n v="8.8350000381469727"/>
    <n v="221.76809570193291"/>
    <n v="209.00665799999999"/>
    <n v="12.76143770193292"/>
    <n v="209.00665799999996"/>
    <n v="12.761437701932948"/>
  </r>
  <r>
    <x v="1"/>
    <s v="Lista Espera FTTH"/>
    <x v="3"/>
    <s v="HFA/09/SDLI#2021-0969018-8763101#Lugar Viña 1-Bajo"/>
    <n v="8219150"/>
    <s v="[EirvceCNTFg]"/>
    <x v="0"/>
    <s v="Confirmado"/>
    <m/>
    <x v="353"/>
    <d v="2021-03-31T00:00:00"/>
    <d v="2021-03-31T00:00:00"/>
    <m/>
    <d v="2021-04-27T00:00:00"/>
    <d v="2021-04-29T00:00:00"/>
    <s v="519 CONDOR"/>
    <s v="N/A"/>
    <s v="519 CONDOR"/>
    <n v="43.84069949388504"/>
    <n v="0"/>
    <n v="6"/>
    <n v="49.84069949388504"/>
    <n v="48.832499999999996"/>
    <n v="1.0081994938850443"/>
    <n v="48.832499999999989"/>
    <n v="1.0081994938850514"/>
  </r>
  <r>
    <x v="1"/>
    <s v="Sin Definir"/>
    <x v="3"/>
    <s v="ADRADA HAZA: Z 344312 PB2019 CASTOR A101 CR. 507 L. 1"/>
    <n v="8143306"/>
    <s v="[irvceCNTFg]"/>
    <x v="0"/>
    <s v="Confirmado"/>
    <m/>
    <x v="354"/>
    <d v="2021-03-30T00:00:00"/>
    <d v="2022-06-06T00:00:00"/>
    <m/>
    <d v="2022-06-30T00:00:00"/>
    <d v="2022-08-03T00:00:00"/>
    <s v="519 CONDOR"/>
    <s v="519 CONDOR"/>
    <s v="519 CONDOR"/>
    <n v="319.55270200967789"/>
    <n v="135.93999660015106"/>
    <n v="46.203500747680664"/>
    <n v="501.69619935750961"/>
    <n v="600.94523299999992"/>
    <n v="-99.249033642490303"/>
    <n v="600.78343299999983"/>
    <n v="-99.087233642490219"/>
  </r>
  <r>
    <x v="1"/>
    <s v="Sin Definir"/>
    <x v="3"/>
    <s v="PANCORBO:Z324598 PB20 CASTOR A101 "/>
    <n v="8203041"/>
    <s v="[EirvcexCNTg]"/>
    <x v="1"/>
    <s v="Pend. Cierre Material"/>
    <d v="2022-07-25T00:00:00"/>
    <x v="355"/>
    <d v="2022-06-22T00:00:00"/>
    <d v="2022-01-26T00:00:00"/>
    <m/>
    <d v="2023-08-16T00:00:00"/>
    <d v="2023-09-18T00:00:00"/>
    <s v="519 CONDOR"/>
    <s v="519 CONDOR"/>
    <s v="519 CONDOR"/>
    <n v="2697.8308155238628"/>
    <n v="4.5639998912811279"/>
    <n v="101.7589967250824"/>
    <n v="2804.1538121402264"/>
    <n v="4702.2103560000005"/>
    <n v="-1898.0565438597741"/>
    <n v="4702.2103559999987"/>
    <n v="-1898.0565438597723"/>
  </r>
  <r>
    <x v="1"/>
    <s v="Sin Definir"/>
    <x v="3"/>
    <s v="ROA: Z 294878 PEBANG2019 A101 CR. 240 L. 1"/>
    <n v="8045933"/>
    <s v="[irvceCNTfFg]"/>
    <x v="0"/>
    <s v="Confirmado"/>
    <m/>
    <x v="356"/>
    <d v="2021-10-07T00:00:00"/>
    <d v="2022-02-09T00:00:00"/>
    <m/>
    <d v="2022-10-26T00:00:00"/>
    <d v="2022-11-10T00:00:00"/>
    <s v="519 CONDOR"/>
    <s v="519 CONDOR"/>
    <s v="519 CONDOR"/>
    <n v="260.50670228898525"/>
    <n v="8.4279997944831848"/>
    <n v="12.060500144958496"/>
    <n v="280.99520222842693"/>
    <n v="424.32186200000001"/>
    <n v="-143.32665977157308"/>
    <n v="424.32186200000012"/>
    <n v="-143.32665977157319"/>
  </r>
  <r>
    <x v="1"/>
    <s v="Lista Espera FTTH"/>
    <x v="3"/>
    <s v="HFA/09/BG.AR#2021-0910001-8682138#Calle San Carlos 4-Bajo"/>
    <n v="8219674"/>
    <s v="[EirvcaeCNTF]"/>
    <x v="5"/>
    <s v="Solicitada Anulación"/>
    <m/>
    <x v="357"/>
    <d v="2021-03-29T00:00:00"/>
    <d v="2021-04-06T00:00:00"/>
    <m/>
    <d v="2022-04-22T00:00:00"/>
    <d v="2022-04-22T00:00:00"/>
    <s v="519 CONDOR"/>
    <s v="N/A"/>
    <s v="519 CONDOR"/>
    <n v="48.689301069825888"/>
    <n v="0"/>
    <n v="6"/>
    <n v="54.689301069825888"/>
    <n v="3.5999999999999996"/>
    <n v="51.089301069825886"/>
    <n v="3.5999999999999996"/>
    <n v="51.089301069825886"/>
  </r>
  <r>
    <x v="1"/>
    <s v="Circuitos"/>
    <x v="3"/>
    <s v="PEBANG2020:CF@CABU. N.CABLE BVCA."/>
    <n v="1941269"/>
    <s v="[idrmtpvjcexCNTfFgh]"/>
    <x v="0"/>
    <s v="Confirmado"/>
    <m/>
    <x v="358"/>
    <d v="2022-02-15T00:00:00"/>
    <d v="2022-01-24T00:00:00"/>
    <m/>
    <d v="2022-06-23T00:00:00"/>
    <d v="2022-07-26T00:00:00"/>
    <s v="519 CONDOR"/>
    <s v="N/A"/>
    <s v="519 CONDOR"/>
    <n v="2903.7916132676983"/>
    <n v="0"/>
    <n v="8.8400001525878906"/>
    <n v="2912.6316134202862"/>
    <n v="2771.7813079999996"/>
    <n v="140.85030542028653"/>
    <n v="2771.781308000001"/>
    <n v="140.85030542028517"/>
  </r>
  <r>
    <x v="1"/>
    <s v="Circuitos"/>
    <x v="3"/>
    <s v="PEBANG2020:CF@TULA. N.CABLE ADU.MO"/>
    <n v="1941268"/>
    <s v="[idrmtpvjcexCNTfFgh]"/>
    <x v="0"/>
    <s v="Confirmado"/>
    <m/>
    <x v="359"/>
    <d v="2021-07-27T00:00:00"/>
    <d v="2022-02-16T00:00:00"/>
    <m/>
    <d v="2022-09-22T00:00:00"/>
    <d v="2022-10-19T00:00:00"/>
    <s v="519 CONDOR"/>
    <s v="N/A"/>
    <s v="N/A"/>
    <n v="4241.5191249242071"/>
    <n v="0"/>
    <n v="0"/>
    <n v="4241.5191249242071"/>
    <n v="3789.3345129999993"/>
    <n v="452.18461192420773"/>
    <n v="3789.3345129999998"/>
    <n v="452.18461192420727"/>
  </r>
  <r>
    <x v="1"/>
    <s v="Greenfield"/>
    <x v="3"/>
    <s v="BUR:Greenfield Calle Juan Pablo II, 27-29 24V."/>
    <n v="8220703"/>
    <s v="[irvceCNTFg]"/>
    <x v="0"/>
    <s v="Confirmado"/>
    <m/>
    <x v="360"/>
    <d v="2021-04-20T00:00:00"/>
    <d v="2021-04-22T00:00:00"/>
    <m/>
    <d v="2021-05-29T00:00:00"/>
    <d v="2021-06-04T00:00:00"/>
    <s v="N/A"/>
    <s v="N/A"/>
    <s v="N/A"/>
    <n v="0"/>
    <n v="0"/>
    <n v="0"/>
    <n v="0"/>
    <n v="54.300999999999988"/>
    <n v="-54.300999999999988"/>
    <n v="54.300999999999995"/>
    <n v="-54.300999999999995"/>
  </r>
  <r>
    <x v="1"/>
    <s v="Sin Definir"/>
    <x v="3"/>
    <s v="PEBANG 2019 ADRADA HAZA: Z 344305 PB2019 CASTOR A101 CR. 350 L. 1"/>
    <n v="8143288"/>
    <s v="[irvcexCNTFg]"/>
    <x v="0"/>
    <s v="Confirmado"/>
    <m/>
    <x v="266"/>
    <d v="2021-04-13T00:00:00"/>
    <d v="2021-10-26T00:00:00"/>
    <m/>
    <d v="2021-12-30T00:00:00"/>
    <d v="2022-09-17T00:00:00"/>
    <s v="519 CONDOR"/>
    <s v="519 CONDOR"/>
    <s v="519 CONDOR"/>
    <n v="1091.3371828794479"/>
    <n v="220.94799447059631"/>
    <n v="127.06699728965759"/>
    <n v="1439.3521746397018"/>
    <n v="1897.9599045822497"/>
    <n v="-458.60772994254785"/>
    <n v="1761.7298999999978"/>
    <n v="-322.37772536029593"/>
  </r>
  <r>
    <x v="1"/>
    <s v="Sin Definir"/>
    <x v="3"/>
    <s v="ROA: Z 344310 PB2019 CASTOR A101 CR. 74 L. 1"/>
    <n v="8143304"/>
    <s v="[EirvcexCNTFg]"/>
    <x v="0"/>
    <s v="Confirmado"/>
    <d v="2021-06-21T00:00:00"/>
    <x v="361"/>
    <d v="2021-07-08T00:00:00"/>
    <d v="2022-07-14T00:00:00"/>
    <m/>
    <d v="2023-03-31T00:00:00"/>
    <d v="2023-04-27T00:00:00"/>
    <s v="519 CONDOR"/>
    <s v="519 CONDOR"/>
    <s v="519 CONDOR"/>
    <n v="2412.2003185153008"/>
    <n v="333.00399166345596"/>
    <n v="117.57649707794189"/>
    <n v="2862.7808072566986"/>
    <n v="2803.2532389999997"/>
    <n v="59.527568256698942"/>
    <n v="2803.253238999996"/>
    <n v="59.52756825670258"/>
  </r>
  <r>
    <x v="1"/>
    <s v="Sin Definir"/>
    <x v="3"/>
    <s v="ARANDA DUERO/M:Z346951 COMERCIAL21 A104"/>
    <n v="1940116"/>
    <s v="[EirmtpvjsScexCNTfFg]"/>
    <x v="0"/>
    <s v="Confirmado"/>
    <d v="2021-04-14T00:00:00"/>
    <x v="350"/>
    <d v="2021-05-10T00:00:00"/>
    <d v="2022-01-14T00:00:00"/>
    <m/>
    <d v="2023-04-25T00:00:00"/>
    <d v="2023-05-22T00:00:00"/>
    <s v="519 CONDOR"/>
    <s v="519 CONDOR"/>
    <s v="519 CONDOR"/>
    <n v="124.95999835431576"/>
    <n v="3.0500000715255737"/>
    <n v="9.9099998474121094"/>
    <n v="137.91999827325344"/>
    <n v="1120.4916608397825"/>
    <n v="-982.57166256652908"/>
    <n v="1120.382695"/>
    <n v="-982.46269672674657"/>
  </r>
  <r>
    <x v="1"/>
    <s v="Sin Definir"/>
    <x v="3"/>
    <s v="MEDINA POMAR: Z 214378 PEBANG2019 A101 CR. 95 L. 1"/>
    <n v="8069970"/>
    <s v="[irvceCNTFg]"/>
    <x v="0"/>
    <s v="Confirmado"/>
    <m/>
    <x v="362"/>
    <d v="2021-05-05T00:00:00"/>
    <d v="2021-05-10T00:00:00"/>
    <m/>
    <d v="2021-12-04T00:00:00"/>
    <d v="2021-12-15T00:00:00"/>
    <s v="519 CONDOR"/>
    <s v="N/A"/>
    <s v="N/A"/>
    <n v="65.840000383555889"/>
    <n v="0"/>
    <n v="0"/>
    <n v="65.840000383555889"/>
    <n v="107.0760000319481"/>
    <n v="-41.235999648392209"/>
    <n v="107.07599999999999"/>
    <n v="-41.235999616444104"/>
  </r>
  <r>
    <x v="1"/>
    <s v="Sin Definir"/>
    <x v="3"/>
    <s v="MEDINA POMAR: Z 214404 PEBANG2019 A101 CR. 181 L. 1"/>
    <n v="8069977"/>
    <s v="[irvceCNTFg]"/>
    <x v="0"/>
    <s v="Confirmado"/>
    <m/>
    <x v="363"/>
    <d v="2021-04-29T00:00:00"/>
    <d v="2021-05-03T00:00:00"/>
    <m/>
    <d v="2021-11-23T00:00:00"/>
    <d v="2021-12-09T00:00:00"/>
    <s v="519 CONDOR"/>
    <s v="519 CONDOR"/>
    <s v="519 CONDOR"/>
    <n v="23.076900005340576"/>
    <n v="0.69999998807907104"/>
    <n v="14.56850004196167"/>
    <n v="38.345400035381317"/>
    <n v="38.250100034761424"/>
    <n v="9.530000061989341E-2"/>
    <n v="38.250099999999996"/>
    <n v="9.5300035381320924E-2"/>
  </r>
  <r>
    <x v="1"/>
    <s v="Sin Definir"/>
    <x v="3"/>
    <s v="VILLASANA MENA: Z 292466 PEBANG2019 A101 CR. 2268 L. 1"/>
    <n v="8099022"/>
    <s v="[irvcexCNTFg]"/>
    <x v="0"/>
    <s v="Confirmado"/>
    <m/>
    <x v="364"/>
    <d v="2021-05-27T00:00:00"/>
    <d v="2021-06-07T00:00:00"/>
    <m/>
    <d v="2022-09-28T00:00:00"/>
    <d v="2022-10-28T00:00:00"/>
    <s v="519 CONDOR"/>
    <s v="N/A"/>
    <s v="N/A"/>
    <n v="492.19709352403879"/>
    <n v="0"/>
    <n v="0"/>
    <n v="492.19709352403879"/>
    <n v="505.05708400000009"/>
    <n v="-12.859990475961297"/>
    <n v="501.95528400000012"/>
    <n v="-9.758190475961328"/>
  </r>
  <r>
    <x v="1"/>
    <s v="Sin Definir"/>
    <x v="3"/>
    <s v="09 0961005: ALIM  A-101 PEBANG2020 CALERU"/>
    <n v="8222576"/>
    <s v="[irvcexCNTFg]"/>
    <x v="0"/>
    <s v="Confirmado"/>
    <m/>
    <x v="359"/>
    <d v="2021-07-27T00:00:00"/>
    <d v="2021-11-25T00:00:00"/>
    <m/>
    <d v="2022-01-31T00:00:00"/>
    <d v="2022-09-17T00:00:00"/>
    <s v="519 CONDOR"/>
    <s v="N/A"/>
    <s v="N/A"/>
    <n v="1148.933571100235"/>
    <n v="0"/>
    <n v="0"/>
    <n v="1148.933571100235"/>
    <n v="2131.1540750000004"/>
    <n v="-982.22050389976539"/>
    <n v="2131.1540749999986"/>
    <n v="-982.22050389976357"/>
  </r>
  <r>
    <x v="1"/>
    <s v="Sin Definir"/>
    <x v="3"/>
    <s v="09 BPEZ.: ALIM  A-101 PEBANG2020 HUERTA DE ARRIBA"/>
    <n v="8229896"/>
    <s v="[idrvcexCNTFg]"/>
    <x v="0"/>
    <s v="Confirmado"/>
    <m/>
    <x v="365"/>
    <d v="2021-08-31T00:00:00"/>
    <d v="2022-03-01T00:00:00"/>
    <m/>
    <d v="2022-07-30T00:00:00"/>
    <d v="2022-09-17T00:00:00"/>
    <s v="519 CONDOR"/>
    <s v="519 CONDOR"/>
    <s v="519 CONDOR"/>
    <n v="1212.1105106137693"/>
    <n v="17.839999794960022"/>
    <n v="89.803770357293615"/>
    <n v="1319.7542807660229"/>
    <n v="2748.6282940000001"/>
    <n v="-1428.8740132339772"/>
    <n v="2748.6282939999992"/>
    <n v="-1428.8740132339763"/>
  </r>
  <r>
    <x v="1"/>
    <s v="Sin Definir"/>
    <x v="3"/>
    <s v="09 BPEZ.: ALIM  A-101A PEBANG2020 BARBADILLO DE HERREROS"/>
    <n v="8230768"/>
    <s v="[idrvcexCNTFg]"/>
    <x v="0"/>
    <s v="Confirmado"/>
    <m/>
    <x v="366"/>
    <d v="2021-11-08T00:00:00"/>
    <d v="2022-02-17T00:00:00"/>
    <m/>
    <d v="2022-05-25T00:00:00"/>
    <d v="2022-06-17T00:00:00"/>
    <s v="519 CONDOR"/>
    <s v="519 CONDOR"/>
    <s v="519 CONDOR"/>
    <n v="1063.4430122040212"/>
    <n v="14.271999835968018"/>
    <n v="85.065483615295307"/>
    <n v="1162.7804956552845"/>
    <n v="1928.8395949999999"/>
    <n v="-766.05909934471538"/>
    <n v="3857.6791899999948"/>
    <n v="-2694.8986943447103"/>
  </r>
  <r>
    <x v="1"/>
    <s v="Sin Definir"/>
    <x v="3"/>
    <s v="09 PPLG.: ALIM  A-101 PEBANG2020"/>
    <n v="8231237"/>
    <s v="[idrvcexCNTFg]"/>
    <x v="0"/>
    <s v="Confirmado"/>
    <m/>
    <x v="367"/>
    <d v="2021-10-05T00:00:00"/>
    <d v="2022-03-01T00:00:00"/>
    <m/>
    <d v="2022-11-28T00:00:00"/>
    <d v="2022-12-28T00:00:00"/>
    <s v="519 CONDOR"/>
    <s v="N/A"/>
    <s v="N/A"/>
    <n v="3974.3552164802313"/>
    <n v="0"/>
    <n v="0"/>
    <n v="3974.3552164802313"/>
    <n v="3309.8176079999998"/>
    <n v="664.53760848023148"/>
    <n v="3309.8176079999998"/>
    <n v="664.53760848023148"/>
  </r>
  <r>
    <x v="1"/>
    <s v="Sin Definir"/>
    <x v="3"/>
    <s v="SALAS INFANTES: Z 339346 PEBANG2019 A101 CR. 5 L. 1"/>
    <n v="8094695"/>
    <s v="[irvceCNTFg]"/>
    <x v="0"/>
    <s v="Confirmado"/>
    <m/>
    <x v="368"/>
    <d v="2021-05-07T00:00:00"/>
    <d v="2021-06-08T00:00:00"/>
    <m/>
    <d v="2021-10-04T00:00:00"/>
    <d v="2021-10-08T00:00:00"/>
    <s v="519 CONDOR"/>
    <s v="519 CONDOR"/>
    <s v="519 CONDOR"/>
    <n v="153.51700208708644"/>
    <n v="124.34799689054489"/>
    <n v="30.448000431060791"/>
    <n v="308.31299940869212"/>
    <n v="335.01369999761579"/>
    <n v="-26.700700588923667"/>
    <n v="335.01370000000003"/>
    <n v="-26.700700591307907"/>
  </r>
  <r>
    <x v="1"/>
    <s v="Sin Definir"/>
    <x v="3"/>
    <s v="MEDINA POMAR: Z 214400 PEBANG2019 A102 CR. 1714 L. 1"/>
    <n v="8069974"/>
    <s v="[EirvceCNTFg]"/>
    <x v="0"/>
    <s v="Confirmado"/>
    <d v="2021-06-30T00:00:00"/>
    <x v="369"/>
    <d v="2021-08-17T00:00:00"/>
    <d v="2021-06-25T00:00:00"/>
    <m/>
    <d v="2021-10-07T00:00:00"/>
    <d v="2021-10-19T00:00:00"/>
    <s v="519 CONDOR"/>
    <s v="519 CONDOR"/>
    <s v="519 CONDOR"/>
    <n v="348.3899986743927"/>
    <n v="336.86799156665802"/>
    <n v="30.386000394821167"/>
    <n v="715.64399063587189"/>
    <n v="549.4790066358205"/>
    <n v="166.16498400005139"/>
    <n v="549.47900000000038"/>
    <n v="166.1649906358715"/>
  </r>
  <r>
    <x v="1"/>
    <s v="Sin Definir"/>
    <x v="3"/>
    <s v="VILLASANA MENA: Z 292459 PEBANG2019 A101 CR. 271 L. 1"/>
    <n v="8099015"/>
    <s v="[irvceCNTFg]"/>
    <x v="0"/>
    <s v="Confirmado"/>
    <m/>
    <x v="370"/>
    <d v="2021-05-13T00:00:00"/>
    <d v="2021-06-21T00:00:00"/>
    <m/>
    <d v="2021-10-04T00:00:00"/>
    <d v="2021-10-08T00:00:00"/>
    <s v="519 CONDOR"/>
    <s v="519 CONDOR"/>
    <s v="519 CONDOR"/>
    <n v="182.48049868643284"/>
    <n v="4.5639998912811279"/>
    <n v="34.205000638961792"/>
    <n v="221.24949921667576"/>
    <n v="166.44360080671305"/>
    <n v="54.805898409962708"/>
    <n v="161.18559999999997"/>
    <n v="60.063899216675793"/>
  </r>
  <r>
    <x v="1"/>
    <s v="Lista Espera FTTH"/>
    <x v="3"/>
    <s v="LdE/09/Burgos#SO210524571468#Calle Pablo Casals 27-1ºA"/>
    <n v="8234311"/>
    <s v="[irvae]"/>
    <x v="5"/>
    <s v="Solicitada Anulación"/>
    <m/>
    <x v="352"/>
    <d v="2021-05-14T00:00:00"/>
    <d v="2021-05-17T00:00:00"/>
    <m/>
    <m/>
    <m/>
    <s v="519 CONDOR"/>
    <s v="N/A"/>
    <s v="519 CONDOR"/>
    <n v="45.150100767612457"/>
    <n v="0"/>
    <n v="6"/>
    <n v="51.150100767612457"/>
    <n v="3.5999999999999996"/>
    <n v="47.550100767612456"/>
    <n v="0"/>
    <n v="51.150100767612457"/>
  </r>
  <r>
    <x v="1"/>
    <s v="Lista Espera FTTH"/>
    <x v="3"/>
    <s v="LdE/09/Burgos#SO210524779846#Calle Santiago Apostol 31-8ºA"/>
    <n v="8234424"/>
    <s v="[irvcaeCNTF]"/>
    <x v="5"/>
    <s v="Solicitada Anulación"/>
    <m/>
    <x v="371"/>
    <d v="2021-05-15T00:00:00"/>
    <d v="2021-05-17T00:00:00"/>
    <m/>
    <d v="2021-06-28T00:00:00"/>
    <d v="2021-07-29T00:00:00"/>
    <s v="519 CONDOR"/>
    <s v="N/A"/>
    <s v="519 CONDOR"/>
    <n v="23.935300707817078"/>
    <n v="0"/>
    <n v="6"/>
    <n v="29.935300707817078"/>
    <n v="4.2059999999999995"/>
    <n v="25.729300707817078"/>
    <n v="0.60599999999999998"/>
    <n v="29.329300707817076"/>
  </r>
  <r>
    <x v="1"/>
    <s v="Sin Definir"/>
    <x v="3"/>
    <s v="PEDROSA VALDEP: Z 344558 PEBANG2019 A101 CR. 24 L. 1"/>
    <n v="8154307"/>
    <s v="[EirvceCNTFg]"/>
    <x v="0"/>
    <s v="Confirmado"/>
    <d v="2021-06-30T00:00:00"/>
    <x v="372"/>
    <d v="2021-05-17T00:00:00"/>
    <d v="2021-07-13T00:00:00"/>
    <m/>
    <d v="2022-03-17T00:00:00"/>
    <d v="2022-03-24T00:00:00"/>
    <s v="519 CONDOR"/>
    <s v="519 CONDOR"/>
    <s v="519 CONDOR"/>
    <n v="27.93300074338913"/>
    <n v="20.019999504089355"/>
    <n v="8.8970000743865967"/>
    <n v="56.850000321865082"/>
    <n v="53.273119000000008"/>
    <n v="3.5768813218650735"/>
    <n v="53.273119000000001"/>
    <n v="3.5768813218650806"/>
  </r>
  <r>
    <x v="1"/>
    <s v="Circuitos"/>
    <x v="3"/>
    <s v="SACI.A01:EB TME BU/SANTECILLA 900299 "/>
    <n v="8235373"/>
    <s v="[EirvcexCNTFgh]"/>
    <x v="0"/>
    <s v="Confirmado"/>
    <d v="2021-05-20T00:00:00"/>
    <x v="373"/>
    <d v="2023-02-02T00:00:00"/>
    <d v="2023-02-02T00:00:00"/>
    <m/>
    <d v="2023-03-27T00:00:00"/>
    <d v="2023-04-05T00:00:00"/>
    <s v="519 CONDOR"/>
    <s v="N/A"/>
    <s v="519 CONDOR"/>
    <n v="434.33829176882136"/>
    <n v="0"/>
    <n v="42.887249024119228"/>
    <n v="477.22554079294059"/>
    <n v="505.34734625886045"/>
    <n v="-28.121805465919863"/>
    <n v="505.33291500000001"/>
    <n v="-28.107374207059422"/>
  </r>
  <r>
    <x v="1"/>
    <s v="Sin Definir"/>
    <x v="3"/>
    <s v="ADRADA HAZA: Z 344302 PEBANG2019 A101 CR. 301 L. 1"/>
    <n v="8143285"/>
    <s v="[EirvceCNTFg]"/>
    <x v="0"/>
    <s v="Confirmado"/>
    <d v="2021-06-21T00:00:00"/>
    <x v="374"/>
    <d v="2021-05-21T00:00:00"/>
    <d v="2022-06-06T00:00:00"/>
    <m/>
    <d v="2022-06-30T00:00:00"/>
    <d v="2022-08-03T00:00:00"/>
    <s v="519 CONDOR"/>
    <s v="519 CONDOR"/>
    <s v="519 CONDOR"/>
    <n v="524.13981077075005"/>
    <n v="483.69998788833618"/>
    <n v="72.167001485824585"/>
    <n v="1080.0068001449108"/>
    <n v="686.17025000000001"/>
    <n v="393.8365501449108"/>
    <n v="686.17025000000012"/>
    <n v="393.83655014491069"/>
  </r>
  <r>
    <x v="1"/>
    <s v="Sin Definir"/>
    <x v="3"/>
    <s v="PEDROSA VALDEP: Z 344560 PEBANG2019 A101 CR. 465 L. 1"/>
    <n v="8154309"/>
    <s v="[EirvceCNTFg]"/>
    <x v="0"/>
    <s v="Confirmado"/>
    <d v="2021-06-22T00:00:00"/>
    <x v="375"/>
    <d v="2021-06-04T00:00:00"/>
    <d v="2021-07-08T00:00:00"/>
    <m/>
    <d v="2022-05-17T00:00:00"/>
    <d v="2022-06-10T00:00:00"/>
    <s v="519 CONDOR"/>
    <s v="519 CONDOR"/>
    <s v="519 CONDOR"/>
    <n v="135.08930245041847"/>
    <n v="54.795998632907867"/>
    <n v="12.060500144958496"/>
    <n v="201.94580122828484"/>
    <n v="136.96218600000003"/>
    <n v="64.983615228284805"/>
    <n v="136.96218599999997"/>
    <n v="64.983615228284862"/>
  </r>
  <r>
    <x v="1"/>
    <s v="Lista Espera FTTH"/>
    <x v="3"/>
    <s v="HFA/09/ADU.MO#2021-0961003-8542662#Calle Burgo de Osma 5-4ºC"/>
    <n v="8237290"/>
    <s v="[irvae]"/>
    <x v="5"/>
    <s v="Solicitada Anulación"/>
    <m/>
    <x v="376"/>
    <d v="2021-05-25T00:00:00"/>
    <d v="2021-05-26T00:00:00"/>
    <m/>
    <m/>
    <m/>
    <s v="519 CONDOR"/>
    <s v="N/A"/>
    <s v="519 CONDOR"/>
    <n v="28.160800389945507"/>
    <n v="0"/>
    <n v="6"/>
    <n v="34.160800389945507"/>
    <n v="3.5999999999999996"/>
    <n v="30.560800389945506"/>
    <n v="0"/>
    <n v="34.160800389945507"/>
  </r>
  <r>
    <x v="1"/>
    <s v="Sin Definir"/>
    <x v="3"/>
    <s v="PEDROSA VALDEP: Z 344574 PEBANG2019 A101 CR. 2143 L. 2"/>
    <n v="8156316"/>
    <s v="[EirvcexCNTFg]"/>
    <x v="0"/>
    <s v="Confirmado"/>
    <d v="2021-06-22T00:00:00"/>
    <x v="375"/>
    <d v="2021-06-04T00:00:00"/>
    <d v="2021-07-08T00:00:00"/>
    <m/>
    <d v="2022-07-05T00:00:00"/>
    <d v="2022-07-22T00:00:00"/>
    <s v="519 CONDOR"/>
    <s v="519 CONDOR"/>
    <s v="519 CONDOR"/>
    <n v="331.01099497079849"/>
    <n v="0.69999998807907104"/>
    <n v="86.596996545791626"/>
    <n v="418.30799150466919"/>
    <n v="436.31528799999995"/>
    <n v="-18.007296495330763"/>
    <n v="436.31528800000012"/>
    <n v="-18.007296495330934"/>
  </r>
  <r>
    <x v="1"/>
    <s v="Sin Definir"/>
    <x v="3"/>
    <s v="S.MILLAN SAZAD:Z346452 PB2020 CASTOR A101"/>
    <n v="1934468"/>
    <s v="[EirmtpvjsScexCNTfFg]"/>
    <x v="0"/>
    <s v="Confirmado"/>
    <d v="2021-06-22T00:00:00"/>
    <x v="377"/>
    <d v="2021-08-25T00:00:00"/>
    <d v="2021-10-07T00:00:00"/>
    <m/>
    <d v="2022-03-17T00:00:00"/>
    <d v="2022-04-06T00:00:00"/>
    <s v="519 CONDOR"/>
    <s v="519 CONDOR"/>
    <s v="519 CONDOR"/>
    <n v="505.26999786868691"/>
    <n v="23.919999301433563"/>
    <n v="22.490000247955322"/>
    <n v="551.6799974180758"/>
    <n v="425.41360600000002"/>
    <n v="126.26639141807578"/>
    <n v="425.41360600000002"/>
    <n v="126.26639141807578"/>
  </r>
  <r>
    <x v="1"/>
    <s v="Sin Definir"/>
    <x v="3"/>
    <s v="PEDROSA VALDEP: Z 344566 PEBANG2019 A101 CR. 347 L. 1"/>
    <n v="8154333"/>
    <s v="[EirvceCNTFg]"/>
    <x v="0"/>
    <s v="Confirmado"/>
    <d v="2021-06-22T00:00:00"/>
    <x v="378"/>
    <d v="2021-06-10T00:00:00"/>
    <d v="2021-07-30T00:00:00"/>
    <m/>
    <d v="2022-04-30T00:00:00"/>
    <d v="2022-05-17T00:00:00"/>
    <s v="519 CONDOR"/>
    <s v="519 CONDOR"/>
    <s v="519 CONDOR"/>
    <n v="126.56730395555496"/>
    <n v="54.795998632907867"/>
    <n v="12.060500144958496"/>
    <n v="193.42380273342133"/>
    <n v="165.64942197768005"/>
    <n v="27.774380755741277"/>
    <n v="165.649418"/>
    <n v="27.774384733421329"/>
  </r>
  <r>
    <x v="1"/>
    <s v="Sin Definir"/>
    <x v="3"/>
    <s v="PEDROSA VALDEP: Z 344562 PEBANG2019 A101 CR. 438 L. 1"/>
    <n v="8154315"/>
    <s v="[EirvceCNTFg]"/>
    <x v="0"/>
    <s v="Confirmado"/>
    <d v="2021-06-22T00:00:00"/>
    <x v="324"/>
    <d v="2021-06-23T00:00:00"/>
    <d v="2021-07-08T00:00:00"/>
    <m/>
    <d v="2022-04-30T00:00:00"/>
    <d v="2022-05-23T00:00:00"/>
    <s v="519 CONDOR"/>
    <s v="519 CONDOR"/>
    <s v="519 CONDOR"/>
    <n v="137.18040126562119"/>
    <n v="31.611999213695526"/>
    <n v="15.224000215530396"/>
    <n v="184.01640069484711"/>
    <n v="164.84470621085342"/>
    <n v="19.17169448399369"/>
    <n v="164.84470199999998"/>
    <n v="19.171698694847123"/>
  </r>
  <r>
    <x v="1"/>
    <s v="Sin Definir"/>
    <x v="3"/>
    <s v="PEDROSA VALDEP: Z 344514 PEBANG2019 A101 CR. 2002 L. 1"/>
    <n v="8154308"/>
    <s v="[EirvceCNTFg]"/>
    <x v="0"/>
    <s v="Confirmado"/>
    <d v="2021-06-22T00:00:00"/>
    <x v="379"/>
    <d v="2021-07-21T00:00:00"/>
    <d v="2021-09-02T00:00:00"/>
    <m/>
    <d v="2022-05-06T00:00:00"/>
    <d v="2022-05-31T00:00:00"/>
    <s v="519 CONDOR"/>
    <s v="519 CONDOR"/>
    <s v="519 CONDOR"/>
    <n v="145.0386013686657"/>
    <n v="66.387998342514038"/>
    <n v="21.551000356674194"/>
    <n v="232.97760006785393"/>
    <n v="211.12884499999996"/>
    <n v="21.848755067853972"/>
    <n v="211.12884499999998"/>
    <n v="21.848755067853944"/>
  </r>
  <r>
    <x v="1"/>
    <s v="Sin Definir"/>
    <x v="3"/>
    <s v="PEDROSA VALDEP: Z 344572 PEBANG2019 A101 CR. 2143 L. 1"/>
    <n v="8156315"/>
    <s v="[EirvceCNTFg]"/>
    <x v="0"/>
    <s v="Confirmado"/>
    <d v="2021-06-22T00:00:00"/>
    <x v="343"/>
    <d v="2021-06-11T00:00:00"/>
    <d v="2022-02-09T00:00:00"/>
    <m/>
    <d v="2022-06-29T00:00:00"/>
    <d v="2022-07-29T00:00:00"/>
    <s v="519 CONDOR"/>
    <s v="519 CONDOR"/>
    <s v="519 CONDOR"/>
    <n v="124.27030089497566"/>
    <n v="8.4279997944831848"/>
    <n v="21.551000356674194"/>
    <n v="154.24930104613304"/>
    <n v="148.75206500000002"/>
    <n v="5.4972360461330254"/>
    <n v="141.54646499999998"/>
    <n v="12.702836046133058"/>
  </r>
  <r>
    <x v="1"/>
    <s v="Sin Definir"/>
    <x v="3"/>
    <s v="TUBILLA LAGO:Z345962 PB20 CASTOR A101 "/>
    <n v="8211298"/>
    <s v="[EirvceCNTg]"/>
    <x v="1"/>
    <s v="Pend. Cierre Material"/>
    <d v="2021-08-23T00:00:00"/>
    <x v="380"/>
    <d v="2021-09-15T00:00:00"/>
    <d v="2021-11-15T00:00:00"/>
    <m/>
    <d v="2022-11-11T00:00:00"/>
    <d v="2022-12-09T00:00:00"/>
    <s v="519 CONDOR"/>
    <s v="519 CONDOR"/>
    <s v="519 CONDOR"/>
    <n v="315.4913066290319"/>
    <n v="232.53999418020248"/>
    <n v="31.041500568389893"/>
    <n v="579.07280137762427"/>
    <n v="432.15145800000005"/>
    <n v="146.92134337762423"/>
    <n v="432.15145800000028"/>
    <n v="146.921343377624"/>
  </r>
  <r>
    <x v="1"/>
    <s v="Red Distribución"/>
    <x v="3"/>
    <s v="LEMA.: FTTH ALIM A101-A PEBANG2019 PUENTEDURA LyC"/>
    <n v="8241666"/>
    <s v="[idrvcexCNTFg]"/>
    <x v="0"/>
    <s v="Confirmado"/>
    <m/>
    <x v="381"/>
    <d v="2022-07-22T00:00:00"/>
    <d v="2022-02-18T00:00:00"/>
    <m/>
    <d v="2022-10-20T00:00:00"/>
    <d v="2022-10-21T00:00:00"/>
    <s v="519 CONDOR"/>
    <s v="N/A"/>
    <s v="N/A"/>
    <n v="2250.0140100754797"/>
    <n v="0"/>
    <n v="0"/>
    <n v="2250.0140100754797"/>
    <n v="5628.1362100000006"/>
    <n v="-3378.1221999245208"/>
    <n v="5628.1360669999949"/>
    <n v="-3378.1220569245152"/>
  </r>
  <r>
    <x v="1"/>
    <s v="Sin Definir"/>
    <x v="3"/>
    <s v="PEDROSA VALDEP: Z 344565 PEBANG2019 A101 CR. 116 L. 1"/>
    <n v="8154327"/>
    <s v="[EirvceCNTFg]"/>
    <x v="0"/>
    <s v="Confirmado"/>
    <d v="2021-06-22T00:00:00"/>
    <x v="378"/>
    <d v="2021-06-10T00:00:00"/>
    <d v="2021-07-30T00:00:00"/>
    <m/>
    <d v="2022-04-30T00:00:00"/>
    <d v="2022-05-20T00:00:00"/>
    <s v="519 CONDOR"/>
    <s v="519 CONDOR"/>
    <s v="519 CONDOR"/>
    <n v="177.60340397804976"/>
    <n v="101.16399747133255"/>
    <n v="21.551000356674194"/>
    <n v="300.3184018060565"/>
    <n v="310.77891925641518"/>
    <n v="-10.46051745035868"/>
    <n v="310.77891499999998"/>
    <n v="-10.460513193943484"/>
  </r>
  <r>
    <x v="1"/>
    <s v="Sin Definir"/>
    <x v="3"/>
    <s v="PEDROSA VALDEP: Z 344567 PEBANG2019 A101 CR. 283 L. 1"/>
    <n v="8154338"/>
    <s v="[EirvceCNTFg]"/>
    <x v="0"/>
    <s v="Confirmado"/>
    <d v="2021-06-22T00:00:00"/>
    <x v="343"/>
    <d v="2021-06-11T00:00:00"/>
    <d v="2021-07-08T00:00:00"/>
    <m/>
    <d v="2022-05-18T00:00:00"/>
    <d v="2022-06-10T00:00:00"/>
    <s v="519 CONDOR"/>
    <s v="519 CONDOR"/>
    <s v="519 CONDOR"/>
    <n v="260.32250639796257"/>
    <n v="112.75599718093872"/>
    <n v="31.041500568389893"/>
    <n v="404.12000414729118"/>
    <n v="288.84639666115555"/>
    <n v="115.27360748613563"/>
    <n v="288.84639299999998"/>
    <n v="115.27361114729121"/>
  </r>
  <r>
    <x v="1"/>
    <s v="Sin Definir"/>
    <x v="3"/>
    <s v="BG/ARLANZON:Z143598 PEBANG2020 A108"/>
    <n v="1935630"/>
    <s v="[EirmtpvsSceCNTfFg]"/>
    <x v="0"/>
    <s v="Confirmado"/>
    <d v="2021-06-15T00:00:00"/>
    <x v="382"/>
    <d v="2021-08-07T00:00:00"/>
    <d v="2022-12-05T00:00:00"/>
    <m/>
    <d v="2023-03-30T00:00:00"/>
    <d v="2023-05-03T00:00:00"/>
    <s v="519 CONDOR"/>
    <s v="519 CONDOR"/>
    <s v="519 CONDOR"/>
    <n v="595.7100042887032"/>
    <n v="96.939996898174286"/>
    <n v="128.22000151872635"/>
    <n v="820.87000270560384"/>
    <n v="529.4768719599457"/>
    <n v="291.39313074565814"/>
    <n v="520.65687199999991"/>
    <n v="300.21313070560393"/>
  </r>
  <r>
    <x v="1"/>
    <s v="Sin Definir"/>
    <x v="3"/>
    <s v="BG/ARLANZON:Z143615 PEBANG2020 A108"/>
    <n v="1935631"/>
    <s v="[EirmtpvjceCNTfFg]"/>
    <x v="0"/>
    <s v="Confirmado"/>
    <d v="2021-06-15T00:00:00"/>
    <x v="383"/>
    <d v="2021-07-20T00:00:00"/>
    <d v="2021-07-23T00:00:00"/>
    <m/>
    <d v="2021-09-15T00:00:00"/>
    <d v="2021-09-29T00:00:00"/>
    <s v="519 CONDOR"/>
    <s v="519 CONDOR"/>
    <s v="519 CONDOR"/>
    <n v="28.330000348389149"/>
    <n v="12.729999601840973"/>
    <n v="16.460000157356262"/>
    <n v="57.520000107586384"/>
    <n v="50.429200311088557"/>
    <n v="7.0907997964978264"/>
    <n v="50.429200000000002"/>
    <n v="7.0908001075863822"/>
  </r>
  <r>
    <x v="1"/>
    <s v="Sin Definir"/>
    <x v="3"/>
    <s v="BG/ARLANZON:Z143973 PEBANG2020 A105"/>
    <n v="1935635"/>
    <s v="[EirmtpvjsSceCNTfFg]"/>
    <x v="0"/>
    <s v="Confirmado"/>
    <d v="2021-06-15T00:00:00"/>
    <x v="384"/>
    <d v="2022-01-12T00:00:00"/>
    <d v="2022-06-16T00:00:00"/>
    <m/>
    <d v="2022-08-22T00:00:00"/>
    <d v="2022-09-19T00:00:00"/>
    <s v="519 CONDOR"/>
    <s v="519 CONDOR"/>
    <s v="N/A"/>
    <n v="167.87000166252255"/>
    <n v="43.10999870300293"/>
    <n v="0"/>
    <n v="210.98000036552548"/>
    <n v="312.73112023019996"/>
    <n v="-101.75111986467448"/>
    <n v="312.73109000000028"/>
    <n v="-101.75108963447479"/>
  </r>
  <r>
    <x v="1"/>
    <s v="Sin Definir"/>
    <x v="3"/>
    <s v="BG/ARLANZON:Z144563 PEBANG2020 A109"/>
    <n v="1935641"/>
    <s v="[EirmtpvjsSceCNTg]"/>
    <x v="1"/>
    <s v="Pend. Cierre Material"/>
    <d v="2021-06-15T00:00:00"/>
    <x v="385"/>
    <d v="2021-08-21T00:00:00"/>
    <d v="2021-09-01T00:00:00"/>
    <m/>
    <d v="2022-02-18T00:00:00"/>
    <d v="2022-03-15T00:00:00"/>
    <s v="519 CONDOR"/>
    <s v="519 CONDOR"/>
    <s v="519 CONDOR"/>
    <n v="191.78000119142234"/>
    <n v="31.359999120235443"/>
    <n v="62.000000715255737"/>
    <n v="285.14000102691352"/>
    <n v="138.10377995994568"/>
    <n v="147.03622106696784"/>
    <n v="138.10377999999997"/>
    <n v="147.03622102691355"/>
  </r>
  <r>
    <x v="1"/>
    <s v="Sin Definir"/>
    <x v="3"/>
    <s v="BG/ARLANZON:Z144565 PEBANG2020 A104"/>
    <n v="1935642"/>
    <s v="[EirmtpvjsSceCNTfFg]"/>
    <x v="0"/>
    <s v="Confirmado"/>
    <d v="2021-06-15T00:00:00"/>
    <x v="386"/>
    <d v="2021-08-11T00:00:00"/>
    <d v="2021-09-01T00:00:00"/>
    <m/>
    <d v="2021-11-10T00:00:00"/>
    <d v="2021-11-17T00:00:00"/>
    <s v="519 CONDOR"/>
    <s v="519 CONDOR"/>
    <s v="519 CONDOR"/>
    <n v="241.07000132277608"/>
    <n v="44.809998571872711"/>
    <n v="67.060000777244568"/>
    <n v="352.94000067189336"/>
    <n v="300.01700282593947"/>
    <n v="52.922997845953887"/>
    <n v="300.01699999999988"/>
    <n v="52.923000671893476"/>
  </r>
  <r>
    <x v="1"/>
    <s v="Sin Definir"/>
    <x v="3"/>
    <s v="BG/ARLANZON:Z144610 PEBANG2020 A107"/>
    <n v="1935684"/>
    <s v="[EirmtpvjcaeCNTfF]"/>
    <x v="5"/>
    <s v="Solicitada Anulación"/>
    <d v="2021-06-15T00:00:00"/>
    <x v="382"/>
    <d v="2021-08-07T00:00:00"/>
    <d v="2021-09-01T00:00:00"/>
    <m/>
    <d v="2021-11-20T00:00:00"/>
    <d v="2022-02-22T00:00:00"/>
    <s v="519 CONDOR"/>
    <s v="519 CONDOR"/>
    <s v="519 CONDOR"/>
    <n v="25.120000295341015"/>
    <n v="4.7099998593330383"/>
    <n v="16.460000157356262"/>
    <n v="46.290000312030315"/>
    <n v="9.8810999828338684"/>
    <n v="36.408900329196449"/>
    <n v="9.8811"/>
    <n v="36.408900312030312"/>
  </r>
  <r>
    <x v="1"/>
    <s v="Sin Definir"/>
    <x v="3"/>
    <s v="BG/ARLANZON:Z145057 PEBANG2020 A104"/>
    <n v="1935697"/>
    <s v="[EirmtpvjsSceCNTfFg]"/>
    <x v="0"/>
    <s v="Confirmado"/>
    <d v="2021-06-15T00:00:00"/>
    <x v="257"/>
    <d v="2021-09-14T00:00:00"/>
    <d v="2021-09-01T00:00:00"/>
    <m/>
    <d v="2022-01-31T00:00:00"/>
    <d v="2022-02-08T00:00:00"/>
    <s v="519 CONDOR"/>
    <s v="519 CONDOR"/>
    <s v="519 CONDOR"/>
    <n v="54.460000410676003"/>
    <n v="8.7199997305870056"/>
    <n v="21.960000216960907"/>
    <n v="85.140000358223915"/>
    <n v="137.02841211444093"/>
    <n v="-51.88841175621701"/>
    <n v="137.02841199999997"/>
    <n v="-51.888411641776059"/>
  </r>
  <r>
    <x v="1"/>
    <s v="Sin Definir"/>
    <x v="3"/>
    <s v="BG/ARLANZON:Z148297 PEBANG2020 A104"/>
    <n v="1935698"/>
    <s v="[EirmtpvjsSceCNTfFg]"/>
    <x v="0"/>
    <s v="Confirmado"/>
    <d v="2021-06-15T00:00:00"/>
    <x v="387"/>
    <d v="2021-08-08T00:00:00"/>
    <d v="2021-09-01T00:00:00"/>
    <m/>
    <d v="2021-12-16T00:00:00"/>
    <d v="2021-12-27T00:00:00"/>
    <s v="519 CONDOR"/>
    <s v="519 CONDOR"/>
    <s v="519 CONDOR"/>
    <n v="78.600000942125916"/>
    <n v="20.749999344348907"/>
    <n v="36.700000405311584"/>
    <n v="136.05000069178641"/>
    <n v="77.359500676918003"/>
    <n v="58.690500014868405"/>
    <n v="77.359499999999997"/>
    <n v="58.690500691786411"/>
  </r>
  <r>
    <x v="1"/>
    <s v="Sin Definir"/>
    <x v="3"/>
    <s v="ADRADA HAZA: Z 344309 PB2019 CASTOR A101 CR. 500 L. 1"/>
    <n v="8143291"/>
    <s v="[EirvceCNTFg]"/>
    <x v="0"/>
    <s v="Confirmado"/>
    <d v="2021-10-06T00:00:00"/>
    <x v="388"/>
    <d v="2021-06-18T00:00:00"/>
    <d v="2022-06-06T00:00:00"/>
    <m/>
    <d v="2022-07-27T00:00:00"/>
    <d v="2022-08-19T00:00:00"/>
    <s v="519 CONDOR"/>
    <s v="519 CONDOR"/>
    <s v="519 CONDOR"/>
    <n v="651.88570332527161"/>
    <n v="387.09999030828476"/>
    <n v="62.614501237869263"/>
    <n v="1101.6001948714256"/>
    <n v="1243.9310284799999"/>
    <n v="-142.33083360857427"/>
    <n v="1243.9309769999988"/>
    <n v="-142.33078212857322"/>
  </r>
  <r>
    <x v="1"/>
    <s v="Sin Definir"/>
    <x v="3"/>
    <s v="LERMA: Z 291168 PEBANG2019 A101 CR. 0009 L. 1"/>
    <n v="8082250"/>
    <s v="[EirvceCNTFg]"/>
    <x v="0"/>
    <s v="Confirmado"/>
    <d v="2021-06-21T00:00:00"/>
    <x v="389"/>
    <d v="2021-11-10T00:00:00"/>
    <d v="2021-09-07T00:00:00"/>
    <m/>
    <d v="2022-08-26T00:00:00"/>
    <d v="2022-09-21T00:00:00"/>
    <s v="519 CONDOR"/>
    <s v="519 CONDOR"/>
    <s v="519 CONDOR"/>
    <n v="251.48500576615334"/>
    <n v="456.65198856592178"/>
    <n v="34.205000638961792"/>
    <n v="742.34199497103691"/>
    <n v="823.7265872785722"/>
    <n v="-81.384592307535286"/>
    <n v="823.72657900000002"/>
    <n v="-81.384584028963104"/>
  </r>
  <r>
    <x v="1"/>
    <s v="Sin Definir"/>
    <x v="3"/>
    <s v="LERMA: Z 291176 PEBANG2019 A101 CR. 1 L. 1"/>
    <n v="8086410"/>
    <s v="[EirvcexCNTfFg]"/>
    <x v="0"/>
    <s v="Confirmado"/>
    <d v="2021-06-21T00:00:00"/>
    <x v="53"/>
    <d v="2022-09-21T00:00:00"/>
    <d v="2021-10-25T00:00:00"/>
    <m/>
    <d v="2022-10-07T00:00:00"/>
    <d v="2022-11-14T00:00:00"/>
    <s v="519 CONDOR"/>
    <s v="519 CONDOR"/>
    <s v="519 CONDOR"/>
    <n v="1272.4183095544577"/>
    <n v="379.37199050188065"/>
    <n v="202.99099898338318"/>
    <n v="1854.7812990397215"/>
    <n v="1523.0152345999998"/>
    <n v="331.76606443972173"/>
    <n v="1521.4820369999984"/>
    <n v="333.29926203972309"/>
  </r>
  <r>
    <x v="1"/>
    <s v="Sin Definir"/>
    <x v="3"/>
    <s v="LERMA: Z 291196 PEBANG2019 A101 CR. 653 L. 1"/>
    <n v="8082263"/>
    <s v="[EirvcexCNTg]"/>
    <x v="1"/>
    <s v="Pend. Cierre Material"/>
    <d v="2021-06-21T00:00:00"/>
    <x v="390"/>
    <d v="2021-12-20T00:00:00"/>
    <d v="2021-09-07T00:00:00"/>
    <m/>
    <d v="2022-10-17T00:00:00"/>
    <d v="2022-10-19T00:00:00"/>
    <s v="519 CONDOR"/>
    <s v="519 CONDOR"/>
    <s v="519 CONDOR"/>
    <n v="350.69700753688812"/>
    <n v="360.05199098587036"/>
    <n v="71.511501312255859"/>
    <n v="782.26049983501434"/>
    <n v="1062.4327509171139"/>
    <n v="-280.17225108209959"/>
    <n v="1062.4492930000004"/>
    <n v="-280.18879316498601"/>
  </r>
  <r>
    <x v="1"/>
    <s v="Sin Definir"/>
    <x v="3"/>
    <s v="PEDROSA VALDEP: Z 344517 PEBANG2019 A101 CR. 669 L. 1"/>
    <n v="8154290"/>
    <s v="[EirvceCNTFg]"/>
    <x v="0"/>
    <s v="Confirmado"/>
    <d v="2021-06-21T00:00:00"/>
    <x v="391"/>
    <d v="2021-06-30T00:00:00"/>
    <d v="2021-10-05T00:00:00"/>
    <m/>
    <d v="2022-05-30T00:00:00"/>
    <d v="2022-06-14T00:00:00"/>
    <s v="519 CONDOR"/>
    <s v="519 CONDOR"/>
    <s v="519 CONDOR"/>
    <n v="402.63980397582054"/>
    <n v="152.77599674463272"/>
    <n v="59.513001203536987"/>
    <n v="614.92880192399025"/>
    <n v="513.54703299999994"/>
    <n v="101.38176892399031"/>
    <n v="513.54703300000062"/>
    <n v="101.38176892398963"/>
  </r>
  <r>
    <x v="1"/>
    <s v="Sin Definir"/>
    <x v="3"/>
    <s v="PINEDA TRANSMO: Z 291750 PEBANG2019 A101 CR. 729 L. 1"/>
    <n v="8145669"/>
    <s v="[EirvceCNTFg]"/>
    <x v="0"/>
    <s v="Confirmado"/>
    <d v="2021-06-21T00:00:00"/>
    <x v="166"/>
    <d v="2021-10-29T00:00:00"/>
    <d v="2021-11-22T00:00:00"/>
    <m/>
    <d v="2022-09-29T00:00:00"/>
    <d v="2022-11-02T00:00:00"/>
    <s v="519 CONDOR"/>
    <s v="519 CONDOR"/>
    <s v="519 CONDOR"/>
    <n v="294.17800602316856"/>
    <n v="360.05199098587036"/>
    <n v="59.513001203536987"/>
    <n v="713.74299821257591"/>
    <n v="534.730817"/>
    <n v="179.01218121257591"/>
    <n v="534.73081700000012"/>
    <n v="179.0121812125758"/>
  </r>
  <r>
    <x v="1"/>
    <s v="Sin Definir"/>
    <x v="3"/>
    <s v="PINEDA TRANSMO: Z 344333 PEBANG2019 A101 CR. 37 L. 1"/>
    <n v="8145670"/>
    <s v="[EirvceCNTFg]"/>
    <x v="0"/>
    <s v="Confirmado"/>
    <d v="2021-06-21T00:00:00"/>
    <x v="392"/>
    <d v="2021-10-26T00:00:00"/>
    <d v="2022-02-09T00:00:00"/>
    <m/>
    <d v="2023-03-28T00:00:00"/>
    <d v="2023-04-14T00:00:00"/>
    <s v="519 CONDOR"/>
    <s v="519 CONDOR"/>
    <s v="519 CONDOR"/>
    <n v="307.12110504508018"/>
    <n v="232.53999418020248"/>
    <n v="56.349501132965088"/>
    <n v="596.01060035824776"/>
    <n v="557.55981000000008"/>
    <n v="38.450790358247673"/>
    <n v="557.55981000000031"/>
    <n v="38.450790358247446"/>
  </r>
  <r>
    <x v="1"/>
    <s v="Sin Definir"/>
    <x v="3"/>
    <s v="PINEDA TRANSMO: Z 344334 PEBANG2019 A101 CR. 997 L. 1"/>
    <n v="8145672"/>
    <s v="[EirvceCNTFg]"/>
    <x v="0"/>
    <s v="Confirmado"/>
    <d v="2021-06-21T00:00:00"/>
    <x v="393"/>
    <d v="2021-11-02T00:00:00"/>
    <d v="2021-11-08T00:00:00"/>
    <m/>
    <d v="2022-09-29T00:00:00"/>
    <d v="2022-10-31T00:00:00"/>
    <s v="519 CONDOR"/>
    <s v="519 CONDOR"/>
    <s v="519 CONDOR"/>
    <n v="239.48300453275442"/>
    <n v="263.45199340581894"/>
    <n v="46.85900092124939"/>
    <n v="549.79399885982275"/>
    <n v="563.57306600000004"/>
    <n v="-13.77906714017729"/>
    <n v="563.57306600000049"/>
    <n v="-13.779067140177744"/>
  </r>
  <r>
    <x v="1"/>
    <s v="Sin Definir"/>
    <x v="3"/>
    <s v="PINEDA TRANSMONTE:Z 329322 PEBANG2019 A101 CR. 3814 L. 1"/>
    <n v="8035357"/>
    <s v="[EirvceCNTfFg]"/>
    <x v="0"/>
    <s v="Confirmado"/>
    <d v="2021-06-21T00:00:00"/>
    <x v="394"/>
    <d v="2021-10-22T00:00:00"/>
    <d v="2022-02-09T00:00:00"/>
    <m/>
    <d v="2023-03-28T00:00:00"/>
    <d v="2023-04-14T00:00:00"/>
    <s v="519 CONDOR"/>
    <s v="519 CONDOR"/>
    <s v="519 CONDOR"/>
    <n v="169.97850425541401"/>
    <n v="132.07599669694901"/>
    <n v="24.714500427246094"/>
    <n v="326.76900137960911"/>
    <n v="394.37922600000002"/>
    <n v="-67.610224620390909"/>
    <n v="394.37922600000019"/>
    <n v="-67.610224620391079"/>
  </r>
  <r>
    <x v="1"/>
    <s v="Sin Definir"/>
    <x v="3"/>
    <s v="S.MILLAN SAZAD:Z346451 PEBANG2020 A101"/>
    <n v="1934467"/>
    <s v="[EirmtpvjsSceCNTg]"/>
    <x v="1"/>
    <s v="Pend. Cierre Material"/>
    <d v="2021-06-22T00:00:00"/>
    <x v="395"/>
    <d v="2021-09-07T00:00:00"/>
    <d v="2021-09-13T00:00:00"/>
    <m/>
    <d v="2022-03-17T00:00:00"/>
    <d v="2022-04-13T00:00:00"/>
    <s v="519 CONDOR"/>
    <s v="519 CONDOR"/>
    <s v="519 CONDOR"/>
    <n v="122.21000007539988"/>
    <n v="58.749998271465302"/>
    <n v="15.210000276565552"/>
    <n v="196.16999862343073"/>
    <n v="243.35185600000003"/>
    <n v="-47.181857376569297"/>
    <n v="243.351856"/>
    <n v="-47.181857376569269"/>
  </r>
  <r>
    <x v="1"/>
    <s v="Sin Definir"/>
    <x v="3"/>
    <s v="TRESPADERNE:Z346502 PEBANG2020 A101"/>
    <n v="1935712"/>
    <s v="[EirmtpvjsScexCNTfFg]"/>
    <x v="0"/>
    <s v="Confirmado"/>
    <d v="2021-06-22T00:00:00"/>
    <x v="396"/>
    <d v="2021-07-29T00:00:00"/>
    <d v="2021-09-07T00:00:00"/>
    <m/>
    <d v="2022-04-30T00:00:00"/>
    <d v="2022-06-02T00:00:00"/>
    <s v="519 CONDOR"/>
    <s v="519 CONDOR"/>
    <s v="519 CONDOR"/>
    <n v="360.98999489098787"/>
    <n v="62.619998157024384"/>
    <n v="99.229996919631958"/>
    <n v="522.83998996764421"/>
    <n v="257.39811100000003"/>
    <n v="265.44187896764419"/>
    <n v="257.39811099999997"/>
    <n v="265.44187896764424"/>
  </r>
  <r>
    <x v="1"/>
    <s v="Sin Definir"/>
    <x v="3"/>
    <s v="TRESPADERNE:Z346524 PEBANG2020 A101"/>
    <n v="1935715"/>
    <s v="[EirmtpvjsSceCNTfFg]"/>
    <x v="0"/>
    <s v="Confirmado"/>
    <d v="2021-06-22T00:00:00"/>
    <x v="397"/>
    <d v="2021-09-17T00:00:00"/>
    <d v="2022-02-07T00:00:00"/>
    <m/>
    <d v="2022-07-29T00:00:00"/>
    <d v="2022-09-14T00:00:00"/>
    <s v="519 CONDOR"/>
    <s v="519 CONDOR"/>
    <s v="519 CONDOR"/>
    <n v="540.19000056758523"/>
    <n v="81.969997584819794"/>
    <n v="75.250001907348633"/>
    <n v="697.41000005975366"/>
    <n v="551.42263074999994"/>
    <n v="145.98736930975372"/>
    <n v="551.42259500000011"/>
    <n v="145.98740505975354"/>
  </r>
  <r>
    <x v="1"/>
    <s v="Sin Definir"/>
    <x v="3"/>
    <s v="TRESPADERNE:Z346526 PEBANG2020 A101"/>
    <n v="1936190"/>
    <s v="[EirmtpvjsSceCNTfFg]"/>
    <x v="0"/>
    <s v="Confirmado"/>
    <d v="2021-06-22T00:00:00"/>
    <x v="398"/>
    <d v="2021-07-28T00:00:00"/>
    <d v="2021-09-07T00:00:00"/>
    <m/>
    <d v="2022-05-25T00:00:00"/>
    <d v="2022-06-17T00:00:00"/>
    <s v="519 CONDOR"/>
    <s v="519 CONDOR"/>
    <s v="519 CONDOR"/>
    <n v="473.50000266358256"/>
    <n v="252.2499925494194"/>
    <n v="97.370002508163452"/>
    <n v="823.11999772116542"/>
    <n v="735.02483404525378"/>
    <n v="88.095163675911635"/>
    <n v="735.02482399999974"/>
    <n v="88.095173721165679"/>
  </r>
  <r>
    <x v="1"/>
    <s v="Sin Definir"/>
    <x v="3"/>
    <s v="VILLASANA MENA:Z292458 1PB2019 CASTOR A101"/>
    <n v="1930111"/>
    <s v="[EirmtpvjsScexCNTfFg]"/>
    <x v="0"/>
    <s v="Confirmado"/>
    <d v="2021-06-22T00:00:00"/>
    <x v="399"/>
    <d v="2021-10-28T00:00:00"/>
    <d v="2022-02-17T00:00:00"/>
    <m/>
    <d v="2022-12-11T00:00:00"/>
    <d v="2022-12-29T00:00:00"/>
    <s v="519 CONDOR"/>
    <s v="N/A"/>
    <s v="519 CONDOR"/>
    <n v="2582.8928781354552"/>
    <n v="0"/>
    <n v="18.740000009536743"/>
    <n v="2601.632878144992"/>
    <n v="1308.5477300000002"/>
    <n v="1293.0851481449918"/>
    <n v="1308.54773"/>
    <n v="1293.085148144992"/>
  </r>
  <r>
    <x v="1"/>
    <s v="Sin Definir"/>
    <x v="3"/>
    <s v="LERMA: Z 291207 PEBANG2019 A101 CR. 299 L. 1"/>
    <n v="8082274"/>
    <s v="[EirvceCNTFg]"/>
    <x v="0"/>
    <s v="Confirmado"/>
    <d v="2021-06-21T00:00:00"/>
    <x v="247"/>
    <d v="2022-03-22T00:00:00"/>
    <d v="2022-03-01T00:00:00"/>
    <m/>
    <d v="2022-08-26T00:00:00"/>
    <d v="2022-09-23T00:00:00"/>
    <s v="519 CONDOR"/>
    <s v="519 CONDOR"/>
    <s v="519 CONDOR"/>
    <n v="338.09139141440392"/>
    <n v="275.04399311542511"/>
    <n v="9.8217997550964355"/>
    <n v="622.95718428492546"/>
    <n v="1055.9155290000001"/>
    <n v="-432.95834471507465"/>
    <n v="2120.1945559999995"/>
    <n v="-1497.237371715074"/>
  </r>
  <r>
    <x v="1"/>
    <s v="Sin Definir"/>
    <x v="3"/>
    <s v="TRNE.: ALIM A-101 PEBANG2020 TRESPADERNE"/>
    <n v="8246379"/>
    <s v="[irvceCNTFg]"/>
    <x v="0"/>
    <s v="Confirmado"/>
    <m/>
    <x v="400"/>
    <d v="2021-06-22T00:00:00"/>
    <d v="2022-03-01T00:00:00"/>
    <m/>
    <d v="2022-05-16T00:00:00"/>
    <d v="2022-05-30T00:00:00"/>
    <s v="519 CONDOR"/>
    <s v="N/A"/>
    <s v="N/A"/>
    <n v="215.78179770708084"/>
    <n v="0"/>
    <n v="0"/>
    <n v="215.78179770708084"/>
    <n v="370.64176300000003"/>
    <n v="-154.85996529291918"/>
    <n v="370.64176300000003"/>
    <n v="-154.85996529291918"/>
  </r>
  <r>
    <x v="1"/>
    <s v="Sin Definir"/>
    <x v="3"/>
    <s v="PDED.: ALIM A-101 PEBANG2020 PEÑARANDA DE DUERO"/>
    <n v="8247831"/>
    <s v="[irvcexCNTFg]"/>
    <x v="0"/>
    <s v="Confirmado"/>
    <m/>
    <x v="401"/>
    <d v="2021-06-28T00:00:00"/>
    <d v="2021-11-08T00:00:00"/>
    <m/>
    <d v="2022-03-31T00:00:00"/>
    <d v="2022-04-19T00:00:00"/>
    <s v="519 CONDOR"/>
    <s v="N/A"/>
    <s v="N/A"/>
    <n v="1666.1403602361679"/>
    <n v="0"/>
    <n v="0"/>
    <n v="1666.1403602361679"/>
    <n v="3140.8773020000008"/>
    <n v="-1474.7369417638329"/>
    <n v="2987.2623019999978"/>
    <n v="-1321.1219417638299"/>
  </r>
  <r>
    <x v="1"/>
    <s v="Sin Definir"/>
    <x v="3"/>
    <s v="TRNE.: ALIM A-101 PEBANG2020 NOFUENTES"/>
    <n v="8246919"/>
    <s v="[irvceCNTg]"/>
    <x v="1"/>
    <s v="Pend. Cierre Material"/>
    <m/>
    <x v="324"/>
    <d v="2021-06-23T00:00:00"/>
    <d v="2022-03-01T00:00:00"/>
    <m/>
    <d v="2022-07-25T00:00:00"/>
    <d v="2022-09-17T00:00:00"/>
    <s v="519 CONDOR"/>
    <s v="N/A"/>
    <s v="N/A"/>
    <n v="361.30609640145303"/>
    <n v="0"/>
    <n v="0"/>
    <n v="361.30609640145303"/>
    <n v="718.73849450000012"/>
    <n v="-357.43239809854708"/>
    <n v="718.7384229999999"/>
    <n v="-357.43232659854687"/>
  </r>
  <r>
    <x v="1"/>
    <s v="Sin Definir"/>
    <x v="3"/>
    <s v="TRNE.: ALIM A-101 PEBANG2020 PEDROSA DE TOBALINA"/>
    <n v="8247136"/>
    <s v="[irvcexCNTFg]"/>
    <x v="0"/>
    <s v="Confirmado"/>
    <m/>
    <x v="324"/>
    <d v="2021-06-23T00:00:00"/>
    <d v="2022-01-20T00:00:00"/>
    <m/>
    <d v="2022-04-30T00:00:00"/>
    <d v="2022-09-17T00:00:00"/>
    <s v="519 CONDOR"/>
    <s v="N/A"/>
    <s v="N/A"/>
    <n v="882.31237986683846"/>
    <n v="0"/>
    <n v="0"/>
    <n v="882.31237986683846"/>
    <n v="1332.695637"/>
    <n v="-450.38325713316158"/>
    <n v="1332.3720369999999"/>
    <n v="-450.05965713316141"/>
  </r>
  <r>
    <x v="1"/>
    <s v="Greenfield"/>
    <x v="3"/>
    <s v="BU: Greenfield Calle José Maria Codón, 6 20v. "/>
    <n v="8248538"/>
    <s v="[irvceCNTg]"/>
    <x v="1"/>
    <s v="Pend. Cierre Material"/>
    <m/>
    <x v="327"/>
    <d v="2021-06-29T00:00:00"/>
    <d v="2021-07-01T00:00:00"/>
    <m/>
    <d v="2021-07-07T00:00:00"/>
    <d v="2021-07-30T00:00:00"/>
    <s v="519 CONDOR"/>
    <s v="N/A"/>
    <s v="N/A"/>
    <n v="17.020700223743916"/>
    <n v="0"/>
    <n v="0"/>
    <n v="17.020700223743916"/>
    <n v="21.454699999999999"/>
    <n v="-4.4339997762560834"/>
    <n v="21.454699999999999"/>
    <n v="-4.4339997762560834"/>
  </r>
  <r>
    <x v="1"/>
    <s v="Sin Definir"/>
    <x v="3"/>
    <s v="SALAS INFANTES: Z 339391 PB2019 CASTOR A101 CR. 3 L. 8"/>
    <n v="8143736"/>
    <s v="[EirvcexCNTFg]"/>
    <x v="0"/>
    <s v="Confirmado"/>
    <d v="2021-07-21T00:00:00"/>
    <x v="308"/>
    <d v="2023-04-10T00:00:00"/>
    <d v="2022-07-18T00:00:00"/>
    <m/>
    <d v="2023-05-31T00:00:00"/>
    <d v="2023-06-28T00:00:00"/>
    <s v="519 CONDOR"/>
    <s v="519 CONDOR"/>
    <s v="519 CONDOR"/>
    <n v="3423.1663434803486"/>
    <n v="13.454999685287476"/>
    <n v="275.37181426431789"/>
    <n v="3711.993157429954"/>
    <n v="5010.7149389999995"/>
    <n v="-1298.7217815700456"/>
    <n v="5010.7149389999986"/>
    <n v="-1298.7217815700446"/>
  </r>
  <r>
    <x v="1"/>
    <s v="Sin Definir"/>
    <x v="3"/>
    <s v="S.MILLAN SAZAD:Z346450 PB2020 CASTOR A101"/>
    <n v="1934466"/>
    <s v="[EirmtpvjsScaeCNT]"/>
    <x v="5"/>
    <s v="Solicitada Anulación"/>
    <d v="2021-09-01T00:00:00"/>
    <x v="402"/>
    <d v="2021-09-23T00:00:00"/>
    <d v="2022-02-17T00:00:00"/>
    <m/>
    <d v="2024-03-05T00:00:00"/>
    <d v="2024-03-07T00:00:00"/>
    <s v="519 CONDOR"/>
    <s v="519 CONDOR"/>
    <s v="519 CONDOR"/>
    <n v="226.01999710127711"/>
    <n v="27.789999186992645"/>
    <n v="20.880000352859497"/>
    <n v="274.68999664112926"/>
    <n v="16.011300177383433"/>
    <n v="258.67869646374584"/>
    <n v="16.011300000000002"/>
    <n v="258.67869664112925"/>
  </r>
  <r>
    <x v="1"/>
    <s v="Sin Definir"/>
    <x v="3"/>
    <s v="SOTOPALACIOS:Z347580 2PBG2019 CASTOR A102"/>
    <n v="1948286"/>
    <s v="[EirmtpvjsScexCNTg]"/>
    <x v="1"/>
    <s v="Pend. Cierre Material"/>
    <d v="2021-07-21T00:00:00"/>
    <x v="403"/>
    <d v="2021-10-14T00:00:00"/>
    <d v="2022-03-03T00:00:00"/>
    <m/>
    <d v="2023-04-14T00:00:00"/>
    <d v="2023-05-09T00:00:00"/>
    <s v="519 CONDOR"/>
    <s v="N/A"/>
    <s v="519 CONDOR"/>
    <n v="5681.5800244286656"/>
    <n v="0"/>
    <n v="5.7300000190734863"/>
    <n v="5687.3100244477391"/>
    <n v="6088.7832499027245"/>
    <n v="-401.47322545498537"/>
    <n v="6088.7832499999995"/>
    <n v="-401.47322555226037"/>
  </r>
  <r>
    <x v="1"/>
    <s v="Circuitos"/>
    <x v="3"/>
    <s v="BG.AR009:EB TME MC PLAZA MAYOR Z (TIENDA) 0900269"/>
    <n v="8252123"/>
    <s v="[irveCNTh]"/>
    <x v="1"/>
    <s v="Pend. Cierre Tesa"/>
    <m/>
    <x v="404"/>
    <d v="2021-07-07T00:00:00"/>
    <d v="2023-12-26T00:00:00"/>
    <m/>
    <d v="2024-05-20T00:00:00"/>
    <m/>
    <s v="519 CONDOR"/>
    <s v="N/A"/>
    <s v="N/A"/>
    <n v="10.679400123655796"/>
    <n v="0"/>
    <n v="0"/>
    <n v="10.679400123655796"/>
    <n v="10.192"/>
    <n v="0.48740012365579588"/>
    <n v="0"/>
    <n v="10.679400123655796"/>
  </r>
  <r>
    <x v="1"/>
    <s v="Sin Definir"/>
    <x v="3"/>
    <s v="09 EDLM.: ALIM  A-101 PEBANG2020 ESPINOSA"/>
    <n v="8252133"/>
    <s v="[irvceCNTFg]"/>
    <x v="0"/>
    <s v="Confirmado"/>
    <m/>
    <x v="361"/>
    <d v="2021-07-08T00:00:00"/>
    <d v="2021-10-13T00:00:00"/>
    <m/>
    <d v="2022-01-31T00:00:00"/>
    <d v="2022-09-17T00:00:00"/>
    <s v="519 CONDOR"/>
    <s v="N/A"/>
    <s v="N/A"/>
    <n v="433.01599292457104"/>
    <n v="0"/>
    <n v="0"/>
    <n v="433.01599292457104"/>
    <n v="645.44134799999983"/>
    <n v="-212.4253550754288"/>
    <n v="645.44134799999983"/>
    <n v="-212.4253550754288"/>
  </r>
  <r>
    <x v="1"/>
    <s v="Sin Definir"/>
    <x v="3"/>
    <s v="09 EDLM.::: ALIM  A-101A PEBANG2020 QUINTANA"/>
    <n v="8252936"/>
    <s v="[idrvceCNTFg]"/>
    <x v="0"/>
    <s v="Confirmado"/>
    <m/>
    <x v="305"/>
    <d v="2021-07-09T00:00:00"/>
    <d v="2022-03-01T00:00:00"/>
    <m/>
    <d v="2022-06-30T00:00:00"/>
    <d v="2022-09-17T00:00:00"/>
    <s v="519 CONDOR"/>
    <s v="N/A"/>
    <s v="N/A"/>
    <n v="423.97208806872368"/>
    <n v="0"/>
    <n v="0"/>
    <n v="423.97208806872368"/>
    <n v="443.09355500000004"/>
    <n v="-19.121466931276359"/>
    <n v="443.09355500000009"/>
    <n v="-19.121466931276416"/>
  </r>
  <r>
    <x v="1"/>
    <s v="Sin Definir"/>
    <x v="3"/>
    <s v="ESTEPAR:Z346773 PB20 CASTOR A101 "/>
    <n v="8218022"/>
    <s v="[EirvcexCNTg]"/>
    <x v="1"/>
    <s v="Pend. Cierre Material"/>
    <d v="2021-07-21T00:00:00"/>
    <x v="405"/>
    <d v="2022-03-09T00:00:00"/>
    <d v="2022-03-01T00:00:00"/>
    <m/>
    <d v="2023-04-19T00:00:00"/>
    <d v="2023-05-19T00:00:00"/>
    <s v="519 CONDOR"/>
    <s v="519 CONDOR"/>
    <s v="519 CONDOR"/>
    <n v="1501.5608249892866"/>
    <n v="58.865999102592468"/>
    <n v="133.60588728358823"/>
    <n v="1694.0327113754674"/>
    <n v="1909.367622"/>
    <n v="-215.33491062453254"/>
    <n v="1909.3676220000002"/>
    <n v="-215.33491062453277"/>
  </r>
  <r>
    <x v="1"/>
    <s v="Sin Definir"/>
    <x v="3"/>
    <s v="TUBILLA LAGO:Z345963 PB2020 CASTOR A101"/>
    <n v="1930659"/>
    <s v="[EirmtpvcexCNTfFg]"/>
    <x v="0"/>
    <s v="Confirmado"/>
    <d v="2021-07-09T00:00:00"/>
    <x v="406"/>
    <d v="2022-01-18T00:00:00"/>
    <d v="2022-02-10T00:00:00"/>
    <m/>
    <d v="2022-11-30T00:00:00"/>
    <d v="2023-05-30T00:00:00"/>
    <s v="519 CONDOR"/>
    <s v="519 CONDOR"/>
    <s v="519 CONDOR"/>
    <n v="5022.907959713757"/>
    <n v="198.06999415159225"/>
    <n v="314.67678038872509"/>
    <n v="5535.6547342540744"/>
    <n v="6415.2867120000001"/>
    <n v="-879.63197774592572"/>
    <n v="6415.2867120000037"/>
    <n v="-879.63197774592936"/>
  </r>
  <r>
    <x v="1"/>
    <s v="Sin Definir"/>
    <x v="3"/>
    <s v="ESTEPAR:Z346779 PB20 CASTOR A101 "/>
    <n v="8218054"/>
    <s v="[EirvcexCNTfFg]"/>
    <x v="0"/>
    <s v="Confirmado"/>
    <d v="2021-07-21T00:00:00"/>
    <x v="407"/>
    <d v="2021-12-13T00:00:00"/>
    <d v="2022-07-18T00:00:00"/>
    <m/>
    <d v="2022-10-31T00:00:00"/>
    <d v="2022-11-25T00:00:00"/>
    <s v="519 CONDOR"/>
    <s v="519 CONDOR"/>
    <s v="519 CONDOR"/>
    <n v="308.13950035348535"/>
    <n v="7.7279998064041138"/>
    <n v="11.998500108718872"/>
    <n v="327.86600026860833"/>
    <n v="469.55984400000011"/>
    <n v="-141.69384373139178"/>
    <n v="469.55984400000006"/>
    <n v="-141.69384373139172"/>
  </r>
  <r>
    <x v="1"/>
    <s v="Sin Definir"/>
    <x v="3"/>
    <s v="09 BG.GA: ALIM  A-105A PEBANG2020 EXP.1 TENDIDO"/>
    <n v="8252935"/>
    <s v="[idrvcexCNTFg]"/>
    <x v="0"/>
    <s v="Confirmado"/>
    <m/>
    <x v="408"/>
    <d v="2021-07-15T00:00:00"/>
    <d v="2022-03-01T00:00:00"/>
    <m/>
    <d v="2022-11-15T00:00:00"/>
    <d v="2022-11-28T00:00:00"/>
    <s v="519 CONDOR"/>
    <s v="N/A"/>
    <s v="N/A"/>
    <n v="2357.3636001944542"/>
    <n v="0"/>
    <n v="0"/>
    <n v="2357.3636001944542"/>
    <n v="2447.0601080000006"/>
    <n v="-89.696507805546389"/>
    <n v="2447.0601079999997"/>
    <n v="-89.69650780554548"/>
  </r>
  <r>
    <x v="1"/>
    <s v="Sin Definir"/>
    <x v="3"/>
    <s v="PEBANG20 BG/ARLANZON:Z143599-1 H21SG A108"/>
    <n v="1955841"/>
    <s v="[EirmtpvjsSceCNTfFg]"/>
    <x v="0"/>
    <s v="Confirmado"/>
    <d v="2021-07-13T00:00:00"/>
    <x v="385"/>
    <d v="2021-08-21T00:00:00"/>
    <d v="2022-07-14T00:00:00"/>
    <m/>
    <d v="2022-10-31T00:00:00"/>
    <d v="2022-11-24T00:00:00"/>
    <s v="519 CONDOR"/>
    <s v="519 CONDOR"/>
    <s v="519 CONDOR"/>
    <n v="395.33000227436423"/>
    <n v="60.84999805688858"/>
    <n v="87.990001022815704"/>
    <n v="544.17000135406852"/>
    <n v="217.65267873242189"/>
    <n v="326.5173226216466"/>
    <n v="217.65267800000007"/>
    <n v="326.51732335406848"/>
  </r>
  <r>
    <x v="1"/>
    <s v="Sin Definir"/>
    <x v="3"/>
    <s v="BG/ARLANZON:Z144569 PEBANG2020 A104"/>
    <n v="1935644"/>
    <s v="[EirmtpvjsSceCNTfFg]"/>
    <x v="0"/>
    <s v="Confirmado"/>
    <d v="2021-07-13T00:00:00"/>
    <x v="409"/>
    <d v="2021-08-18T00:00:00"/>
    <d v="2021-09-01T00:00:00"/>
    <m/>
    <d v="2023-01-25T00:00:00"/>
    <d v="2023-02-21T00:00:00"/>
    <s v="519 CONDOR"/>
    <s v="519 CONDOR"/>
    <s v="519 CONDOR"/>
    <n v="26.060000222176313"/>
    <n v="4.7099998593330383"/>
    <n v="16.900000154972076"/>
    <n v="47.670000236481428"/>
    <n v="42.606690959945681"/>
    <n v="5.0633092765357475"/>
    <n v="42.606690999999998"/>
    <n v="5.0633092364814303"/>
  </r>
  <r>
    <x v="1"/>
    <s v="Sin Definir"/>
    <x v="3"/>
    <s v="BG/ARLANZON:Z348272 HIST_STNGO21 A103"/>
    <n v="1955707"/>
    <s v="[Eia]"/>
    <x v="5"/>
    <s v="Anulado"/>
    <d v="2021-07-13T00:00:00"/>
    <x v="410"/>
    <d v="2021-07-13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298 HIST_STNGO21 A104"/>
    <n v="1956387"/>
    <s v="[Eia]"/>
    <x v="5"/>
    <s v="Anulado"/>
    <d v="2021-07-13T00:00:00"/>
    <x v="410"/>
    <d v="2021-07-13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332 HIST_STNGO21 A107"/>
    <n v="1956714"/>
    <s v="[Eia]"/>
    <x v="5"/>
    <s v="Anulado"/>
    <d v="2021-07-13T00:00:00"/>
    <x v="410"/>
    <d v="2021-07-13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TRESPADERNE:Z346519 PEBANG2020 A101"/>
    <n v="1935714"/>
    <s v="[EirmtpvjsScexCNTfFg]"/>
    <x v="0"/>
    <s v="Confirmado"/>
    <d v="2021-07-13T00:00:00"/>
    <x v="411"/>
    <d v="2022-01-27T00:00:00"/>
    <d v="2022-03-03T00:00:00"/>
    <m/>
    <d v="2022-05-25T00:00:00"/>
    <d v="2022-06-29T00:00:00"/>
    <s v="519 CONDOR"/>
    <s v="519 CONDOR"/>
    <s v="519 CONDOR"/>
    <n v="358.91399978226423"/>
    <n v="93.57999724149704"/>
    <n v="4.179999828338623"/>
    <n v="456.67399685209989"/>
    <n v="363.48874799999999"/>
    <n v="93.185248852099903"/>
    <n v="363.48874800000027"/>
    <n v="93.185248852099619"/>
  </r>
  <r>
    <x v="1"/>
    <s v="Sin Definir"/>
    <x v="3"/>
    <s v="ESTEPAR:Z346775 PB20 CASTOR A101 "/>
    <n v="8218038"/>
    <s v="[EirvexCNTg]"/>
    <x v="1"/>
    <s v="Pend. Cierre Material"/>
    <d v="2021-07-21T00:00:00"/>
    <x v="105"/>
    <d v="2023-05-31T00:00:00"/>
    <d v="2022-03-01T00:00:00"/>
    <m/>
    <d v="2023-06-19T00:00:00"/>
    <d v="2023-07-24T00:00:00"/>
    <s v="N/A"/>
    <s v="N/A"/>
    <s v="N/A"/>
    <n v="0"/>
    <n v="0"/>
    <n v="0"/>
    <n v="0"/>
    <n v="1628.3992249999999"/>
    <n v="-1628.3992249999999"/>
    <n v="1628.3992249999997"/>
    <n v="-1628.3992249999997"/>
  </r>
  <r>
    <x v="1"/>
    <s v="Sin Definir"/>
    <x v="3"/>
    <s v="HONTORIA PINAR:Z346933 PB20 CASTOR A101 "/>
    <n v="8218058"/>
    <s v="[EirvcexCNTfFg]"/>
    <x v="0"/>
    <s v="Confirmado"/>
    <d v="2021-07-21T00:00:00"/>
    <x v="412"/>
    <d v="2022-02-17T00:00:00"/>
    <d v="2022-03-01T00:00:00"/>
    <m/>
    <d v="2022-12-22T00:00:00"/>
    <d v="2023-01-10T00:00:00"/>
    <s v="519 CONDOR"/>
    <s v="519 CONDOR"/>
    <s v="519 CONDOR"/>
    <n v="1000.6549721360207"/>
    <n v="217.08399456739426"/>
    <n v="90.695809201906741"/>
    <n v="1308.4347759053217"/>
    <n v="1491.2169740000002"/>
    <n v="-182.78219809467851"/>
    <n v="1491.2169740000002"/>
    <n v="-182.78219809467851"/>
  </r>
  <r>
    <x v="1"/>
    <s v="Sin Definir"/>
    <x v="3"/>
    <s v="BG/ARLANZON:Z348331 HIST_STNGO21 A109"/>
    <n v="1956712"/>
    <s v="[Eia]"/>
    <x v="5"/>
    <s v="Anulado"/>
    <d v="2021-09-07T00:00:00"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327 HIST_STNGO21 A104"/>
    <n v="1956707"/>
    <s v="[ia]"/>
    <x v="5"/>
    <s v="Anulado"/>
    <m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302 HIST_STNGO21 A107"/>
    <n v="1956705"/>
    <s v="[EirmtpvcaCNTfF]"/>
    <x v="5"/>
    <s v="Solicitada Anulación"/>
    <d v="2021-09-07T00:00:00"/>
    <x v="180"/>
    <d v="2021-11-09T00:00:00"/>
    <m/>
    <m/>
    <d v="2024-02-13T00:00:00"/>
    <d v="2024-05-13T00:00:00"/>
    <s v="N/A"/>
    <s v="N/A"/>
    <s v="N/A"/>
    <n v="0"/>
    <n v="0"/>
    <n v="0"/>
    <n v="0"/>
    <n v="32.636300114440921"/>
    <n v="-32.636300114440921"/>
    <n v="12.2523"/>
    <n v="-12.2523"/>
  </r>
  <r>
    <x v="1"/>
    <s v="Sin Definir"/>
    <x v="3"/>
    <s v="BG/ARLANZON:Z348319 HIST_STNGO21 A105"/>
    <n v="1956406"/>
    <s v="[EirmtpvjsSceCNTg]"/>
    <x v="1"/>
    <s v="Pend. Cierre Material"/>
    <d v="2021-09-07T00:00:00"/>
    <x v="180"/>
    <d v="2021-11-09T00:00:00"/>
    <d v="2022-02-24T00:00:00"/>
    <m/>
    <d v="2022-03-24T00:00:00"/>
    <d v="2022-04-22T00:00:00"/>
    <s v="519 CONDOR"/>
    <s v="519 CONDOR"/>
    <s v="519 CONDOR"/>
    <n v="107.82000060752034"/>
    <n v="8.7199997305870056"/>
    <n v="21.520000219345093"/>
    <n v="138.06000055745244"/>
    <n v="97.068445062942502"/>
    <n v="40.991555494509939"/>
    <n v="97.068444999999997"/>
    <n v="40.991555557452443"/>
  </r>
  <r>
    <x v="1"/>
    <s v="Sin Definir"/>
    <x v="3"/>
    <s v="BG/ARLANZON:Z348299 HIST_STNGO21 A107"/>
    <n v="1956388"/>
    <s v="[EirmtpvjsSceCNTfFg]"/>
    <x v="0"/>
    <s v="Confirmado"/>
    <d v="2021-09-07T00:00:00"/>
    <x v="413"/>
    <d v="2021-11-20T00:00:00"/>
    <d v="2022-02-24T00:00:00"/>
    <m/>
    <d v="2022-03-08T00:00:00"/>
    <d v="2022-03-21T00:00:00"/>
    <s v="519 CONDOR"/>
    <s v="519 CONDOR"/>
    <s v="519 CONDOR"/>
    <n v="19.140000455081463"/>
    <n v="4.7099998593330383"/>
    <n v="16.460000157356262"/>
    <n v="40.310000471770763"/>
    <n v="41.256882011444091"/>
    <n v="-0.94688153967332767"/>
    <n v="41.256881999999983"/>
    <n v="-0.94688152822921978"/>
  </r>
  <r>
    <x v="1"/>
    <s v="Sin Definir"/>
    <x v="3"/>
    <s v="BG/ARLANZON:Z348297 HIST_STNGO21 A107"/>
    <n v="1956386"/>
    <s v="[EirmtpvjsSceCNTfFg]"/>
    <x v="0"/>
    <s v="Confirmado"/>
    <d v="2021-09-07T00:00:00"/>
    <x v="180"/>
    <d v="2021-11-09T00:00:00"/>
    <d v="2022-02-24T00:00:00"/>
    <m/>
    <d v="2022-03-31T00:00:00"/>
    <d v="2022-04-26T00:00:00"/>
    <s v="519 CONDOR"/>
    <s v="519 CONDOR"/>
    <s v="519 CONDOR"/>
    <n v="13.13000013679266"/>
    <n v="4.7099998593330383"/>
    <n v="16.460000157356262"/>
    <n v="34.30000015348196"/>
    <n v="44.730843011444094"/>
    <n v="-10.430842857962134"/>
    <n v="44.730842999999993"/>
    <n v="-10.430842846518033"/>
  </r>
  <r>
    <x v="1"/>
    <s v="Sin Definir"/>
    <x v="3"/>
    <s v="BG/ARLANZON:Z348290 HIST_STNGO21 A102"/>
    <n v="1956383"/>
    <s v="[EirmtpvsSceCNTg]"/>
    <x v="1"/>
    <s v="Pend. Cierre Material"/>
    <d v="2021-09-07T00:00:00"/>
    <x v="414"/>
    <d v="2022-10-25T00:00:00"/>
    <d v="2022-02-28T00:00:00"/>
    <m/>
    <d v="2023-02-28T00:00:00"/>
    <d v="2023-03-27T00:00:00"/>
    <s v="519 CONDOR"/>
    <s v="519 CONDOR"/>
    <s v="519 CONDOR"/>
    <n v="181.27000221610069"/>
    <n v="43.269998729228973"/>
    <n v="22.656600226537876"/>
    <n v="247.19660117186754"/>
    <n v="364.02434500000004"/>
    <n v="-116.8277438281325"/>
    <n v="364.02520300000003"/>
    <n v="-116.82860182813249"/>
  </r>
  <r>
    <x v="1"/>
    <s v="Sin Definir"/>
    <x v="3"/>
    <s v="BG/ARLANZON:Z348288 HIST_STNGO21 A102"/>
    <n v="1956377"/>
    <s v="[EirmtpvjsScaeCNTfF]"/>
    <x v="5"/>
    <s v="Solicitada Anulación"/>
    <d v="2021-09-07T00:00:00"/>
    <x v="415"/>
    <d v="2021-12-04T00:00:00"/>
    <d v="2022-02-24T00:00:00"/>
    <m/>
    <d v="2023-03-21T00:00:00"/>
    <d v="2023-04-05T00:00:00"/>
    <s v="519 CONDOR"/>
    <s v="519 CONDOR"/>
    <s v="519 CONDOR"/>
    <n v="325.20999980717897"/>
    <n v="40.799998700618744"/>
    <n v="62.000000715255737"/>
    <n v="428.00999922305346"/>
    <n v="26.080039999999997"/>
    <n v="401.92995922305346"/>
    <n v="26.080807999999998"/>
    <n v="401.92919122305346"/>
  </r>
  <r>
    <x v="1"/>
    <s v="Sin Definir"/>
    <x v="3"/>
    <s v="BG/ARLANZON:Z348279 HIST_STNGO21 A103"/>
    <n v="1955710"/>
    <s v="[EirmtpvjceCNTfF]"/>
    <x v="0"/>
    <s v="Confirmado"/>
    <d v="2021-08-23T00:00:00"/>
    <x v="409"/>
    <d v="2021-08-18T00:00:00"/>
    <d v="2021-09-22T00:00:00"/>
    <m/>
    <d v="2021-09-24T00:00:00"/>
    <d v="2021-09-28T00:00:00"/>
    <s v="N/A"/>
    <s v="N/A"/>
    <s v="N/A"/>
    <n v="0"/>
    <n v="0"/>
    <n v="0"/>
    <n v="0"/>
    <n v="1.32"/>
    <n v="-1.32"/>
    <n v="1.32"/>
    <n v="-1.32"/>
  </r>
  <r>
    <x v="1"/>
    <s v="Sin Definir"/>
    <x v="3"/>
    <s v="BG/ARLANZON:Z348274 HIST_STNGO21 A103"/>
    <n v="1955709"/>
    <s v="[EirmtpvjsSceCNTg]"/>
    <x v="1"/>
    <s v="Pend. Cierre Material"/>
    <d v="2021-09-07T00:00:00"/>
    <x v="416"/>
    <d v="2021-11-29T00:00:00"/>
    <d v="2022-03-03T00:00:00"/>
    <m/>
    <d v="2022-04-22T00:00:00"/>
    <d v="2022-05-17T00:00:00"/>
    <s v="519 CONDOR"/>
    <s v="519 CONDOR"/>
    <s v="519 CONDOR"/>
    <n v="22.650000486522913"/>
    <n v="4.2199998795986176"/>
    <n v="17.720000267028809"/>
    <n v="44.590000633150339"/>
    <n v="66.354008062942498"/>
    <n v="-21.764007429792159"/>
    <n v="66.354007999999993"/>
    <n v="-21.764007366849654"/>
  </r>
  <r>
    <x v="1"/>
    <s v="Sin Definir"/>
    <x v="3"/>
    <s v="BG/ARLANZON:Z348258 HIST_STNGO21 A108"/>
    <n v="1955706"/>
    <s v="[ia]"/>
    <x v="5"/>
    <s v="Anulado"/>
    <m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ARLANZON:Z348256 HIST_STNGO21 A106"/>
    <n v="1955705"/>
    <s v="[EirmtpvjsSceCNTfFg]"/>
    <x v="0"/>
    <s v="Confirmado"/>
    <d v="2022-01-11T00:00:00"/>
    <x v="417"/>
    <d v="2022-03-19T00:00:00"/>
    <d v="2022-07-14T00:00:00"/>
    <m/>
    <d v="2022-12-27T00:00:00"/>
    <d v="2023-01-24T00:00:00"/>
    <s v="519 CONDOR"/>
    <s v="519 CONDOR"/>
    <s v="519 CONDOR"/>
    <n v="194.88000055029988"/>
    <n v="84.909997284412384"/>
    <n v="23.952400383374084"/>
    <n v="303.74239821808635"/>
    <n v="413.53780500000005"/>
    <n v="-109.7954067819137"/>
    <n v="413.53780500000011"/>
    <n v="-109.79540678191375"/>
  </r>
  <r>
    <x v="1"/>
    <s v="Sin Definir"/>
    <x v="3"/>
    <s v="BG/GAMONAL:Z149631 PEBANG2020 A107"/>
    <n v="1938643"/>
    <s v="[EirmtpvjsScaeCNT]"/>
    <x v="5"/>
    <s v="Solicitada Anulación"/>
    <d v="2021-11-22T00:00:00"/>
    <x v="418"/>
    <d v="2021-11-23T00:00:00"/>
    <d v="2022-07-12T00:00:00"/>
    <m/>
    <d v="2022-08-25T00:00:00"/>
    <d v="2022-09-23T00:00:00"/>
    <s v="519 CONDOR"/>
    <s v="519 CONDOR"/>
    <s v="519 CONDOR"/>
    <n v="39.930000498890877"/>
    <n v="3.869999885559082"/>
    <n v="6.1700000166893005"/>
    <n v="49.970000401139259"/>
    <n v="0"/>
    <n v="49.970000401139259"/>
    <n v="0"/>
    <n v="49.970000401139259"/>
  </r>
  <r>
    <x v="1"/>
    <s v="Sin Definir"/>
    <x v="3"/>
    <s v="BG/GAMONAL:Z144792-1 H21SG A102"/>
    <n v="1957847"/>
    <s v="[EirmtpvjsSceCNTfF]"/>
    <x v="0"/>
    <s v="Confirmado"/>
    <d v="2022-01-11T00:00:00"/>
    <x v="419"/>
    <d v="2022-02-04T00:00:00"/>
    <d v="2022-02-10T00:00:00"/>
    <m/>
    <d v="2022-02-15T00:00:00"/>
    <d v="2022-02-17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ARLANZON:Z348280 HIST_STNGO21 A103"/>
    <n v="1955711"/>
    <s v="[EirmtpvjsSceCNTfFg]"/>
    <x v="0"/>
    <s v="Confirmado"/>
    <d v="2021-09-07T00:00:00"/>
    <x v="420"/>
    <d v="2021-09-26T00:00:00"/>
    <d v="2022-04-28T00:00:00"/>
    <m/>
    <d v="2022-05-17T00:00:00"/>
    <d v="2022-06-08T00:00:00"/>
    <s v="519 CONDOR"/>
    <s v="519 CONDOR"/>
    <s v="519 CONDOR"/>
    <n v="96.080000361427665"/>
    <n v="8.7199997305870056"/>
    <n v="24.680000305175781"/>
    <n v="129.48000039719045"/>
    <n v="100.34545711444095"/>
    <n v="29.134543282749505"/>
    <n v="100.34545699999998"/>
    <n v="29.13454339719047"/>
  </r>
  <r>
    <x v="1"/>
    <s v="Sin Definir"/>
    <x v="3"/>
    <s v="BG/ARLANZON:Z348350 HIST_STNGO21 A104"/>
    <n v="1956900"/>
    <s v="[EirmtpvjsSceCNTfFg]"/>
    <x v="0"/>
    <s v="Confirmado"/>
    <d v="2021-09-07T00:00:00"/>
    <x v="407"/>
    <d v="2021-12-13T00:00:00"/>
    <d v="2022-07-18T00:00:00"/>
    <m/>
    <d v="2023-01-31T00:00:00"/>
    <d v="2023-02-21T00:00:00"/>
    <s v="519 CONDOR"/>
    <s v="519 CONDOR"/>
    <s v="519 CONDOR"/>
    <n v="25.280000358819962"/>
    <n v="8.0899997651576996"/>
    <n v="21.520000219345093"/>
    <n v="54.890000343322754"/>
    <n v="46.329981999999994"/>
    <n v="8.5600183433227599"/>
    <n v="46.329982000000001"/>
    <n v="8.5600183433227528"/>
  </r>
  <r>
    <x v="1"/>
    <s v="Sin Definir"/>
    <x v="3"/>
    <s v="BG/ARLANZON:Z348338 HIST_STNGO21 A109"/>
    <n v="1956894"/>
    <s v="[EirmtpvjsSceCNTfFg]"/>
    <x v="0"/>
    <s v="Confirmado"/>
    <d v="2021-09-07T00:00:00"/>
    <x v="421"/>
    <d v="2021-12-12T00:00:00"/>
    <d v="2022-03-23T00:00:00"/>
    <m/>
    <d v="2022-06-24T00:00:00"/>
    <d v="2022-07-28T00:00:00"/>
    <s v="519 CONDOR"/>
    <s v="519 CONDOR"/>
    <s v="519 CONDOR"/>
    <n v="201.76000189781189"/>
    <n v="44.809998571872711"/>
    <n v="67.060000777244568"/>
    <n v="313.63000124692917"/>
    <n v="332.95989900000001"/>
    <n v="-19.329897753070838"/>
    <n v="332.95989900000006"/>
    <n v="-19.329897753070895"/>
  </r>
  <r>
    <x v="1"/>
    <s v="Sin Definir"/>
    <x v="3"/>
    <s v="BG/ARLANZON:Z348335 HIST_STNGO21 A104"/>
    <n v="1956720"/>
    <s v="[Eia]"/>
    <x v="5"/>
    <s v="Anulado"/>
    <d v="2021-09-07T00:00:00"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HFA/09/PANC#2021-0966005-8377459#Calle Real 84 Bajo"/>
    <n v="8255185"/>
    <s v="[irvceCNTFg]"/>
    <x v="0"/>
    <s v="Confirmado"/>
    <m/>
    <x v="422"/>
    <d v="2021-07-16T00:00:00"/>
    <d v="2021-07-19T00:00:00"/>
    <m/>
    <d v="2021-08-18T00:00:00"/>
    <d v="2021-08-30T00:00:00"/>
    <s v="519 CONDOR"/>
    <s v="N/A"/>
    <s v="519 CONDOR"/>
    <n v="13.18970000743866"/>
    <n v="0"/>
    <n v="6"/>
    <n v="19.18970000743866"/>
    <n v="27.0199"/>
    <n v="-7.8301999925613401"/>
    <n v="27.019900000000003"/>
    <n v="-7.8301999925613437"/>
  </r>
  <r>
    <x v="1"/>
    <s v="Sin Definir"/>
    <x v="3"/>
    <s v="PEDROSA VALDEP: Z 344515 PEBANG2019 A101 CR. 102 L. 1"/>
    <n v="8154284"/>
    <s v="[EirvceCNTg]"/>
    <x v="1"/>
    <s v="Pend. Cierre Material"/>
    <d v="2021-07-16T00:00:00"/>
    <x v="423"/>
    <d v="2021-07-26T00:00:00"/>
    <d v="2021-09-24T00:00:00"/>
    <m/>
    <d v="2022-03-21T00:00:00"/>
    <d v="2022-04-01T00:00:00"/>
    <s v="519 CONDOR"/>
    <s v="N/A"/>
    <s v="519 CONDOR"/>
    <n v="78.683499090373516"/>
    <n v="0"/>
    <n v="21.551000356674194"/>
    <n v="100.23449944704771"/>
    <n v="149.99970900000002"/>
    <n v="-49.765209552952314"/>
    <n v="149.99970900000005"/>
    <n v="-49.765209552952342"/>
  </r>
  <r>
    <x v="1"/>
    <s v="Sin Definir"/>
    <x v="3"/>
    <s v="PEDROSA VALDEP: Z 344563 PEBANG2019 A101 CR. 423 L. 2"/>
    <n v="8154319"/>
    <s v="[EirvceCNTFg]"/>
    <x v="0"/>
    <s v="Confirmado"/>
    <d v="2021-07-16T00:00:00"/>
    <x v="423"/>
    <d v="2021-07-26T00:00:00"/>
    <d v="2021-08-19T00:00:00"/>
    <m/>
    <d v="2022-04-30T00:00:00"/>
    <d v="2022-05-17T00:00:00"/>
    <s v="519 CONDOR"/>
    <s v="N/A"/>
    <s v="519 CONDOR"/>
    <n v="75.114101931452751"/>
    <n v="0"/>
    <n v="12.060500144958496"/>
    <n v="87.174602076411247"/>
    <n v="91.456967001905383"/>
    <n v="-4.2823649254941358"/>
    <n v="91.456964999999983"/>
    <n v="-4.2823629235887353"/>
  </r>
  <r>
    <x v="1"/>
    <s v="Sin Definir"/>
    <x v="3"/>
    <s v="PEDROSA VALDEP: Z 344564 PEBANG2019 A101 CR. 423 L. 1"/>
    <n v="8154321"/>
    <s v="[EirvceCNTFg]"/>
    <x v="0"/>
    <s v="Confirmado"/>
    <d v="2021-07-16T00:00:00"/>
    <x v="398"/>
    <d v="2021-07-28T00:00:00"/>
    <d v="2021-08-10T00:00:00"/>
    <m/>
    <d v="2022-04-30T00:00:00"/>
    <d v="2022-05-17T00:00:00"/>
    <s v="519 CONDOR"/>
    <s v="N/A"/>
    <s v="519 CONDOR"/>
    <n v="81.23569855093956"/>
    <n v="0"/>
    <n v="18.387500286102295"/>
    <n v="99.623198837041855"/>
    <n v="121.58889020875928"/>
    <n v="-21.965691371717426"/>
    <n v="121.58888999999998"/>
    <n v="-21.965691162958123"/>
  </r>
  <r>
    <x v="1"/>
    <s v="Sin Definir"/>
    <x v="3"/>
    <s v="PEDROSA VALDEP: Z 344569 PEBANG2019 A101 CR. 2402 L. 1"/>
    <n v="8154346"/>
    <s v="[EirvceCNTFg]"/>
    <x v="0"/>
    <s v="Confirmado"/>
    <d v="2021-07-16T00:00:00"/>
    <x v="423"/>
    <d v="2021-07-26T00:00:00"/>
    <d v="2021-08-06T00:00:00"/>
    <m/>
    <d v="2022-07-07T00:00:00"/>
    <d v="2022-07-26T00:00:00"/>
    <s v="519 CONDOR"/>
    <s v="N/A"/>
    <s v="519 CONDOR"/>
    <n v="62.308002293109894"/>
    <n v="0"/>
    <n v="8.8970000743865967"/>
    <n v="71.20500236749649"/>
    <n v="101.32980827904312"/>
    <n v="-30.12480591154663"/>
    <n v="99.098945999999984"/>
    <n v="-27.893943632503493"/>
  </r>
  <r>
    <x v="1"/>
    <s v="Sin Definir"/>
    <x v="3"/>
    <s v="PEDROSA VALDEP: Z 344570 PEBANG2019 A101 CR. 2394 L. 1"/>
    <n v="8154351"/>
    <s v="[EirvceCNTFg]"/>
    <x v="0"/>
    <s v="Confirmado"/>
    <d v="2021-07-16T00:00:00"/>
    <x v="398"/>
    <d v="2021-07-28T00:00:00"/>
    <d v="2021-08-06T00:00:00"/>
    <m/>
    <d v="2022-07-04T00:00:00"/>
    <d v="2022-08-09T00:00:00"/>
    <s v="519 CONDOR"/>
    <s v="N/A"/>
    <s v="519 CONDOR"/>
    <n v="237.79650169610977"/>
    <n v="0"/>
    <n v="37.368500709533691"/>
    <n v="275.16500240564346"/>
    <n v="396.3614253781746"/>
    <n v="-121.19642297253114"/>
    <n v="392.54332000000028"/>
    <n v="-117.37831759435682"/>
  </r>
  <r>
    <x v="1"/>
    <s v="Sin Definir"/>
    <x v="3"/>
    <s v="BG/ARLANZON:Z144561-1 H21SG A109"/>
    <n v="1956252"/>
    <s v="[EirmtpvjsSceCNTfFg]"/>
    <x v="0"/>
    <s v="Confirmado"/>
    <d v="2021-08-31T00:00:00"/>
    <x v="424"/>
    <d v="2021-08-27T00:00:00"/>
    <d v="2022-07-18T00:00:00"/>
    <m/>
    <d v="2023-01-04T00:00:00"/>
    <d v="2023-01-13T00:00:00"/>
    <s v="519 CONDOR"/>
    <s v="519 CONDOR"/>
    <s v="519 CONDOR"/>
    <n v="21.40000020340085"/>
    <n v="4.7099998593330383"/>
    <n v="16.460000157356262"/>
    <n v="42.570000220090151"/>
    <n v="50.693329011444085"/>
    <n v="-8.1233287913539343"/>
    <n v="50.693328999999999"/>
    <n v="-8.1233287799098477"/>
  </r>
  <r>
    <x v="1"/>
    <s v="Sin Definir"/>
    <x v="3"/>
    <s v="BG/ARLANZON:Z144546-1 H21SG A104"/>
    <n v="1956213"/>
    <s v="[EirmtpvjsSceCNTfFg]"/>
    <x v="0"/>
    <s v="Confirmado"/>
    <d v="2021-08-31T00:00:00"/>
    <x v="425"/>
    <d v="2021-08-23T00:00:00"/>
    <d v="2022-04-08T00:00:00"/>
    <m/>
    <d v="2022-05-13T00:00:00"/>
    <d v="2022-06-03T00:00:00"/>
    <s v="519 CONDOR"/>
    <s v="519 CONDOR"/>
    <s v="519 CONDOR"/>
    <n v="31.020000375807285"/>
    <n v="8.7199997305870056"/>
    <n v="21.520000219345093"/>
    <n v="61.260000325739384"/>
    <n v="53.870567959945674"/>
    <n v="7.3894323657937093"/>
    <n v="53.870567999999999"/>
    <n v="7.389432325739385"/>
  </r>
  <r>
    <x v="1"/>
    <s v="Sin Definir"/>
    <x v="3"/>
    <s v="BG/ARLANZON:Z143620-1 H21SG A108"/>
    <n v="1955884"/>
    <s v="[EirmtpvjsSceCNTfFg]"/>
    <x v="0"/>
    <s v="Confirmado"/>
    <d v="2022-01-11T00:00:00"/>
    <x v="390"/>
    <d v="2021-12-20T00:00:00"/>
    <d v="2022-05-30T00:00:00"/>
    <m/>
    <d v="2022-10-31T00:00:00"/>
    <d v="2022-11-24T00:00:00"/>
    <s v="519 CONDOR"/>
    <s v="519 CONDOR"/>
    <s v="519 CONDOR"/>
    <n v="28.699999902397394"/>
    <n v="4.7099998593330383"/>
    <n v="17.320000171661377"/>
    <n v="50.729999933391809"/>
    <n v="52.741522999999994"/>
    <n v="-2.0115230666081843"/>
    <n v="52.710062999999998"/>
    <n v="-1.9800630666081886"/>
  </r>
  <r>
    <x v="1"/>
    <s v="Sin Definir"/>
    <x v="3"/>
    <s v="BG/ARLANZON:Z143619-1 H21SG A108"/>
    <n v="1955882"/>
    <s v="[EirmtpvjsScaeCNT]"/>
    <x v="5"/>
    <s v="Solicitada Anulación"/>
    <d v="2021-08-31T00:00:00"/>
    <x v="425"/>
    <d v="2021-08-23T00:00:00"/>
    <d v="2021-09-03T00:00:00"/>
    <m/>
    <d v="2021-11-20T00:00:00"/>
    <d v="2022-02-22T00:00:00"/>
    <s v="519 CONDOR"/>
    <s v="519 CONDOR"/>
    <s v="519 CONDOR"/>
    <n v="25.050000172108412"/>
    <n v="4.7099998593330383"/>
    <n v="16.460000157356262"/>
    <n v="46.220000188797712"/>
    <n v="9.8810999828338684"/>
    <n v="36.338900205963846"/>
    <n v="9.8811"/>
    <n v="36.338900188797709"/>
  </r>
  <r>
    <x v="1"/>
    <s v="Sin Definir"/>
    <x v="3"/>
    <s v="BG/ARLANZON:Z143604-1 H21SG A108"/>
    <n v="1955853"/>
    <s v="[EirmtpvjsSceCNTfFg]"/>
    <x v="0"/>
    <s v="Confirmado"/>
    <d v="2021-08-23T00:00:00"/>
    <x v="369"/>
    <d v="2021-08-17T00:00:00"/>
    <d v="2021-09-24T00:00:00"/>
    <m/>
    <d v="2021-11-30T00:00:00"/>
    <d v="2021-12-14T00:00:00"/>
    <s v="519 CONDOR"/>
    <s v="519 CONDOR"/>
    <s v="519 CONDOR"/>
    <n v="48.659999383613467"/>
    <n v="4.7099998593330383"/>
    <n v="17.340000152587891"/>
    <n v="70.709999395534396"/>
    <n v="43.607800236368178"/>
    <n v="27.102199159166219"/>
    <n v="43.827800000000003"/>
    <n v="26.882199395534393"/>
  </r>
  <r>
    <x v="1"/>
    <s v="Sin Definir"/>
    <x v="3"/>
    <s v="BG/ARLANZON:Z143601-1 H21SG A108"/>
    <n v="1955846"/>
    <s v="[EirmtpvjsScaeCNTfF]"/>
    <x v="5"/>
    <s v="Solicitada Anulación"/>
    <d v="2021-08-31T00:00:00"/>
    <x v="425"/>
    <d v="2021-08-23T00:00:00"/>
    <d v="2021-09-03T00:00:00"/>
    <m/>
    <d v="2021-11-20T00:00:00"/>
    <d v="2021-12-09T00:00:00"/>
    <s v="519 CONDOR"/>
    <s v="519 CONDOR"/>
    <s v="519 CONDOR"/>
    <n v="27.450000267475843"/>
    <n v="4.7099998593330383"/>
    <n v="16.460000157356262"/>
    <n v="48.620000284165144"/>
    <n v="13.757099982833868"/>
    <n v="34.86290030133128"/>
    <n v="13.757099999999999"/>
    <n v="34.862900284165143"/>
  </r>
  <r>
    <x v="1"/>
    <s v="Sin Definir"/>
    <x v="3"/>
    <s v="BG/ARLANZON:Z144575-1 H21SG A108"/>
    <n v="1956258"/>
    <s v="[EirmtpvjsSceCNTfFg]"/>
    <x v="0"/>
    <s v="Confirmado"/>
    <d v="2021-10-05T00:00:00"/>
    <x v="420"/>
    <d v="2021-09-26T00:00:00"/>
    <d v="2022-03-03T00:00:00"/>
    <m/>
    <d v="2022-05-09T00:00:00"/>
    <d v="2022-06-02T00:00:00"/>
    <s v="519 CONDOR"/>
    <s v="519 CONDOR"/>
    <s v="519 CONDOR"/>
    <n v="83.84999992698431"/>
    <n v="8.7199997305870056"/>
    <n v="22.780000329017639"/>
    <n v="115.34999998658895"/>
    <n v="70.808526114440923"/>
    <n v="44.541473872148032"/>
    <n v="70.808526000000001"/>
    <n v="44.541473986588954"/>
  </r>
  <r>
    <x v="1"/>
    <s v="Sin Definir"/>
    <x v="3"/>
    <s v="BG/ARLANZON:Z144567-1 H21SG A104"/>
    <n v="1956256"/>
    <s v="[EirmtpvjsSceCNTfFg]"/>
    <x v="0"/>
    <s v="Confirmado"/>
    <d v="2022-01-10T00:00:00"/>
    <x v="426"/>
    <d v="2022-01-09T00:00:00"/>
    <d v="2022-04-25T00:00:00"/>
    <m/>
    <d v="2022-05-13T00:00:00"/>
    <d v="2022-06-03T00:00:00"/>
    <s v="519 CONDOR"/>
    <s v="519 CONDOR"/>
    <s v="519 CONDOR"/>
    <n v="208.79000212997198"/>
    <n v="52.829998314380646"/>
    <n v="19.969399062706543"/>
    <n v="281.58939950705917"/>
    <n v="368.01466900000003"/>
    <n v="-86.425269492940856"/>
    <n v="368.01466899999991"/>
    <n v="-86.425269492940743"/>
  </r>
  <r>
    <x v="1"/>
    <s v="Sin Definir"/>
    <x v="3"/>
    <s v="BG/ARLANZON:Z145660-1 H21SG A109"/>
    <n v="1956885"/>
    <s v="[EirmtpvjceCNTfF]"/>
    <x v="0"/>
    <s v="Confirmado"/>
    <d v="2021-10-20T00:00:00"/>
    <x v="403"/>
    <d v="2021-10-14T00:00:00"/>
    <d v="2021-10-18T00:00:00"/>
    <m/>
    <d v="2021-10-21T00:00:00"/>
    <d v="2021-10-22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5652-1 H21SG A109"/>
    <n v="1956557"/>
    <s v="[EirmtpvjsSceCNTfFg]"/>
    <x v="0"/>
    <s v="Confirmado"/>
    <d v="2021-10-20T00:00:00"/>
    <x v="427"/>
    <d v="2021-10-09T00:00:00"/>
    <d v="2022-03-16T00:00:00"/>
    <m/>
    <d v="2022-06-03T00:00:00"/>
    <d v="2022-06-17T00:00:00"/>
    <s v="519 CONDOR"/>
    <s v="519 CONDOR"/>
    <s v="519 CONDOR"/>
    <n v="111.03000140562654"/>
    <n v="28.769999086856842"/>
    <n v="46.820000529289246"/>
    <n v="186.62000102177262"/>
    <n v="119.76447432043457"/>
    <n v="66.85552670133805"/>
    <n v="119.76447400000001"/>
    <n v="66.855527021772616"/>
  </r>
  <r>
    <x v="1"/>
    <s v="Sin Definir"/>
    <x v="3"/>
    <s v="BG/ARLANZON:Z145053-1 H21SG A104"/>
    <n v="1956547"/>
    <s v="[EirmtpvjsSceCNTfFg]"/>
    <x v="0"/>
    <s v="Confirmado"/>
    <d v="2021-09-10T00:00:00"/>
    <x v="428"/>
    <d v="2021-09-04T00:00:00"/>
    <d v="2021-09-30T00:00:00"/>
    <m/>
    <d v="2022-01-29T00:00:00"/>
    <d v="2022-02-28T00:00:00"/>
    <s v="519 CONDOR"/>
    <s v="519 CONDOR"/>
    <s v="519 CONDOR"/>
    <n v="28.339999839663506"/>
    <n v="4.7099998593330383"/>
    <n v="16.460000157356262"/>
    <n v="49.509999856352806"/>
    <n v="42.469450011444096"/>
    <n v="7.0405498449087105"/>
    <n v="42.469449999999988"/>
    <n v="7.0405498563528184"/>
  </r>
  <r>
    <x v="1"/>
    <s v="Sin Definir"/>
    <x v="3"/>
    <s v="BG/ARLANZON:Z145049-1 H21SG A104"/>
    <n v="1956545"/>
    <s v="[EirmtpvjsSceCNTfFg]"/>
    <x v="0"/>
    <s v="Confirmado"/>
    <d v="2021-09-24T00:00:00"/>
    <x v="429"/>
    <d v="2021-09-19T00:00:00"/>
    <d v="2021-09-30T00:00:00"/>
    <m/>
    <d v="2022-05-13T00:00:00"/>
    <d v="2022-06-08T00:00:00"/>
    <s v="519 CONDOR"/>
    <s v="519 CONDOR"/>
    <s v="519 CONDOR"/>
    <n v="47.210000697523355"/>
    <n v="12.729999601840973"/>
    <n v="26.580000281333923"/>
    <n v="86.520000580698252"/>
    <n v="84.757190114440931"/>
    <n v="1.7628104662573207"/>
    <n v="84.757189999999994"/>
    <n v="1.7628105806982575"/>
  </r>
  <r>
    <x v="1"/>
    <s v="Sin Definir"/>
    <x v="3"/>
    <s v="BG/GAMONAL:Z144757-1 H21SG A104"/>
    <n v="1957334"/>
    <s v="[EirmtpvsSceCNTfFg]"/>
    <x v="0"/>
    <s v="Confirmado"/>
    <d v="2021-12-02T00:00:00"/>
    <x v="430"/>
    <d v="2022-11-02T00:00:00"/>
    <d v="2022-02-24T00:00:00"/>
    <m/>
    <d v="2022-12-01T00:00:00"/>
    <d v="2022-12-02T00:00:00"/>
    <s v="519 CONDOR"/>
    <s v="519 CONDOR"/>
    <s v="519 CONDOR"/>
    <n v="313.19000151008368"/>
    <n v="40.799998700618744"/>
    <n v="62.000000715255737"/>
    <n v="415.99000092595816"/>
    <n v="267.25097247492982"/>
    <n v="148.73902845102833"/>
    <n v="267.25097199999999"/>
    <n v="148.73902892595817"/>
  </r>
  <r>
    <x v="1"/>
    <s v="Sin Definir"/>
    <x v="3"/>
    <s v="BG/ARLANZON:Z144628-1 H21SG A107"/>
    <n v="1956543"/>
    <s v="[EirmtpvjsSceCNTg]"/>
    <x v="1"/>
    <s v="Pend. Cierre Material"/>
    <d v="2021-10-20T00:00:00"/>
    <x v="431"/>
    <d v="2021-10-10T00:00:00"/>
    <d v="2022-03-21T00:00:00"/>
    <m/>
    <d v="2022-10-26T00:00:00"/>
    <d v="2022-11-23T00:00:00"/>
    <s v="519 CONDOR"/>
    <s v="519 CONDOR"/>
    <s v="519 CONDOR"/>
    <n v="329.27000214532018"/>
    <n v="48.819998443126678"/>
    <n v="72.120000839233398"/>
    <n v="450.21000142768025"/>
    <n v="225.82171957792667"/>
    <n v="224.38828184975358"/>
    <n v="225.82171900000012"/>
    <n v="224.38828242768014"/>
  </r>
  <r>
    <x v="1"/>
    <s v="Sin Definir"/>
    <x v="3"/>
    <s v="BG/ARLANZON:Z144589-1 H21SG A108"/>
    <n v="1956288"/>
    <s v="[EirmtpvjsScaeCNTfF]"/>
    <x v="5"/>
    <s v="Solicitada Anulación"/>
    <d v="2021-09-10T00:00:00"/>
    <x v="365"/>
    <d v="2021-08-31T00:00:00"/>
    <d v="2022-07-18T00:00:00"/>
    <m/>
    <d v="2022-09-26T00:00:00"/>
    <d v="2022-10-07T00:00:00"/>
    <s v="519 CONDOR"/>
    <s v="519 CONDOR"/>
    <s v="519 CONDOR"/>
    <n v="29.730000223964453"/>
    <n v="8.7199997305870056"/>
    <n v="22.900000214576721"/>
    <n v="61.35000016912818"/>
    <n v="10.960200062942507"/>
    <n v="50.389800106185675"/>
    <n v="10.9602"/>
    <n v="50.389800169128179"/>
  </r>
  <r>
    <x v="1"/>
    <s v="Sin Definir"/>
    <x v="3"/>
    <s v="BG/ARLANZON:Z143597-1 H21SG A108"/>
    <n v="1955839"/>
    <s v="[EirmtpvjsScaeCNTfF]"/>
    <x v="5"/>
    <s v="Solicitada Anulación"/>
    <d v="2022-01-04T00:00:00"/>
    <x v="432"/>
    <d v="2021-12-23T00:00:00"/>
    <d v="2022-03-23T00:00:00"/>
    <m/>
    <d v="2022-09-07T00:00:00"/>
    <d v="2022-09-23T00:00:00"/>
    <s v="519 CONDOR"/>
    <s v="519 CONDOR"/>
    <s v="519 CONDOR"/>
    <n v="13.46000025421381"/>
    <n v="4.7099998593330383"/>
    <n v="16.900000154972076"/>
    <n v="35.070000268518925"/>
    <n v="7.0127549999999994"/>
    <n v="28.057245268518926"/>
    <n v="7.0127549999999994"/>
    <n v="28.057245268518926"/>
  </r>
  <r>
    <x v="1"/>
    <s v="Sin Definir"/>
    <x v="3"/>
    <s v="BG/ARLANZON:Z143595-1 H21SG A108"/>
    <n v="1955835"/>
    <s v="[EirmtpvceCNTfFg]"/>
    <x v="0"/>
    <s v="Confirmado"/>
    <d v="2021-08-31T00:00:00"/>
    <x v="178"/>
    <d v="2021-11-05T00:00:00"/>
    <d v="2021-09-01T00:00:00"/>
    <m/>
    <d v="2021-11-15T00:00:00"/>
    <d v="2021-11-25T00:00:00"/>
    <s v="519 CONDOR"/>
    <s v="519 CONDOR"/>
    <s v="519 CONDOR"/>
    <n v="26.490000281482935"/>
    <n v="4.7099998593330383"/>
    <n v="16.460000157356262"/>
    <n v="47.660000298172235"/>
    <n v="41.118000342273703"/>
    <n v="6.5419999558985324"/>
    <n v="41.118000000000002"/>
    <n v="6.5420002981722334"/>
  </r>
  <r>
    <x v="1"/>
    <s v="Sin Definir"/>
    <x v="3"/>
    <s v="BG/ARLANZON:Z143594-1 H21SG A108"/>
    <n v="1955832"/>
    <s v="[EirmtpvjsSceCNTfFg]"/>
    <x v="0"/>
    <s v="Confirmado"/>
    <d v="2022-01-04T00:00:00"/>
    <x v="432"/>
    <d v="2021-12-23T00:00:00"/>
    <d v="2022-03-28T00:00:00"/>
    <m/>
    <d v="2022-04-26T00:00:00"/>
    <d v="2022-05-19T00:00:00"/>
    <s v="519 CONDOR"/>
    <s v="519 CONDOR"/>
    <s v="519 CONDOR"/>
    <n v="72.060001023113728"/>
    <n v="12.729999601840973"/>
    <n v="26.580000281333923"/>
    <n v="111.37000090628862"/>
    <n v="90.098442000000006"/>
    <n v="21.271558906288618"/>
    <n v="90.098442000000006"/>
    <n v="21.271558906288618"/>
  </r>
  <r>
    <x v="1"/>
    <s v="Sin Definir"/>
    <x v="3"/>
    <s v="BG/ARLANZON:Z143592-1 H21SG A108"/>
    <n v="1955829"/>
    <s v="[EirmtpvjsSceCNTfFg]"/>
    <x v="0"/>
    <s v="Confirmado"/>
    <d v="2021-08-23T00:00:00"/>
    <x v="433"/>
    <d v="2021-08-22T00:00:00"/>
    <d v="2021-09-01T00:00:00"/>
    <m/>
    <d v="2021-11-20T00:00:00"/>
    <d v="2021-11-30T00:00:00"/>
    <s v="519 CONDOR"/>
    <s v="519 CONDOR"/>
    <s v="519 CONDOR"/>
    <n v="43.970000538975"/>
    <n v="8.7199997305870056"/>
    <n v="21.520000219345093"/>
    <n v="74.210000488907099"/>
    <n v="48.877900308513631"/>
    <n v="25.332100180393468"/>
    <n v="48.877899999999997"/>
    <n v="25.332100488907102"/>
  </r>
  <r>
    <x v="1"/>
    <s v="Sin Definir"/>
    <x v="3"/>
    <s v="BG/ARLANZON:Z142708-1 H21SG A106"/>
    <n v="1955819"/>
    <s v="[EirmtpvjsSceCNTfF]"/>
    <x v="0"/>
    <s v="Confirmado"/>
    <d v="2022-01-11T00:00:00"/>
    <x v="434"/>
    <d v="2022-04-05T00:00:00"/>
    <d v="2022-04-08T00:00:00"/>
    <m/>
    <d v="2022-04-26T00:00:00"/>
    <d v="2022-05-09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ARLANZON:Z142699-1 H21SG A106"/>
    <n v="1955813"/>
    <s v="[EirmtpvceCNTfF]"/>
    <x v="0"/>
    <s v="Confirmado"/>
    <d v="2021-11-05T00:00:00"/>
    <x v="435"/>
    <d v="2021-10-21T00:00:00"/>
    <d v="2021-11-05T00:00:00"/>
    <m/>
    <d v="2021-11-10T00:00:00"/>
    <d v="2021-11-12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2174-1 H21SG A106"/>
    <n v="1955794"/>
    <s v="[EirmtpvsScaCNTg]"/>
    <x v="5"/>
    <s v="Solicitada Anulación"/>
    <d v="2021-11-22T00:00:00"/>
    <x v="413"/>
    <d v="2021-11-20T00:00:00"/>
    <m/>
    <m/>
    <d v="2022-02-14T00:00:00"/>
    <d v="2022-04-04T00:00:00"/>
    <s v="519 CONDOR"/>
    <s v="519 CONDOR"/>
    <s v="519 CONDOR"/>
    <n v="71.180000580847263"/>
    <n v="8.7199997305870056"/>
    <n v="27.84000039100647"/>
    <n v="107.74000070244074"/>
    <n v="13.544400165939336"/>
    <n v="94.195600536501402"/>
    <n v="13.5444"/>
    <n v="94.195600702440743"/>
  </r>
  <r>
    <x v="1"/>
    <s v="Sin Definir"/>
    <x v="3"/>
    <s v="BG/ARLANZON:Z142696-1 H21SG A106"/>
    <n v="1955810"/>
    <s v="[EirmtpvjceCNTfF]"/>
    <x v="0"/>
    <s v="Confirmado"/>
    <d v="2021-07-20T00:00:00"/>
    <x v="383"/>
    <d v="2021-07-20T00:00:00"/>
    <d v="2021-09-22T00:00:00"/>
    <m/>
    <d v="2021-09-28T00:00:00"/>
    <d v="2021-09-30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09 BABU.: ALIM A-101 PEBANG2020"/>
    <n v="8256051"/>
    <s v="[idrvcexCNTFg]"/>
    <x v="0"/>
    <s v="Confirmado"/>
    <m/>
    <x v="436"/>
    <d v="2022-03-16T00:00:00"/>
    <d v="2022-02-17T00:00:00"/>
    <m/>
    <d v="2022-05-31T00:00:00"/>
    <d v="2022-09-17T00:00:00"/>
    <s v="519 CONDOR"/>
    <s v="N/A"/>
    <s v="N/A"/>
    <n v="1305.7502481985769"/>
    <n v="0"/>
    <n v="0"/>
    <n v="1305.7502481985769"/>
    <n v="1923.0291909999996"/>
    <n v="-617.27894280142277"/>
    <n v="1922.4775909999998"/>
    <n v="-616.72734280142299"/>
  </r>
  <r>
    <x v="1"/>
    <s v="Sin Definir"/>
    <x v="3"/>
    <s v="BG/ARLANZON:Z143608-1 H21SG A108"/>
    <n v="1955859"/>
    <s v="[EirmtpvjceCNTfF]"/>
    <x v="0"/>
    <s v="Confirmado"/>
    <d v="2021-07-20T00:00:00"/>
    <x v="437"/>
    <d v="2021-08-16T00:00:00"/>
    <d v="2021-09-06T00:00:00"/>
    <m/>
    <d v="2021-10-21T00:00:00"/>
    <d v="2021-10-22T00:00:00"/>
    <s v="N/A"/>
    <s v="N/A"/>
    <s v="519 CONDOR"/>
    <n v="0"/>
    <n v="0"/>
    <n v="0.87999999523162842"/>
    <n v="0.87999999523162842"/>
    <n v="0.88"/>
    <n v="-4.7683715864721421E-9"/>
    <n v="0.88"/>
    <n v="-4.7683715864721421E-9"/>
  </r>
  <r>
    <x v="1"/>
    <s v="Sin Definir"/>
    <x v="3"/>
    <s v="BG/ARLANZON:Z143935-1 H21SG A103"/>
    <n v="1955906"/>
    <s v="[EirmtpvjceCNTfFg]"/>
    <x v="0"/>
    <s v="Confirmado"/>
    <d v="2021-07-20T00:00:00"/>
    <x v="437"/>
    <d v="2021-08-16T00:00:00"/>
    <d v="2021-09-06T00:00:00"/>
    <m/>
    <d v="2021-09-15T00:00:00"/>
    <d v="2021-09-17T00:00:00"/>
    <s v="N/A"/>
    <s v="N/A"/>
    <s v="519 CONDOR"/>
    <n v="0"/>
    <n v="0"/>
    <n v="0.87999999523162842"/>
    <n v="0.87999999523162842"/>
    <n v="0.88"/>
    <n v="-4.7683715864721421E-9"/>
    <n v="0.88"/>
    <n v="-4.7683715864721421E-9"/>
  </r>
  <r>
    <x v="1"/>
    <s v="Sin Definir"/>
    <x v="3"/>
    <s v="BG/ARLANZON:Z143943-1 H21SG A103"/>
    <n v="1955940"/>
    <s v="[EirmtpvjceCNTfF]"/>
    <x v="0"/>
    <s v="Confirmado"/>
    <d v="2021-07-20T00:00:00"/>
    <x v="437"/>
    <d v="2021-08-16T00:00:00"/>
    <d v="2021-09-06T00:00:00"/>
    <m/>
    <d v="2021-10-21T00:00:00"/>
    <d v="2021-10-22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3945-1 H21SG A103"/>
    <n v="1955952"/>
    <s v="[EirmtpvjceCNTfFg]"/>
    <x v="0"/>
    <s v="Confirmado"/>
    <d v="2021-07-20T00:00:00"/>
    <x v="437"/>
    <d v="2021-08-16T00:00:00"/>
    <d v="2021-09-06T00:00:00"/>
    <m/>
    <d v="2021-09-15T00:00:00"/>
    <d v="2021-09-17T00:00:00"/>
    <s v="N/A"/>
    <s v="N/A"/>
    <s v="519 CONDOR"/>
    <n v="0"/>
    <n v="0"/>
    <n v="0.43999999761581421"/>
    <n v="0.43999999761581421"/>
    <n v="0.44"/>
    <n v="-2.384185793236071E-9"/>
    <n v="0.44"/>
    <n v="-2.384185793236071E-9"/>
  </r>
  <r>
    <x v="1"/>
    <s v="Sin Definir"/>
    <x v="3"/>
    <s v="BG/ARLANZON:Z143603-1 H21SG A108"/>
    <n v="1955852"/>
    <s v="[EirmtpvjsSceCNTfFg]"/>
    <x v="0"/>
    <s v="Confirmado"/>
    <d v="2021-09-10T00:00:00"/>
    <x v="428"/>
    <d v="2021-09-04T00:00:00"/>
    <d v="2021-09-28T00:00:00"/>
    <m/>
    <d v="2022-01-15T00:00:00"/>
    <d v="2022-02-03T00:00:00"/>
    <s v="519 CONDOR"/>
    <s v="519 CONDOR"/>
    <s v="519 CONDOR"/>
    <n v="95.910000886768103"/>
    <n v="16.73999947309494"/>
    <n v="31.640000343322754"/>
    <n v="144.2900007031858"/>
    <n v="159.78776116593932"/>
    <n v="-15.497760462753519"/>
    <n v="159.78776099999996"/>
    <n v="-15.497760296814164"/>
  </r>
  <r>
    <x v="1"/>
    <s v="Sin Definir"/>
    <x v="3"/>
    <s v="BG/ARLANZON:Z143940-1 H21SG A103"/>
    <n v="1955922"/>
    <s v="[EirmtpvjceCNTfF]"/>
    <x v="0"/>
    <s v="Confirmado"/>
    <d v="2021-08-23T00:00:00"/>
    <x v="409"/>
    <d v="2021-08-18T00:00:00"/>
    <d v="2021-09-22T00:00:00"/>
    <m/>
    <d v="2021-09-24T00:00:00"/>
    <d v="2021-09-28T00:00:00"/>
    <s v="N/A"/>
    <s v="N/A"/>
    <s v="N/A"/>
    <n v="0"/>
    <n v="0"/>
    <n v="0"/>
    <n v="0"/>
    <n v="0.88"/>
    <n v="-0.88"/>
    <n v="0.88"/>
    <n v="-0.88"/>
  </r>
  <r>
    <x v="1"/>
    <s v="Sin Definir"/>
    <x v="3"/>
    <s v="BG/ARLANZON:Z143937-1 H21SG A103"/>
    <n v="1955918"/>
    <s v="[EirmtpvjceCNTfF]"/>
    <x v="0"/>
    <s v="Confirmado"/>
    <d v="2021-08-23T00:00:00"/>
    <x v="409"/>
    <d v="2021-08-18T00:00:00"/>
    <d v="2021-09-22T00:00:00"/>
    <m/>
    <d v="2021-09-24T00:00:00"/>
    <d v="2021-09-28T00:00:00"/>
    <s v="N/A"/>
    <s v="N/A"/>
    <s v="N/A"/>
    <n v="0"/>
    <n v="0"/>
    <n v="0"/>
    <n v="0"/>
    <n v="0.88"/>
    <n v="-0.88"/>
    <n v="0.88"/>
    <n v="-0.88"/>
  </r>
  <r>
    <x v="1"/>
    <s v="Sin Definir"/>
    <x v="3"/>
    <s v="BG/ARLANZON:Z143932-1 H21SG A103"/>
    <n v="1955894"/>
    <s v="[EirmtpvjceCNTfF]"/>
    <x v="0"/>
    <s v="Confirmado"/>
    <d v="2021-08-23T00:00:00"/>
    <x v="409"/>
    <d v="2021-08-18T00:00:00"/>
    <d v="2021-09-22T00:00:00"/>
    <m/>
    <d v="2021-09-28T00:00:00"/>
    <d v="2021-10-01T00:00:00"/>
    <s v="N/A"/>
    <s v="N/A"/>
    <s v="N/A"/>
    <n v="0"/>
    <n v="0"/>
    <n v="0"/>
    <n v="0"/>
    <n v="0.88"/>
    <n v="-0.88"/>
    <n v="0.88"/>
    <n v="-0.88"/>
  </r>
  <r>
    <x v="1"/>
    <s v="Sin Definir"/>
    <x v="3"/>
    <s v="BG/ARLANZON:Z143617-1 H21SG A108"/>
    <n v="1955880"/>
    <s v="[EirmtpvjsScaeCNTfF]"/>
    <x v="5"/>
    <s v="Solicitada Anulación"/>
    <d v="2022-01-10T00:00:00"/>
    <x v="426"/>
    <d v="2022-01-09T00:00:00"/>
    <d v="2022-04-25T00:00:00"/>
    <m/>
    <d v="2022-05-13T00:00:00"/>
    <d v="2022-06-07T00:00:00"/>
    <s v="519 CONDOR"/>
    <s v="519 CONDOR"/>
    <s v="519 CONDOR"/>
    <n v="61.010000675916672"/>
    <n v="8.7199997305870056"/>
    <n v="8.8743997759133606"/>
    <n v="78.604400182417038"/>
    <n v="14.699103999999998"/>
    <n v="63.90529618241704"/>
    <n v="14.699103999999998"/>
    <n v="63.90529618241704"/>
  </r>
  <r>
    <x v="1"/>
    <s v="Sin Definir"/>
    <x v="3"/>
    <s v="BG/ARLANZON:Z143606-1 H21SG A108"/>
    <n v="1955857"/>
    <s v="[EirmtpvjsSceCNTfFg]"/>
    <x v="0"/>
    <s v="Confirmado"/>
    <d v="2021-09-10T00:00:00"/>
    <x v="428"/>
    <d v="2021-09-04T00:00:00"/>
    <d v="2021-09-24T00:00:00"/>
    <m/>
    <d v="2022-03-21T00:00:00"/>
    <d v="2022-04-25T00:00:00"/>
    <s v="519 CONDOR"/>
    <s v="519 CONDOR"/>
    <s v="519 CONDOR"/>
    <n v="122.62000104412436"/>
    <n v="24.759999215602875"/>
    <n v="42.200000464916229"/>
    <n v="189.58000072464347"/>
    <n v="59.666216268936161"/>
    <n v="129.91378445570732"/>
    <n v="59.666215999999991"/>
    <n v="129.91378472464348"/>
  </r>
  <r>
    <x v="1"/>
    <s v="Sin Definir"/>
    <x v="3"/>
    <s v="BG/ARLANZON:Z143605-1 H21SG A108"/>
    <n v="1955855"/>
    <s v="[EirmtpvjsSceCNTfFg]"/>
    <x v="0"/>
    <s v="Confirmado"/>
    <d v="2022-01-11T00:00:00"/>
    <x v="438"/>
    <d v="2021-12-24T00:00:00"/>
    <d v="2022-06-03T00:00:00"/>
    <m/>
    <d v="2022-06-17T00:00:00"/>
    <d v="2022-07-18T00:00:00"/>
    <s v="519 CONDOR"/>
    <s v="519 CONDOR"/>
    <s v="519 CONDOR"/>
    <n v="37.710000015795231"/>
    <n v="12.729999601840973"/>
    <n v="17.340000152587891"/>
    <n v="67.779999770224094"/>
    <n v="74.016366000000005"/>
    <n v="-6.2363662297759106"/>
    <n v="74.016366000000019"/>
    <n v="-6.2363662297759248"/>
  </r>
  <r>
    <x v="1"/>
    <s v="Sin Definir"/>
    <x v="3"/>
    <s v="BG/ARLANZON:Z143969-1 H21SG A105"/>
    <n v="1956502"/>
    <s v="[EirmtpvjsSceCNTfFg]"/>
    <x v="0"/>
    <s v="Confirmado"/>
    <d v="2021-10-05T00:00:00"/>
    <x v="439"/>
    <d v="2022-02-11T00:00:00"/>
    <d v="2022-03-09T00:00:00"/>
    <m/>
    <d v="2022-08-25T00:00:00"/>
    <d v="2022-09-23T00:00:00"/>
    <s v="519 CONDOR"/>
    <s v="519 CONDOR"/>
    <s v="519 CONDOR"/>
    <n v="2.2000000774860382"/>
    <n v="2.9699999094009399"/>
    <n v="9.820000171661377"/>
    <n v="14.990000158548355"/>
    <n v="73.469746011444101"/>
    <n v="-58.479745852895746"/>
    <n v="73.469746000000001"/>
    <n v="-58.479745841451646"/>
  </r>
  <r>
    <x v="1"/>
    <s v="Sin Definir"/>
    <x v="3"/>
    <s v="BG/ARLANZON:Z143968-1 H21SG A105"/>
    <n v="1956493"/>
    <s v="[EirmtpvjsSceCNTg]"/>
    <x v="1"/>
    <s v="Pend. Cierre Material"/>
    <d v="2021-10-05T00:00:00"/>
    <x v="440"/>
    <d v="2021-09-06T00:00:00"/>
    <d v="2022-03-16T00:00:00"/>
    <m/>
    <d v="2022-05-17T00:00:00"/>
    <d v="2022-06-08T00:00:00"/>
    <s v="519 CONDOR"/>
    <s v="519 CONDOR"/>
    <s v="519 CONDOR"/>
    <n v="12.560000192373991"/>
    <n v="4.7099998593330383"/>
    <n v="16.460000157356262"/>
    <n v="33.730000209063292"/>
    <n v="40.292093011444102"/>
    <n v="-6.5620928023808105"/>
    <n v="40.292092999999994"/>
    <n v="-6.5620927909367026"/>
  </r>
  <r>
    <x v="1"/>
    <s v="Sin Definir"/>
    <x v="3"/>
    <s v="BG/ARLANZON:Z143988-1 H21SG A105"/>
    <n v="1956522"/>
    <s v="[EirmtpvjsSceCNTfFg]"/>
    <x v="0"/>
    <s v="Confirmado"/>
    <d v="2021-10-20T00:00:00"/>
    <x v="441"/>
    <d v="2021-10-03T00:00:00"/>
    <d v="2022-03-16T00:00:00"/>
    <m/>
    <d v="2022-04-19T00:00:00"/>
    <d v="2022-05-17T00:00:00"/>
    <s v="519 CONDOR"/>
    <s v="519 CONDOR"/>
    <s v="519 CONDOR"/>
    <n v="26.509999837726355"/>
    <n v="4.7099998593330383"/>
    <n v="16.460000157356262"/>
    <n v="47.679999854415655"/>
    <n v="41.450742011444085"/>
    <n v="6.2292578429715704"/>
    <n v="41.450741999999991"/>
    <n v="6.229257854415664"/>
  </r>
  <r>
    <x v="1"/>
    <s v="Sin Definir"/>
    <x v="3"/>
    <s v="BG/ARLANZON:Z143982-1 H21SG A105"/>
    <n v="1956515"/>
    <s v="[EirmtpvjsSceCNTfF]"/>
    <x v="0"/>
    <s v="Confirmado"/>
    <d v="2022-01-11T00:00:00"/>
    <x v="442"/>
    <d v="2022-01-13T00:00:00"/>
    <d v="2022-01-21T00:00:00"/>
    <m/>
    <d v="2022-01-22T00:00:00"/>
    <d v="2022-01-25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ARLANZON:Z143977-1 H21SG A105"/>
    <n v="1956206"/>
    <s v="[EirmtpvjsScaeCNTfF]"/>
    <x v="5"/>
    <s v="Solicitada Anulación"/>
    <d v="2021-11-05T00:00:00"/>
    <x v="427"/>
    <d v="2021-10-09T00:00:00"/>
    <d v="2022-02-24T00:00:00"/>
    <m/>
    <d v="2022-03-27T00:00:00"/>
    <d v="2022-05-19T00:00:00"/>
    <s v="519 CONDOR"/>
    <s v="519 CONDOR"/>
    <s v="519 CONDOR"/>
    <n v="28.28000034019351"/>
    <n v="4.7099998593330383"/>
    <n v="16.460000157356262"/>
    <n v="49.450000356882811"/>
    <n v="7.850100011444094"/>
    <n v="41.599900345438719"/>
    <n v="7.8500999999999994"/>
    <n v="41.599900356882813"/>
  </r>
  <r>
    <x v="1"/>
    <s v="Sin Definir"/>
    <x v="3"/>
    <s v="BG/ARLANZON:Z143976-1 H21SG A105"/>
    <n v="1956202"/>
    <s v="[EirmtpvjsSceCNTg]"/>
    <x v="1"/>
    <s v="Pend. Cierre Material"/>
    <d v="2022-01-11T00:00:00"/>
    <x v="443"/>
    <d v="2022-02-28T00:00:00"/>
    <d v="2022-06-21T00:00:00"/>
    <m/>
    <d v="2023-02-28T00:00:00"/>
    <d v="2023-03-27T00:00:00"/>
    <s v="519 CONDOR"/>
    <s v="519 CONDOR"/>
    <s v="519 CONDOR"/>
    <n v="129.16400140276551"/>
    <n v="36.789998829364777"/>
    <n v="12.49499983061105"/>
    <n v="178.44900006274133"/>
    <n v="147.11624699999999"/>
    <n v="31.332753062741347"/>
    <n v="147.1162470000001"/>
    <n v="31.332753062741233"/>
  </r>
  <r>
    <x v="1"/>
    <s v="Sin Definir"/>
    <x v="3"/>
    <s v="BG/GAMONAL:Z144728-1 H21SG A103"/>
    <n v="1956042"/>
    <s v="[EirmtpvjsSceCNTfFg]"/>
    <x v="0"/>
    <s v="Confirmado"/>
    <d v="2022-01-11T00:00:00"/>
    <x v="444"/>
    <d v="2022-01-26T00:00:00"/>
    <d v="2022-04-25T00:00:00"/>
    <m/>
    <d v="2022-10-07T00:00:00"/>
    <d v="2022-10-26T00:00:00"/>
    <s v="519 CONDOR"/>
    <s v="519 CONDOR"/>
    <s v="519 CONDOR"/>
    <n v="46.720000565052032"/>
    <n v="8.2799997329711914"/>
    <n v="13.670000085607171"/>
    <n v="68.670000383630395"/>
    <n v="63.781383999999996"/>
    <n v="4.8886163836303993"/>
    <n v="63.781383999999996"/>
    <n v="4.8886163836303993"/>
  </r>
  <r>
    <x v="1"/>
    <s v="Sin Definir"/>
    <x v="3"/>
    <s v="BG/ARLANZON:Z144614-1 H21SG A104"/>
    <n v="1956538"/>
    <s v="[EirmtpvjsSceCNTfFg]"/>
    <x v="0"/>
    <s v="Confirmado"/>
    <d v="2021-09-24T00:00:00"/>
    <x v="257"/>
    <d v="2021-09-14T00:00:00"/>
    <d v="2021-09-30T00:00:00"/>
    <m/>
    <d v="2021-12-11T00:00:00"/>
    <d v="2021-12-30T00:00:00"/>
    <s v="519 CONDOR"/>
    <s v="519 CONDOR"/>
    <s v="519 CONDOR"/>
    <n v="112.18999889679253"/>
    <n v="12.729999601840973"/>
    <n v="24.680000305175781"/>
    <n v="149.59999880380929"/>
    <n v="48.420900573301303"/>
    <n v="101.17909823050798"/>
    <n v="48.420899999999996"/>
    <n v="101.1790988038093"/>
  </r>
  <r>
    <x v="1"/>
    <s v="Sin Definir"/>
    <x v="3"/>
    <s v="BG/ARLANZON:Z144606-1 H21SG A108"/>
    <n v="1956531"/>
    <s v="[irmtpvjsSceCNTfFg]"/>
    <x v="0"/>
    <s v="Confirmado"/>
    <m/>
    <x v="445"/>
    <d v="2022-01-11T00:00:00"/>
    <d v="2022-06-20T00:00:00"/>
    <m/>
    <d v="2022-06-21T00:00:00"/>
    <d v="2022-07-22T00:00:00"/>
    <s v="519 CONDOR"/>
    <s v="519 CONDOR"/>
    <s v="519 CONDOR"/>
    <n v="332.24000250548124"/>
    <n v="16.73999947309494"/>
    <n v="24.909199977684011"/>
    <n v="373.88920195626019"/>
    <n v="311.14457999999996"/>
    <n v="62.744621956260232"/>
    <n v="311.14457999999996"/>
    <n v="62.744621956260232"/>
  </r>
  <r>
    <x v="1"/>
    <s v="Sin Definir"/>
    <x v="3"/>
    <s v="BG/ARLANZON:Z144602-1 H21SG A107"/>
    <n v="1956530"/>
    <s v="[EirmtpvjsSceCNTfFg]"/>
    <x v="0"/>
    <s v="Confirmado"/>
    <d v="2022-01-11T00:00:00"/>
    <x v="384"/>
    <d v="2022-01-12T00:00:00"/>
    <d v="2022-06-03T00:00:00"/>
    <m/>
    <d v="2022-09-23T00:00:00"/>
    <d v="2022-10-20T00:00:00"/>
    <s v="519 CONDOR"/>
    <s v="519 CONDOR"/>
    <s v="519 CONDOR"/>
    <n v="119.65000109374523"/>
    <n v="20.749999344348907"/>
    <n v="13.133799552534526"/>
    <n v="153.53379999062867"/>
    <n v="184.32794799999999"/>
    <n v="-30.794148009371327"/>
    <n v="184.01792399999994"/>
    <n v="-30.484124009371271"/>
  </r>
  <r>
    <x v="1"/>
    <s v="Sin Definir"/>
    <x v="3"/>
    <s v="BG/ARLANZON:Z144587-1 H21SG A107"/>
    <n v="1956261"/>
    <s v="[EirmtpvjsSceCNTg]"/>
    <x v="1"/>
    <s v="Pend. Cierre Material"/>
    <d v="2021-09-10T00:00:00"/>
    <x v="446"/>
    <d v="2021-09-05T00:00:00"/>
    <d v="2022-01-26T00:00:00"/>
    <m/>
    <d v="2022-12-30T00:00:00"/>
    <d v="2023-01-11T00:00:00"/>
    <s v="519 CONDOR"/>
    <s v="519 CONDOR"/>
    <s v="519 CONDOR"/>
    <n v="180.78400042808056"/>
    <n v="16.73999947309494"/>
    <n v="31.640000343322754"/>
    <n v="229.16400024449825"/>
    <n v="162.35838816593935"/>
    <n v="66.805612078558909"/>
    <n v="162.35109499999993"/>
    <n v="66.812905244498324"/>
  </r>
  <r>
    <x v="1"/>
    <s v="Sin Definir"/>
    <x v="3"/>
    <s v="BG/ARLANZON:Z144556-1 H21SG A104"/>
    <n v="1956250"/>
    <s v="[EirmtpvjceCNT]"/>
    <x v="1"/>
    <s v="Pend. Cierre Material"/>
    <d v="2021-08-23T00:00:00"/>
    <x v="409"/>
    <d v="2021-08-18T00:00:00"/>
    <d v="2021-09-22T00:00:00"/>
    <m/>
    <d v="2021-09-28T00:00:00"/>
    <d v="2021-10-04T00:00:00"/>
    <s v="N/A"/>
    <s v="N/A"/>
    <s v="N/A"/>
    <n v="0"/>
    <n v="0"/>
    <n v="0"/>
    <n v="0"/>
    <n v="0.88"/>
    <n v="-0.88"/>
    <n v="0.88"/>
    <n v="-0.88"/>
  </r>
  <r>
    <x v="1"/>
    <s v="Sin Definir"/>
    <x v="3"/>
    <s v="BG/ARLANZON:Z144548-1 H21SG A104"/>
    <n v="1956214"/>
    <s v="[EirmtpvjsSceCNTfFg]"/>
    <x v="0"/>
    <s v="Confirmado"/>
    <d v="2022-01-10T00:00:00"/>
    <x v="426"/>
    <d v="2022-01-09T00:00:00"/>
    <d v="2022-05-27T00:00:00"/>
    <m/>
    <d v="2023-05-29T00:00:00"/>
    <d v="2023-07-13T00:00:00"/>
    <s v="519 CONDOR"/>
    <s v="519 CONDOR"/>
    <s v="519 CONDOR"/>
    <n v="447.43400334349275"/>
    <n v="92.929997026920319"/>
    <n v="36.88819751266692"/>
    <n v="577.25219788308004"/>
    <n v="290.97475800000001"/>
    <n v="286.27743988308004"/>
    <n v="290.97475800000001"/>
    <n v="286.27743988308004"/>
  </r>
  <r>
    <x v="1"/>
    <s v="Sin Definir"/>
    <x v="3"/>
    <s v="BG/ARLANZON:Z144536-1 H21SG A107"/>
    <n v="1956529"/>
    <s v="[EirmtpvjsSceCNTfFg]"/>
    <x v="0"/>
    <s v="Confirmado"/>
    <d v="2022-01-03T00:00:00"/>
    <x v="342"/>
    <d v="2021-12-21T00:00:00"/>
    <d v="2022-06-03T00:00:00"/>
    <m/>
    <d v="2022-07-08T00:00:00"/>
    <d v="2022-08-24T00:00:00"/>
    <s v="519 CONDOR"/>
    <s v="519 CONDOR"/>
    <s v="519 CONDOR"/>
    <n v="16.190000262111425"/>
    <n v="12.729999601840973"/>
    <n v="19.100000143051147"/>
    <n v="48.020000007003546"/>
    <n v="36.887574000000001"/>
    <n v="11.132426007003545"/>
    <n v="36.887574000000001"/>
    <n v="11.132426007003545"/>
  </r>
  <r>
    <x v="1"/>
    <s v="Sin Definir"/>
    <x v="3"/>
    <s v="BG/ARLANZON:Z142701-1 H21SG A106"/>
    <n v="1955814"/>
    <s v="[EirmtpvjcaeCNTfF]"/>
    <x v="5"/>
    <s v="Solicitada Anulación"/>
    <d v="2021-08-23T00:00:00"/>
    <x v="385"/>
    <d v="2021-08-21T00:00:00"/>
    <d v="2021-09-01T00:00:00"/>
    <m/>
    <d v="2022-10-27T00:00:00"/>
    <d v="2022-10-27T00:00:00"/>
    <s v="519 CONDOR"/>
    <s v="519 CONDOR"/>
    <s v="519 CONDOR"/>
    <n v="48.380000475794077"/>
    <n v="4.7099998593330383"/>
    <n v="17.340000152587891"/>
    <n v="70.430000487715006"/>
    <n v="9.5975000190734896"/>
    <n v="60.832500468641513"/>
    <n v="4.0460999999999991"/>
    <n v="66.38390048771501"/>
  </r>
  <r>
    <x v="1"/>
    <s v="Sin Definir"/>
    <x v="3"/>
    <s v="BG/ARLANZON:Z142698-1 H21SG A106"/>
    <n v="1955811"/>
    <s v="[EirmtpvjsSceCNTg]"/>
    <x v="1"/>
    <s v="Pend. Cierre Material"/>
    <d v="2021-10-05T00:00:00"/>
    <x v="446"/>
    <d v="2021-09-05T00:00:00"/>
    <d v="2022-03-16T00:00:00"/>
    <m/>
    <d v="2022-05-11T00:00:00"/>
    <d v="2022-06-14T00:00:00"/>
    <s v="519 CONDOR"/>
    <s v="519 CONDOR"/>
    <s v="519 CONDOR"/>
    <n v="187.70999636501074"/>
    <n v="4.7099998593330383"/>
    <n v="16.900000154972076"/>
    <n v="209.31999637931585"/>
    <n v="153.08916401144407"/>
    <n v="56.230832367871784"/>
    <n v="153.08916399999998"/>
    <n v="56.230832379315871"/>
  </r>
  <r>
    <x v="1"/>
    <s v="Sin Definir"/>
    <x v="3"/>
    <s v="BG/ARLANZON:Z145056-1 H21SG A107"/>
    <n v="1956555"/>
    <s v="[EirmtpvjsSceCNTfF]"/>
    <x v="0"/>
    <s v="Confirmado"/>
    <d v="2022-01-04T00:00:00"/>
    <x v="447"/>
    <d v="2021-12-28T00:00:00"/>
    <d v="2022-01-10T00:00:00"/>
    <m/>
    <d v="2022-01-15T00:00:00"/>
    <d v="2022-01-20T00:00:00"/>
    <s v="N/A"/>
    <s v="N/A"/>
    <s v="519 CONDOR"/>
    <n v="0"/>
    <n v="0"/>
    <n v="1.3199999928474426"/>
    <n v="1.3199999928474426"/>
    <n v="1.338876"/>
    <n v="-1.8876007152557328E-2"/>
    <n v="1.338876"/>
    <n v="-1.8876007152557328E-2"/>
  </r>
  <r>
    <x v="1"/>
    <s v="Sin Definir"/>
    <x v="3"/>
    <s v="BG/ARLANZON:Z145054-1 H21SG A107"/>
    <n v="1956550"/>
    <s v="[EirmtpvjceCNTfF]"/>
    <x v="0"/>
    <s v="Confirmado"/>
    <d v="2021-08-23T00:00:00"/>
    <x v="409"/>
    <d v="2021-08-18T00:00:00"/>
    <d v="2021-09-22T00:00:00"/>
    <m/>
    <d v="2021-09-28T00:00:00"/>
    <d v="2021-09-30T00:00:00"/>
    <s v="N/A"/>
    <s v="N/A"/>
    <s v="N/A"/>
    <n v="0"/>
    <n v="0"/>
    <n v="0"/>
    <n v="0"/>
    <n v="0.44"/>
    <n v="-0.44"/>
    <n v="0.44"/>
    <n v="-0.44"/>
  </r>
  <r>
    <x v="1"/>
    <s v="Sin Definir"/>
    <x v="3"/>
    <s v="BG/ARLANZON:Z143609-1 H21SG A108"/>
    <n v="1955863"/>
    <s v="[EirmtpvjsSceCNTfF]"/>
    <x v="0"/>
    <s v="Confirmado"/>
    <d v="2022-01-11T00:00:00"/>
    <x v="442"/>
    <d v="2022-01-13T00:00:00"/>
    <d v="2022-01-21T00:00:00"/>
    <m/>
    <d v="2022-01-22T00:00:00"/>
    <d v="2022-02-22T00:00:00"/>
    <s v="N/A"/>
    <s v="N/A"/>
    <s v="N/A"/>
    <n v="0"/>
    <n v="0"/>
    <n v="0"/>
    <n v="0"/>
    <n v="4.0166279999999999"/>
    <n v="-4.0166279999999999"/>
    <n v="8.0332559999999997"/>
    <n v="-8.0332559999999997"/>
  </r>
  <r>
    <x v="1"/>
    <s v="Sin Definir"/>
    <x v="3"/>
    <s v="BG/ARLANZON:Z143591-1 H21SG A108"/>
    <n v="1955826"/>
    <s v="[EirmtpvjsSceCNTg]"/>
    <x v="1"/>
    <s v="Pend. Cierre Material"/>
    <d v="2021-09-10T00:00:00"/>
    <x v="182"/>
    <d v="2022-01-05T00:00:00"/>
    <d v="2022-03-14T00:00:00"/>
    <m/>
    <d v="2022-06-03T00:00:00"/>
    <d v="2022-07-05T00:00:00"/>
    <s v="519 CONDOR"/>
    <s v="519 CONDOR"/>
    <s v="519 CONDOR"/>
    <n v="23.600000001490116"/>
    <n v="4.7099998593330383"/>
    <n v="12.600000143051147"/>
    <n v="40.910000003874302"/>
    <n v="53.121809011444093"/>
    <n v="-12.211809007569791"/>
    <n v="53.121808999999992"/>
    <n v="-12.21180899612569"/>
  </r>
  <r>
    <x v="1"/>
    <s v="Sin Definir"/>
    <x v="3"/>
    <s v="BG/ARLANZON:Z143590-1 H21SG A108"/>
    <n v="1955825"/>
    <s v="[EirmtpvjsSceCNTfg]"/>
    <x v="1"/>
    <s v="Pend. Cierre Material"/>
    <d v="2021-08-23T00:00:00"/>
    <x v="448"/>
    <d v="2021-09-24T00:00:00"/>
    <d v="2021-09-01T00:00:00"/>
    <m/>
    <d v="2022-02-12T00:00:00"/>
    <d v="2022-03-11T00:00:00"/>
    <s v="519 CONDOR"/>
    <s v="519 CONDOR"/>
    <s v="519 CONDOR"/>
    <n v="29.259999986737967"/>
    <n v="4.7099998593330383"/>
    <n v="19.910000145435333"/>
    <n v="53.879999991506338"/>
    <n v="66.72145295994568"/>
    <n v="-12.841452968439341"/>
    <n v="66.721452999999997"/>
    <n v="-12.841453008493659"/>
  </r>
  <r>
    <x v="1"/>
    <s v="Sin Definir"/>
    <x v="3"/>
    <s v="BG/ARLANZON:Z145659-1 H21SG A107"/>
    <n v="1956883"/>
    <s v="[EirmtpvjsSceCNTfF]"/>
    <x v="0"/>
    <s v="Confirmado"/>
    <d v="2022-01-04T00:00:00"/>
    <x v="36"/>
    <d v="2021-12-17T00:00:00"/>
    <d v="2022-01-10T00:00:00"/>
    <m/>
    <d v="2022-01-15T00:00:00"/>
    <d v="2022-01-20T00:00:00"/>
    <s v="N/A"/>
    <s v="N/A"/>
    <s v="N/A"/>
    <n v="0"/>
    <n v="0"/>
    <n v="0"/>
    <n v="0"/>
    <n v="0.44629200000000002"/>
    <n v="-0.44629200000000002"/>
    <n v="0.44629200000000002"/>
    <n v="-0.44629200000000002"/>
  </r>
  <r>
    <x v="1"/>
    <s v="Sin Definir"/>
    <x v="3"/>
    <s v="BG/ARLANZON:Z143941-1 H21SG A103"/>
    <n v="1955935"/>
    <s v="[EirmtpvjceCNTfF]"/>
    <x v="0"/>
    <s v="Confirmado"/>
    <d v="2021-08-23T00:00:00"/>
    <x v="437"/>
    <d v="2021-08-16T00:00:00"/>
    <d v="2021-09-22T00:00:00"/>
    <m/>
    <d v="2021-09-28T00:00:00"/>
    <d v="2021-09-30T00:00:00"/>
    <s v="N/A"/>
    <s v="N/A"/>
    <s v="N/A"/>
    <n v="0"/>
    <n v="0"/>
    <n v="0"/>
    <n v="0"/>
    <n v="0.44"/>
    <n v="-0.44"/>
    <n v="0.44"/>
    <n v="-0.44"/>
  </r>
  <r>
    <x v="1"/>
    <s v="Sin Definir"/>
    <x v="3"/>
    <s v="BG/ARLANZON:Z143600-1 H21SG A108"/>
    <n v="1955844"/>
    <s v="[EirmtpvjsSceCNTfF]"/>
    <x v="0"/>
    <s v="Confirmado"/>
    <d v="2022-01-11T00:00:00"/>
    <x v="442"/>
    <d v="2022-01-13T00:00:00"/>
    <d v="2022-01-21T00:00:00"/>
    <m/>
    <d v="2022-01-25T00:00:00"/>
    <d v="2022-01-27T00:00:00"/>
    <s v="N/A"/>
    <s v="N/A"/>
    <s v="N/A"/>
    <n v="0"/>
    <n v="0"/>
    <n v="0"/>
    <n v="0"/>
    <n v="0.44629200000000002"/>
    <n v="-0.44629200000000002"/>
    <n v="0.44629200000000002"/>
    <n v="-0.44629200000000002"/>
  </r>
  <r>
    <x v="1"/>
    <s v="Sin Definir"/>
    <x v="3"/>
    <s v="BG/ARLANZON:Z148302-1 H21SG A104"/>
    <n v="1956890"/>
    <s v="[EirmtpvjsSceCNTfFg]"/>
    <x v="0"/>
    <s v="Confirmado"/>
    <d v="2021-11-05T00:00:00"/>
    <x v="393"/>
    <d v="2021-11-02T00:00:00"/>
    <d v="2021-11-09T00:00:00"/>
    <m/>
    <d v="2022-02-04T00:00:00"/>
    <d v="2022-03-01T00:00:00"/>
    <s v="519 CONDOR"/>
    <s v="519 CONDOR"/>
    <s v="519 CONDOR"/>
    <n v="105.13000120595098"/>
    <n v="24.759999215602875"/>
    <n v="42.200000464916229"/>
    <n v="172.09000088647008"/>
    <n v="140.78165826893618"/>
    <n v="31.308342617533896"/>
    <n v="140.78165800000002"/>
    <n v="31.308342886470058"/>
  </r>
  <r>
    <x v="1"/>
    <s v="Sin Definir"/>
    <x v="3"/>
    <s v="BG/ARLANZON:Z145055-1 H21SG A109"/>
    <n v="1956552"/>
    <s v="[EirmtpvjsSceCNTfFg]"/>
    <x v="0"/>
    <s v="Confirmado"/>
    <d v="2021-10-20T00:00:00"/>
    <x v="449"/>
    <d v="2021-10-06T00:00:00"/>
    <d v="2022-06-03T00:00:00"/>
    <m/>
    <d v="2022-09-23T00:00:00"/>
    <d v="2022-11-04T00:00:00"/>
    <s v="519 CONDOR"/>
    <s v="519 CONDOR"/>
    <s v="519 CONDOR"/>
    <n v="143.59000171720982"/>
    <n v="44.809998571872711"/>
    <n v="46.820000529289246"/>
    <n v="235.22000081837177"/>
    <n v="175.69181832043461"/>
    <n v="59.528182497937166"/>
    <n v="175.51220999999995"/>
    <n v="59.707790818371819"/>
  </r>
  <r>
    <x v="1"/>
    <s v="Sin Definir"/>
    <x v="3"/>
    <s v="BARBADILLO PEZ:Z346730 PEBANG2020 A101"/>
    <n v="1938478"/>
    <s v="[EirmtpvsSceCNTfFg]"/>
    <x v="0"/>
    <s v="Confirmado"/>
    <d v="2021-07-21T00:00:00"/>
    <x v="450"/>
    <d v="2022-03-29T00:00:00"/>
    <d v="2021-10-05T00:00:00"/>
    <m/>
    <d v="2022-06-30T00:00:00"/>
    <d v="2022-08-12T00:00:00"/>
    <s v="519 CONDOR"/>
    <s v="519 CONDOR"/>
    <s v="519 CONDOR"/>
    <n v="161.18000096827745"/>
    <n v="178.71999472379684"/>
    <n v="24.690000534057617"/>
    <n v="364.58999622613192"/>
    <n v="873.26846132043454"/>
    <n v="-508.67846509430262"/>
    <n v="873.26846100000046"/>
    <n v="-508.67846477386854"/>
  </r>
  <r>
    <x v="1"/>
    <s v="Sin Definir"/>
    <x v="3"/>
    <s v="BARBADILLO PEZ:Z346731 PEBANG2020 A101"/>
    <n v="1938480"/>
    <s v="[EirmtpvjsSceCNTfFg]"/>
    <x v="0"/>
    <s v="Confirmado"/>
    <d v="2021-07-21T00:00:00"/>
    <x v="451"/>
    <d v="2021-10-04T00:00:00"/>
    <d v="2021-10-05T00:00:00"/>
    <m/>
    <d v="2022-08-22T00:00:00"/>
    <d v="2022-09-21T00:00:00"/>
    <s v="519 CONDOR"/>
    <s v="519 CONDOR"/>
    <s v="519 CONDOR"/>
    <n v="220.66000041738153"/>
    <n v="174.84999483823776"/>
    <n v="27.850000619888306"/>
    <n v="423.35999587550759"/>
    <n v="812.7894833719331"/>
    <n v="-389.42948749642551"/>
    <n v="812.78948300000036"/>
    <n v="-389.42948712449277"/>
  </r>
  <r>
    <x v="1"/>
    <s v="Sin Definir"/>
    <x v="3"/>
    <s v="BARRIOS BUREBA:Z346805 PEBANG2020 A101"/>
    <n v="1939042"/>
    <s v="[EirmtpvjsScexCNTfFg]"/>
    <x v="0"/>
    <s v="Confirmado"/>
    <d v="2021-07-21T00:00:00"/>
    <x v="168"/>
    <d v="2021-09-28T00:00:00"/>
    <d v="2021-11-09T00:00:00"/>
    <m/>
    <d v="2022-06-13T00:00:00"/>
    <d v="2022-07-05T00:00:00"/>
    <s v="519 CONDOR"/>
    <s v="N/A"/>
    <s v="519 CONDOR"/>
    <n v="1099.0899924635887"/>
    <n v="0"/>
    <n v="125.81000328063965"/>
    <n v="1224.8999957442284"/>
    <n v="1558.5854109683842"/>
    <n v="-333.6854152241558"/>
    <n v="1558.5854089999975"/>
    <n v="-333.68541325576916"/>
  </r>
  <r>
    <x v="1"/>
    <s v="Sin Definir"/>
    <x v="3"/>
    <s v="ESPINOSA MONTE:Z346829 PEBANG2020 A101"/>
    <n v="1939381"/>
    <s v="[EirmtpvjsSceCNTfFg]"/>
    <x v="0"/>
    <s v="Confirmado"/>
    <d v="2021-07-21T00:00:00"/>
    <x v="452"/>
    <d v="2021-08-29T00:00:00"/>
    <d v="2021-09-06T00:00:00"/>
    <m/>
    <d v="2022-04-19T00:00:00"/>
    <d v="2022-05-11T00:00:00"/>
    <s v="519 CONDOR"/>
    <s v="519 CONDOR"/>
    <s v="519 CONDOR"/>
    <n v="254.1400013640523"/>
    <n v="116.79999655485153"/>
    <n v="40.49000096321106"/>
    <n v="411.42999888211489"/>
    <n v="384.59687657792665"/>
    <n v="26.833122304188237"/>
    <n v="384.59687600000018"/>
    <n v="26.833122882114708"/>
  </r>
  <r>
    <x v="1"/>
    <s v="Sin Definir"/>
    <x v="3"/>
    <s v="ESPINOSA MONTE:Z346834 PEBANG2020 A101"/>
    <n v="1939383"/>
    <s v="[EirmtpvjsSceCNTfFg]"/>
    <x v="0"/>
    <s v="Confirmado"/>
    <d v="2021-07-21T00:00:00"/>
    <x v="453"/>
    <d v="2021-08-28T00:00:00"/>
    <d v="2021-09-06T00:00:00"/>
    <m/>
    <d v="2022-05-19T00:00:00"/>
    <d v="2022-06-07T00:00:00"/>
    <s v="519 CONDOR"/>
    <s v="519 CONDOR"/>
    <s v="519 CONDOR"/>
    <n v="389.65000293031335"/>
    <n v="194.19999426603317"/>
    <n v="59.45000147819519"/>
    <n v="643.29999867454171"/>
    <n v="686.22420788691716"/>
    <n v="-42.924209212375445"/>
    <n v="686.22420700000043"/>
    <n v="-42.924208325458721"/>
  </r>
  <r>
    <x v="1"/>
    <s v="Sin Definir"/>
    <x v="3"/>
    <s v="ESPINOSA MONTE:Z346841 PEBANG2020 A101"/>
    <n v="1939677"/>
    <s v="[EirmtpvjsSceCNTfFg]"/>
    <x v="0"/>
    <s v="Confirmado"/>
    <d v="2021-07-21T00:00:00"/>
    <x v="424"/>
    <d v="2021-08-27T00:00:00"/>
    <d v="2021-12-03T00:00:00"/>
    <m/>
    <d v="2022-07-14T00:00:00"/>
    <d v="2022-08-12T00:00:00"/>
    <s v="519 CONDOR"/>
    <s v="519 CONDOR"/>
    <s v="519 CONDOR"/>
    <n v="124.12000004202127"/>
    <n v="58.749998271465302"/>
    <n v="15.210000276565552"/>
    <n v="198.07999859005213"/>
    <n v="176.30082916593935"/>
    <n v="21.77916942411278"/>
    <n v="176.30082899999994"/>
    <n v="21.779169590052192"/>
  </r>
  <r>
    <x v="1"/>
    <s v="Sin Definir"/>
    <x v="3"/>
    <s v="MEDINA POMAR: Z 217998 1PEBANG2019 A101"/>
    <n v="1948039"/>
    <s v="[EirmtpvsScaexCNTfF]"/>
    <x v="5"/>
    <s v="Solicitada Anulación"/>
    <d v="2021-07-21T00:00:00"/>
    <x v="454"/>
    <d v="2021-08-24T00:00:00"/>
    <d v="2022-10-27T00:00:00"/>
    <m/>
    <d v="2022-10-27T00:00:00"/>
    <d v="2022-10-27T00:00:00"/>
    <s v="519 CONDOR"/>
    <s v="519 CONDOR"/>
    <s v="519 CONDOR"/>
    <n v="413.95999747514725"/>
    <n v="0.69999998807907104"/>
    <n v="83.429996490478516"/>
    <n v="498.08999395370483"/>
    <n v="22.134399994277956"/>
    <n v="475.95559395942689"/>
    <n v="22.134399999999999"/>
    <n v="475.95559395370481"/>
  </r>
  <r>
    <x v="1"/>
    <s v="Sin Definir"/>
    <x v="3"/>
    <s v="MEDINA POMAR:Z219640 PEBANG2020 A102"/>
    <n v="1938448"/>
    <s v="[EirmtpvjsSceCNTg]"/>
    <x v="1"/>
    <s v="Pend. Cierre Material"/>
    <d v="2021-07-21T00:00:00"/>
    <x v="345"/>
    <d v="2021-08-04T00:00:00"/>
    <d v="2021-10-15T00:00:00"/>
    <m/>
    <d v="2022-02-20T00:00:00"/>
    <d v="2022-03-22T00:00:00"/>
    <s v="519 CONDOR"/>
    <s v="519 CONDOR"/>
    <s v="519 CONDOR"/>
    <n v="157.64000098407269"/>
    <n v="16.179999530315399"/>
    <n v="12.050000190734863"/>
    <n v="185.87000070512295"/>
    <n v="228.45015411444089"/>
    <n v="-42.580153409317944"/>
    <n v="228.45015400000003"/>
    <n v="-42.580153294877078"/>
  </r>
  <r>
    <x v="1"/>
    <s v="Sin Definir"/>
    <x v="3"/>
    <s v="MIRANDA E/AREN:Z144064 PEBANG2020 A101"/>
    <n v="1938124"/>
    <s v="[EirmtpvjsSceCNTfFg]"/>
    <x v="0"/>
    <s v="Confirmado"/>
    <d v="2021-07-21T00:00:00"/>
    <x v="437"/>
    <d v="2021-08-16T00:00:00"/>
    <d v="2021-09-02T00:00:00"/>
    <m/>
    <d v="2021-11-13T00:00:00"/>
    <d v="2021-11-24T00:00:00"/>
    <s v="519 CONDOR"/>
    <s v="N/A"/>
    <s v="519 CONDOR"/>
    <n v="185.22000205889344"/>
    <n v="0"/>
    <n v="34.170000791549683"/>
    <n v="219.39000285044312"/>
    <n v="306.8252035346149"/>
    <n v="-87.435200684171775"/>
    <n v="306.82519999999994"/>
    <n v="-87.435197149556814"/>
  </r>
  <r>
    <x v="1"/>
    <s v="Sin Definir"/>
    <x v="3"/>
    <s v="MIRANDA E/AREN:Z144077 PEBANG2020 A102CASTOR"/>
    <n v="1938125"/>
    <s v="[EirmtpvjsSceCNTfFg]"/>
    <x v="0"/>
    <s v="Confirmado"/>
    <d v="2021-07-21T00:00:00"/>
    <x v="437"/>
    <d v="2021-08-16T00:00:00"/>
    <d v="2022-03-03T00:00:00"/>
    <m/>
    <d v="2022-08-11T00:00:00"/>
    <d v="2022-09-14T00:00:00"/>
    <s v="519 CONDOR"/>
    <s v="N/A"/>
    <s v="519 CONDOR"/>
    <n v="249.06000055745244"/>
    <n v="0"/>
    <n v="21.530000448226929"/>
    <n v="270.59000100567937"/>
    <n v="426.48482426893611"/>
    <n v="-155.89482326325674"/>
    <n v="426.484824"/>
    <n v="-155.89482299432063"/>
  </r>
  <r>
    <x v="1"/>
    <s v="Sin Definir"/>
    <x v="3"/>
    <s v="MIRANDA E/AREN:Z144129 PEBANG2020 A101"/>
    <n v="1938127"/>
    <s v="[EirmtpvjceCNTfg]"/>
    <x v="1"/>
    <s v="Pend. Cierre Material"/>
    <d v="2021-07-21T00:00:00"/>
    <x v="345"/>
    <d v="2021-08-04T00:00:00"/>
    <d v="2021-09-02T00:00:00"/>
    <m/>
    <d v="2021-10-23T00:00:00"/>
    <d v="2021-10-26T00:00:00"/>
    <s v="519 CONDOR"/>
    <s v="N/A"/>
    <s v="519 CONDOR"/>
    <n v="104.99000054597855"/>
    <n v="0"/>
    <n v="24.690000534057617"/>
    <n v="129.68000108003616"/>
    <n v="184.97820308594692"/>
    <n v="-55.298202005910753"/>
    <n v="184.97819999999993"/>
    <n v="-55.298198919963767"/>
  </r>
  <r>
    <x v="1"/>
    <s v="Sin Definir"/>
    <x v="3"/>
    <s v="MIRANDA E/AREN:Z315920 PEBANG2020 A101"/>
    <n v="1938169"/>
    <s v="[EirmtpvjsSceCNTfFg]"/>
    <x v="0"/>
    <s v="Confirmado"/>
    <d v="2021-07-21T00:00:00"/>
    <x v="345"/>
    <d v="2021-08-04T00:00:00"/>
    <d v="2021-09-24T00:00:00"/>
    <m/>
    <d v="2022-01-19T00:00:00"/>
    <d v="2022-03-04T00:00:00"/>
    <s v="519 CONDOR"/>
    <s v="N/A"/>
    <s v="519 CONDOR"/>
    <n v="180.55000154674053"/>
    <n v="0"/>
    <n v="24.690000534057617"/>
    <n v="205.24000208079815"/>
    <n v="223.78000132043459"/>
    <n v="-18.539999239636444"/>
    <n v="223.780001"/>
    <n v="-18.53999891920185"/>
  </r>
  <r>
    <x v="1"/>
    <s v="Sin Definir"/>
    <x v="3"/>
    <s v="MIRANDA E/AREN:Z346665 PB20 CASTOR A102 "/>
    <n v="8214307"/>
    <s v="[EirvcexCNTfFg]"/>
    <x v="0"/>
    <s v="Confirmado"/>
    <d v="2021-07-21T00:00:00"/>
    <x v="451"/>
    <d v="2021-10-04T00:00:00"/>
    <d v="2022-03-01T00:00:00"/>
    <m/>
    <d v="2022-11-23T00:00:00"/>
    <d v="2022-12-28T00:00:00"/>
    <s v="519 CONDOR"/>
    <s v="519 CONDOR"/>
    <s v="519 CONDOR"/>
    <n v="1608.8949107117951"/>
    <n v="155.25999611616135"/>
    <n v="133.39399743080139"/>
    <n v="1897.5489042587578"/>
    <n v="2583.0399897438665"/>
    <n v="-685.49108548510867"/>
    <n v="2583.0399889999994"/>
    <n v="-685.49108474124159"/>
  </r>
  <r>
    <x v="1"/>
    <s v="Sin Definir"/>
    <x v="3"/>
    <s v="MIRANDA E/AREN:Z346674 PEBANG2020 A102CASTOR"/>
    <n v="1938476"/>
    <s v="[EirmtpvsScexCNTfFg]"/>
    <x v="0"/>
    <s v="Confirmado"/>
    <d v="2021-07-21T00:00:00"/>
    <x v="373"/>
    <d v="2023-02-02T00:00:00"/>
    <d v="2022-03-03T00:00:00"/>
    <m/>
    <d v="2023-02-16T00:00:00"/>
    <d v="2023-03-14T00:00:00"/>
    <s v="519 CONDOR"/>
    <s v="N/A"/>
    <s v="519 CONDOR"/>
    <n v="3970.6136177371382"/>
    <n v="0"/>
    <n v="15.210000276565552"/>
    <n v="3985.8236180137037"/>
    <n v="4288.293710165939"/>
    <n v="-302.47009215223534"/>
    <n v="4288.2937099999981"/>
    <n v="-302.47009198629439"/>
  </r>
  <r>
    <x v="1"/>
    <s v="Sin Definir"/>
    <x v="3"/>
    <s v="PAMPLIEGA:Z346812 PB2020 CASTOR A101"/>
    <n v="1939053"/>
    <s v="[EirmtpvjsScexCNTfFg]"/>
    <x v="0"/>
    <s v="Confirmado"/>
    <d v="2021-07-21T00:00:00"/>
    <x v="257"/>
    <d v="2021-09-14T00:00:00"/>
    <d v="2022-03-31T00:00:00"/>
    <m/>
    <d v="2024-06-28T00:00:00"/>
    <d v="2024-07-18T00:00:00"/>
    <s v="519 CONDOR"/>
    <s v="519 CONDOR"/>
    <s v="519 CONDOR"/>
    <n v="2083.0800062716007"/>
    <n v="62.619998157024384"/>
    <n v="101.73999691009521"/>
    <n v="2247.4400013387203"/>
    <n v="5246.5682680572199"/>
    <n v="-2999.1282667184996"/>
    <n v="5245.7015450000017"/>
    <n v="-2998.2615436612814"/>
  </r>
  <r>
    <x v="1"/>
    <s v="Sin Definir"/>
    <x v="3"/>
    <s v="PAMPLIEGA:Z346814 PB2020 CASTOR A101"/>
    <n v="1939057"/>
    <s v="[EirmtpvjsScexCNTfFg]"/>
    <x v="0"/>
    <s v="Confirmado"/>
    <d v="2021-07-21T00:00:00"/>
    <x v="455"/>
    <d v="2021-11-15T00:00:00"/>
    <d v="2022-03-10T00:00:00"/>
    <m/>
    <d v="2022-11-30T00:00:00"/>
    <d v="2023-01-05T00:00:00"/>
    <s v="519 CONDOR"/>
    <s v="519 CONDOR"/>
    <s v="519 CONDOR"/>
    <n v="3258.7900085672736"/>
    <n v="182.58999460935593"/>
    <n v="120.69999742507935"/>
    <n v="3562.0800006017089"/>
    <n v="4120.2501693662107"/>
    <n v="-558.1701687645018"/>
    <n v="4119.6540019999957"/>
    <n v="-557.57400139828678"/>
  </r>
  <r>
    <x v="1"/>
    <s v="Sin Definir"/>
    <x v="3"/>
    <s v="PEÑARANDA DUER:Z346678 PEBANG2020 A101"/>
    <n v="1938473"/>
    <s v="[EirmtpvjsSceCNTg]"/>
    <x v="1"/>
    <s v="Pend. Cierre Material"/>
    <d v="2021-07-21T00:00:00"/>
    <x v="437"/>
    <d v="2021-08-16T00:00:00"/>
    <d v="2021-09-02T00:00:00"/>
    <m/>
    <d v="2022-03-31T00:00:00"/>
    <d v="2022-04-26T00:00:00"/>
    <s v="519 CONDOR"/>
    <s v="519 CONDOR"/>
    <s v="519 CONDOR"/>
    <n v="673.19000223278999"/>
    <n v="387.69998854398727"/>
    <n v="87.890002250671387"/>
    <n v="1148.7799930274487"/>
    <n v="1096.3395566896795"/>
    <n v="52.440436337769142"/>
    <n v="1096.3395380000004"/>
    <n v="52.440455027448252"/>
  </r>
  <r>
    <x v="1"/>
    <s v="Sin Definir"/>
    <x v="3"/>
    <s v="PEÑARANDA DUER:Z346679 PEBANG2020 A101"/>
    <n v="1938474"/>
    <s v="[EirmtpvjsSceCNTg]"/>
    <x v="1"/>
    <s v="Pend. Cierre Material"/>
    <d v="2021-07-21T00:00:00"/>
    <x v="456"/>
    <d v="2021-08-06T00:00:00"/>
    <d v="2021-09-02T00:00:00"/>
    <m/>
    <d v="2022-03-31T00:00:00"/>
    <d v="2022-04-29T00:00:00"/>
    <s v="519 CONDOR"/>
    <s v="519 CONDOR"/>
    <s v="519 CONDOR"/>
    <n v="314.98000086098909"/>
    <n v="356.73998945951462"/>
    <n v="37.330000877380371"/>
    <n v="709.04999119788408"/>
    <n v="521.19754475864204"/>
    <n v="187.85244643924204"/>
    <n v="521.19753800000024"/>
    <n v="187.85245319788385"/>
  </r>
  <r>
    <x v="1"/>
    <s v="Sin Definir"/>
    <x v="3"/>
    <s v="RUBENA:Z317751 PEBANG2020 A101"/>
    <n v="1938165"/>
    <s v="[EirmtpvceCNTfFg]"/>
    <x v="0"/>
    <s v="Confirmado"/>
    <d v="2021-07-21T00:00:00"/>
    <x v="179"/>
    <d v="2021-10-13T00:00:00"/>
    <d v="2021-11-16T00:00:00"/>
    <m/>
    <d v="2022-09-19T00:00:00"/>
    <d v="2022-10-14T00:00:00"/>
    <s v="519 CONDOR"/>
    <s v="519 CONDOR"/>
    <s v="519 CONDOR"/>
    <n v="189.88000086322427"/>
    <n v="108.3599967956543"/>
    <n v="34.170000791549683"/>
    <n v="332.40999845042825"/>
    <n v="372.02193308005906"/>
    <n v="-39.611934629630809"/>
    <n v="371.63193100000035"/>
    <n v="-39.221932549572102"/>
  </r>
  <r>
    <x v="1"/>
    <s v="Sin Definir"/>
    <x v="3"/>
    <s v="RUBENA:Z317752 PEBANG2020 A101"/>
    <n v="1938166"/>
    <s v="[EirmtpvjsSceCNTfFg]"/>
    <x v="0"/>
    <s v="Confirmado"/>
    <d v="2021-07-21T00:00:00"/>
    <x v="424"/>
    <d v="2021-08-27T00:00:00"/>
    <d v="2021-10-20T00:00:00"/>
    <m/>
    <d v="2023-12-28T00:00:00"/>
    <d v="2024-01-24T00:00:00"/>
    <s v="519 CONDOR"/>
    <s v="519 CONDOR"/>
    <s v="519 CONDOR"/>
    <n v="113.86000110208988"/>
    <n v="143.18999576568604"/>
    <n v="18.37000036239624"/>
    <n v="275.41999723017216"/>
    <n v="354.80459095994564"/>
    <n v="-79.384593729773485"/>
    <n v="354.80502000000018"/>
    <n v="-79.385022769828026"/>
  </r>
  <r>
    <x v="1"/>
    <s v="Sin Definir"/>
    <x v="3"/>
    <s v="RUBENA:Z317753 PEBANG2020 A101"/>
    <n v="1938167"/>
    <s v="[EirmtpvjsSceCNTg]"/>
    <x v="1"/>
    <s v="Pend. Cierre Material"/>
    <d v="2021-07-21T00:00:00"/>
    <x v="171"/>
    <d v="2021-10-08T00:00:00"/>
    <d v="2022-03-03T00:00:00"/>
    <m/>
    <d v="2022-11-29T00:00:00"/>
    <d v="2022-12-20T00:00:00"/>
    <s v="519 CONDOR"/>
    <s v="519 CONDOR"/>
    <s v="519 CONDOR"/>
    <n v="177.91000101715326"/>
    <n v="65.789998054504395"/>
    <n v="21.530000448226929"/>
    <n v="265.22999951988459"/>
    <n v="320.99703526893626"/>
    <n v="-55.767035749051672"/>
    <n v="320.9970350000001"/>
    <n v="-55.76703548011551"/>
  </r>
  <r>
    <x v="1"/>
    <s v="Sin Definir"/>
    <x v="3"/>
    <s v="RUBENA:Z317755 PEBANG2020 A101"/>
    <n v="1938455"/>
    <s v="[EirmtpvjsSceCNTg]"/>
    <x v="1"/>
    <s v="Pend. Cierre Material"/>
    <d v="2021-07-21T00:00:00"/>
    <x v="457"/>
    <d v="2021-09-09T00:00:00"/>
    <d v="2021-10-20T00:00:00"/>
    <m/>
    <d v="2024-01-30T00:00:00"/>
    <d v="2024-02-05T00:00:00"/>
    <s v="519 CONDOR"/>
    <s v="519 CONDOR"/>
    <s v="519 CONDOR"/>
    <n v="104.72000063955784"/>
    <n v="108.3599967956543"/>
    <n v="21.530000448226929"/>
    <n v="234.60999788343906"/>
    <n v="280.31335130085745"/>
    <n v="-45.703353417418384"/>
    <n v="271.24797199999989"/>
    <n v="-36.637974116560827"/>
  </r>
  <r>
    <x v="1"/>
    <s v="Sin Definir"/>
    <x v="3"/>
    <s v="TRESPADERNE:Z346520 PEBANG2020 A101"/>
    <n v="1936189"/>
    <s v="[EirmtpvjsSceCNTfFg]"/>
    <x v="0"/>
    <s v="Confirmado"/>
    <d v="2021-07-21T00:00:00"/>
    <x v="178"/>
    <d v="2021-11-05T00:00:00"/>
    <d v="2022-03-03T00:00:00"/>
    <m/>
    <d v="2022-06-15T00:00:00"/>
    <d v="2022-07-20T00:00:00"/>
    <s v="519 CONDOR"/>
    <s v="519 CONDOR"/>
    <s v="519 CONDOR"/>
    <n v="549.9700015373528"/>
    <n v="252.2499925494194"/>
    <n v="95.230002164840698"/>
    <n v="897.4499962516129"/>
    <n v="839.54430540190106"/>
    <n v="57.905690849711846"/>
    <n v="839.54430400000047"/>
    <n v="57.905692251612436"/>
  </r>
  <r>
    <x v="1"/>
    <s v="Sin Definir"/>
    <x v="3"/>
    <s v="VILLADIEGO:Z346906 PEBANG2020 A101"/>
    <n v="1939679"/>
    <s v="[EirmtpvjsSceCNTfFg]"/>
    <x v="0"/>
    <s v="Confirmado"/>
    <d v="2021-07-21T00:00:00"/>
    <x v="458"/>
    <d v="2021-09-10T00:00:00"/>
    <d v="2022-01-26T00:00:00"/>
    <m/>
    <d v="2022-04-19T00:00:00"/>
    <d v="2022-05-13T00:00:00"/>
    <s v="519 CONDOR"/>
    <s v="519 CONDOR"/>
    <s v="519 CONDOR"/>
    <n v="261.7900015860796"/>
    <n v="163.23999518156052"/>
    <n v="31.010000705718994"/>
    <n v="456.03999747335911"/>
    <n v="436.99792142343136"/>
    <n v="19.042076049927743"/>
    <n v="436.99792099999996"/>
    <n v="19.042076473359145"/>
  </r>
  <r>
    <x v="1"/>
    <s v="Sin Definir"/>
    <x v="3"/>
    <s v="09 CABU.: ALIM  A-101 PEBANG2020 EXP.1 TENDIDO"/>
    <n v="8256800"/>
    <s v="[idrvcexCNTfFgh]"/>
    <x v="0"/>
    <s v="Confirmado"/>
    <m/>
    <x v="389"/>
    <d v="2021-11-10T00:00:00"/>
    <d v="2022-03-01T00:00:00"/>
    <m/>
    <d v="2022-10-30T00:00:00"/>
    <d v="2022-11-29T00:00:00"/>
    <s v="519 CONDOR"/>
    <s v="N/A"/>
    <s v="N/A"/>
    <n v="2983.5511143431067"/>
    <n v="0"/>
    <n v="0"/>
    <n v="2983.5511143431067"/>
    <n v="3164.5613849999995"/>
    <n v="-181.01027065689277"/>
    <n v="3164.5613849999986"/>
    <n v="-181.01027065689186"/>
  </r>
  <r>
    <x v="1"/>
    <s v="Sin Definir"/>
    <x v="3"/>
    <s v="09 PANC.: ALIM  A-101A PEBANG2020 STAMARI"/>
    <n v="8256816"/>
    <s v="[idrvcexCNTfFg]"/>
    <x v="0"/>
    <s v="Confirmado"/>
    <m/>
    <x v="459"/>
    <d v="2021-11-19T00:00:00"/>
    <d v="2022-03-10T00:00:00"/>
    <m/>
    <d v="2023-01-31T00:00:00"/>
    <d v="2023-02-28T00:00:00"/>
    <s v="519 CONDOR"/>
    <s v="N/A"/>
    <s v="N/A"/>
    <n v="4088.0172157218931"/>
    <n v="0"/>
    <n v="0"/>
    <n v="4088.0172157218931"/>
    <n v="5636.9441210000005"/>
    <n v="-1548.9269052781074"/>
    <n v="5636.9441209999959"/>
    <n v="-1548.9269052781028"/>
  </r>
  <r>
    <x v="1"/>
    <s v="Sin Definir"/>
    <x v="3"/>
    <s v="09 RUBE.: ALIM  A-101 PEBANG2020 EXP 1"/>
    <n v="8256802"/>
    <s v="[idrvexCNTg]"/>
    <x v="1"/>
    <s v="Pend. Cierre Material"/>
    <m/>
    <x v="456"/>
    <d v="2021-08-06T00:00:00"/>
    <d v="2022-07-18T00:00:00"/>
    <m/>
    <d v="2024-01-29T00:00:00"/>
    <d v="2024-02-20T00:00:00"/>
    <s v="519 CONDOR"/>
    <s v="519 CONDOR"/>
    <s v="519 CONDOR"/>
    <n v="4890.0378157943487"/>
    <n v="89.19999897480011"/>
    <n v="363.39643537154552"/>
    <n v="5342.6342501406943"/>
    <n v="8070.0005890000002"/>
    <n v="-2727.3663388593059"/>
    <n v="8070.0005890000002"/>
    <n v="-2727.3663388593059"/>
  </r>
  <r>
    <x v="1"/>
    <s v="Sin Definir"/>
    <x v="3"/>
    <s v="09 VLDG.: ALIM  A-101A PEBANG2020 EXP2"/>
    <n v="8257314"/>
    <s v="[idrvcexCNTg]"/>
    <x v="1"/>
    <s v="Pend. Cierre Material"/>
    <m/>
    <x v="460"/>
    <d v="2021-08-19T00:00:00"/>
    <d v="2021-11-29T00:00:00"/>
    <m/>
    <d v="2022-03-24T00:00:00"/>
    <d v="2022-09-17T00:00:00"/>
    <s v="519 CONDOR"/>
    <s v="N/A"/>
    <s v="N/A"/>
    <n v="583.45248647034168"/>
    <n v="0"/>
    <n v="0"/>
    <n v="583.45248647034168"/>
    <n v="918.01982800000019"/>
    <n v="-334.56734152965851"/>
    <n v="911.81622799999991"/>
    <n v="-328.36374152965823"/>
  </r>
  <r>
    <x v="1"/>
    <s v="Sin Definir"/>
    <x v="3"/>
    <s v="TORDOMAR:Z324518 PB20 CASTOR A101 "/>
    <n v="8209081"/>
    <s v="[irvceCNTFg]"/>
    <x v="0"/>
    <s v="Confirmado"/>
    <m/>
    <x v="437"/>
    <d v="2021-08-16T00:00:00"/>
    <d v="2021-08-17T00:00:00"/>
    <m/>
    <d v="2021-11-29T00:00:00"/>
    <d v="2022-09-17T00:00:00"/>
    <s v="519 CONDOR"/>
    <s v="519 CONDOR"/>
    <s v="519 CONDOR"/>
    <n v="263.38549783825874"/>
    <n v="85.357997864484787"/>
    <n v="18.325500249862671"/>
    <n v="367.0689959526062"/>
    <n v="332.82350340307937"/>
    <n v="34.24549254952683"/>
    <n v="332.82350000000002"/>
    <n v="34.245495952606177"/>
  </r>
  <r>
    <x v="1"/>
    <s v="Sin Definir"/>
    <x v="3"/>
    <s v="MEDINA POMAR:Z214391 PB20 CASTOR A101 "/>
    <n v="8214732"/>
    <s v="[irvcexCNTfFg]"/>
    <x v="0"/>
    <s v="Confirmado"/>
    <m/>
    <x v="79"/>
    <d v="2022-11-22T00:00:00"/>
    <d v="2022-03-01T00:00:00"/>
    <m/>
    <d v="2022-10-26T00:00:00"/>
    <d v="2022-11-23T00:00:00"/>
    <s v="519 CONDOR"/>
    <s v="519 CONDOR"/>
    <s v="519 CONDOR"/>
    <n v="465.82169163227081"/>
    <n v="0.69999998807907104"/>
    <n v="114.41299700737"/>
    <n v="580.93468862771988"/>
    <n v="323.73323100000005"/>
    <n v="257.20145762771983"/>
    <n v="323.73323100000027"/>
    <n v="257.20145762771961"/>
  </r>
  <r>
    <x v="1"/>
    <s v="Sin Definir"/>
    <x v="3"/>
    <s v="TARDAJOS:Z324981 PB20 CASTOR A101"/>
    <n v="8206117"/>
    <s v="[irvcexCNTFg]"/>
    <x v="0"/>
    <s v="Confirmado"/>
    <m/>
    <x v="416"/>
    <d v="2021-11-29T00:00:00"/>
    <d v="2021-07-22T00:00:00"/>
    <m/>
    <d v="2022-01-19T00:00:00"/>
    <d v="2022-02-10T00:00:00"/>
    <s v="519 CONDOR"/>
    <s v="519 CONDOR"/>
    <s v="519 CONDOR"/>
    <n v="653.64680659398437"/>
    <n v="193.89999514818192"/>
    <n v="121.3334972858429"/>
    <n v="968.88029902800918"/>
    <n v="939.97829600000011"/>
    <n v="28.902003028009062"/>
    <n v="939.97829600000068"/>
    <n v="28.902003028008494"/>
  </r>
  <r>
    <x v="1"/>
    <s v="Lista Espera FTTH"/>
    <x v="3"/>
    <s v="HFA/09/BG.AR#2021-0910001-8605359#Calle San Lorenzo 30-Bajo"/>
    <n v="8261145"/>
    <s v="[irva]"/>
    <x v="5"/>
    <s v="Solicitada Anulación"/>
    <m/>
    <x v="456"/>
    <d v="2021-08-06T00:00:00"/>
    <m/>
    <m/>
    <m/>
    <m/>
    <s v="519 CONDOR"/>
    <s v="N/A"/>
    <s v="519 CONDOR"/>
    <n v="18.410500448197126"/>
    <n v="0"/>
    <n v="6"/>
    <n v="24.410500448197126"/>
    <n v="7.4639999999999995"/>
    <n v="16.946500448197128"/>
    <n v="0"/>
    <n v="24.410500448197126"/>
  </r>
  <r>
    <x v="1"/>
    <s v="Sin Definir"/>
    <x v="3"/>
    <s v="MIRANDA E/AREN:Z144116 PB20 CASTOR A102 "/>
    <n v="8214306"/>
    <s v="[EirvcexCNTFg]"/>
    <x v="0"/>
    <s v="Confirmado"/>
    <d v="2021-08-09T00:00:00"/>
    <x v="461"/>
    <d v="2022-04-28T00:00:00"/>
    <d v="2022-01-28T00:00:00"/>
    <m/>
    <d v="2022-04-28T00:00:00"/>
    <d v="2022-09-17T00:00:00"/>
    <s v="519 CONDOR"/>
    <s v="N/A"/>
    <s v="519 CONDOR"/>
    <n v="404.40609413385391"/>
    <n v="0"/>
    <n v="15.224000215530396"/>
    <n v="419.63009434938431"/>
    <n v="831.14642116593927"/>
    <n v="-411.51632681655497"/>
    <n v="831.14642100000049"/>
    <n v="-411.51632665061618"/>
  </r>
  <r>
    <x v="1"/>
    <s v="Sin Definir"/>
    <x v="3"/>
    <s v="09 ETPR.: ALIM  A-101A PEBANG2020 HORNILL"/>
    <n v="8256469"/>
    <s v="[idrvcexCNTfFg]"/>
    <x v="0"/>
    <s v="Confirmado"/>
    <m/>
    <x v="462"/>
    <d v="2021-11-24T00:00:00"/>
    <d v="2022-02-18T00:00:00"/>
    <m/>
    <d v="2022-10-30T00:00:00"/>
    <d v="2022-12-01T00:00:00"/>
    <s v="519 CONDOR"/>
    <s v="N/A"/>
    <s v="N/A"/>
    <n v="4720.2142599239596"/>
    <n v="0"/>
    <n v="0"/>
    <n v="4720.2142599239596"/>
    <n v="5862.3474299999989"/>
    <n v="-1142.1331700760393"/>
    <n v="5862.3474299999998"/>
    <n v="-1142.1331700760402"/>
  </r>
  <r>
    <x v="1"/>
    <s v="Sin Definir"/>
    <x v="3"/>
    <s v="09 CABU.: ALIM  A-101A PEBANG2020 EXP.2 TENDIDO"/>
    <n v="8261684"/>
    <s v="[idrvcexCNTfFg]"/>
    <x v="0"/>
    <s v="Confirmado"/>
    <m/>
    <x v="397"/>
    <d v="2021-09-17T00:00:00"/>
    <d v="2022-03-01T00:00:00"/>
    <m/>
    <d v="2022-09-29T00:00:00"/>
    <d v="2022-11-23T00:00:00"/>
    <s v="519 CONDOR"/>
    <s v="N/A"/>
    <s v="N/A"/>
    <n v="2355.8810114562511"/>
    <n v="0"/>
    <n v="0"/>
    <n v="2355.8810114562511"/>
    <n v="1746.3420960000003"/>
    <n v="609.53891545625083"/>
    <n v="1746.3420960000001"/>
    <n v="609.53891545625106"/>
  </r>
  <r>
    <x v="1"/>
    <s v="Sin Definir"/>
    <x v="3"/>
    <s v="MEDINA POMAR:Z346753 PB20 CASTOR A102 "/>
    <n v="8214731"/>
    <s v="[EirvceCNTg]"/>
    <x v="1"/>
    <s v="Pend. Cierre Material"/>
    <d v="2021-10-06T00:00:00"/>
    <x v="409"/>
    <d v="2021-08-18T00:00:00"/>
    <d v="2021-09-23T00:00:00"/>
    <m/>
    <d v="2021-11-23T00:00:00"/>
    <d v="2021-12-10T00:00:00"/>
    <s v="519 CONDOR"/>
    <s v="519 CONDOR"/>
    <s v="519 CONDOR"/>
    <n v="193.04660397768021"/>
    <n v="128.21199679374695"/>
    <n v="33.549500465393066"/>
    <n v="354.80810123682022"/>
    <n v="323.0755052706478"/>
    <n v="31.732595966172426"/>
    <n v="323.07549999999998"/>
    <n v="31.732601236820244"/>
  </r>
  <r>
    <x v="1"/>
    <s v="Sin Definir"/>
    <x v="3"/>
    <s v="VILLASANA MENA:Z345982 PB20 CASTOR A101 TENDIDO"/>
    <n v="8211531"/>
    <s v="[EirvcexCNTFg]"/>
    <x v="0"/>
    <s v="Confirmado"/>
    <d v="2021-08-23T00:00:00"/>
    <x v="463"/>
    <d v="2021-12-03T00:00:00"/>
    <d v="2022-02-16T00:00:00"/>
    <m/>
    <d v="2023-03-18T00:00:00"/>
    <d v="2023-04-03T00:00:00"/>
    <s v="519 CONDOR"/>
    <s v="519 CONDOR"/>
    <s v="519 CONDOR"/>
    <n v="2224.2612118348479"/>
    <n v="8.4279997944831848"/>
    <n v="95.431996583938599"/>
    <n v="2328.1212082132697"/>
    <n v="3040.1178180000006"/>
    <n v="-711.99660978673091"/>
    <n v="3040.117817999997"/>
    <n v="-711.99660978672728"/>
  </r>
  <r>
    <x v="1"/>
    <s v="Sin Definir"/>
    <x v="3"/>
    <s v="09 CABU.: ALIM  A-101A PEBANG2020 EXP.3 TENDIDO"/>
    <n v="8264234"/>
    <s v="[idrvcexCNTFg]"/>
    <x v="0"/>
    <s v="Confirmado"/>
    <m/>
    <x v="464"/>
    <d v="2021-08-26T00:00:00"/>
    <d v="2022-03-01T00:00:00"/>
    <m/>
    <d v="2022-10-14T00:00:00"/>
    <d v="2022-10-17T00:00:00"/>
    <s v="519 CONDOR"/>
    <s v="N/A"/>
    <s v="N/A"/>
    <n v="3458.336817920208"/>
    <n v="0"/>
    <n v="0"/>
    <n v="3458.336817920208"/>
    <n v="3514.5361115700002"/>
    <n v="-56.199293649792253"/>
    <n v="3514.5361129999997"/>
    <n v="-56.199295079791682"/>
  </r>
  <r>
    <x v="1"/>
    <s v="Ampliaciones"/>
    <x v="3"/>
    <s v="BG.AR (09):AmpliacionCTOSat 9643 Exp 328244"/>
    <n v="8265076"/>
    <s v="[irva]"/>
    <x v="5"/>
    <s v="Solicitada Anulación"/>
    <m/>
    <x v="464"/>
    <d v="2021-08-26T00:00:00"/>
    <m/>
    <m/>
    <m/>
    <m/>
    <s v="519 CONDOR"/>
    <s v="N/A"/>
    <s v="N/A"/>
    <n v="3.8096000254154205"/>
    <n v="0"/>
    <n v="0"/>
    <n v="3.8096000254154205"/>
    <n v="0"/>
    <n v="3.8096000254154205"/>
    <n v="0"/>
    <n v="3.8096000254154205"/>
  </r>
  <r>
    <x v="1"/>
    <s v="Sin Definir"/>
    <x v="3"/>
    <s v="PANCORBO:Z346666 PB20 CASTOR A101 "/>
    <n v="8218023"/>
    <s v="[EirvceCNTFg]"/>
    <x v="0"/>
    <s v="Confirmado"/>
    <d v="2021-09-03T00:00:00"/>
    <x v="465"/>
    <d v="2021-10-25T00:00:00"/>
    <d v="2021-10-29T00:00:00"/>
    <m/>
    <d v="2022-02-14T00:00:00"/>
    <d v="2022-02-15T00:00:00"/>
    <s v="519 CONDOR"/>
    <s v="519 CONDOR"/>
    <s v="519 CONDOR"/>
    <n v="152.71650305390358"/>
    <n v="97.299997568130493"/>
    <n v="27.222500324249268"/>
    <n v="277.23900094628334"/>
    <n v="308.18970287607897"/>
    <n v="-30.950701929795628"/>
    <n v="302.95470000000006"/>
    <n v="-25.715699053716719"/>
  </r>
  <r>
    <x v="1"/>
    <s v="Sin Definir"/>
    <x v="3"/>
    <s v="BARBADILLO PEZ:Z346732 PBANG2020 CASTOR A101"/>
    <n v="1938481"/>
    <s v="[EirmtpvjsSceCNTfFg]"/>
    <x v="0"/>
    <s v="Confirmado"/>
    <d v="2021-09-03T00:00:00"/>
    <x v="459"/>
    <d v="2021-11-19T00:00:00"/>
    <d v="2021-11-29T00:00:00"/>
    <m/>
    <d v="2022-07-07T00:00:00"/>
    <d v="2022-07-18T00:00:00"/>
    <s v="519 CONDOR"/>
    <s v="519 CONDOR"/>
    <s v="519 CONDOR"/>
    <n v="82.590000592172146"/>
    <n v="39.399998843669891"/>
    <n v="18.37000036239624"/>
    <n v="140.35999979823828"/>
    <n v="193.46353128038027"/>
    <n v="-53.103531482141989"/>
    <n v="193.46353099999993"/>
    <n v="-53.103531201761655"/>
  </r>
  <r>
    <x v="1"/>
    <s v="Sin Definir"/>
    <x v="3"/>
    <s v="BARRIOS BUREBA:Z346804 PEBANG2020 A101"/>
    <n v="1939041"/>
    <s v="[EirmtpvjsSceCNTg]"/>
    <x v="1"/>
    <s v="Pend. Cierre Material"/>
    <d v="2021-09-03T00:00:00"/>
    <x v="380"/>
    <d v="2021-09-15T00:00:00"/>
    <d v="2021-09-24T00:00:00"/>
    <m/>
    <d v="2022-05-31T00:00:00"/>
    <d v="2022-06-23T00:00:00"/>
    <s v="519 CONDOR"/>
    <s v="N/A"/>
    <s v="519 CONDOR"/>
    <n v="185.67000037059188"/>
    <n v="0"/>
    <n v="27.850000619888306"/>
    <n v="213.52000099048018"/>
    <n v="433.01887452833165"/>
    <n v="-219.49887353785147"/>
    <n v="430.19647000000009"/>
    <n v="-216.67646900951991"/>
  </r>
  <r>
    <x v="1"/>
    <s v="Sin Definir"/>
    <x v="3"/>
    <s v="BG/GAMONAL:Z346763 PEBANG2020 A105"/>
    <n v="1938707"/>
    <s v="[EirmtpvjsSceCNTfFg]"/>
    <x v="0"/>
    <s v="Confirmado"/>
    <d v="2021-09-03T00:00:00"/>
    <x v="402"/>
    <d v="2021-09-23T00:00:00"/>
    <d v="2022-03-03T00:00:00"/>
    <m/>
    <d v="2022-11-16T00:00:00"/>
    <d v="2022-12-10T00:00:00"/>
    <s v="519 CONDOR"/>
    <s v="N/A"/>
    <s v="519 CONDOR"/>
    <n v="448.60999646037817"/>
    <n v="0"/>
    <n v="49.970001220703125"/>
    <n v="498.5799976810813"/>
    <n v="638.27057500000001"/>
    <n v="-139.69057731891871"/>
    <n v="635.53357500000061"/>
    <n v="-136.95357731891932"/>
  </r>
  <r>
    <x v="1"/>
    <s v="Sin Definir"/>
    <x v="3"/>
    <s v="CALERUEGA:Z346700 PEBANG2020 A101"/>
    <n v="1938467"/>
    <s v="[EirmtpvjsSceCNTfFg]"/>
    <x v="0"/>
    <s v="Confirmado"/>
    <d v="2021-09-03T00:00:00"/>
    <x v="356"/>
    <d v="2021-10-07T00:00:00"/>
    <d v="2021-10-25T00:00:00"/>
    <m/>
    <d v="2022-04-30T00:00:00"/>
    <d v="2022-05-26T00:00:00"/>
    <s v="519 CONDOR"/>
    <s v="N/A"/>
    <s v="519 CONDOR"/>
    <n v="318.3900004401803"/>
    <n v="0"/>
    <n v="53.130001306533813"/>
    <n v="371.52000174671412"/>
    <n v="816.17832542392307"/>
    <n v="-444.65832367720895"/>
    <n v="816.17831600000022"/>
    <n v="-444.65831425328611"/>
  </r>
  <r>
    <x v="1"/>
    <s v="Sin Definir"/>
    <x v="3"/>
    <s v="CALERUEGA:Z346702 PEBANG2020 A101"/>
    <n v="1938468"/>
    <s v="[EirmtpvjsSceCNTfFg]"/>
    <x v="0"/>
    <s v="Confirmado"/>
    <d v="2021-09-03T00:00:00"/>
    <x v="393"/>
    <d v="2021-11-02T00:00:00"/>
    <d v="2021-11-24T00:00:00"/>
    <m/>
    <d v="2022-04-29T00:00:00"/>
    <d v="2022-05-26T00:00:00"/>
    <s v="519 CONDOR"/>
    <s v="519 CONDOR"/>
    <s v="519 CONDOR"/>
    <n v="660.17000217363238"/>
    <n v="348.99998968839645"/>
    <n v="103.69000267982483"/>
    <n v="1112.8599945418537"/>
    <n v="1341.1568076078952"/>
    <n v="-228.29681306604152"/>
    <n v="1341.1575669999984"/>
    <n v="-228.29757245814471"/>
  </r>
  <r>
    <x v="1"/>
    <s v="Sin Definir"/>
    <x v="3"/>
    <s v="CALERUEGA:Z346706 PEBANG2020 A101"/>
    <n v="1938469"/>
    <s v="[EirmtpvjsSceCNTfFg]"/>
    <x v="0"/>
    <s v="Confirmado"/>
    <d v="2021-09-03T00:00:00"/>
    <x v="278"/>
    <d v="2021-10-20T00:00:00"/>
    <d v="2021-10-25T00:00:00"/>
    <m/>
    <d v="2022-04-30T00:00:00"/>
    <d v="2022-05-13T00:00:00"/>
    <s v="519 CONDOR"/>
    <s v="519 CONDOR"/>
    <s v="519 CONDOR"/>
    <n v="122.65000076591969"/>
    <n v="217.41999357938766"/>
    <n v="18.37000036239624"/>
    <n v="358.43999470770359"/>
    <n v="343.28109714526357"/>
    <n v="15.158897562440018"/>
    <n v="343.28109200000006"/>
    <n v="15.158902707703533"/>
  </r>
  <r>
    <x v="1"/>
    <s v="Sin Definir"/>
    <x v="3"/>
    <s v="CALZADA BUREBA:Z346783 PEBANG2020 A101"/>
    <n v="1938709"/>
    <s v="[EirmtpvjsSceCNTfFg]"/>
    <x v="0"/>
    <s v="Confirmado"/>
    <d v="2021-09-03T00:00:00"/>
    <x v="448"/>
    <d v="2021-09-24T00:00:00"/>
    <d v="2021-10-20T00:00:00"/>
    <m/>
    <d v="2022-09-30T00:00:00"/>
    <d v="2022-10-19T00:00:00"/>
    <s v="519 CONDOR"/>
    <s v="519 CONDOR"/>
    <s v="519 CONDOR"/>
    <n v="223.03000062331557"/>
    <n v="194.19999426603317"/>
    <n v="40.49000096321106"/>
    <n v="457.7199958525598"/>
    <n v="577.50554657792668"/>
    <n v="-119.78555072536687"/>
    <n v="577.50554600000009"/>
    <n v="-119.78555014744029"/>
  </r>
  <r>
    <x v="1"/>
    <s v="Sin Definir"/>
    <x v="3"/>
    <s v="CALZADA BUREBA:Z346784 PEBANG2020 A101"/>
    <n v="1939039"/>
    <s v="[EirmtpvjsSceCNTfFg]"/>
    <x v="0"/>
    <s v="Confirmado"/>
    <d v="2021-09-03T00:00:00"/>
    <x v="448"/>
    <d v="2021-09-24T00:00:00"/>
    <d v="2021-10-20T00:00:00"/>
    <m/>
    <d v="2022-08-31T00:00:00"/>
    <d v="2022-10-05T00:00:00"/>
    <s v="519 CONDOR"/>
    <s v="519 CONDOR"/>
    <s v="519 CONDOR"/>
    <n v="131.67000128701329"/>
    <n v="27.789999186992645"/>
    <n v="27.850000619888306"/>
    <n v="187.31000109389424"/>
    <n v="248.09424637193297"/>
    <n v="-60.784245278038725"/>
    <n v="248.09424599999997"/>
    <n v="-60.784244906105727"/>
  </r>
  <r>
    <x v="1"/>
    <s v="Sin Definir"/>
    <x v="3"/>
    <s v="CALZADA BUREBA:Z346786 PEBANG2020 A101"/>
    <n v="1939040"/>
    <s v="[EirmtpvjsSceCNTg]"/>
    <x v="1"/>
    <s v="Pend. Cierre Material"/>
    <d v="2021-09-03T00:00:00"/>
    <x v="448"/>
    <d v="2021-09-24T00:00:00"/>
    <d v="2021-10-25T00:00:00"/>
    <m/>
    <d v="2022-10-01T00:00:00"/>
    <d v="2022-11-04T00:00:00"/>
    <s v="519 CONDOR"/>
    <s v="519 CONDOR"/>
    <s v="519 CONDOR"/>
    <n v="221.67000215500593"/>
    <n v="190.32999438047409"/>
    <n v="31.010000705718994"/>
    <n v="443.00999724119902"/>
    <n v="455.90143337193302"/>
    <n v="-12.891436130734007"/>
    <n v="455.90143300000011"/>
    <n v="-12.891435758801094"/>
  </r>
  <r>
    <x v="1"/>
    <s v="Sin Definir"/>
    <x v="3"/>
    <s v="ESPINOSA MONTE:Z346822 PEBANG2020 A101"/>
    <n v="1939380"/>
    <s v="[EirmtpvjsSceCNTg]"/>
    <x v="1"/>
    <s v="Pend. Cierre Material"/>
    <d v="2021-09-03T00:00:00"/>
    <x v="420"/>
    <d v="2021-09-26T00:00:00"/>
    <d v="2021-10-05T00:00:00"/>
    <m/>
    <d v="2022-04-19T00:00:00"/>
    <d v="2022-05-24T00:00:00"/>
    <s v="519 CONDOR"/>
    <s v="519 CONDOR"/>
    <s v="519 CONDOR"/>
    <n v="117.32000095769763"/>
    <n v="27.789999186992645"/>
    <n v="18.37000036239624"/>
    <n v="163.48000050708652"/>
    <n v="124.45901821743774"/>
    <n v="39.020982289648771"/>
    <n v="124.45901800000001"/>
    <n v="39.020982507086501"/>
  </r>
  <r>
    <x v="1"/>
    <s v="Sin Definir"/>
    <x v="3"/>
    <s v="HONTORIA PINAR:Z346932 PB20 CASTOR A101 "/>
    <n v="8218070"/>
    <s v="[EirvcexCNTFg]"/>
    <x v="0"/>
    <s v="Confirmado"/>
    <d v="2021-09-03T00:00:00"/>
    <x v="172"/>
    <d v="2021-11-18T00:00:00"/>
    <d v="2022-07-18T00:00:00"/>
    <m/>
    <d v="2023-04-30T00:00:00"/>
    <d v="2023-05-30T00:00:00"/>
    <s v="519 CONDOR"/>
    <s v="519 CONDOR"/>
    <s v="519 CONDOR"/>
    <n v="2364.1104169860482"/>
    <n v="135.93999660015106"/>
    <n v="44.056500434875488"/>
    <n v="2544.1069140210748"/>
    <n v="2926.6563604863732"/>
    <n v="-382.54944646529839"/>
    <n v="2926.5705599999969"/>
    <n v="-382.46364597892216"/>
  </r>
  <r>
    <x v="1"/>
    <s v="Sin Definir"/>
    <x v="3"/>
    <s v="MECERREYES:Z346735 PEBANG2020 A101"/>
    <n v="1938464"/>
    <s v="[EirmtpvjsSceCNTfFg]"/>
    <x v="0"/>
    <s v="Confirmado"/>
    <d v="2021-09-03T00:00:00"/>
    <x v="458"/>
    <d v="2021-09-10T00:00:00"/>
    <d v="2021-09-13T00:00:00"/>
    <m/>
    <d v="2021-11-12T00:00:00"/>
    <d v="2021-11-24T00:00:00"/>
    <s v="519 CONDOR"/>
    <s v="N/A"/>
    <s v="519 CONDOR"/>
    <n v="214.33000102639198"/>
    <n v="0"/>
    <n v="37.330000877380371"/>
    <n v="251.66000190377235"/>
    <n v="607.11160878028852"/>
    <n v="-355.45160687651617"/>
    <n v="607.11160000000018"/>
    <n v="-355.45159809622783"/>
  </r>
  <r>
    <x v="1"/>
    <s v="Sin Definir"/>
    <x v="3"/>
    <s v="MECERREYES:Z346736 PB2020 CASTOR A101"/>
    <n v="1938465"/>
    <s v="[EirmtpvjsScexCNTfFg]"/>
    <x v="0"/>
    <s v="Confirmado"/>
    <d v="2021-09-03T00:00:00"/>
    <x v="466"/>
    <d v="2021-10-19T00:00:00"/>
    <d v="2022-03-03T00:00:00"/>
    <m/>
    <d v="2022-11-29T00:00:00"/>
    <d v="2022-12-30T00:00:00"/>
    <s v="519 CONDOR"/>
    <s v="N/A"/>
    <s v="519 CONDOR"/>
    <n v="2887.5580111841559"/>
    <n v="0"/>
    <n v="25.710000276565552"/>
    <n v="2913.2680114607215"/>
    <n v="3616.2359541602173"/>
    <n v="-702.96794269949578"/>
    <n v="3616.235953999997"/>
    <n v="-702.96794253927555"/>
  </r>
  <r>
    <x v="1"/>
    <s v="Sin Definir"/>
    <x v="3"/>
    <s v="MECERREYES:Z346737 PEBANG2020 A101"/>
    <n v="1938466"/>
    <s v="[EirmtpvjsSceCNTfFg]"/>
    <x v="0"/>
    <s v="Confirmado"/>
    <d v="2021-09-03T00:00:00"/>
    <x v="397"/>
    <d v="2021-09-17T00:00:00"/>
    <d v="2021-09-22T00:00:00"/>
    <m/>
    <d v="2021-11-20T00:00:00"/>
    <d v="2021-12-10T00:00:00"/>
    <s v="519 CONDOR"/>
    <s v="N/A"/>
    <s v="519 CONDOR"/>
    <n v="127.740000680089"/>
    <n v="0"/>
    <n v="24.690000534057617"/>
    <n v="152.43000121414661"/>
    <n v="260.16030369304406"/>
    <n v="-107.73030247889744"/>
    <n v="260.16030000000001"/>
    <n v="-107.73029878585339"/>
  </r>
  <r>
    <x v="1"/>
    <s v="Sin Definir"/>
    <x v="3"/>
    <s v="PAMPLIEGA:Z346769 PEBANG2020 A101"/>
    <n v="1939046"/>
    <s v="[EirmtpvjsSceCNTfFg]"/>
    <x v="0"/>
    <s v="Confirmado"/>
    <d v="2021-09-03T00:00:00"/>
    <x v="171"/>
    <d v="2021-10-08T00:00:00"/>
    <d v="2022-03-10T00:00:00"/>
    <m/>
    <d v="2022-07-12T00:00:00"/>
    <d v="2022-08-19T00:00:00"/>
    <s v="519 CONDOR"/>
    <s v="519 CONDOR"/>
    <s v="519 CONDOR"/>
    <n v="375.89000094309449"/>
    <n v="116.79999655485153"/>
    <n v="40.49000096321106"/>
    <n v="533.17999846115708"/>
    <n v="579.8908045779267"/>
    <n v="-46.710806116769618"/>
    <n v="579.890804"/>
    <n v="-46.710805538842919"/>
  </r>
  <r>
    <x v="1"/>
    <s v="Sin Definir"/>
    <x v="3"/>
    <s v="PAMPLIEGA:Z346787 PB2020 CASTOR A101"/>
    <n v="1939048"/>
    <s v="[EirmtpvjsScexCNTfFg]"/>
    <x v="0"/>
    <s v="Confirmado"/>
    <d v="2021-09-03T00:00:00"/>
    <x v="467"/>
    <d v="2022-02-09T00:00:00"/>
    <d v="2022-07-14T00:00:00"/>
    <m/>
    <d v="2023-01-31T00:00:00"/>
    <d v="2023-03-09T00:00:00"/>
    <s v="519 CONDOR"/>
    <s v="519 CONDOR"/>
    <s v="519 CONDOR"/>
    <n v="1334.0900046341121"/>
    <n v="54.879998385906219"/>
    <n v="15.210000276565552"/>
    <n v="1404.1800032965839"/>
    <n v="2032.0519462288826"/>
    <n v="-627.87194293229868"/>
    <n v="2027.0038109999991"/>
    <n v="-622.82380770341524"/>
  </r>
  <r>
    <x v="1"/>
    <s v="Sin Definir"/>
    <x v="3"/>
    <s v="PEÑARANDA DUER:Z346675 PEBANG2020 A101"/>
    <n v="1938470"/>
    <s v="[EirmtpvjsSceCNTfFg]"/>
    <x v="0"/>
    <s v="Confirmado"/>
    <d v="2021-09-03T00:00:00"/>
    <x v="468"/>
    <d v="2021-10-18T00:00:00"/>
    <d v="2022-03-03T00:00:00"/>
    <m/>
    <d v="2022-04-30T00:00:00"/>
    <d v="2022-05-11T00:00:00"/>
    <s v="519 CONDOR"/>
    <s v="519 CONDOR"/>
    <s v="519 CONDOR"/>
    <n v="318.19000044837594"/>
    <n v="150.54999655485153"/>
    <n v="49.970001220703125"/>
    <n v="518.7099982239306"/>
    <n v="671.73912373242194"/>
    <n v="-153.02912550849135"/>
    <n v="671.7391230000004"/>
    <n v="-153.02912477606981"/>
  </r>
  <r>
    <x v="1"/>
    <s v="Sin Definir"/>
    <x v="3"/>
    <s v="PEÑARANDA DUER:Z346676 PEBANG2020 A101"/>
    <n v="1938471"/>
    <s v="[EirmtpvjsSceCNTg]"/>
    <x v="1"/>
    <s v="Pend. Cierre Material"/>
    <d v="2021-09-03T00:00:00"/>
    <x v="466"/>
    <d v="2021-10-19T00:00:00"/>
    <d v="2021-11-10T00:00:00"/>
    <m/>
    <d v="2022-03-31T00:00:00"/>
    <d v="2022-04-28T00:00:00"/>
    <s v="519 CONDOR"/>
    <s v="519 CONDOR"/>
    <s v="519 CONDOR"/>
    <n v="303.30000020936131"/>
    <n v="155.49999541044235"/>
    <n v="34.170000791549683"/>
    <n v="492.96999641135335"/>
    <n v="385.13344347492972"/>
    <n v="107.83655293642363"/>
    <n v="385.13344300000023"/>
    <n v="107.83655341135312"/>
  </r>
  <r>
    <x v="1"/>
    <s v="Sin Definir"/>
    <x v="3"/>
    <s v="PEÑARANDA DUER:Z346677 PEBANG2020 A101 CASTO"/>
    <n v="1938472"/>
    <s v="[EirmtpvjsSceCNTfFg]"/>
    <x v="0"/>
    <s v="Confirmado"/>
    <d v="2021-09-03T00:00:00"/>
    <x v="469"/>
    <d v="2021-10-01T00:00:00"/>
    <d v="2021-10-15T00:00:00"/>
    <m/>
    <d v="2022-03-31T00:00:00"/>
    <d v="2022-04-13T00:00:00"/>
    <s v="519 CONDOR"/>
    <s v="N/A"/>
    <s v="519 CONDOR"/>
    <n v="191.12999884411693"/>
    <n v="0"/>
    <n v="15.210000276565552"/>
    <n v="206.33999912068248"/>
    <n v="393.06331622888183"/>
    <n v="-186.72331710819935"/>
    <n v="393.06331599999993"/>
    <n v="-186.72331687931745"/>
  </r>
  <r>
    <x v="1"/>
    <s v="Sin Definir"/>
    <x v="3"/>
    <s v="RUBENA:Z317756 PEBANG2020 A101"/>
    <n v="1938168"/>
    <s v="[EirmtpvjsSceCNTg]"/>
    <x v="1"/>
    <s v="Pend. Cierre Material"/>
    <d v="2021-09-03T00:00:00"/>
    <x v="470"/>
    <d v="2021-09-13T00:00:00"/>
    <d v="2021-10-20T00:00:00"/>
    <m/>
    <d v="2023-12-28T00:00:00"/>
    <d v="2024-01-24T00:00:00"/>
    <s v="519 CONDOR"/>
    <s v="519 CONDOR"/>
    <s v="519 CONDOR"/>
    <n v="204.43000161647797"/>
    <n v="178.01999473571777"/>
    <n v="27.850000619888306"/>
    <n v="410.29999697208405"/>
    <n v="471.46483537193302"/>
    <n v="-61.164838399848975"/>
    <n v="471.16267600000026"/>
    <n v="-60.862679027916215"/>
  </r>
  <r>
    <x v="1"/>
    <s v="Sin Definir"/>
    <x v="3"/>
    <s v="TORDOMAR:Z324466 PB20 CASTOR A101 "/>
    <n v="8207067"/>
    <s v="[EirvceCNTFg]"/>
    <x v="0"/>
    <s v="Confirmado"/>
    <d v="2021-10-06T00:00:00"/>
    <x v="471"/>
    <d v="2021-09-30T00:00:00"/>
    <d v="2021-11-08T00:00:00"/>
    <m/>
    <d v="2021-12-29T00:00:00"/>
    <d v="2022-09-17T00:00:00"/>
    <s v="519 CONDOR"/>
    <s v="519 CONDOR"/>
    <s v="519 CONDOR"/>
    <n v="469.30310344323516"/>
    <n v="220.94799447059631"/>
    <n v="84.165501594543457"/>
    <n v="774.41659950837493"/>
    <n v="698.39450777758316"/>
    <n v="76.022091730791772"/>
    <n v="698.39450000000068"/>
    <n v="76.022099508374254"/>
  </r>
  <r>
    <x v="1"/>
    <s v="Sin Definir"/>
    <x v="3"/>
    <s v="TORDOMAR:Z324481 PEBANG2020 A101"/>
    <n v="1935441"/>
    <s v="[EirmtpvjsSceCNTfFg]"/>
    <x v="0"/>
    <s v="Confirmado"/>
    <d v="2021-09-03T00:00:00"/>
    <x v="179"/>
    <d v="2021-10-13T00:00:00"/>
    <d v="2021-10-18T00:00:00"/>
    <m/>
    <d v="2022-01-27T00:00:00"/>
    <d v="2022-02-17T00:00:00"/>
    <s v="519 CONDOR"/>
    <s v="519 CONDOR"/>
    <s v="519 CONDOR"/>
    <n v="445.35000040382147"/>
    <n v="290.24999141693115"/>
    <n v="72.090001821517944"/>
    <n v="807.68999364227057"/>
    <n v="819.20313209291078"/>
    <n v="-11.513138450640213"/>
    <n v="819.20313100000078"/>
    <n v="-11.513137357730216"/>
  </r>
  <r>
    <x v="1"/>
    <s v="Sin Definir"/>
    <x v="3"/>
    <s v="VILLADIEGO:Z346904 PB2020 CASTOR A101"/>
    <n v="1939678"/>
    <s v="[EirmtpvjsScexCNTfFg]"/>
    <x v="0"/>
    <s v="Confirmado"/>
    <d v="2021-09-03T00:00:00"/>
    <x v="472"/>
    <d v="2021-12-08T00:00:00"/>
    <d v="2022-03-03T00:00:00"/>
    <m/>
    <d v="2022-12-10T00:00:00"/>
    <d v="2023-05-09T00:00:00"/>
    <s v="519 CONDOR"/>
    <s v="519 CONDOR"/>
    <s v="519 CONDOR"/>
    <n v="8865.0200325027108"/>
    <n v="78.099997699260712"/>
    <n v="18.310000419616699"/>
    <n v="8961.4300306215882"/>
    <n v="10422.404268999999"/>
    <n v="-1460.9742383784105"/>
    <n v="10422.404269000002"/>
    <n v="-1460.9742383784142"/>
  </r>
  <r>
    <x v="1"/>
    <s v="Sin Definir"/>
    <x v="3"/>
    <s v="VILLADIEGO:Z346907 PB2020 CASTOR A101"/>
    <n v="1939680"/>
    <s v="[EirmtpvjsScexCNTfFg]"/>
    <x v="0"/>
    <s v="Confirmado"/>
    <d v="2021-09-03T00:00:00"/>
    <x v="472"/>
    <d v="2021-12-08T00:00:00"/>
    <d v="2022-03-03T00:00:00"/>
    <m/>
    <d v="2023-01-29T00:00:00"/>
    <d v="2023-02-28T00:00:00"/>
    <s v="519 CONDOR"/>
    <s v="519 CONDOR"/>
    <s v="519 CONDOR"/>
    <n v="3303.0400122776628"/>
    <n v="58.749998271465302"/>
    <n v="96.009996891021729"/>
    <n v="3457.8000074401498"/>
    <n v="4705.5094479999998"/>
    <n v="-1247.70944055985"/>
    <n v="4705.5094479999998"/>
    <n v="-1247.70944055985"/>
  </r>
  <r>
    <x v="1"/>
    <s v="Sin Definir"/>
    <x v="3"/>
    <s v="PANCORBO:Z324581 PEBANG2020 A101"/>
    <n v="1932998"/>
    <s v="[EirmtpvjsSceCNTfFg]"/>
    <x v="0"/>
    <s v="Confirmado"/>
    <d v="2021-07-09T00:00:00"/>
    <x v="464"/>
    <d v="2021-08-26T00:00:00"/>
    <d v="2021-09-07T00:00:00"/>
    <m/>
    <d v="2023-02-08T00:00:00"/>
    <d v="2023-03-01T00:00:00"/>
    <s v="519 CONDOR"/>
    <s v="519 CONDOR"/>
    <s v="519 CONDOR"/>
    <n v="143.56000109761953"/>
    <n v="54.399998843669891"/>
    <n v="30.360000610351563"/>
    <n v="228.32000055164099"/>
    <n v="286.73116699999997"/>
    <n v="-58.411166448358983"/>
    <n v="286.74852200000009"/>
    <n v="-58.428521448359106"/>
  </r>
  <r>
    <x v="1"/>
    <s v="Sin Definir"/>
    <x v="3"/>
    <s v="PANCORBO:Z324580 PEBANG2020 A101"/>
    <n v="1932997"/>
    <s v="[EirmtpvjsSceCNTfFg]"/>
    <x v="0"/>
    <s v="Confirmado"/>
    <d v="2021-07-09T00:00:00"/>
    <x v="473"/>
    <d v="2021-09-01T00:00:00"/>
    <d v="2021-09-07T00:00:00"/>
    <m/>
    <d v="2023-01-30T00:00:00"/>
    <d v="2023-02-28T00:00:00"/>
    <s v="519 CONDOR"/>
    <s v="519 CONDOR"/>
    <s v="519 CONDOR"/>
    <n v="273.43000147119164"/>
    <n v="178.71999472379684"/>
    <n v="34.170000791549683"/>
    <n v="486.31999698653817"/>
    <n v="514.81520799999998"/>
    <n v="-28.495211013461812"/>
    <n v="514.81520800000021"/>
    <n v="-28.49521101346204"/>
  </r>
  <r>
    <x v="1"/>
    <s v="Sin Definir"/>
    <x v="3"/>
    <s v="BG/ARLANZON:Z348343 HIST_STNGO21 A107"/>
    <n v="1957482"/>
    <s v="[EirmtpvjsSceCNTfFg]"/>
    <x v="0"/>
    <s v="Confirmado"/>
    <d v="2021-09-07T00:00:00"/>
    <x v="474"/>
    <d v="2021-12-15T00:00:00"/>
    <d v="2022-03-21T00:00:00"/>
    <m/>
    <d v="2022-08-22T00:00:00"/>
    <d v="2022-09-19T00:00:00"/>
    <s v="519 CONDOR"/>
    <s v="519 CONDOR"/>
    <s v="519 CONDOR"/>
    <n v="60.710000663995743"/>
    <n v="32.779998958110809"/>
    <n v="36.680000782012939"/>
    <n v="130.17000040411949"/>
    <n v="94.623262999999994"/>
    <n v="35.546737404119497"/>
    <n v="94.623262999999994"/>
    <n v="35.546737404119497"/>
  </r>
  <r>
    <x v="1"/>
    <s v="Sin Definir"/>
    <x v="3"/>
    <s v="BG/GAMONAL:Z348428 HIST_STNGO21 A104"/>
    <n v="1957486"/>
    <s v="[EirmtpvjsSceCNTfFg]"/>
    <x v="0"/>
    <s v="Confirmado"/>
    <d v="2021-09-07T00:00:00"/>
    <x v="475"/>
    <d v="2021-09-18T00:00:00"/>
    <d v="2022-03-03T00:00:00"/>
    <m/>
    <d v="2023-05-15T00:00:00"/>
    <d v="2023-07-13T00:00:00"/>
    <s v="519 CONDOR"/>
    <s v="519 CONDOR"/>
    <s v="519 CONDOR"/>
    <n v="388.15000059828162"/>
    <n v="36.789998829364777"/>
    <n v="56.940000653266907"/>
    <n v="481.88000008091331"/>
    <n v="323.45795642343131"/>
    <n v="158.42204365748199"/>
    <n v="323.47182700000008"/>
    <n v="158.40817308091323"/>
  </r>
  <r>
    <x v="1"/>
    <s v="Sin Definir"/>
    <x v="3"/>
    <s v="BG/GAMONAL:Z348484 HIST_STNGO21 A102"/>
    <n v="1957881"/>
    <s v="[EirmtpvsSexCNTg]"/>
    <x v="1"/>
    <s v="Pend. Cierre Material"/>
    <d v="2021-09-07T00:00:00"/>
    <x v="476"/>
    <d v="2023-06-19T00:00:00"/>
    <d v="2022-05-02T00:00:00"/>
    <m/>
    <d v="2023-06-28T00:00:00"/>
    <d v="2023-07-28T00:00:00"/>
    <s v="519 CONDOR"/>
    <s v="519 CONDOR"/>
    <s v="519 CONDOR"/>
    <n v="840.44400553530454"/>
    <n v="135.9899959564209"/>
    <n v="114.19000267982483"/>
    <n v="1090.6240041715503"/>
    <n v="842.75900600000011"/>
    <n v="247.86499817155016"/>
    <n v="842.759006"/>
    <n v="247.86499817155027"/>
  </r>
  <r>
    <x v="1"/>
    <s v="Sin Definir"/>
    <x v="3"/>
    <s v="BG/GAMONAL:Z348517 HIST_STNGO21 A102"/>
    <n v="1958240"/>
    <s v="[EirmtpvsSceCNTfFg]"/>
    <x v="0"/>
    <s v="Confirmado"/>
    <d v="2021-09-07T00:00:00"/>
    <x v="477"/>
    <d v="2022-11-29T00:00:00"/>
    <d v="2022-08-01T00:00:00"/>
    <m/>
    <d v="2022-12-27T00:00:00"/>
    <d v="2023-04-14T00:00:00"/>
    <s v="519 CONDOR"/>
    <s v="519 CONDOR"/>
    <s v="N/A"/>
    <n v="1198.2859988010823"/>
    <n v="174.68999481201172"/>
    <n v="0"/>
    <n v="1372.975993613094"/>
    <n v="1795.1561230000002"/>
    <n v="-422.18012938690617"/>
    <n v="1795.1561229999968"/>
    <n v="-422.18012938690276"/>
  </r>
  <r>
    <x v="1"/>
    <s v="Sin Definir"/>
    <x v="3"/>
    <s v="BG/GAMONAL:Z348522 HIST_STNGO21 A109"/>
    <n v="1958313"/>
    <s v="[EirmtpvjsScexCNTfFg]"/>
    <x v="0"/>
    <s v="Confirmado"/>
    <d v="2021-09-07T00:00:00"/>
    <x v="478"/>
    <d v="2021-12-16T00:00:00"/>
    <d v="2022-07-18T00:00:00"/>
    <m/>
    <d v="2023-04-19T00:00:00"/>
    <d v="2023-05-11T00:00:00"/>
    <s v="519 CONDOR"/>
    <s v="519 CONDOR"/>
    <s v="519 CONDOR"/>
    <n v="357.75199493142964"/>
    <n v="93.229997247457504"/>
    <n v="130.17999768257141"/>
    <n v="581.16198986145855"/>
    <n v="369.60488500000008"/>
    <n v="211.55710486145847"/>
    <n v="345.93088500000005"/>
    <n v="235.2311048614585"/>
  </r>
  <r>
    <x v="1"/>
    <s v="Sin Definir"/>
    <x v="3"/>
    <s v="BG/GAMONAL:Z348645 HIST_STNGO21 A107"/>
    <n v="1958886"/>
    <s v="[EirmtpvsSceCNTfFg]"/>
    <x v="0"/>
    <s v="Confirmado"/>
    <d v="2021-09-07T00:00:00"/>
    <x v="479"/>
    <d v="2023-02-19T00:00:00"/>
    <d v="2022-03-16T00:00:00"/>
    <m/>
    <d v="2023-02-28T00:00:00"/>
    <d v="2023-03-23T00:00:00"/>
    <s v="519 CONDOR"/>
    <s v="519 CONDOR"/>
    <s v="519 CONDOR"/>
    <n v="355.97000145167112"/>
    <n v="4.4099998474121094"/>
    <n v="27.850000619888306"/>
    <n v="388.23000191897154"/>
    <n v="598.55727437193298"/>
    <n v="-210.32727245296144"/>
    <n v="601.34677499999964"/>
    <n v="-213.1167730810281"/>
  </r>
  <r>
    <x v="1"/>
    <s v="Sin Definir"/>
    <x v="3"/>
    <s v="BG/GAMONAL:Z348649 HIST_STNGO21 A109"/>
    <n v="1958887"/>
    <s v="[EirmtpvscexCNTfFg]"/>
    <x v="0"/>
    <s v="Confirmado"/>
    <d v="2021-09-07T00:00:00"/>
    <x v="186"/>
    <d v="2023-04-18T00:00:00"/>
    <d v="2022-07-18T00:00:00"/>
    <m/>
    <d v="2023-04-28T00:00:00"/>
    <d v="2023-05-29T00:00:00"/>
    <s v="519 CONDOR"/>
    <s v="519 CONDOR"/>
    <s v="519 CONDOR"/>
    <n v="441.28199872496725"/>
    <n v="4.4099998474121094"/>
    <n v="44.670000791549683"/>
    <n v="490.36199936392904"/>
    <n v="414.85366540626518"/>
    <n v="75.508333957663865"/>
    <n v="414.85366500000009"/>
    <n v="75.508334363928952"/>
  </r>
  <r>
    <x v="1"/>
    <s v="Sin Definir"/>
    <x v="3"/>
    <s v="BG/GAMONAL:Z348664 HIST_STNGO21 A109"/>
    <n v="1959084"/>
    <s v="[EirmtpvsSceCNTfFg]"/>
    <x v="0"/>
    <s v="Confirmado"/>
    <d v="2021-09-07T00:00:00"/>
    <x v="480"/>
    <d v="2023-02-06T00:00:00"/>
    <d v="2022-10-03T00:00:00"/>
    <m/>
    <d v="2023-02-13T00:00:00"/>
    <d v="2023-03-08T00:00:00"/>
    <s v="519 CONDOR"/>
    <s v="519 CONDOR"/>
    <s v="519 CONDOR"/>
    <n v="554.46000119298697"/>
    <n v="4.4099998474121094"/>
    <n v="37.330000877380371"/>
    <n v="596.20000191777945"/>
    <n v="614.15616752642836"/>
    <n v="-17.956165608648917"/>
    <n v="614.14572799999996"/>
    <n v="-17.945726082220517"/>
  </r>
  <r>
    <x v="1"/>
    <s v="Sin Definir"/>
    <x v="3"/>
    <s v="BG/GAMONAL:Z348668 HIST_STNGO21 A106"/>
    <n v="1959088"/>
    <s v="[EirmtpvjsSceCNTfFg]"/>
    <x v="0"/>
    <s v="Confirmado"/>
    <d v="2021-09-07T00:00:00"/>
    <x v="341"/>
    <d v="2021-11-25T00:00:00"/>
    <d v="2022-04-06T00:00:00"/>
    <m/>
    <d v="2022-04-22T00:00:00"/>
    <d v="2022-05-06T00:00:00"/>
    <s v="519 CONDOR"/>
    <s v="519 CONDOR"/>
    <s v="519 CONDOR"/>
    <n v="25.570000413805246"/>
    <n v="4.4099998474121094"/>
    <n v="8.8900001049041748"/>
    <n v="38.870000366121531"/>
    <n v="51.337175062942507"/>
    <n v="-12.467174696820976"/>
    <n v="51.337174999999966"/>
    <n v="-12.467174633878436"/>
  </r>
  <r>
    <x v="1"/>
    <s v="Sin Definir"/>
    <x v="3"/>
    <s v="BG/GAMONAL:Z348705 HIST_STNGO21 A107"/>
    <n v="1959353"/>
    <s v="[EirmtpvjsSceCNTg]"/>
    <x v="1"/>
    <s v="Pend. Cierre Material"/>
    <d v="2021-09-07T00:00:00"/>
    <x v="165"/>
    <d v="2021-11-30T00:00:00"/>
    <d v="2022-02-24T00:00:00"/>
    <m/>
    <d v="2022-04-30T00:00:00"/>
    <d v="2022-05-19T00:00:00"/>
    <s v="519 CONDOR"/>
    <s v="519 CONDOR"/>
    <s v="519 CONDOR"/>
    <n v="80.030000541359186"/>
    <n v="4.7099998593330383"/>
    <n v="8.8900001049041748"/>
    <n v="93.630000505596399"/>
    <n v="114.95497800000003"/>
    <n v="-21.324977494403626"/>
    <n v="114.954978"/>
    <n v="-21.324977494403598"/>
  </r>
  <r>
    <x v="1"/>
    <s v="Sin Definir"/>
    <x v="3"/>
    <s v="09 0964002: ALIM  A-101A PEBANG2019 BAHAB"/>
    <n v="8243450"/>
    <s v="[idrvceCNTFg]"/>
    <x v="0"/>
    <s v="Confirmado"/>
    <m/>
    <x v="367"/>
    <d v="2021-10-05T00:00:00"/>
    <d v="2022-03-01T00:00:00"/>
    <m/>
    <d v="2023-03-27T00:00:00"/>
    <d v="2023-04-18T00:00:00"/>
    <s v="519 CONDOR"/>
    <s v="N/A"/>
    <s v="N/A"/>
    <n v="460.69199899086954"/>
    <n v="0"/>
    <n v="0"/>
    <n v="460.69199899086954"/>
    <n v="3228.0415433999997"/>
    <n v="-2767.34954440913"/>
    <n v="3228.0187409999985"/>
    <n v="-2767.3267420091288"/>
  </r>
  <r>
    <x v="1"/>
    <s v="Sin Definir"/>
    <x v="3"/>
    <s v="BG/GAMONAL:Z156897-1 H21SG A107"/>
    <n v="1959554"/>
    <s v="[EirmtpvjsSceCNTfFg]"/>
    <x v="0"/>
    <s v="Confirmado"/>
    <d v="2022-01-11T00:00:00"/>
    <x v="467"/>
    <d v="2022-02-09T00:00:00"/>
    <d v="2022-05-30T00:00:00"/>
    <m/>
    <d v="2022-09-15T00:00:00"/>
    <d v="2022-10-10T00:00:00"/>
    <s v="519 CONDOR"/>
    <s v="519 CONDOR"/>
    <s v="519 CONDOR"/>
    <n v="77.370000407099724"/>
    <n v="8.2799997329711914"/>
    <n v="15.527099958648535"/>
    <n v="101.17710009871945"/>
    <n v="88.602738000000016"/>
    <n v="12.574362098719433"/>
    <n v="88.602737999999945"/>
    <n v="12.574362098719504"/>
  </r>
  <r>
    <x v="1"/>
    <s v="Sin Definir"/>
    <x v="3"/>
    <s v="BG/GAMONAL:Z156894-1 H21SG A108"/>
    <n v="1959550"/>
    <s v="[EirmtpvjsSceCNTfFg]"/>
    <x v="0"/>
    <s v="Confirmado"/>
    <d v="2022-01-11T00:00:00"/>
    <x v="411"/>
    <d v="2022-01-27T00:00:00"/>
    <d v="2022-02-02T00:00:00"/>
    <m/>
    <d v="2022-02-04T00:00:00"/>
    <d v="2022-02-08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GAMONAL:Z156884-1 H21SG A108"/>
    <n v="1959216"/>
    <s v="[EirmtpvceCNTg]"/>
    <x v="1"/>
    <s v="Pend. Cierre Material"/>
    <d v="2022-01-11T00:00:00"/>
    <x v="444"/>
    <d v="2022-01-26T00:00:00"/>
    <d v="2022-10-14T00:00:00"/>
    <m/>
    <d v="2022-11-11T00:00:00"/>
    <d v="2022-11-25T00:00:00"/>
    <s v="519 CONDOR"/>
    <s v="519 CONDOR"/>
    <s v="519 CONDOR"/>
    <n v="10.140000227838755"/>
    <n v="4.4099998474121094"/>
    <n v="10.835000148974359"/>
    <n v="25.385000224225223"/>
    <n v="25.793099000000002"/>
    <n v="-0.40809877577477849"/>
    <n v="25.793098999999998"/>
    <n v="-0.40809877577477494"/>
  </r>
  <r>
    <x v="1"/>
    <s v="Sin Definir"/>
    <x v="3"/>
    <s v="BG/GAMONAL:Z156870-1 H21SG A108"/>
    <n v="1959210"/>
    <s v="[EirmtpvjsSceCNTg]"/>
    <x v="1"/>
    <s v="Pend. Cierre Material"/>
    <d v="2022-01-11T00:00:00"/>
    <x v="481"/>
    <d v="2022-02-03T00:00:00"/>
    <d v="2022-04-29T00:00:00"/>
    <m/>
    <d v="2022-06-03T00:00:00"/>
    <d v="2022-06-23T00:00:00"/>
    <s v="519 CONDOR"/>
    <s v="519 CONDOR"/>
    <s v="519 CONDOR"/>
    <n v="16.540000159293413"/>
    <n v="8.2799997329711914"/>
    <n v="11.549000186420976"/>
    <n v="36.36900007868558"/>
    <n v="32.074535999999995"/>
    <n v="4.2944640786855857"/>
    <n v="32.074535999999995"/>
    <n v="4.2944640786855857"/>
  </r>
  <r>
    <x v="1"/>
    <s v="Sin Definir"/>
    <x v="3"/>
    <s v="BG/GAMONAL:Z156790-1 H21SG A106"/>
    <n v="1959206"/>
    <s v="[EirmtpvjsScaeCNTfF]"/>
    <x v="5"/>
    <s v="Solicitada Anulación"/>
    <d v="2022-01-11T00:00:00"/>
    <x v="482"/>
    <d v="2022-02-10T00:00:00"/>
    <d v="2022-04-28T00:00:00"/>
    <m/>
    <d v="2022-05-13T00:00:00"/>
    <d v="2022-06-02T00:00:00"/>
    <s v="519 CONDOR"/>
    <s v="519 CONDOR"/>
    <s v="519 CONDOR"/>
    <n v="47.520000636577606"/>
    <n v="12.149999618530273"/>
    <n v="14.07040016210675"/>
    <n v="73.74040041721463"/>
    <n v="14.287402999999998"/>
    <n v="59.452997417214632"/>
    <n v="14.287402999999999"/>
    <n v="59.452997417214632"/>
  </r>
  <r>
    <x v="1"/>
    <s v="Sin Definir"/>
    <x v="3"/>
    <s v="BG/GAMONAL:Z153812-1 H21SG A106"/>
    <n v="1959087"/>
    <s v="[EirmtpvjsScaeCNTfF]"/>
    <x v="5"/>
    <s v="Solicitada Anulación"/>
    <d v="2022-01-11T00:00:00"/>
    <x v="483"/>
    <d v="2022-01-14T00:00:00"/>
    <d v="2022-04-25T00:00:00"/>
    <m/>
    <d v="2022-05-13T00:00:00"/>
    <d v="2022-06-01T00:00:00"/>
    <s v="519 CONDOR"/>
    <s v="519 CONDOR"/>
    <s v="N/A"/>
    <n v="22.819999989122152"/>
    <n v="8.2799997329711914"/>
    <n v="0"/>
    <n v="31.099999722093344"/>
    <n v="12.323779"/>
    <n v="18.776220722093342"/>
    <n v="12.323779"/>
    <n v="18.776220722093342"/>
  </r>
  <r>
    <x v="1"/>
    <s v="Sin Definir"/>
    <x v="3"/>
    <s v="BG/GAMONAL:Z149647-1 H21SG A105"/>
    <n v="1959073"/>
    <s v="[EirmtpvjsSceCNTfFg]"/>
    <x v="0"/>
    <s v="Confirmado"/>
    <d v="2022-01-11T00:00:00"/>
    <x v="484"/>
    <d v="2022-01-19T00:00:00"/>
    <d v="2022-06-01T00:00:00"/>
    <m/>
    <d v="2022-07-08T00:00:00"/>
    <d v="2022-08-12T00:00:00"/>
    <s v="519 CONDOR"/>
    <s v="519 CONDOR"/>
    <s v="N/A"/>
    <n v="16.740000326186419"/>
    <n v="8.2799997329711914"/>
    <n v="0"/>
    <n v="25.02000005915761"/>
    <n v="30.341500999999997"/>
    <n v="-5.3215009408423875"/>
    <n v="30.341501000000001"/>
    <n v="-5.321500940842391"/>
  </r>
  <r>
    <x v="1"/>
    <s v="Sin Definir"/>
    <x v="3"/>
    <s v="BG/GAMONAL:Z149598-1 H21SG A109"/>
    <n v="1958916"/>
    <s v="[EirmtpvjsSceCNTg]"/>
    <x v="1"/>
    <s v="Pend. Cierre Material"/>
    <d v="2021-10-14T00:00:00"/>
    <x v="366"/>
    <d v="2021-11-08T00:00:00"/>
    <d v="2022-05-06T00:00:00"/>
    <m/>
    <d v="2022-05-15T00:00:00"/>
    <d v="2022-06-02T00:00:00"/>
    <s v="519 CONDOR"/>
    <s v="519 CONDOR"/>
    <s v="519 CONDOR"/>
    <n v="34.050000444054604"/>
    <n v="4.7099998593330383"/>
    <n v="7.6299999952316284"/>
    <n v="46.39000029861927"/>
    <n v="58.478229999999996"/>
    <n v="-12.088229701380726"/>
    <n v="58.478230000000018"/>
    <n v="-12.088229701380747"/>
  </r>
  <r>
    <x v="1"/>
    <s v="Sin Definir"/>
    <x v="3"/>
    <s v="BG/GAMONAL:Z149527-1 H21SG A106"/>
    <n v="1958688"/>
    <s v="[EirmtpvjsSceCNTfFg]"/>
    <x v="0"/>
    <s v="Confirmado"/>
    <d v="2021-10-14T00:00:00"/>
    <x v="366"/>
    <d v="2021-11-08T00:00:00"/>
    <d v="2022-05-24T00:00:00"/>
    <m/>
    <d v="2022-08-08T00:00:00"/>
    <d v="2022-09-01T00:00:00"/>
    <s v="519 CONDOR"/>
    <s v="519 CONDOR"/>
    <s v="519 CONDOR"/>
    <n v="32.020000502467155"/>
    <n v="4.0099998712539673"/>
    <n v="7.6299999952316284"/>
    <n v="43.660000368952751"/>
    <n v="58.266273000000005"/>
    <n v="-14.606272631047254"/>
    <n v="58.266272999999991"/>
    <n v="-14.60627263104724"/>
  </r>
  <r>
    <x v="1"/>
    <s v="Sin Definir"/>
    <x v="3"/>
    <s v="BG/GAMONAL:Z144807-1 H21SG A102"/>
    <n v="1957888"/>
    <s v="[EirmtpvsSexCNTg]"/>
    <x v="1"/>
    <s v="Pend. Cierre Material"/>
    <d v="2021-10-05T00:00:00"/>
    <x v="485"/>
    <d v="2023-05-30T00:00:00"/>
    <d v="2022-03-28T00:00:00"/>
    <m/>
    <d v="2023-06-29T00:00:00"/>
    <d v="2023-08-17T00:00:00"/>
    <s v="519 CONDOR"/>
    <s v="519 CONDOR"/>
    <s v="519 CONDOR"/>
    <n v="696.33200029778482"/>
    <n v="76.589997529983521"/>
    <n v="43.95999957062304"/>
    <n v="816.88199739839138"/>
    <n v="1049.83152597"/>
    <n v="-232.94952857160865"/>
    <n v="1049.8315559999996"/>
    <n v="-232.94955860160826"/>
  </r>
  <r>
    <x v="1"/>
    <s v="Sin Definir"/>
    <x v="3"/>
    <s v="BG/GAMONAL:Z144805-1 H21SG A102"/>
    <n v="1957851"/>
    <s v="[EirmtpvjsScaexCNTfF]"/>
    <x v="5"/>
    <s v="Solicitada Anulación"/>
    <d v="2021-10-05T00:00:00"/>
    <x v="449"/>
    <d v="2021-10-06T00:00:00"/>
    <d v="2022-07-18T00:00:00"/>
    <m/>
    <d v="2022-09-27T00:00:00"/>
    <d v="2022-10-21T00:00:00"/>
    <s v="519 CONDOR"/>
    <s v="519 CONDOR"/>
    <s v="519 CONDOR"/>
    <n v="56.370000921189785"/>
    <n v="12.029999613761902"/>
    <n v="12.050000190734863"/>
    <n v="80.45000072568655"/>
    <n v="8.4705869999999983"/>
    <n v="71.979413725686555"/>
    <n v="8.4705870000000001"/>
    <n v="71.979413725686555"/>
  </r>
  <r>
    <x v="1"/>
    <s v="Sin Definir"/>
    <x v="3"/>
    <s v="BG/GAMONAL:Z144803-1 H21SG A102"/>
    <n v="1957850"/>
    <s v="[EirmtpvjsSceCNTg]"/>
    <x v="1"/>
    <s v="Pend. Cierre Material"/>
    <d v="2021-10-05T00:00:00"/>
    <x v="449"/>
    <d v="2021-10-06T00:00:00"/>
    <d v="2021-10-14T00:00:00"/>
    <m/>
    <d v="2022-02-28T00:00:00"/>
    <d v="2022-03-09T00:00:00"/>
    <s v="519 CONDOR"/>
    <s v="519 CONDOR"/>
    <s v="519 CONDOR"/>
    <n v="27.770000457763672"/>
    <n v="4.0099998712539673"/>
    <n v="5.7300000190734863"/>
    <n v="37.510000348091125"/>
    <n v="88.448471999999995"/>
    <n v="-50.93847165190887"/>
    <n v="88.448471999999981"/>
    <n v="-50.938471651908856"/>
  </r>
  <r>
    <x v="1"/>
    <s v="Sin Definir"/>
    <x v="3"/>
    <s v="BG/GAMONAL:Z157007-1 H21SG A104"/>
    <n v="1959557"/>
    <s v="[EirmtpvjsSceCNTfFg]"/>
    <x v="0"/>
    <s v="Confirmado"/>
    <d v="2022-01-11T00:00:00"/>
    <x v="486"/>
    <d v="2022-01-21T00:00:00"/>
    <d v="2022-05-23T00:00:00"/>
    <m/>
    <d v="2022-07-07T00:00:00"/>
    <d v="2022-07-21T00:00:00"/>
    <s v="519 CONDOR"/>
    <s v="519 CONDOR"/>
    <s v="519 CONDOR"/>
    <n v="100.66000029072165"/>
    <n v="4.4099998474121094"/>
    <n v="17.181899878936264"/>
    <n v="122.25190001707003"/>
    <n v="118.08959999999999"/>
    <n v="4.1623000170700379"/>
    <n v="118.08959999999998"/>
    <n v="4.1623000170700521"/>
  </r>
  <r>
    <x v="1"/>
    <s v="Sin Definir"/>
    <x v="3"/>
    <s v="BG/GAMONAL:Z144788-1 H21SG A102"/>
    <n v="1957700"/>
    <s v="[EirmtpvjsSceCNTfFg]"/>
    <x v="0"/>
    <s v="Confirmado"/>
    <d v="2022-01-11T00:00:00"/>
    <x v="442"/>
    <d v="2022-01-13T00:00:00"/>
    <d v="2022-05-27T00:00:00"/>
    <m/>
    <d v="2023-02-28T00:00:00"/>
    <d v="2023-03-29T00:00:00"/>
    <s v="519 CONDOR"/>
    <s v="519 CONDOR"/>
    <s v="519 CONDOR"/>
    <n v="236.97600137287378"/>
    <n v="36.789998829364777"/>
    <n v="20.659999633207917"/>
    <n v="294.42599983544648"/>
    <n v="205.29257000000001"/>
    <n v="89.133429835446464"/>
    <n v="205.2925700000001"/>
    <n v="89.133429835446378"/>
  </r>
  <r>
    <x v="1"/>
    <s v="Sin Definir"/>
    <x v="3"/>
    <s v="BG/ARLANZON:Z143613-1 H21SG A108"/>
    <n v="1955876"/>
    <s v="[EirmtpvjsSceCNTfFg]"/>
    <x v="0"/>
    <s v="Confirmado"/>
    <d v="2022-01-11T00:00:00"/>
    <x v="487"/>
    <d v="2022-01-04T00:00:00"/>
    <d v="2022-03-28T00:00:00"/>
    <m/>
    <d v="2022-05-04T00:00:00"/>
    <d v="2022-05-26T00:00:00"/>
    <s v="519 CONDOR"/>
    <s v="519 CONDOR"/>
    <s v="519 CONDOR"/>
    <n v="88.099999835714698"/>
    <n v="12.729999601840973"/>
    <n v="10.888000042185183"/>
    <n v="111.71799947974085"/>
    <n v="73.585454999999982"/>
    <n v="38.132544479740872"/>
    <n v="73.585454999999996"/>
    <n v="38.132544479740858"/>
  </r>
  <r>
    <x v="1"/>
    <s v="Sin Definir"/>
    <x v="3"/>
    <s v="BG/ARLANZON:Z143610-1 H21SG A108"/>
    <n v="1955867"/>
    <s v="[EirmtpvjsSceCNTfFg]"/>
    <x v="0"/>
    <s v="Confirmado"/>
    <d v="2022-01-05T00:00:00"/>
    <x v="488"/>
    <d v="2022-01-03T00:00:00"/>
    <d v="2022-04-06T00:00:00"/>
    <m/>
    <d v="2022-10-27T00:00:00"/>
    <d v="2022-11-23T00:00:00"/>
    <s v="519 CONDOR"/>
    <s v="519 CONDOR"/>
    <s v="519 CONDOR"/>
    <n v="95.620000012218952"/>
    <n v="16.73999947309494"/>
    <n v="11.0905999752745"/>
    <n v="123.45059946058839"/>
    <n v="73.237187652299994"/>
    <n v="50.213411808288399"/>
    <n v="73.237121000000016"/>
    <n v="50.213478460588377"/>
  </r>
  <r>
    <x v="1"/>
    <s v="Sin Definir"/>
    <x v="3"/>
    <s v="PAMPLIEGA:Z346800 PEBANG2020 A101"/>
    <n v="1939052"/>
    <s v="[EirmtpvsSceCNTfFg]"/>
    <x v="0"/>
    <s v="Confirmado"/>
    <d v="2021-10-01T00:00:00"/>
    <x v="489"/>
    <d v="2022-05-05T00:00:00"/>
    <d v="2022-02-03T00:00:00"/>
    <m/>
    <d v="2022-07-31T00:00:00"/>
    <d v="2022-09-07T00:00:00"/>
    <s v="519 CONDOR"/>
    <s v="519 CONDOR"/>
    <s v="N/A"/>
    <n v="328.37000086158514"/>
    <n v="407.04998797178268"/>
    <n v="0"/>
    <n v="735.41998883336782"/>
    <n v="434.98914795000013"/>
    <n v="300.43084088336769"/>
    <n v="434.98919800000039"/>
    <n v="300.43079083336744"/>
  </r>
  <r>
    <x v="1"/>
    <s v="Sin Definir"/>
    <x v="3"/>
    <s v="09 0964002: ALIM  A-101A PEBANG2019 FONTI"/>
    <n v="8243464"/>
    <s v="[idrvcexCNTFg]"/>
    <x v="0"/>
    <s v="Confirmado"/>
    <m/>
    <x v="490"/>
    <d v="2021-10-11T00:00:00"/>
    <d v="2022-03-01T00:00:00"/>
    <m/>
    <d v="2022-10-13T00:00:00"/>
    <d v="2022-10-17T00:00:00"/>
    <s v="519 CONDOR"/>
    <s v="N/A"/>
    <s v="N/A"/>
    <n v="1542.4858533620718"/>
    <n v="0"/>
    <n v="0"/>
    <n v="1542.4858533620718"/>
    <n v="2210.5450249999999"/>
    <n v="-668.0591716379281"/>
    <n v="2210.6837399999999"/>
    <n v="-668.19788663792815"/>
  </r>
  <r>
    <x v="1"/>
    <s v="Sin Definir"/>
    <x v="3"/>
    <s v="BG/GAMONAL:Z348666 HIST_STNGO21 A107"/>
    <n v="1959086"/>
    <s v="[ia]"/>
    <x v="5"/>
    <s v="Anulado"/>
    <m/>
    <x v="395"/>
    <d v="2021-09-07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ESTEPAR:Z346774 PB20 CASTOR A101 "/>
    <n v="8218042"/>
    <s v="[EirvcexCNTFg]"/>
    <x v="0"/>
    <s v="Confirmado"/>
    <d v="2021-10-06T00:00:00"/>
    <x v="491"/>
    <d v="2022-05-20T00:00:00"/>
    <d v="2022-07-18T00:00:00"/>
    <m/>
    <d v="2023-02-28T00:00:00"/>
    <d v="2023-03-24T00:00:00"/>
    <s v="519 CONDOR"/>
    <s v="519 CONDOR"/>
    <s v="519 CONDOR"/>
    <n v="1101.5844873860478"/>
    <n v="51.823998719453812"/>
    <n v="4.179999828338623"/>
    <n v="1157.5884859338403"/>
    <n v="1456.4855850000001"/>
    <n v="-298.89709906615985"/>
    <n v="1456.4855849999981"/>
    <n v="-298.89709906615781"/>
  </r>
  <r>
    <x v="1"/>
    <s v="Sin Definir"/>
    <x v="3"/>
    <s v="PANCORBO:Z324578-1 CON21 A101"/>
    <n v="1967080"/>
    <s v="[idrmtpvsScexLCNTg]"/>
    <x v="1"/>
    <s v="Pend. Cierre Material"/>
    <m/>
    <x v="492"/>
    <d v="2024-03-11T00:00:00"/>
    <d v="2023-08-11T00:00:00"/>
    <m/>
    <d v="2024-12-12T00:00:00"/>
    <d v="2025-01-17T00:00:00"/>
    <s v="519 CONDOR"/>
    <s v="N/A"/>
    <s v="N/A"/>
    <n v="91.090000785887241"/>
    <n v="0"/>
    <n v="0"/>
    <n v="91.090000785887241"/>
    <n v="450.05599999999993"/>
    <n v="-358.96599921411268"/>
    <n v="450.055159"/>
    <n v="-358.96515821411276"/>
  </r>
  <r>
    <x v="1"/>
    <s v="Sin Definir"/>
    <x v="3"/>
    <s v="BG/GAMONAL:Z156880-1 H21SG A108"/>
    <n v="1969049"/>
    <s v="[EirmtpvjsSceCNTfFg]"/>
    <x v="0"/>
    <s v="Confirmado"/>
    <d v="2022-01-11T00:00:00"/>
    <x v="493"/>
    <d v="2022-02-13T00:00:00"/>
    <d v="2022-05-23T00:00:00"/>
    <m/>
    <d v="2022-06-08T00:00:00"/>
    <d v="2022-07-07T00:00:00"/>
    <s v="519 CONDOR"/>
    <s v="519 CONDOR"/>
    <s v="519 CONDOR"/>
    <n v="14.640000101178885"/>
    <n v="4.7099998593330383"/>
    <n v="4.9879999949485061"/>
    <n v="24.337999955460429"/>
    <n v="41.529450000000004"/>
    <n v="-17.191450044539575"/>
    <n v="41.52944999999999"/>
    <n v="-17.191450044539561"/>
  </r>
  <r>
    <x v="1"/>
    <s v="Sin Definir"/>
    <x v="3"/>
    <s v="BG/ARLANZON:Z143974-1 H21SG A105"/>
    <n v="1969515"/>
    <s v="[EirmtpvjsSceCNTg]"/>
    <x v="1"/>
    <s v="Pend. Cierre Material"/>
    <d v="2022-01-11T00:00:00"/>
    <x v="384"/>
    <d v="2022-01-12T00:00:00"/>
    <d v="2022-04-21T00:00:00"/>
    <m/>
    <d v="2022-06-03T00:00:00"/>
    <d v="2022-06-21T00:00:00"/>
    <s v="519 CONDOR"/>
    <s v="519 CONDOR"/>
    <s v="519 CONDOR"/>
    <n v="30.92000013589859"/>
    <n v="4.4099998474121094"/>
    <n v="12.723300018087777"/>
    <n v="48.053300001398476"/>
    <n v="48.810875000000003"/>
    <n v="-0.75757499860152677"/>
    <n v="48.81087500000001"/>
    <n v="-0.75757499860153388"/>
  </r>
  <r>
    <x v="1"/>
    <s v="Sin Definir"/>
    <x v="3"/>
    <s v="BG/GAMONAL:Z157003-1 H21SG A104"/>
    <n v="1966505"/>
    <s v="[EirmtpvsSceCNTg]"/>
    <x v="1"/>
    <s v="Pend. Cierre Material"/>
    <d v="2022-01-11T00:00:00"/>
    <x v="494"/>
    <d v="2022-10-31T00:00:00"/>
    <d v="2022-05-30T00:00:00"/>
    <m/>
    <d v="2022-10-31T00:00:00"/>
    <d v="2022-11-23T00:00:00"/>
    <s v="519 CONDOR"/>
    <s v="519 CONDOR"/>
    <s v="519 CONDOR"/>
    <n v="89.712000869989396"/>
    <n v="36.789998829364777"/>
    <n v="16.140700187369433"/>
    <n v="142.64269988672362"/>
    <n v="112.13739506340001"/>
    <n v="30.505304823323613"/>
    <n v="112.13744599999998"/>
    <n v="30.505253886723636"/>
  </r>
  <r>
    <x v="1"/>
    <s v="Sin Definir"/>
    <x v="3"/>
    <s v="BG/GAMONAL:Z156892-1 H21SG A108"/>
    <n v="1966503"/>
    <s v="[EirmtpvjsSceCNTfFg]"/>
    <x v="0"/>
    <s v="Confirmado"/>
    <d v="2022-01-11T00:00:00"/>
    <x v="493"/>
    <d v="2022-02-13T00:00:00"/>
    <d v="2022-05-23T00:00:00"/>
    <m/>
    <d v="2022-07-25T00:00:00"/>
    <d v="2022-08-19T00:00:00"/>
    <s v="519 CONDOR"/>
    <s v="519 CONDOR"/>
    <s v="519 CONDOR"/>
    <n v="64.180000577121973"/>
    <n v="4.7099998593330383"/>
    <n v="8.3763998328208942"/>
    <n v="77.266400269275906"/>
    <n v="67.091608999999991"/>
    <n v="10.174791269275914"/>
    <n v="67.091609000000005"/>
    <n v="10.1747912692759"/>
  </r>
  <r>
    <x v="1"/>
    <s v="Sin Definir"/>
    <x v="3"/>
    <s v="BG/GAMONAL:Z349521 HIST_STNGO21 A102"/>
    <n v="1966353"/>
    <s v="[EirmtpvsScexCNTfFg]"/>
    <x v="0"/>
    <s v="Confirmado"/>
    <d v="2022-01-11T00:00:00"/>
    <x v="485"/>
    <d v="2023-05-30T00:00:00"/>
    <d v="2022-07-18T00:00:00"/>
    <m/>
    <d v="2023-05-31T00:00:00"/>
    <d v="2023-07-18T00:00:00"/>
    <s v="519 CONDOR"/>
    <s v="519 CONDOR"/>
    <s v="519 CONDOR"/>
    <n v="379.55999955162406"/>
    <n v="185.15999406576157"/>
    <n v="36.055300183401243"/>
    <n v="600.77529380078681"/>
    <n v="830.75327164000021"/>
    <n v="-229.97797783921339"/>
    <n v="830.75320299999987"/>
    <n v="-229.97790919921306"/>
  </r>
  <r>
    <x v="1"/>
    <s v="Sin Definir"/>
    <x v="3"/>
    <s v="BG/GAMONAL:Z349520 HIST_STNGO21 A107"/>
    <n v="1966349"/>
    <s v="[EirmtpvjsSceCNTfFg]"/>
    <x v="0"/>
    <s v="Confirmado"/>
    <d v="2022-01-11T00:00:00"/>
    <x v="443"/>
    <d v="2022-02-28T00:00:00"/>
    <d v="2022-07-18T00:00:00"/>
    <m/>
    <d v="2022-09-14T00:00:00"/>
    <d v="2022-10-05T00:00:00"/>
    <s v="519 CONDOR"/>
    <s v="519 CONDOR"/>
    <s v="519 CONDOR"/>
    <n v="27.569999812170863"/>
    <n v="4.7099998593330383"/>
    <n v="5.7901999701514839"/>
    <n v="38.070199641655385"/>
    <n v="48.237991999999998"/>
    <n v="-10.167792358344613"/>
    <n v="48.237991999999991"/>
    <n v="-10.167792358344606"/>
  </r>
  <r>
    <x v="1"/>
    <s v="Sin Definir"/>
    <x v="3"/>
    <s v="BG/GAMONAL:Z349519 HIST_STNGO21 A109"/>
    <n v="1966344"/>
    <s v="[EirmtpvsSceCNTfFg]"/>
    <x v="0"/>
    <s v="Confirmado"/>
    <d v="2022-01-11T00:00:00"/>
    <x v="495"/>
    <d v="2022-10-03T00:00:00"/>
    <d v="2022-05-30T00:00:00"/>
    <m/>
    <d v="2022-10-03T00:00:00"/>
    <d v="2022-10-31T00:00:00"/>
    <s v="519 CONDOR"/>
    <s v="519 CONDOR"/>
    <s v="519 CONDOR"/>
    <n v="308.83000089973211"/>
    <n v="68.869997799396515"/>
    <n v="31.161600036436312"/>
    <n v="408.86159873556494"/>
    <n v="171.215891"/>
    <n v="237.64570773556494"/>
    <n v="171.21589099999994"/>
    <n v="237.645707735565"/>
  </r>
  <r>
    <x v="1"/>
    <s v="Sin Definir"/>
    <x v="3"/>
    <s v="BG/GAMONAL:Z349518 HIST_STNGO21 A107"/>
    <n v="1966341"/>
    <s v="[EirmtpvjsSceCNTfFg]"/>
    <x v="0"/>
    <s v="Confirmado"/>
    <d v="2022-01-11T00:00:00"/>
    <x v="496"/>
    <d v="2022-03-03T00:00:00"/>
    <d v="2022-03-23T00:00:00"/>
    <m/>
    <d v="2022-04-11T00:00:00"/>
    <d v="2022-05-05T00:00:00"/>
    <s v="519 CONDOR"/>
    <s v="519 CONDOR"/>
    <s v="519 CONDOR"/>
    <n v="97.619999790564179"/>
    <n v="20.749999344348907"/>
    <n v="16.755600144812462"/>
    <n v="135.12559927972555"/>
    <n v="111.277941"/>
    <n v="23.84765827972555"/>
    <n v="111.277941"/>
    <n v="23.84765827972555"/>
  </r>
  <r>
    <x v="1"/>
    <s v="Sin Definir"/>
    <x v="3"/>
    <s v="BG/GAMONAL:Z156888-1 H21SG A108"/>
    <n v="1966499"/>
    <s v="[EirmtpvjsSceCNTfFg]"/>
    <x v="0"/>
    <s v="Confirmado"/>
    <d v="2022-01-11T00:00:00"/>
    <x v="493"/>
    <d v="2022-02-13T00:00:00"/>
    <d v="2022-05-23T00:00:00"/>
    <m/>
    <d v="2022-07-26T00:00:00"/>
    <d v="2022-08-19T00:00:00"/>
    <s v="519 CONDOR"/>
    <s v="519 CONDOR"/>
    <s v="519 CONDOR"/>
    <n v="62.050000570714474"/>
    <n v="0.69999998807907104"/>
    <n v="9.1435999953687173"/>
    <n v="71.893600554162262"/>
    <n v="94.347604000000004"/>
    <n v="-22.454003445837742"/>
    <n v="93.957604000000003"/>
    <n v="-22.064003445837741"/>
  </r>
  <r>
    <x v="1"/>
    <s v="Sin Definir"/>
    <x v="3"/>
    <s v="BG/GAMONAL:Z156876-1 H21SG A108"/>
    <n v="1964102"/>
    <s v="[EirmtpvjsSceCNTfF]"/>
    <x v="0"/>
    <s v="Confirmado"/>
    <d v="2022-01-11T00:00:00"/>
    <x v="419"/>
    <d v="2022-02-04T00:00:00"/>
    <d v="2022-02-10T00:00:00"/>
    <m/>
    <d v="2022-02-20T00:00:00"/>
    <d v="2022-02-24T00:00:00"/>
    <s v="N/A"/>
    <s v="N/A"/>
    <s v="519 CONDOR"/>
    <n v="0"/>
    <n v="0"/>
    <n v="1.7599999904632568"/>
    <n v="1.7599999904632568"/>
    <n v="1.7851680000000001"/>
    <n v="-2.5168009536743252E-2"/>
    <n v="1.7851680000000001"/>
    <n v="-2.5168009536743252E-2"/>
  </r>
  <r>
    <x v="1"/>
    <s v="Sin Definir"/>
    <x v="3"/>
    <s v="BG/GAMONAL:Z149617-1 H21SG A110"/>
    <n v="1964071"/>
    <s v="[EirmtpvcaeCNT]"/>
    <x v="5"/>
    <s v="Solicitada Anulación"/>
    <d v="2022-01-11T00:00:00"/>
    <x v="406"/>
    <d v="2022-01-18T00:00:00"/>
    <d v="2022-11-07T00:00:00"/>
    <m/>
    <d v="2023-01-05T00:00:00"/>
    <d v="2023-01-23T00:00:00"/>
    <s v="519 CONDOR"/>
    <s v="519 CONDOR"/>
    <s v="519 CONDOR"/>
    <n v="24.210000351071358"/>
    <n v="4.7099998593330383"/>
    <n v="6.0166000045850865"/>
    <n v="34.936600214989483"/>
    <n v="6.9021660000000002"/>
    <n v="28.034434214989481"/>
    <n v="6.9021660000000002"/>
    <n v="28.034434214989481"/>
  </r>
  <r>
    <x v="1"/>
    <s v="Sin Definir"/>
    <x v="3"/>
    <s v="BG/GAMONAL:Z149626-1 H21SG A106"/>
    <n v="1964077"/>
    <s v="[EirmtpvjsSceCNTfFg]"/>
    <x v="0"/>
    <s v="Confirmado"/>
    <d v="2022-01-11T00:00:00"/>
    <x v="497"/>
    <d v="2022-01-15T00:00:00"/>
    <d v="2022-03-30T00:00:00"/>
    <m/>
    <d v="2022-08-08T00:00:00"/>
    <d v="2022-09-12T00:00:00"/>
    <s v="519 CONDOR"/>
    <s v="519 CONDOR"/>
    <s v="519 CONDOR"/>
    <n v="38.540000438690186"/>
    <n v="4.7099998593330383"/>
    <n v="6.8449999419972301"/>
    <n v="50.095000240020454"/>
    <n v="62.324259999999995"/>
    <n v="-12.229259759979541"/>
    <n v="62.324259999999995"/>
    <n v="-12.229259759979541"/>
  </r>
  <r>
    <x v="1"/>
    <s v="Sin Definir"/>
    <x v="3"/>
    <s v="BG/GAMONAL:Z156796-1 H21SG A106"/>
    <n v="1964098"/>
    <s v="[EirmtpvjsSceCNTfFg]"/>
    <x v="0"/>
    <s v="Confirmado"/>
    <d v="2022-01-11T00:00:00"/>
    <x v="484"/>
    <d v="2022-01-19T00:00:00"/>
    <d v="2022-04-21T00:00:00"/>
    <m/>
    <d v="2022-12-29T00:00:00"/>
    <d v="2023-04-14T00:00:00"/>
    <s v="519 CONDOR"/>
    <s v="519 CONDOR"/>
    <s v="519 CONDOR"/>
    <n v="239.47000163048506"/>
    <n v="20.749999344348907"/>
    <n v="18.500599351884432"/>
    <n v="278.7206003267184"/>
    <n v="157.35494600000001"/>
    <n v="121.36565432671838"/>
    <n v="157.25084199999995"/>
    <n v="121.46975832671845"/>
  </r>
  <r>
    <x v="1"/>
    <s v="Sin Definir"/>
    <x v="3"/>
    <s v="BG/GAMONAL:Z156881-1 H21SG A108"/>
    <n v="1964135"/>
    <s v="[EirmtpvjsSceCNTfF]"/>
    <x v="0"/>
    <s v="Confirmado"/>
    <d v="2022-01-11T00:00:00"/>
    <x v="419"/>
    <d v="2022-02-04T00:00:00"/>
    <d v="2022-02-10T00:00:00"/>
    <m/>
    <d v="2022-02-17T00:00:00"/>
    <d v="2022-02-23T00:00:00"/>
    <s v="N/A"/>
    <s v="N/A"/>
    <s v="519 CONDOR"/>
    <n v="0"/>
    <n v="0"/>
    <n v="0.87999999523162842"/>
    <n v="0.87999999523162842"/>
    <n v="0.89258400000000004"/>
    <n v="-1.2584004768371626E-2"/>
    <n v="0.89258400000000004"/>
    <n v="-1.2584004768371626E-2"/>
  </r>
  <r>
    <x v="1"/>
    <s v="Sin Definir"/>
    <x v="3"/>
    <s v="BG/GAMONAL:Z149650-1 H21SG A108"/>
    <n v="1964092"/>
    <s v="[EirmtpvjsSceCNTfF]"/>
    <x v="0"/>
    <s v="Confirmado"/>
    <d v="2022-01-11T00:00:00"/>
    <x v="419"/>
    <d v="2022-02-04T00:00:00"/>
    <d v="2022-02-10T00:00:00"/>
    <m/>
    <d v="2022-02-15T00:00:00"/>
    <d v="2022-02-17T00:00:00"/>
    <s v="N/A"/>
    <s v="N/A"/>
    <s v="519 CONDOR"/>
    <n v="0"/>
    <n v="0"/>
    <n v="0.87999999523162842"/>
    <n v="0.87999999523162842"/>
    <n v="0.89258400000000004"/>
    <n v="-1.2584004768371626E-2"/>
    <n v="0.89258400000000004"/>
    <n v="-1.2584004768371626E-2"/>
  </r>
  <r>
    <x v="1"/>
    <s v="Sin Definir"/>
    <x v="3"/>
    <s v="BG/GAMONAL:Z149648-1 H21SG A107"/>
    <n v="1964088"/>
    <s v="[irmtpvjsSceCNTfF]"/>
    <x v="0"/>
    <s v="Confirmado"/>
    <m/>
    <x v="419"/>
    <d v="2022-02-04T00:00:00"/>
    <d v="2022-02-10T00:00:00"/>
    <m/>
    <d v="2022-02-15T00:00:00"/>
    <d v="2022-02-17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Sin Definir"/>
    <x v="3"/>
    <s v="BG/GAMONAL:Z156877-1 H21SG A108"/>
    <n v="1964103"/>
    <s v="[EirmtpvjsSceCNTg]"/>
    <x v="1"/>
    <s v="Pend. Cierre Material"/>
    <d v="2022-01-11T00:00:00"/>
    <x v="484"/>
    <d v="2022-01-19T00:00:00"/>
    <d v="2022-04-21T00:00:00"/>
    <m/>
    <d v="2022-05-24T00:00:00"/>
    <d v="2022-06-03T00:00:00"/>
    <s v="519 CONDOR"/>
    <s v="519 CONDOR"/>
    <s v="519 CONDOR"/>
    <n v="58.590000417083502"/>
    <n v="4.7099998593330383"/>
    <n v="7.6190000162497142"/>
    <n v="70.919000292666254"/>
    <n v="126.162076"/>
    <n v="-55.243075707333745"/>
    <n v="125.90207599999988"/>
    <n v="-54.983075707333626"/>
  </r>
  <r>
    <x v="1"/>
    <s v="Sin Definir"/>
    <x v="3"/>
    <s v="BG/GAMONAL:Z156064-1 H21SG A105"/>
    <n v="1964095"/>
    <s v="[EirmtpvjsSceCNTfF]"/>
    <x v="0"/>
    <s v="Confirmado"/>
    <d v="2022-01-11T00:00:00"/>
    <x v="419"/>
    <d v="2022-02-04T00:00:00"/>
    <d v="2022-02-10T00:00:00"/>
    <m/>
    <d v="2022-02-28T00:00:00"/>
    <d v="2022-03-02T00:00:00"/>
    <s v="N/A"/>
    <s v="N/A"/>
    <s v="519 CONDOR"/>
    <n v="0"/>
    <n v="0"/>
    <n v="1.7599999904632568"/>
    <n v="1.7599999904632568"/>
    <n v="1.7851680000000001"/>
    <n v="-2.5168009536743252E-2"/>
    <n v="1.7851680000000001"/>
    <n v="-2.5168009536743252E-2"/>
  </r>
  <r>
    <x v="1"/>
    <s v="Sin Definir"/>
    <x v="3"/>
    <s v="BG/ARLANZON:Z144549-1 H21SG A104"/>
    <n v="1964634"/>
    <s v="[EirmtpvjsSceCNTfFg]"/>
    <x v="0"/>
    <s v="Confirmado"/>
    <d v="2022-01-11T00:00:00"/>
    <x v="498"/>
    <d v="2022-03-18T00:00:00"/>
    <d v="2022-06-03T00:00:00"/>
    <m/>
    <d v="2022-09-30T00:00:00"/>
    <d v="2022-10-28T00:00:00"/>
    <s v="519 CONDOR"/>
    <s v="519 CONDOR"/>
    <s v="519 CONDOR"/>
    <n v="92.890001138672233"/>
    <n v="16.73999947309494"/>
    <n v="16.723799768452352"/>
    <n v="126.35380038021952"/>
    <n v="153.92019899999997"/>
    <n v="-27.566398619780443"/>
    <n v="153.92019899999997"/>
    <n v="-27.566398619780443"/>
  </r>
  <r>
    <x v="1"/>
    <s v="Sin Definir"/>
    <x v="3"/>
    <s v="BG/GAMONAL:Z144747-1 H21SG A104"/>
    <n v="1963963"/>
    <s v="[EirmtpvjsScaeCNT]"/>
    <x v="5"/>
    <s v="Solicitada Anulación"/>
    <d v="2022-01-11T00:00:00"/>
    <x v="499"/>
    <d v="2022-02-01T00:00:00"/>
    <d v="2022-04-25T00:00:00"/>
    <m/>
    <d v="2023-01-30T00:00:00"/>
    <d v="2023-02-16T00:00:00"/>
    <s v="519 CONDOR"/>
    <s v="519 CONDOR"/>
    <s v="519 CONDOR"/>
    <n v="56.290000330656767"/>
    <n v="12.149999618530273"/>
    <n v="15.91120031421184"/>
    <n v="84.35120026339888"/>
    <n v="17.541808999999994"/>
    <n v="66.809391263398879"/>
    <n v="17.159569999999999"/>
    <n v="67.191630263398878"/>
  </r>
  <r>
    <x v="1"/>
    <s v="Sin Definir"/>
    <x v="3"/>
    <s v="BG/GAMONAL:Z252237-1 H21SG A102"/>
    <n v="1959565"/>
    <s v="[EirmtpvcaeCNT]"/>
    <x v="5"/>
    <s v="Solicitada Anulación"/>
    <d v="2022-01-11T00:00:00"/>
    <x v="481"/>
    <d v="2022-02-03T00:00:00"/>
    <d v="2023-10-19T00:00:00"/>
    <m/>
    <d v="2023-10-19T00:00:00"/>
    <d v="2023-10-23T00:00:00"/>
    <s v="519 CONDOR"/>
    <s v="519 CONDOR"/>
    <s v="519 CONDOR"/>
    <n v="61.620000373572111"/>
    <n v="8.2799997329711914"/>
    <n v="14.722099976641687"/>
    <n v="84.622100083184989"/>
    <n v="9.6968019999999981"/>
    <n v="74.925298083184998"/>
    <n v="9.6968019999999999"/>
    <n v="74.925298083184984"/>
  </r>
  <r>
    <x v="1"/>
    <s v="Sin Definir"/>
    <x v="3"/>
    <s v="BG/ARLANZON:Z348287 HIST_STNGO21 A102"/>
    <n v="1968387"/>
    <s v="[EirmtpvjsSceCNTfFg]"/>
    <x v="0"/>
    <s v="Confirmado"/>
    <d v="2022-01-11T00:00:00"/>
    <x v="500"/>
    <d v="2022-03-14T00:00:00"/>
    <d v="2022-06-01T00:00:00"/>
    <m/>
    <d v="2022-10-17T00:00:00"/>
    <d v="2022-11-11T00:00:00"/>
    <s v="519 CONDOR"/>
    <s v="519 CONDOR"/>
    <s v="519 CONDOR"/>
    <n v="16.530000157654285"/>
    <n v="4.7099998593330383"/>
    <n v="10.823100143899769"/>
    <n v="32.063100160887089"/>
    <n v="29.713059999999999"/>
    <n v="2.3500401608870902"/>
    <n v="29.713059999999999"/>
    <n v="2.3500401608870902"/>
  </r>
  <r>
    <x v="1"/>
    <s v="Sin Definir"/>
    <x v="3"/>
    <s v="BG/GAMONAL:Z285600-1 H21SG A105"/>
    <n v="1958369"/>
    <s v="[Eia]"/>
    <x v="5"/>
    <s v="Anulado"/>
    <d v="2022-01-11T00:00:00"/>
    <x v="445"/>
    <d v="2022-01-11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BG/GAMONAL:Z348520 HIST_STNGO21 A102"/>
    <n v="1958312"/>
    <s v="[EirmtpvjsSceCNTfFg]"/>
    <x v="0"/>
    <s v="Confirmado"/>
    <d v="2022-01-11T00:00:00"/>
    <x v="501"/>
    <d v="2022-01-16T00:00:00"/>
    <d v="2022-04-08T00:00:00"/>
    <m/>
    <d v="2023-03-23T00:00:00"/>
    <d v="2023-04-21T00:00:00"/>
    <s v="519 CONDOR"/>
    <s v="519 CONDOR"/>
    <s v="519 CONDOR"/>
    <n v="546.24800274085999"/>
    <n v="92.929997026920319"/>
    <n v="42.939800160606183"/>
    <n v="682.11779992838649"/>
    <n v="707.55165700000009"/>
    <n v="-25.433857071613602"/>
    <n v="707.55165699999986"/>
    <n v="-25.433857071613375"/>
  </r>
  <r>
    <x v="1"/>
    <s v="Sin Definir"/>
    <x v="3"/>
    <s v="BG/GAMONAL:Z157004-1 H21SG A109"/>
    <n v="1960586"/>
    <s v="[EirmtpvjsSceCNTfFg]"/>
    <x v="0"/>
    <s v="Confirmado"/>
    <d v="2022-01-11T00:00:00"/>
    <x v="501"/>
    <d v="2022-01-16T00:00:00"/>
    <d v="2022-03-30T00:00:00"/>
    <m/>
    <d v="2022-07-08T00:00:00"/>
    <d v="2022-08-19T00:00:00"/>
    <s v="519 CONDOR"/>
    <s v="519 CONDOR"/>
    <s v="519 CONDOR"/>
    <n v="271.06000129133463"/>
    <n v="20.749999344348907"/>
    <n v="22.22920004503726"/>
    <n v="314.0392006807208"/>
    <n v="223.20686699999999"/>
    <n v="90.832333680720808"/>
    <n v="223.20686699999999"/>
    <n v="90.832333680720808"/>
  </r>
  <r>
    <x v="1"/>
    <s v="Sin Definir"/>
    <x v="3"/>
    <s v="BG/GAMONAL:Z350062 HIST_STNGO21 A109"/>
    <n v="1970350"/>
    <s v="[EirmtpvsSexCNTg]"/>
    <x v="1"/>
    <s v="Pend. Cierre Material"/>
    <d v="2022-01-11T00:00:00"/>
    <x v="502"/>
    <d v="2023-06-05T00:00:00"/>
    <d v="2022-06-08T00:00:00"/>
    <m/>
    <d v="2023-06-23T00:00:00"/>
    <d v="2023-07-18T00:00:00"/>
    <s v="519 CONDOR"/>
    <s v="519 CONDOR"/>
    <s v="519 CONDOR"/>
    <n v="634.47399363911154"/>
    <n v="132.27999609708786"/>
    <n v="58.708299171590056"/>
    <n v="825.46228890778946"/>
    <n v="687.51303499999995"/>
    <n v="137.94925390778951"/>
    <n v="687.51303500000006"/>
    <n v="137.9492539077894"/>
  </r>
  <r>
    <x v="1"/>
    <s v="Sin Definir"/>
    <x v="3"/>
    <s v="BG/GAMONAL:Z350111 HIST_STNGO21 A102"/>
    <n v="1970352"/>
    <s v="[EirmtpvsSceCPNTfFg]"/>
    <x v="0"/>
    <s v="Confirmado"/>
    <d v="2022-01-11T00:00:00"/>
    <x v="503"/>
    <d v="2023-07-19T00:00:00"/>
    <d v="2022-07-18T00:00:00"/>
    <m/>
    <d v="2023-07-31T00:00:00"/>
    <d v="2023-09-08T00:00:00"/>
    <s v="519 CONDOR"/>
    <s v="519 CONDOR"/>
    <s v="519 CONDOR"/>
    <n v="446.12400306141376"/>
    <n v="70.359997928142548"/>
    <n v="31.224199836532762"/>
    <n v="547.70820082608907"/>
    <n v="1135.6411580000001"/>
    <n v="-587.93295717391106"/>
    <n v="1135.6411579999999"/>
    <n v="-587.93295717391084"/>
  </r>
  <r>
    <x v="1"/>
    <s v="Sin Definir"/>
    <x v="3"/>
    <s v="BG/GAMONAL:Z350063 HIST_STNGO21 A109"/>
    <n v="1970351"/>
    <s v="[EirmtpvceP]"/>
    <x v="2"/>
    <s v="Otras Causas"/>
    <d v="2022-01-11T00:00:00"/>
    <x v="439"/>
    <d v="2022-02-11T00:00:00"/>
    <m/>
    <d v="2025-10-07T00:00:00"/>
    <m/>
    <m/>
    <s v="N/A"/>
    <s v="N/A"/>
    <s v="N/A"/>
    <n v="0"/>
    <n v="0"/>
    <n v="0"/>
    <n v="0"/>
    <n v="19.061076999999997"/>
    <n v="-19.061076999999997"/>
    <n v="19.061077000000001"/>
    <n v="-19.061077000000001"/>
  </r>
  <r>
    <x v="1"/>
    <s v="Sin Definir"/>
    <x v="3"/>
    <s v="BG/GAMONAL:Z350056 HIST_STNGO21 A109"/>
    <n v="1970348"/>
    <s v="[EirmtpvjsSceCNTfFg]"/>
    <x v="0"/>
    <s v="Confirmado"/>
    <d v="2022-01-11T00:00:00"/>
    <x v="504"/>
    <d v="2022-02-23T00:00:00"/>
    <d v="2022-05-23T00:00:00"/>
    <m/>
    <d v="2022-09-28T00:00:00"/>
    <d v="2022-10-24T00:00:00"/>
    <s v="519 CONDOR"/>
    <s v="N/A"/>
    <s v="N/A"/>
    <n v="196.58000210672617"/>
    <n v="0"/>
    <n v="0"/>
    <n v="196.58000210672617"/>
    <n v="551.94986200000005"/>
    <n v="-355.36985989327388"/>
    <n v="551.23686199999986"/>
    <n v="-354.65685989327369"/>
  </r>
  <r>
    <x v="1"/>
    <s v="Sin Definir"/>
    <x v="3"/>
    <s v="BG/GAMONAL:Z350054 HIST_STNGO21 A110"/>
    <n v="1970346"/>
    <s v="[EirmtpvsSceCNTfFg]"/>
    <x v="0"/>
    <s v="Confirmado"/>
    <d v="2022-01-11T00:00:00"/>
    <x v="505"/>
    <d v="2022-12-27T00:00:00"/>
    <d v="2022-05-30T00:00:00"/>
    <m/>
    <d v="2022-12-27T00:00:00"/>
    <d v="2023-01-10T00:00:00"/>
    <s v="519 CONDOR"/>
    <s v="519 CONDOR"/>
    <s v="519 CONDOR"/>
    <n v="58.620000775903463"/>
    <n v="4.5699998736381531"/>
    <n v="7.7671998572975411"/>
    <n v="70.957200506839158"/>
    <n v="102.863854"/>
    <n v="-31.906653493160846"/>
    <n v="102.08385400000002"/>
    <n v="-31.126653493160859"/>
  </r>
  <r>
    <x v="1"/>
    <s v="Sin Definir"/>
    <x v="3"/>
    <s v="BG/GAMONAL:Z350043 HIST_STNGO21 A104"/>
    <n v="1970097"/>
    <s v="[EirmtpvjsSceCNTg]"/>
    <x v="1"/>
    <s v="Pend. Cierre Material"/>
    <d v="2022-01-11T00:00:00"/>
    <x v="358"/>
    <d v="2022-02-15T00:00:00"/>
    <d v="2022-05-23T00:00:00"/>
    <m/>
    <d v="2022-12-29T00:00:00"/>
    <d v="2023-04-14T00:00:00"/>
    <s v="519 CONDOR"/>
    <s v="519 CONDOR"/>
    <s v="519 CONDOR"/>
    <n v="294.33000307530165"/>
    <n v="43.269998729228973"/>
    <n v="22.016598723979314"/>
    <n v="359.61660052850993"/>
    <n v="192.245993"/>
    <n v="167.37060752850994"/>
    <n v="192.24599299999997"/>
    <n v="167.37060752850996"/>
  </r>
  <r>
    <x v="1"/>
    <s v="Sin Definir"/>
    <x v="3"/>
    <s v="BG/GAMONAL:Z350059 HIST_STNGO21 A110"/>
    <n v="1970349"/>
    <s v="[EirmtpvjsSceCNTfFg]"/>
    <x v="0"/>
    <s v="Confirmado"/>
    <d v="2022-01-11T00:00:00"/>
    <x v="506"/>
    <d v="2022-02-25T00:00:00"/>
    <d v="2022-05-27T00:00:00"/>
    <m/>
    <d v="2022-07-29T00:00:00"/>
    <d v="2022-09-02T00:00:00"/>
    <s v="519 CONDOR"/>
    <s v="N/A"/>
    <s v="N/A"/>
    <n v="21.670000273734331"/>
    <n v="0"/>
    <n v="0"/>
    <n v="21.670000273734331"/>
    <n v="62.122276999999997"/>
    <n v="-40.452276726265666"/>
    <n v="62.12227699999999"/>
    <n v="-40.452276726265659"/>
  </r>
  <r>
    <x v="1"/>
    <s v="Sin Definir"/>
    <x v="3"/>
    <s v="BG/GAMONAL:Z350023 HIST_STNGO21 A104"/>
    <n v="1970091"/>
    <s v="[EirmtpvjsSceCNTfFg]"/>
    <x v="0"/>
    <s v="Confirmado"/>
    <d v="2022-01-11T00:00:00"/>
    <x v="507"/>
    <d v="2022-07-21T00:00:00"/>
    <d v="2022-05-27T00:00:00"/>
    <m/>
    <d v="2022-08-31T00:00:00"/>
    <d v="2022-09-27T00:00:00"/>
    <s v="N/A"/>
    <s v="N/A"/>
    <s v="N/A"/>
    <n v="0"/>
    <n v="0"/>
    <n v="0"/>
    <n v="0"/>
    <n v="214.13874700000005"/>
    <n v="-214.13874700000005"/>
    <n v="214.00874699999997"/>
    <n v="-214.00874699999997"/>
  </r>
  <r>
    <x v="1"/>
    <s v="Sin Definir"/>
    <x v="3"/>
    <s v="BG/GAMONAL:Z350055 HIST_STNGO21 A106"/>
    <n v="1970347"/>
    <s v="[EirmtpvjsSceCNTg]"/>
    <x v="1"/>
    <s v="Pend. Cierre Material"/>
    <d v="2022-01-11T00:00:00"/>
    <x v="482"/>
    <d v="2022-02-10T00:00:00"/>
    <d v="2022-05-23T00:00:00"/>
    <m/>
    <d v="2022-12-09T00:00:00"/>
    <d v="2022-12-30T00:00:00"/>
    <s v="519 CONDOR"/>
    <s v="519 CONDOR"/>
    <s v="519 CONDOR"/>
    <n v="32.030000355094671"/>
    <n v="0.69999998807907104"/>
    <n v="6.169399943365157"/>
    <n v="38.899400286538899"/>
    <n v="63.396068000000007"/>
    <n v="-24.496667713461107"/>
    <n v="63.396067999999993"/>
    <n v="-24.496667713461093"/>
  </r>
  <r>
    <x v="1"/>
    <s v="Sin Definir"/>
    <x v="3"/>
    <s v="BG/ARLANZON:Z157297-1 H21SG A105"/>
    <n v="1969704"/>
    <s v="[EirmtpvjsScaeCNT]"/>
    <x v="5"/>
    <s v="Solicitada Anulación"/>
    <d v="2022-01-11T00:00:00"/>
    <x v="439"/>
    <d v="2022-02-11T00:00:00"/>
    <d v="2022-06-16T00:00:00"/>
    <m/>
    <d v="2022-09-23T00:00:00"/>
    <d v="2022-10-10T00:00:00"/>
    <s v="519 CONDOR"/>
    <s v="519 CONDOR"/>
    <s v="519 CONDOR"/>
    <n v="36.730000369250774"/>
    <n v="12.309999644756317"/>
    <n v="10.918800089609618"/>
    <n v="59.95880010361671"/>
    <n v="10.623154"/>
    <n v="49.33564610361671"/>
    <n v="10.623154"/>
    <n v="49.33564610361671"/>
  </r>
  <r>
    <x v="1"/>
    <s v="Sin Definir"/>
    <x v="3"/>
    <s v="BG/GAMONAL:Z350044 HIST_STNGO21 A104"/>
    <n v="1970102"/>
    <s v="[EirmtpvjsScaeCNT]"/>
    <x v="5"/>
    <s v="Solicitada Anulación"/>
    <d v="2022-01-11T00:00:00"/>
    <x v="482"/>
    <d v="2022-02-10T00:00:00"/>
    <d v="2022-05-02T00:00:00"/>
    <m/>
    <d v="2023-05-26T00:00:00"/>
    <d v="2023-06-07T00:00:00"/>
    <s v="519 CONDOR"/>
    <s v="519 CONDOR"/>
    <s v="519 CONDOR"/>
    <n v="234.910001385957"/>
    <n v="23.919999301433563"/>
    <n v="18.438199756111203"/>
    <n v="277.26820044350177"/>
    <n v="48.736148"/>
    <n v="228.53205244350175"/>
    <n v="19.720148000000002"/>
    <n v="257.54805244350177"/>
  </r>
  <r>
    <x v="1"/>
    <s v="Sin Definir"/>
    <x v="3"/>
    <s v="BG/GAMONAL:Z350024 HIST_STNGO21 A104"/>
    <n v="1970095"/>
    <s v="[EirmtpvjsSceCNTfFg]"/>
    <x v="0"/>
    <s v="Confirmado"/>
    <d v="2022-01-11T00:00:00"/>
    <x v="508"/>
    <d v="2022-02-24T00:00:00"/>
    <d v="2022-05-27T00:00:00"/>
    <m/>
    <d v="2022-07-15T00:00:00"/>
    <d v="2022-08-19T00:00:00"/>
    <s v="519 CONDOR"/>
    <s v="519 CONDOR"/>
    <s v="519 CONDOR"/>
    <n v="41.300000239163637"/>
    <n v="4.5699998736381531"/>
    <n v="6.7741999252691869"/>
    <n v="52.644200038070977"/>
    <n v="63.018285999999996"/>
    <n v="-10.374085961929019"/>
    <n v="63.018285999999982"/>
    <n v="-10.374085961929005"/>
  </r>
  <r>
    <x v="1"/>
    <s v="Lista Espera FTTH"/>
    <x v="3"/>
    <s v="LdE/09/COVIDES#SO211136294165#Calle Covides 4-Covides"/>
    <n v="8299625"/>
    <s v="[irvceCNTg]"/>
    <x v="1"/>
    <s v="Pend. Cierre Material"/>
    <m/>
    <x v="509"/>
    <d v="2022-02-07T00:00:00"/>
    <d v="2023-10-16T00:00:00"/>
    <m/>
    <d v="2023-10-17T00:00:00"/>
    <d v="2023-11-13T00:00:00"/>
    <s v="519 CONDOR"/>
    <s v="N/A"/>
    <s v="519 CONDOR"/>
    <n v="31.724099665880203"/>
    <n v="0"/>
    <n v="6"/>
    <n v="37.724099665880203"/>
    <n v="57.309036999999996"/>
    <n v="-19.584937334119793"/>
    <n v="52.324637000000003"/>
    <n v="-14.600537334119799"/>
  </r>
  <r>
    <x v="1"/>
    <s v="Sin Definir"/>
    <x v="3"/>
    <s v="ESTEPAR:Z350204 1PEBANG2019 A101"/>
    <n v="1971193"/>
    <s v="[EirmtpvjsSceCNTg]"/>
    <x v="1"/>
    <s v="Pend. Cierre Material"/>
    <d v="2022-01-11T00:00:00"/>
    <x v="510"/>
    <d v="2022-02-08T00:00:00"/>
    <d v="2022-04-01T00:00:00"/>
    <m/>
    <d v="2022-10-31T00:00:00"/>
    <d v="2022-11-29T00:00:00"/>
    <s v="519 CONDOR"/>
    <s v="N/A"/>
    <s v="519 CONDOR"/>
    <n v="510.17000268399715"/>
    <n v="0"/>
    <n v="38.58359900786877"/>
    <n v="548.75360169186592"/>
    <n v="692.63494100000014"/>
    <n v="-143.88133930813422"/>
    <n v="692.63494100000014"/>
    <n v="-143.88133930813422"/>
  </r>
  <r>
    <x v="1"/>
    <s v="Red Distribución"/>
    <x v="4"/>
    <s v="B/ESPAÑA:Z351193 CONCURSOS22 A219"/>
    <n v="1982793"/>
    <s v="[EirmtpvjsSceCNTfFg]"/>
    <x v="0"/>
    <s v="Confirmado"/>
    <d v="2022-01-21T00:00:00"/>
    <x v="411"/>
    <d v="2022-01-27T00:00:00"/>
    <d v="2022-02-02T00:00:00"/>
    <m/>
    <d v="2022-05-31T00:00:00"/>
    <d v="2022-06-22T00:00:00"/>
    <s v="N/A"/>
    <s v="N/A"/>
    <s v="N/A"/>
    <n v="0"/>
    <n v="0"/>
    <n v="0"/>
    <n v="0"/>
    <n v="22.437736020000003"/>
    <n v="-22.437736020000003"/>
    <n v="22.437716000000005"/>
    <n v="-22.437716000000005"/>
  </r>
  <r>
    <x v="1"/>
    <s v="Red Distribución"/>
    <x v="4"/>
    <s v="B/S.PAU:Z351146 CONCURSOS22 A229"/>
    <n v="1982791"/>
    <s v="[EirmtpvjsSceCNTfFg]"/>
    <x v="0"/>
    <s v="Confirmado"/>
    <d v="2022-01-24T00:00:00"/>
    <x v="510"/>
    <d v="2022-02-08T00:00:00"/>
    <d v="2022-02-11T00:00:00"/>
    <m/>
    <d v="2022-04-21T00:00:00"/>
    <d v="2022-04-29T00:00:00"/>
    <s v="519 CONDOR"/>
    <s v="519 CONDOR"/>
    <s v="519 CONDOR"/>
    <n v="27.400000490248203"/>
    <n v="3.669999897480011"/>
    <n v="12.877600124680995"/>
    <n v="43.94760051240921"/>
    <n v="36.150463439999996"/>
    <n v="7.7971370724092139"/>
    <n v="36.150452000000008"/>
    <n v="7.7971485124092013"/>
  </r>
  <r>
    <x v="1"/>
    <s v="Red Distribución"/>
    <x v="4"/>
    <s v="B/GRACIA:Z1109-1 CON22 A238"/>
    <n v="1982831"/>
    <s v="[EirmtpvjsSceCNTg]"/>
    <x v="1"/>
    <s v="Pend. Cierre Material"/>
    <d v="2022-01-31T00:00:00"/>
    <x v="511"/>
    <d v="2022-02-06T00:00:00"/>
    <d v="2022-02-11T00:00:00"/>
    <m/>
    <d v="2022-12-05T00:00:00"/>
    <d v="2022-12-12T00:00:00"/>
    <s v="519 CONDOR"/>
    <s v="519 CONDOR"/>
    <s v="519 CONDOR"/>
    <n v="28.610000252723694"/>
    <n v="8.4399997591972351"/>
    <n v="5.9768000026017418"/>
    <n v="43.026800014522671"/>
    <n v="26.539930999999999"/>
    <n v="16.486869014522672"/>
    <n v="26.539930999999996"/>
    <n v="16.486869014522675"/>
  </r>
  <r>
    <x v="1"/>
    <s v="Otras operadoras"/>
    <x v="3"/>
    <s v="0967028: 489SUCW50562021071400 MASMOVIL"/>
    <n v="1985715"/>
    <s v="[EirmtpvjsScaeCNTfFg]"/>
    <x v="5"/>
    <s v="Solicitada Anulación"/>
    <d v="2022-02-08T00:00:00"/>
    <x v="512"/>
    <d v="2022-02-14T00:00:00"/>
    <d v="2022-02-15T00:00:00"/>
    <m/>
    <d v="2022-06-01T00:00:00"/>
    <d v="2022-06-10T00:00:00"/>
    <s v="519 CONDOR"/>
    <s v="N/A"/>
    <s v="519 CONDOR"/>
    <n v="55.759999752044678"/>
    <n v="0"/>
    <n v="13.3116001683861"/>
    <n v="69.071599920430771"/>
    <n v="46.463132999999999"/>
    <n v="22.608466920430772"/>
    <n v="46.358962000000005"/>
    <n v="22.712637920430765"/>
  </r>
  <r>
    <x v="1"/>
    <s v="Red Distribución"/>
    <x v="4"/>
    <s v="LHOSPITALET DE LLOBREGAT: FARO+22 F1 IDZONA:65420"/>
    <n v="8315454"/>
    <s v="[EirvcaeCNTF]"/>
    <x v="5"/>
    <s v="Solicitada Anulación"/>
    <d v="2022-03-02T00:00:00"/>
    <x v="513"/>
    <d v="2022-03-01T00:00:00"/>
    <d v="2022-03-02T00:00:00"/>
    <m/>
    <d v="2023-01-27T00:00:00"/>
    <d v="2023-02-13T00:00:00"/>
    <s v="519 CONDOR"/>
    <s v="519 CONDOR"/>
    <s v="519 CONDOR"/>
    <n v="63.984298080205917"/>
    <n v="27.747999310493469"/>
    <n v="14.523257558265897"/>
    <n v="106.25555494896528"/>
    <n v="8.7141069999999985"/>
    <n v="97.541447948965285"/>
    <n v="8.7141070000000003"/>
    <n v="97.541447948965285"/>
  </r>
  <r>
    <x v="1"/>
    <s v="Red Distribución"/>
    <x v="4"/>
    <s v="LHOSPITALET DE LLOBREGAT: FARO+22 F1 IDZONA:65442"/>
    <n v="8315532"/>
    <s v="[EirvceCNTFg]"/>
    <x v="0"/>
    <s v="Confirmado"/>
    <d v="2022-03-02T00:00:00"/>
    <x v="514"/>
    <d v="2023-05-19T00:00:00"/>
    <d v="2023-06-07T00:00:00"/>
    <m/>
    <d v="2023-06-15T00:00:00"/>
    <d v="2023-07-13T00:00:00"/>
    <s v="519 CONDOR"/>
    <s v="519 CONDOR"/>
    <s v="519 CONDOR"/>
    <n v="26.985299527645111"/>
    <n v="42.503998935222626"/>
    <n v="11.365868790633364"/>
    <n v="80.855167253501094"/>
    <n v="37.637942000000002"/>
    <n v="43.217225253501091"/>
    <n v="37.637942000000002"/>
    <n v="43.217225253501091"/>
  </r>
  <r>
    <x v="1"/>
    <s v="Red Distribución"/>
    <x v="4"/>
    <s v="LHOSPITALET DE LLOBREGAT: FARO+22 F1 IDZONA:65529"/>
    <n v="8315542"/>
    <s v="[EirvceCNTFg]"/>
    <x v="0"/>
    <s v="Confirmado"/>
    <d v="2022-03-02T00:00:00"/>
    <x v="515"/>
    <d v="2022-03-02T00:00:00"/>
    <d v="2022-03-02T00:00:00"/>
    <m/>
    <d v="2022-03-28T00:00:00"/>
    <d v="2022-04-14T00:00:00"/>
    <s v="519 CONDOR"/>
    <s v="519 CONDOR"/>
    <s v="519 CONDOR"/>
    <n v="14.029300034046173"/>
    <n v="4.5639998912811279"/>
    <n v="10.722062729388371"/>
    <n v="29.31536265471567"/>
    <n v="23.8864231809"/>
    <n v="5.4289394738156709"/>
    <n v="23.886427999999999"/>
    <n v="5.4289346547156718"/>
  </r>
  <r>
    <x v="1"/>
    <s v="Red Distribución"/>
    <x v="4"/>
    <s v="LHOSPITALET DE LLOBREGAT: FARO+22 F1 IDZONA:65565"/>
    <n v="8315549"/>
    <s v="[EirvceCNTFg]"/>
    <x v="0"/>
    <s v="Confirmado"/>
    <d v="2022-03-07T00:00:00"/>
    <x v="515"/>
    <d v="2022-03-02T00:00:00"/>
    <d v="2022-03-07T00:00:00"/>
    <m/>
    <d v="2022-06-04T00:00:00"/>
    <d v="2022-07-13T00:00:00"/>
    <s v="519 CONDOR"/>
    <s v="519 CONDOR"/>
    <s v="519 CONDOR"/>
    <n v="61.984599530696869"/>
    <n v="16.155999600887299"/>
    <n v="14.768299645744264"/>
    <n v="92.908898777328432"/>
    <n v="85.363893719999993"/>
    <n v="7.5450050573284386"/>
    <n v="85.363887999999989"/>
    <n v="7.5450107773284429"/>
  </r>
  <r>
    <x v="1"/>
    <s v="Red Distribución"/>
    <x v="4"/>
    <s v="LHOSPITALET DE LLOBREGAT: FARO+22 F1 IDZONA:65621"/>
    <n v="8315553"/>
    <s v="[EirvcaeCNTF]"/>
    <x v="5"/>
    <s v="Solicitada Anulación"/>
    <d v="2022-03-07T00:00:00"/>
    <x v="496"/>
    <d v="2022-03-03T00:00:00"/>
    <d v="2022-03-07T00:00:00"/>
    <m/>
    <d v="2022-09-16T00:00:00"/>
    <d v="2022-10-04T00:00:00"/>
    <s v="519 CONDOR"/>
    <s v="519 CONDOR"/>
    <s v="519 CONDOR"/>
    <n v="14.33019994944334"/>
    <n v="12.291999697685242"/>
    <n v="10.921444716271683"/>
    <n v="37.543644363400261"/>
    <n v="6.552867"/>
    <n v="30.990777363400262"/>
    <n v="6.552867"/>
    <n v="30.990777363400262"/>
  </r>
  <r>
    <x v="1"/>
    <s v="Red Distribución"/>
    <x v="4"/>
    <s v="LHOSPITALET DE LLOBREGAT: FARO+22 F1 IDZONA:72454"/>
    <n v="8315558"/>
    <s v="[irvceCNTF]"/>
    <x v="0"/>
    <s v="Confirmado"/>
    <m/>
    <x v="496"/>
    <d v="2022-03-03T00:00:00"/>
    <d v="2022-03-07T00:00:00"/>
    <m/>
    <d v="2022-03-10T00:00:00"/>
    <d v="2022-03-11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LHOSPITALET DE LLOBREGAT: FARO+22 F1 PONER EN COBERTURA 0810020"/>
    <n v="8315591"/>
    <s v="[irvceCNTF]"/>
    <x v="0"/>
    <s v="Confirmado"/>
    <m/>
    <x v="516"/>
    <d v="2022-03-07T00:00:00"/>
    <d v="2022-03-08T00:00:00"/>
    <m/>
    <d v="2022-03-12T00:00:00"/>
    <d v="2022-03-14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LHOSPITALET DE LLOBREGAT: FARO+22 F1 PONER EN COBERTURA 0810053"/>
    <n v="8315605"/>
    <s v="[EirvceCNTF]"/>
    <x v="0"/>
    <s v="Confirmado"/>
    <d v="2022-05-03T00:00:00"/>
    <x v="517"/>
    <d v="2022-05-02T00:00:00"/>
    <d v="2022-05-03T00:00:00"/>
    <m/>
    <d v="2022-05-11T00:00:00"/>
    <d v="2022-05-12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LHOSPITALET DE LLOBREGAT: FARO+22 F1 IDZONA:72757"/>
    <n v="8315561"/>
    <s v="[EirvcaeCNTF]"/>
    <x v="5"/>
    <s v="Solicitada Anulación"/>
    <d v="2022-03-07T00:00:00"/>
    <x v="496"/>
    <d v="2022-03-03T00:00:00"/>
    <d v="2022-03-07T00:00:00"/>
    <m/>
    <d v="2022-04-04T00:00:00"/>
    <d v="2022-04-28T00:00:00"/>
    <s v="519 CONDOR"/>
    <s v="519 CONDOR"/>
    <s v="519 CONDOR"/>
    <n v="17.040199965238571"/>
    <n v="4.5639998912811279"/>
    <n v="11.061468797362728"/>
    <n v="32.665668653882427"/>
    <n v="6.6365769999999991"/>
    <n v="26.029091653882428"/>
    <n v="6.7313859999999996"/>
    <n v="25.934282653882427"/>
  </r>
  <r>
    <x v="1"/>
    <s v="Red Distribución"/>
    <x v="4"/>
    <s v="LHOSPITALET DE LLOBREGAT: FARO+22 F1 IDZONA:75909"/>
    <n v="8315564"/>
    <s v="[EirvaCNT]"/>
    <x v="5"/>
    <s v="Solicitada Anulación"/>
    <d v="2022-03-08T00:00:00"/>
    <x v="516"/>
    <d v="2022-03-07T00:00:00"/>
    <m/>
    <m/>
    <d v="2024-03-08T00:00:00"/>
    <d v="2024-03-08T00:00:00"/>
    <s v="519 CONDOR"/>
    <s v="519 CONDOR"/>
    <s v="519 CONDOR"/>
    <n v="21.257000133395195"/>
    <n v="12.291999697685242"/>
    <n v="13.521781592017444"/>
    <n v="47.070781423097884"/>
    <n v="9.3249169999999992"/>
    <n v="37.745864423097885"/>
    <n v="9.3249169999999992"/>
    <n v="37.745864423097885"/>
  </r>
  <r>
    <x v="1"/>
    <s v="Red Distribución"/>
    <x v="4"/>
    <s v="ELS HOSTALETS DE PIEROLA: FARO+22 F1 08000784863100054"/>
    <n v="8316112"/>
    <s v="[EirvcaeCNTF]"/>
    <x v="5"/>
    <s v="Solicitada Anulación"/>
    <d v="2022-03-15T00:00:00"/>
    <x v="518"/>
    <d v="2022-03-15T00:00:00"/>
    <d v="2022-03-15T00:00:00"/>
    <m/>
    <d v="2022-11-09T00:00:00"/>
    <d v="2022-11-29T00:00:00"/>
    <s v="519 CONDOR"/>
    <s v="519 CONDOR"/>
    <s v="519 CONDOR"/>
    <n v="59.630998522043228"/>
    <n v="0.69999998807907104"/>
    <n v="14.412912792944056"/>
    <n v="74.743911303066355"/>
    <n v="8.6471389999999992"/>
    <n v="66.096772303066359"/>
    <n v="8.6471389999999992"/>
    <n v="66.096772303066359"/>
  </r>
  <r>
    <x v="1"/>
    <s v="Red Distribución"/>
    <x v="4"/>
    <s v="ELS HOSTALETS DE PIEROLA: FARO 22 F1 IDZONA:208432"/>
    <n v="8316139"/>
    <s v="[EirvceCNTfFg]"/>
    <x v="0"/>
    <s v="Confirmado"/>
    <d v="2022-03-15T00:00:00"/>
    <x v="500"/>
    <d v="2022-03-14T00:00:00"/>
    <d v="2024-04-12T00:00:00"/>
    <m/>
    <d v="2024-04-22T00:00:00"/>
    <d v="2024-05-02T00:00:00"/>
    <s v="519 CONDOR"/>
    <s v="519 CONDOR"/>
    <s v="519 CONDOR"/>
    <n v="68.925098866224289"/>
    <n v="0.69999998807907104"/>
    <n v="15.120642428940137"/>
    <n v="84.74574128324349"/>
    <n v="86.998654000000002"/>
    <n v="-2.2529127167565122"/>
    <n v="86.998653999999974"/>
    <n v="-2.2529127167564837"/>
  </r>
  <r>
    <x v="1"/>
    <s v="Red Distribución"/>
    <x v="4"/>
    <s v="JORBA: FARO+22 F1 IDZONA:241698"/>
    <n v="8316155"/>
    <s v="[EirveCNTg]"/>
    <x v="1"/>
    <s v="Pend. Cierre Material"/>
    <d v="2022-03-15T00:00:00"/>
    <x v="519"/>
    <d v="2022-03-11T00:00:00"/>
    <d v="2024-01-30T00:00:00"/>
    <m/>
    <d v="2024-01-31T00:00:00"/>
    <d v="2024-03-01T00:00:00"/>
    <s v="519 CONDOR"/>
    <s v="519 CONDOR"/>
    <s v="519 CONDOR"/>
    <n v="103.04560094326735"/>
    <n v="8.4279997944831848"/>
    <n v="18.838888393188704"/>
    <n v="130.31248913093924"/>
    <n v="117.927207"/>
    <n v="12.385282130939245"/>
    <n v="117.927207"/>
    <n v="12.385282130939245"/>
  </r>
  <r>
    <x v="1"/>
    <s v="Red Distribución"/>
    <x v="4"/>
    <s v="LHOSPITALET DE LLOBREGAT: FARO+22 F1 IDZONA:3554"/>
    <n v="8314571"/>
    <s v="[EirvceCNTFg]"/>
    <x v="0"/>
    <s v="Confirmado"/>
    <d v="2022-02-25T00:00:00"/>
    <x v="504"/>
    <d v="2022-02-23T00:00:00"/>
    <d v="2022-02-25T00:00:00"/>
    <m/>
    <d v="2022-03-28T00:00:00"/>
    <d v="2022-04-13T00:00:00"/>
    <s v="519 CONDOR"/>
    <s v="519 CONDOR"/>
    <s v="519 CONDOR"/>
    <n v="24.0208999812603"/>
    <n v="16.155999600887299"/>
    <n v="11.791267647691788"/>
    <n v="51.968167229839388"/>
    <n v="37.521663152400002"/>
    <n v="14.446504077439386"/>
    <n v="37.521624999999993"/>
    <n v="14.446542229839395"/>
  </r>
  <r>
    <x v="1"/>
    <s v="Red Distribución"/>
    <x v="4"/>
    <s v="LHOSPITALET DE LLOBREGAT: FARO+22 F1 IDZONA:3611"/>
    <n v="8314619"/>
    <s v="[EirvcaeCNTF]"/>
    <x v="5"/>
    <s v="Solicitada Anulación"/>
    <d v="2022-02-28T00:00:00"/>
    <x v="508"/>
    <d v="2022-02-24T00:00:00"/>
    <d v="2022-02-28T00:00:00"/>
    <m/>
    <d v="2023-01-16T00:00:00"/>
    <d v="2023-02-06T00:00:00"/>
    <s v="519 CONDOR"/>
    <s v="519 CONDOR"/>
    <s v="519 CONDOR"/>
    <n v="58.354398906230927"/>
    <n v="31.611999213695526"/>
    <n v="14.094814776752365"/>
    <n v="104.06121289667882"/>
    <n v="8.4568890000000003"/>
    <n v="95.604323896678821"/>
    <n v="8.4568889999999985"/>
    <n v="95.604323896678821"/>
  </r>
  <r>
    <x v="1"/>
    <s v="Red Distribución"/>
    <x v="4"/>
    <s v="LHOSPITALET DE LLOBREGAT: FARO+22 F1 IDZONA:3599"/>
    <n v="8314611"/>
    <s v="[EirvceCNTFg]"/>
    <x v="0"/>
    <s v="Confirmado"/>
    <d v="2022-02-28T00:00:00"/>
    <x v="508"/>
    <d v="2022-02-24T00:00:00"/>
    <d v="2022-02-28T00:00:00"/>
    <m/>
    <d v="2022-07-02T00:00:00"/>
    <d v="2022-07-19T00:00:00"/>
    <s v="519 CONDOR"/>
    <s v="519 CONDOR"/>
    <s v="519 CONDOR"/>
    <n v="15.224699854850769"/>
    <n v="4.5639998912811279"/>
    <n v="10.812621768028169"/>
    <n v="30.601321514160066"/>
    <n v="35.4197639546"/>
    <n v="-4.8184424404399344"/>
    <n v="31.555694999999993"/>
    <n v="-0.95437348583992687"/>
  </r>
  <r>
    <x v="1"/>
    <s v="Red Distribución"/>
    <x v="4"/>
    <s v="LHOSPITALET DE LLOBREGAT: FARO+22 F1 IDZONA:3598"/>
    <n v="8314610"/>
    <s v="[EirveCNTg]"/>
    <x v="1"/>
    <s v="Pend. Cierre Material"/>
    <d v="2022-02-28T00:00:00"/>
    <x v="504"/>
    <d v="2022-02-23T00:00:00"/>
    <d v="2024-02-06T00:00:00"/>
    <m/>
    <d v="2024-02-28T00:00:00"/>
    <d v="2024-03-25T00:00:00"/>
    <s v="519 CONDOR"/>
    <s v="519 CONDOR"/>
    <s v="519 CONDOR"/>
    <n v="21.869100362062454"/>
    <n v="4.5639998912811279"/>
    <n v="11.318686727810755"/>
    <n v="37.751786981154339"/>
    <n v="40.066137000000005"/>
    <n v="-2.3143500188456656"/>
    <n v="40.066136999999998"/>
    <n v="-2.3143500188456585"/>
  </r>
  <r>
    <x v="1"/>
    <s v="Red Distribución"/>
    <x v="4"/>
    <s v="LHOSPITALET DE LLOBREGAT: FARO+22 F1 IDZONA:3564"/>
    <n v="8314605"/>
    <s v="[EirvceCNTFg]"/>
    <x v="0"/>
    <s v="Confirmado"/>
    <d v="2022-02-28T00:00:00"/>
    <x v="504"/>
    <d v="2022-02-23T00:00:00"/>
    <d v="2022-02-28T00:00:00"/>
    <m/>
    <d v="2022-06-04T00:00:00"/>
    <d v="2022-07-18T00:00:00"/>
    <s v="519 CONDOR"/>
    <s v="519 CONDOR"/>
    <s v="519 CONDOR"/>
    <n v="13.162499964237213"/>
    <n v="16.155999600887299"/>
    <n v="10.898614702261463"/>
    <n v="40.217114267385973"/>
    <n v="25.332360574499997"/>
    <n v="14.884753692885976"/>
    <n v="25.332429000000001"/>
    <n v="14.884685267385972"/>
  </r>
  <r>
    <x v="1"/>
    <s v="Red Distribución"/>
    <x v="4"/>
    <s v="LHOSPITALET DE LLOBREGAT: FARO+22 F1 IDZONA:3555"/>
    <n v="8314600"/>
    <s v="[EirvceCNTFg]"/>
    <x v="0"/>
    <s v="Confirmado"/>
    <d v="2022-02-28T00:00:00"/>
    <x v="29"/>
    <d v="2022-03-25T00:00:00"/>
    <d v="2022-02-28T00:00:00"/>
    <m/>
    <d v="2022-05-16T00:00:00"/>
    <d v="2022-05-18T00:00:00"/>
    <s v="519 CONDOR"/>
    <s v="519 CONDOR"/>
    <s v="519 CONDOR"/>
    <n v="12.171900033950806"/>
    <n v="8.4279997944831848"/>
    <n v="10.818709762087613"/>
    <n v="31.418609590521605"/>
    <n v="32.1028242318"/>
    <n v="-0.68421464127839471"/>
    <n v="32.102821000000006"/>
    <n v="-0.68421140947840087"/>
  </r>
  <r>
    <x v="1"/>
    <s v="Red Distribución"/>
    <x v="4"/>
    <s v="LHOSPITALET DE LLOBREGAT: FARO+22 F1 IDZONA:7529"/>
    <n v="8314629"/>
    <s v="[EirvceCNTFg]"/>
    <x v="0"/>
    <s v="Confirmado"/>
    <d v="2022-02-28T00:00:00"/>
    <x v="506"/>
    <d v="2022-02-25T00:00:00"/>
    <d v="2022-02-28T00:00:00"/>
    <m/>
    <d v="2023-02-10T00:00:00"/>
    <d v="2023-02-13T00:00:00"/>
    <s v="519 CONDOR"/>
    <s v="519 CONDOR"/>
    <s v="519 CONDOR"/>
    <n v="37.818199515342712"/>
    <n v="12.291999697685242"/>
    <n v="13.699378637612895"/>
    <n v="63.809577850640849"/>
    <n v="40.681552000000003"/>
    <n v="23.128025850640846"/>
    <n v="40.681551999999996"/>
    <n v="23.128025850640853"/>
  </r>
  <r>
    <x v="1"/>
    <s v="Red Distribución"/>
    <x v="4"/>
    <s v="VALLIRANA: FARO+22 F1 Z159620 CALLE MOLI"/>
    <n v="8302998"/>
    <s v="[EirvaeCNT]"/>
    <x v="5"/>
    <s v="Solicitada Anulación"/>
    <d v="2022-03-02T00:00:00"/>
    <x v="520"/>
    <d v="2023-03-30T00:00:00"/>
    <d v="2023-11-28T00:00:00"/>
    <m/>
    <d v="2023-11-28T00:00:00"/>
    <d v="2023-12-05T00:00:00"/>
    <s v="519 CONDOR"/>
    <s v="N/A"/>
    <s v="519 CONDOR"/>
    <n v="47.845299661159515"/>
    <n v="0"/>
    <n v="16.134838761426938"/>
    <n v="63.98013842258645"/>
    <n v="8.9167989999999993"/>
    <n v="55.063339422586452"/>
    <n v="8.9167989999999993"/>
    <n v="55.063339422586452"/>
  </r>
  <r>
    <x v="1"/>
    <s v="Red Distribución"/>
    <x v="4"/>
    <s v="LHOSPITALET DE LLOBREGAT: FARO 22 F1 IDZONA:7558"/>
    <n v="8314641"/>
    <s v="[EirvceCNTFg]"/>
    <x v="0"/>
    <s v="Confirmado"/>
    <d v="2022-03-02T00:00:00"/>
    <x v="521"/>
    <d v="2022-10-19T00:00:00"/>
    <d v="2023-04-05T00:00:00"/>
    <m/>
    <d v="2024-04-29T00:00:00"/>
    <d v="2024-05-21T00:00:00"/>
    <s v="519 CONDOR"/>
    <s v="519 CONDOR"/>
    <s v="519 CONDOR"/>
    <n v="200.85569670176505"/>
    <n v="20.019999504089355"/>
    <n v="25.107245463629155"/>
    <n v="245.98294166948358"/>
    <n v="250.18988462561038"/>
    <n v="-4.2069429561267953"/>
    <n v="250.18988400000006"/>
    <n v="-4.2069423305164833"/>
  </r>
  <r>
    <x v="1"/>
    <s v="Red Distribución"/>
    <x v="4"/>
    <s v="LHOSPITALET DE LLOBREGAT: FARO+22 F1 PONER EN COBERTURA"/>
    <n v="8314749"/>
    <s v="[irvceCNTF]"/>
    <x v="0"/>
    <s v="Confirmado"/>
    <m/>
    <x v="443"/>
    <d v="2022-02-28T00:00:00"/>
    <d v="2022-03-02T00:00:00"/>
    <m/>
    <d v="2022-03-07T00:00:00"/>
    <d v="2022-03-08T00:00:00"/>
    <s v="N/A"/>
    <s v="N/A"/>
    <s v="519 CONDOR"/>
    <n v="0"/>
    <n v="0"/>
    <n v="0.87999999523162842"/>
    <n v="0.87999999523162842"/>
    <n v="0.89258400000000004"/>
    <n v="-1.2584004768371626E-2"/>
    <n v="0.89258400000000004"/>
    <n v="-1.2584004768371626E-2"/>
  </r>
  <r>
    <x v="1"/>
    <s v="Red Distribución"/>
    <x v="4"/>
    <s v="Barcelona: FARO+22 F1 ZID 37192 Calle Floridablanca 135"/>
    <n v="8318059"/>
    <s v="[EirvaeCNT]"/>
    <x v="5"/>
    <s v="Solicitada Anulación"/>
    <d v="2022-03-03T00:00:00"/>
    <x v="522"/>
    <d v="2022-12-20T00:00:00"/>
    <d v="2022-03-03T00:00:00"/>
    <m/>
    <d v="2022-12-12T00:00:00"/>
    <d v="2022-12-21T00:00:00"/>
    <s v="519 CONDOR"/>
    <s v="N/A"/>
    <s v="519 CONDOR"/>
    <n v="12.921200066804886"/>
    <n v="0"/>
    <n v="10.805011739166558"/>
    <n v="23.726211805971445"/>
    <n v="7.0888549999999997"/>
    <n v="16.637356805971447"/>
    <n v="7.0888549999999997"/>
    <n v="16.637356805971447"/>
  </r>
  <r>
    <x v="1"/>
    <s v="100x100"/>
    <x v="4"/>
    <s v="MOLINS DE REI: FARO+22 F1 Z70098"/>
    <n v="8318266"/>
    <s v="[EirvceCNTFg]"/>
    <x v="0"/>
    <s v="Confirmado"/>
    <d v="2022-03-07T00:00:00"/>
    <x v="496"/>
    <d v="2022-03-03T00:00:00"/>
    <d v="2022-03-07T00:00:00"/>
    <m/>
    <d v="2022-04-19T00:00:00"/>
    <d v="2022-04-21T00:00:00"/>
    <s v="519 CONDOR"/>
    <s v="N/A"/>
    <s v="519 CONDOR"/>
    <n v="41.719599395990372"/>
    <n v="0"/>
    <n v="14.896691753962813"/>
    <n v="56.616291149953184"/>
    <n v="61.665617103299986"/>
    <n v="-5.049325953346802"/>
    <n v="61.665670999999989"/>
    <n v="-5.0493798500468046"/>
  </r>
  <r>
    <x v="1"/>
    <s v="Red Distribución"/>
    <x v="4"/>
    <s v="EL PRAT DE LLOBREGAT: FARO+22 F1 Z165224"/>
    <n v="8318954"/>
    <s v="[EirvceCNTFg]"/>
    <x v="0"/>
    <s v="Confirmado"/>
    <d v="2022-03-07T00:00:00"/>
    <x v="523"/>
    <d v="2022-03-04T00:00:00"/>
    <d v="2022-03-07T00:00:00"/>
    <m/>
    <d v="2022-06-04T00:00:00"/>
    <d v="2022-06-14T00:00:00"/>
    <s v="519 CONDOR"/>
    <s v="N/A"/>
    <s v="519 CONDOR"/>
    <n v="15.609300196170807"/>
    <n v="0"/>
    <n v="11.009720702708229"/>
    <n v="26.619020898879036"/>
    <n v="39.653008"/>
    <n v="-13.033987101120964"/>
    <n v="39.653008"/>
    <n v="-13.033987101120964"/>
  </r>
  <r>
    <x v="1"/>
    <s v="Red Distribución"/>
    <x v="4"/>
    <s v="RUBI: FARO+22 F1 zona 68201"/>
    <n v="8319046"/>
    <s v="[EirvcaeCNTF]"/>
    <x v="5"/>
    <s v="Solicitada Anulación"/>
    <d v="2022-03-08T00:00:00"/>
    <x v="523"/>
    <d v="2022-03-04T00:00:00"/>
    <d v="2022-03-08T00:00:00"/>
    <m/>
    <d v="2023-03-23T00:00:00"/>
    <d v="2023-03-31T00:00:00"/>
    <s v="519 CONDOR"/>
    <s v="519 CONDOR"/>
    <s v="519 CONDOR"/>
    <n v="22.207699954509735"/>
    <n v="3.8639999032020569"/>
    <n v="11.344560738850697"/>
    <n v="37.416260596562488"/>
    <n v="7.4130409999999998"/>
    <n v="30.003219596562488"/>
    <n v="7.4130409999999998"/>
    <n v="30.003219596562488"/>
  </r>
  <r>
    <x v="1"/>
    <s v="Red Distribución"/>
    <x v="4"/>
    <s v="EL PRAT DE LLOBREGAT: FARO+22 F1 Z165307"/>
    <n v="8319317"/>
    <s v="[EirvceCNTFg]"/>
    <x v="0"/>
    <s v="Confirmado"/>
    <d v="2022-03-08T00:00:00"/>
    <x v="523"/>
    <d v="2022-03-04T00:00:00"/>
    <d v="2022-03-08T00:00:00"/>
    <m/>
    <d v="2022-04-05T00:00:00"/>
    <d v="2022-04-08T00:00:00"/>
    <s v="519 CONDOR"/>
    <s v="N/A"/>
    <s v="519 CONDOR"/>
    <n v="18.275899887084961"/>
    <n v="0"/>
    <n v="11.322491669666947"/>
    <n v="29.598391556751906"/>
    <n v="42.240412941299994"/>
    <n v="-12.642021384548087"/>
    <n v="42.240342999999996"/>
    <n v="-12.64195144324809"/>
  </r>
  <r>
    <x v="1"/>
    <s v="Red Distribución"/>
    <x v="4"/>
    <s v="RUBÍ:FARO+22 F1 zona 68384"/>
    <n v="8319452"/>
    <s v="[EirvceCNTFg]"/>
    <x v="0"/>
    <s v="Confirmado"/>
    <d v="2022-03-08T00:00:00"/>
    <x v="524"/>
    <d v="2022-11-21T00:00:00"/>
    <d v="2022-03-08T00:00:00"/>
    <m/>
    <d v="2022-11-29T00:00:00"/>
    <d v="2022-12-12T00:00:00"/>
    <s v="519 CONDOR"/>
    <s v="519 CONDOR"/>
    <s v="519 CONDOR"/>
    <n v="48.572899401187897"/>
    <n v="3.8639999032020569"/>
    <n v="13.517976650161252"/>
    <n v="65.954875954551198"/>
    <n v="72.183984999999993"/>
    <n v="-6.2291090454487943"/>
    <n v="72.183985000000007"/>
    <n v="-6.2291090454488085"/>
  </r>
  <r>
    <x v="1"/>
    <s v="Red Distribución"/>
    <x v="4"/>
    <s v="RUBI: FARO+22 F1 zona 68398"/>
    <n v="8313538"/>
    <s v="[EirvceCNTFg]"/>
    <x v="0"/>
    <s v="Confirmado"/>
    <d v="2022-03-07T00:00:00"/>
    <x v="496"/>
    <d v="2022-03-03T00:00:00"/>
    <d v="2022-03-07T00:00:00"/>
    <m/>
    <d v="2022-04-19T00:00:00"/>
    <d v="2022-04-21T00:00:00"/>
    <s v="519 CONDOR"/>
    <s v="519 CONDOR"/>
    <s v="519 CONDOR"/>
    <n v="19.564099848270416"/>
    <n v="3.8639999032020569"/>
    <n v="11.31031568154806"/>
    <n v="34.738415433020535"/>
    <n v="34.346821239999997"/>
    <n v="0.39159419302053777"/>
    <n v="34.346866999999996"/>
    <n v="0.39154843302053877"/>
  </r>
  <r>
    <x v="1"/>
    <s v="Red Distribución"/>
    <x v="4"/>
    <s v="RUBI:FARO+22 F1 zona 68404"/>
    <n v="8320079"/>
    <s v="[EirvceCNTFg]"/>
    <x v="0"/>
    <s v="Confirmado"/>
    <d v="2022-03-08T00:00:00"/>
    <x v="516"/>
    <d v="2022-03-07T00:00:00"/>
    <d v="2022-03-08T00:00:00"/>
    <m/>
    <d v="2022-05-06T00:00:00"/>
    <d v="2022-05-19T00:00:00"/>
    <s v="519 CONDOR"/>
    <s v="519 CONDOR"/>
    <s v="519 CONDOR"/>
    <n v="24.050099790096283"/>
    <n v="3.8639999032020569"/>
    <n v="11.484584747367128"/>
    <n v="39.39868444066547"/>
    <n v="40.247307355500006"/>
    <n v="-0.84862291483453589"/>
    <n v="73.603867000000008"/>
    <n v="-34.205182559334538"/>
  </r>
  <r>
    <x v="1"/>
    <s v="Red Distribución"/>
    <x v="4"/>
    <s v="MANLLEU: FARO+22 F1 Z210283"/>
    <n v="8319830"/>
    <s v="[EirvceCNTFg]"/>
    <x v="0"/>
    <s v="Confirmado"/>
    <d v="2022-03-08T00:00:00"/>
    <x v="516"/>
    <d v="2022-03-07T00:00:00"/>
    <d v="2022-03-08T00:00:00"/>
    <m/>
    <d v="2022-04-19T00:00:00"/>
    <d v="2022-04-21T00:00:00"/>
    <s v="519 CONDOR"/>
    <s v="N/A"/>
    <s v="519 CONDOR"/>
    <n v="24.563699781894684"/>
    <n v="0"/>
    <n v="14.142540637097524"/>
    <n v="38.706240418992209"/>
    <n v="50.527598946299996"/>
    <n v="-11.821358527307787"/>
    <n v="50.527667000000015"/>
    <n v="-11.821426581007806"/>
  </r>
  <r>
    <x v="1"/>
    <s v="100x100"/>
    <x v="4"/>
    <s v="MONTCADA: FARO+22 F1 Z128194"/>
    <n v="8319649"/>
    <s v="[EirvceCNTFg]"/>
    <x v="0"/>
    <s v="Confirmado"/>
    <d v="2022-03-08T00:00:00"/>
    <x v="516"/>
    <d v="2022-03-07T00:00:00"/>
    <d v="2022-03-08T00:00:00"/>
    <m/>
    <d v="2022-04-06T00:00:00"/>
    <d v="2022-04-19T00:00:00"/>
    <s v="519 CONDOR"/>
    <s v="N/A"/>
    <s v="519 CONDOR"/>
    <n v="52.081599980592728"/>
    <n v="0"/>
    <n v="15.685087782981512"/>
    <n v="67.76668776357424"/>
    <n v="83.9173883184"/>
    <n v="-16.150700554825761"/>
    <n v="83.917326999999986"/>
    <n v="-16.150639236425747"/>
  </r>
  <r>
    <x v="1"/>
    <s v="Lista Espera FTTH"/>
    <x v="3"/>
    <s v="HFA/09/BG.AR#2022-0910001-8759661#Avenida Cid Campeador 6-BIS"/>
    <n v="8321216"/>
    <s v="[irvceCNTFg]"/>
    <x v="0"/>
    <s v="Confirmado"/>
    <m/>
    <x v="525"/>
    <d v="2022-04-27T00:00:00"/>
    <d v="2022-04-29T00:00:00"/>
    <m/>
    <d v="2022-05-03T00:00:00"/>
    <d v="2022-05-11T00:00:00"/>
    <s v="519 CONDOR"/>
    <s v="N/A"/>
    <s v="519 CONDOR"/>
    <n v="31.799799561500549"/>
    <n v="0"/>
    <n v="6"/>
    <n v="37.799799561500549"/>
    <n v="44.437282999999994"/>
    <n v="-6.6374834384994443"/>
    <n v="44.437282999999987"/>
    <n v="-6.6374834384994372"/>
  </r>
  <r>
    <x v="1"/>
    <s v="Red Distribución"/>
    <x v="4"/>
    <s v="OLERDOLA: FARO+22 F1 Z191035"/>
    <n v="8322825"/>
    <s v="[EirvceCNTFg]"/>
    <x v="0"/>
    <s v="Confirmado"/>
    <d v="2022-03-15T00:00:00"/>
    <x v="500"/>
    <d v="2022-03-14T00:00:00"/>
    <d v="2022-03-15T00:00:00"/>
    <m/>
    <d v="2022-08-30T00:00:00"/>
    <d v="2022-09-08T00:00:00"/>
    <s v="519 CONDOR"/>
    <s v="N/A"/>
    <s v="519 CONDOR"/>
    <n v="38.719400614500046"/>
    <n v="0"/>
    <n v="12.768391782851694"/>
    <n v="51.48779239735174"/>
    <n v="40.375217685599999"/>
    <n v="11.112574711751741"/>
    <n v="40.375274999999988"/>
    <n v="11.112517397351752"/>
  </r>
  <r>
    <x v="1"/>
    <s v="100x100"/>
    <x v="4"/>
    <s v="CORNELLA DE LLOBREGAT:FARO+22 F1 ZID109015 C Lluis Muntadas 5"/>
    <n v="8321876"/>
    <s v="[EirvceCNTFg]"/>
    <x v="0"/>
    <s v="Confirmado"/>
    <d v="2022-03-17T00:00:00"/>
    <x v="526"/>
    <d v="2022-07-14T00:00:00"/>
    <d v="2022-03-17T00:00:00"/>
    <m/>
    <d v="2022-07-20T00:00:00"/>
    <d v="2022-07-28T00:00:00"/>
    <s v="519 CONDOR"/>
    <s v="N/A"/>
    <s v="519 CONDOR"/>
    <n v="17.469499945640564"/>
    <n v="0"/>
    <n v="12.143610721186116"/>
    <n v="29.613110666826678"/>
    <n v="48.05723871"/>
    <n v="-18.444128043173322"/>
    <n v="48.057243000000007"/>
    <n v="-18.444132333173329"/>
  </r>
  <r>
    <x v="1"/>
    <s v="Red Distribución"/>
    <x v="4"/>
    <s v="LHOSPITALET DE LLOBREGAT: FARO+22 F1 IDZONA:3854"/>
    <n v="8314773"/>
    <s v="[EirvceCNTFg]"/>
    <x v="0"/>
    <s v="Confirmado"/>
    <d v="2022-03-23T00:00:00"/>
    <x v="500"/>
    <d v="2022-03-14T00:00:00"/>
    <d v="2022-03-23T00:00:00"/>
    <m/>
    <d v="2022-10-13T00:00:00"/>
    <d v="2022-10-19T00:00:00"/>
    <s v="519 CONDOR"/>
    <s v="519 CONDOR"/>
    <s v="519 CONDOR"/>
    <n v="49.476000934839249"/>
    <n v="4.5639998912811279"/>
    <n v="13.587227637018383"/>
    <n v="67.627228463138763"/>
    <n v="63.568339030000011"/>
    <n v="4.0588894331387522"/>
    <n v="63.568308999999999"/>
    <n v="4.0589194631387642"/>
  </r>
  <r>
    <x v="1"/>
    <s v="Red Distribución"/>
    <x v="4"/>
    <s v="IGUALADA: FARO+22 F1 IDZONA:168106"/>
    <n v="8318375"/>
    <s v="[EirvceCNTfFg]"/>
    <x v="0"/>
    <s v="Confirmado"/>
    <d v="2022-03-23T00:00:00"/>
    <x v="518"/>
    <d v="2022-03-15T00:00:00"/>
    <d v="2022-03-23T00:00:00"/>
    <m/>
    <d v="2023-01-16T00:00:00"/>
    <d v="2023-01-17T00:00:00"/>
    <s v="519 CONDOR"/>
    <s v="519 CONDOR"/>
    <s v="519 CONDOR"/>
    <n v="17.342200011014938"/>
    <n v="8.4279997944831848"/>
    <n v="11.959448719451412"/>
    <n v="37.729648524949539"/>
    <n v="50.799453999999997"/>
    <n v="-13.069805475050458"/>
    <n v="50.799454000000004"/>
    <n v="-13.069805475050465"/>
  </r>
  <r>
    <x v="1"/>
    <s v="Red Distribución"/>
    <x v="4"/>
    <s v="IGUALADA: FARO+22 F1 IDZONA:168023"/>
    <n v="8318383"/>
    <s v="[EirvceCNTfFg]"/>
    <x v="0"/>
    <s v="Confirmado"/>
    <d v="2022-03-23T00:00:00"/>
    <x v="518"/>
    <d v="2022-03-15T00:00:00"/>
    <d v="2022-03-23T00:00:00"/>
    <m/>
    <d v="2022-11-02T00:00:00"/>
    <d v="2022-12-02T00:00:00"/>
    <s v="519 CONDOR"/>
    <s v="519 CONDOR"/>
    <s v="519 CONDOR"/>
    <n v="23.7597995698452"/>
    <n v="43.203998923301697"/>
    <n v="14.917455572775246"/>
    <n v="81.88125406592215"/>
    <n v="40.320180999999991"/>
    <n v="41.561073065922159"/>
    <n v="71.689583999999996"/>
    <n v="10.191670065922153"/>
  </r>
  <r>
    <x v="1"/>
    <s v="Red Distribución"/>
    <x v="4"/>
    <s v="IGUALADA: FARO+22 F1 IDZONA:168028"/>
    <n v="8322503"/>
    <s v="[EirvcaeCNTF]"/>
    <x v="5"/>
    <s v="Solicitada Anulación"/>
    <d v="2022-03-24T00:00:00"/>
    <x v="436"/>
    <d v="2022-03-16T00:00:00"/>
    <d v="2022-03-24T00:00:00"/>
    <m/>
    <d v="2023-01-18T00:00:00"/>
    <d v="2023-02-06T00:00:00"/>
    <s v="519 CONDOR"/>
    <s v="519 CONDOR"/>
    <s v="519 CONDOR"/>
    <n v="16.815999895334244"/>
    <n v="8.4279997944831848"/>
    <n v="11.952599707990885"/>
    <n v="37.196599397808313"/>
    <n v="7.1715599999999995"/>
    <n v="30.025039397808314"/>
    <n v="7.1715599999999995"/>
    <n v="30.025039397808314"/>
  </r>
  <r>
    <x v="1"/>
    <s v="Red Distribución"/>
    <x v="4"/>
    <s v="Barcelona: FARO+22 F1 ZID 32504 Ronda General Mitre 149,151"/>
    <n v="8324943"/>
    <s v="[EirvceCNTFg]"/>
    <x v="0"/>
    <s v="Confirmado"/>
    <d v="2022-04-06T00:00:00"/>
    <x v="498"/>
    <d v="2022-03-18T00:00:00"/>
    <d v="2022-04-06T00:00:00"/>
    <m/>
    <d v="2022-07-19T00:00:00"/>
    <d v="2022-08-26T00:00:00"/>
    <s v="N/A"/>
    <s v="N/A"/>
    <s v="N/A"/>
    <n v="0"/>
    <n v="0"/>
    <n v="0"/>
    <n v="0"/>
    <n v="38.780073000000002"/>
    <n v="-38.780073000000002"/>
    <n v="38.780072999999994"/>
    <n v="-38.780072999999994"/>
  </r>
  <r>
    <x v="1"/>
    <s v="100x100"/>
    <x v="4"/>
    <s v="MOLINS DE REI: FARO+22 F1 Z70090"/>
    <n v="8324917"/>
    <s v="[EirvceCNTFg]"/>
    <x v="0"/>
    <s v="Confirmado"/>
    <d v="2022-04-18T00:00:00"/>
    <x v="527"/>
    <d v="2022-04-22T00:00:00"/>
    <d v="2022-04-25T00:00:00"/>
    <m/>
    <d v="2023-03-10T00:00:00"/>
    <d v="2023-03-16T00:00:00"/>
    <s v="519 CONDOR"/>
    <s v="N/A"/>
    <s v="519 CONDOR"/>
    <n v="115.73409992456436"/>
    <n v="0"/>
    <n v="20.639197557341724"/>
    <n v="136.37329748190609"/>
    <n v="168.29026349530002"/>
    <n v="-31.916966013393932"/>
    <n v="168.290211"/>
    <n v="-31.916913518093907"/>
  </r>
  <r>
    <x v="1"/>
    <s v="Unico21"/>
    <x v="4"/>
    <s v="TERRASSA/M.PEL:Z352294 UNICO21 A109"/>
    <n v="1989981"/>
    <s v="[EirmtpvjsSceCNTfFg]"/>
    <x v="0"/>
    <s v="Confirmado"/>
    <d v="2022-03-17T00:00:00"/>
    <x v="528"/>
    <d v="2022-03-31T00:00:00"/>
    <d v="2022-04-06T00:00:00"/>
    <m/>
    <d v="2022-06-29T00:00:00"/>
    <d v="2022-08-24T00:00:00"/>
    <s v="519 CONDOR"/>
    <s v="N/A"/>
    <s v="N/A"/>
    <n v="12.43000003695488"/>
    <n v="0"/>
    <n v="0"/>
    <n v="12.43000003695488"/>
    <n v="19.345135319999997"/>
    <n v="-6.9151352830451174"/>
    <n v="19.345101000000007"/>
    <n v="-6.915100963045127"/>
  </r>
  <r>
    <x v="1"/>
    <s v="Circuitos"/>
    <x v="3"/>
    <s v="(COND.-ONA.):NUEVO CABLE UNICO2021"/>
    <n v="1990321"/>
    <s v="[EirmtpvjscexCNTfFAgh]"/>
    <x v="0"/>
    <s v="Confirmado"/>
    <d v="2024-03-14T00:00:00"/>
    <x v="529"/>
    <d v="2022-06-29T00:00:00"/>
    <d v="2023-08-29T00:00:00"/>
    <m/>
    <d v="2024-05-24T00:00:00"/>
    <d v="2024-06-20T00:00:00"/>
    <s v="519 CONDOR"/>
    <s v="N/A"/>
    <s v="N/A"/>
    <n v="2354.0399722754955"/>
    <n v="0"/>
    <n v="0"/>
    <n v="2354.0399722754955"/>
    <n v="9537.8487409999998"/>
    <n v="-7183.8087687245043"/>
    <n v="9537.2996210000001"/>
    <n v="-7183.2596487245046"/>
  </r>
  <r>
    <x v="1"/>
    <s v="Circuitos"/>
    <x v="3"/>
    <s v="(CALR.-SDLI.):NUEVO CABLE UNICO2021"/>
    <n v="1990324"/>
    <s v="[EirmtpvjsScexCNTfFAgh]"/>
    <x v="0"/>
    <s v="Confirmado"/>
    <m/>
    <x v="530"/>
    <d v="2022-06-03T00:00:00"/>
    <d v="2023-03-24T00:00:00"/>
    <m/>
    <d v="2023-11-06T00:00:00"/>
    <d v="2023-12-01T00:00:00"/>
    <s v="519 CONDOR"/>
    <s v="N/A"/>
    <s v="519 CONDOR"/>
    <n v="828.80599396342041"/>
    <n v="0"/>
    <n v="8.8400001525878906"/>
    <n v="837.6459941160083"/>
    <n v="1604.2449470000006"/>
    <n v="-766.5989528839923"/>
    <n v="1604.2449470000004"/>
    <n v="-766.59895288399207"/>
  </r>
  <r>
    <x v="1"/>
    <s v="Circuitos"/>
    <x v="3"/>
    <s v="ONA.:NUEVO CABLE UNICO2021 ONA.-QUIN."/>
    <n v="1990322"/>
    <s v="[EirmtpvjsScexCNTfFgh]"/>
    <x v="0"/>
    <s v="Confirmado"/>
    <m/>
    <x v="312"/>
    <d v="2022-06-15T00:00:00"/>
    <d v="2022-10-10T00:00:00"/>
    <m/>
    <d v="2023-10-20T00:00:00"/>
    <d v="2023-11-07T00:00:00"/>
    <s v="519 CONDOR"/>
    <s v="N/A"/>
    <s v="N/A"/>
    <n v="1201.5999944023788"/>
    <n v="0"/>
    <n v="0"/>
    <n v="1201.5999944023788"/>
    <n v="3320.4840810000001"/>
    <n v="-2118.8840865976213"/>
    <n v="3320.4840810000005"/>
    <n v="-2118.8840865976217"/>
  </r>
  <r>
    <x v="1"/>
    <s v="Red Distribución"/>
    <x v="4"/>
    <s v="IGUALADA: FARO+22 F1 PONER EN COBERTURA 0866006"/>
    <n v="8322681"/>
    <s v="[EirvceCNTFg]"/>
    <x v="0"/>
    <s v="Confirmado"/>
    <d v="2022-03-22T00:00:00"/>
    <x v="247"/>
    <d v="2022-03-22T00:00:00"/>
    <d v="2022-03-22T00:00:00"/>
    <m/>
    <d v="2022-04-26T00:00:00"/>
    <d v="2022-04-27T00:00:00"/>
    <s v="N/A"/>
    <s v="N/A"/>
    <s v="519 CONDOR"/>
    <n v="0"/>
    <n v="0"/>
    <n v="1.3199999928474426"/>
    <n v="1.3199999928474426"/>
    <n v="1.338876"/>
    <n v="-1.8876007152557328E-2"/>
    <n v="1.338876"/>
    <n v="-1.8876007152557328E-2"/>
  </r>
  <r>
    <x v="1"/>
    <s v="Red Distribución"/>
    <x v="4"/>
    <s v="CASTELLBISBAL: FARO+22 F1 idZona 129544 Calle Telematica 4"/>
    <n v="8321724"/>
    <s v="[EirvaCNT]"/>
    <x v="5"/>
    <s v="Solicitada Anulación"/>
    <d v="2022-03-23T00:00:00"/>
    <x v="531"/>
    <d v="2022-03-23T00:00:00"/>
    <m/>
    <m/>
    <d v="2024-03-15T00:00:00"/>
    <d v="2024-03-18T00:00:00"/>
    <s v="519 CONDOR"/>
    <s v="519 CONDOR"/>
    <s v="519 CONDOR"/>
    <n v="27.038899958133698"/>
    <n v="3.3119999468326569"/>
    <n v="6.1735549043190474"/>
    <n v="36.524454809285402"/>
    <n v="8.0332559999999997"/>
    <n v="28.4911988092854"/>
    <n v="8.0332559999999997"/>
    <n v="28.4911988092854"/>
  </r>
  <r>
    <x v="1"/>
    <s v="Red Distribución"/>
    <x v="4"/>
    <s v="IGUALADA: FARO+22 F1 IDZONA:168059"/>
    <n v="8322568"/>
    <s v="[EirvaCNT]"/>
    <x v="5"/>
    <s v="Solicitada Anulación"/>
    <d v="2022-03-24T00:00:00"/>
    <x v="40"/>
    <d v="2022-08-05T00:00:00"/>
    <m/>
    <m/>
    <d v="2024-03-08T00:00:00"/>
    <d v="2024-03-08T00:00:00"/>
    <s v="519 CONDOR"/>
    <s v="519 CONDOR"/>
    <s v="519 CONDOR"/>
    <n v="27.357799381017685"/>
    <n v="58.659998536109924"/>
    <n v="16.544473327791906"/>
    <n v="102.56227124491951"/>
    <n v="7.0406680000000001"/>
    <n v="95.521603244919518"/>
    <n v="7.0406680000000001"/>
    <n v="95.521603244919518"/>
  </r>
  <r>
    <x v="1"/>
    <s v="Red Distribución"/>
    <x v="4"/>
    <s v="IGUALADA: FARO+22 F1 IDZONA:168055"/>
    <n v="8322515"/>
    <s v="[EirveCNTg]"/>
    <x v="1"/>
    <s v="Pend. Cierre Material"/>
    <d v="2022-03-24T00:00:00"/>
    <x v="532"/>
    <d v="2023-01-09T00:00:00"/>
    <d v="2023-08-31T00:00:00"/>
    <m/>
    <d v="2023-08-31T00:00:00"/>
    <d v="2023-09-19T00:00:00"/>
    <s v="519 CONDOR"/>
    <s v="519 CONDOR"/>
    <s v="519 CONDOR"/>
    <n v="70.661298781633377"/>
    <n v="27.747999310493469"/>
    <n v="17.310800868223765"/>
    <n v="115.72009896035061"/>
    <n v="92.737749999999991"/>
    <n v="22.98234896035062"/>
    <n v="92.737749999999991"/>
    <n v="22.98234896035062"/>
  </r>
  <r>
    <x v="1"/>
    <s v="Red Distribución"/>
    <x v="4"/>
    <s v="Barcelona: FARO+22 F1 ZID 32264 Passeig Sant Gervasi 47"/>
    <n v="8325142"/>
    <s v="[EirvceCNTFg]"/>
    <x v="0"/>
    <s v="Confirmado"/>
    <d v="2022-03-21T00:00:00"/>
    <x v="242"/>
    <d v="2023-05-18T00:00:00"/>
    <d v="2023-06-15T00:00:00"/>
    <m/>
    <d v="2023-06-15T00:00:00"/>
    <d v="2023-06-19T00:00:00"/>
    <s v="519 CONDOR"/>
    <s v="N/A"/>
    <s v="519 CONDOR"/>
    <n v="8.9569000899791718"/>
    <n v="0"/>
    <n v="10.96101675023268"/>
    <n v="19.917916840211852"/>
    <n v="36.894607999999998"/>
    <n v="-16.976691159788146"/>
    <n v="36.894608000000005"/>
    <n v="-16.976691159788153"/>
  </r>
  <r>
    <x v="1"/>
    <s v="Red Distribución"/>
    <x v="4"/>
    <s v="CASTELLBISBAL: FARO+22 F1 idZona 129639 Avinguda Can Canpanya 13"/>
    <n v="8321731"/>
    <s v="[EirvceCNTFg]"/>
    <x v="0"/>
    <s v="Confirmado"/>
    <d v="2022-03-24T00:00:00"/>
    <x v="533"/>
    <d v="2022-03-24T00:00:00"/>
    <d v="2022-04-12T00:00:00"/>
    <m/>
    <d v="2023-03-10T00:00:00"/>
    <d v="2023-03-14T00:00:00"/>
    <s v="519 CONDOR"/>
    <s v="519 CONDOR"/>
    <s v="519 CONDOR"/>
    <n v="40.798699736595154"/>
    <n v="3.3119999468326569"/>
    <n v="7.0445629001076213"/>
    <n v="51.155262583535432"/>
    <n v="43.616070999999998"/>
    <n v="7.5391915835354339"/>
    <n v="43.616070999999991"/>
    <n v="7.5391915835354411"/>
  </r>
  <r>
    <x v="1"/>
    <s v="Red Distribución"/>
    <x v="4"/>
    <s v="SABADELL-INDúSTRIA: FARO+22 F1 zona 150861 "/>
    <n v="8326336"/>
    <s v="[EirvceCNTFg]"/>
    <x v="0"/>
    <s v="Confirmado"/>
    <d v="2022-03-23T00:00:00"/>
    <x v="247"/>
    <d v="2022-03-22T00:00:00"/>
    <d v="2022-04-01T00:00:00"/>
    <m/>
    <d v="2022-07-29T00:00:00"/>
    <d v="2022-09-01T00:00:00"/>
    <s v="519 CONDOR"/>
    <s v="519 CONDOR"/>
    <s v="519 CONDOR"/>
    <n v="31.530400067567825"/>
    <n v="3.8639999032020569"/>
    <n v="12.221232754305943"/>
    <n v="47.615632725075827"/>
    <n v="53.060662296299995"/>
    <n v="-5.4450295712241683"/>
    <n v="53.060665999999998"/>
    <n v="-5.445033274924171"/>
  </r>
  <r>
    <x v="1"/>
    <s v="Red Distribución"/>
    <x v="4"/>
    <s v="SABADELL-INDúSTRIA: FARO+22 F1 zona 63284"/>
    <n v="8328051"/>
    <s v="[EirvceCNTFg]"/>
    <x v="0"/>
    <s v="Confirmado"/>
    <d v="2022-03-28T00:00:00"/>
    <x v="534"/>
    <d v="2022-03-27T00:00:00"/>
    <d v="2022-04-01T00:00:00"/>
    <m/>
    <d v="2022-07-02T00:00:00"/>
    <d v="2022-07-11T00:00:00"/>
    <s v="519 CONDOR"/>
    <s v="N/A"/>
    <s v="519 CONDOR"/>
    <n v="20.11340007185936"/>
    <n v="0"/>
    <n v="11.352170767712309"/>
    <n v="31.465570839571669"/>
    <n v="44.117558079999995"/>
    <n v="-12.651987240428326"/>
    <n v="44.117620999999993"/>
    <n v="-12.652050160428324"/>
  </r>
  <r>
    <x v="1"/>
    <s v="Red Distribución"/>
    <x v="4"/>
    <s v="CASTELLBISBAL: FARO+22 F1 idZona 131107 Calle Cadmi 13"/>
    <n v="8321737"/>
    <s v="[EirvceCNTFg]"/>
    <x v="0"/>
    <s v="Confirmado"/>
    <d v="2022-04-01T00:00:00"/>
    <x v="535"/>
    <d v="2022-03-28T00:00:00"/>
    <d v="2022-04-01T00:00:00"/>
    <m/>
    <d v="2022-07-06T00:00:00"/>
    <d v="2022-07-15T00:00:00"/>
    <s v="519 CONDOR"/>
    <s v="519 CONDOR"/>
    <s v="519 CONDOR"/>
    <n v="45.29559913277626"/>
    <n v="2.9619999527931213"/>
    <n v="7.3072577495856308"/>
    <n v="55.564856835155013"/>
    <n v="72.795891079800001"/>
    <n v="-17.231034244644988"/>
    <n v="72.795896999999982"/>
    <n v="-17.23104016484497"/>
  </r>
  <r>
    <x v="1"/>
    <s v="Red Distribución"/>
    <x v="4"/>
    <s v="Pacs del Penedes: FARO+22 F1 08003174810900026 - 08003174810900063"/>
    <n v="8328283"/>
    <s v="[EirvceCNTFg]"/>
    <x v="0"/>
    <s v="Confirmado"/>
    <d v="2022-04-21T00:00:00"/>
    <x v="536"/>
    <d v="2023-01-19T00:00:00"/>
    <d v="2022-04-25T00:00:00"/>
    <m/>
    <d v="2023-02-16T00:00:00"/>
    <d v="2023-02-17T00:00:00"/>
    <s v="519 CONDOR"/>
    <s v="N/A"/>
    <s v="519 CONDOR"/>
    <n v="57.407699853181839"/>
    <n v="0"/>
    <n v="14.190700646901295"/>
    <n v="71.59840050008313"/>
    <n v="70.107808419999998"/>
    <n v="1.4905920800831325"/>
    <n v="70.107816999999997"/>
    <n v="1.4905835000831331"/>
  </r>
  <r>
    <x v="1"/>
    <s v="100x100"/>
    <x v="4"/>
    <s v="GRANOLLERS: FARO+22 F1 IDZONA:76063"/>
    <n v="8328291"/>
    <s v="[EirvcaeCNTF]"/>
    <x v="5"/>
    <s v="Solicitada Anulación"/>
    <d v="2022-03-31T00:00:00"/>
    <x v="450"/>
    <d v="2022-03-29T00:00:00"/>
    <d v="2022-11-04T00:00:00"/>
    <m/>
    <d v="2023-02-16T00:00:00"/>
    <d v="2023-02-21T00:00:00"/>
    <s v="519 CONDOR"/>
    <s v="519 CONDOR"/>
    <s v="519 CONDOR"/>
    <n v="42.876498959958553"/>
    <n v="70.251998245716095"/>
    <n v="18.430992355758299"/>
    <n v="131.55948956143294"/>
    <n v="15.300747999999999"/>
    <n v="116.25874156143294"/>
    <n v="15.300747999999999"/>
    <n v="116.25874156143294"/>
  </r>
  <r>
    <x v="1"/>
    <s v="100x100"/>
    <x v="4"/>
    <s v="GRANOLLERS: FARO+22 F1 IDZONA:76072"/>
    <n v="8328304"/>
    <s v="[EirvcaeCNTF]"/>
    <x v="5"/>
    <s v="Solicitada Anulación"/>
    <d v="2022-03-31T00:00:00"/>
    <x v="537"/>
    <d v="2022-03-30T00:00:00"/>
    <d v="2022-04-01T00:00:00"/>
    <m/>
    <d v="2023-03-07T00:00:00"/>
    <d v="2023-04-03T00:00:00"/>
    <s v="519 CONDOR"/>
    <s v="519 CONDOR"/>
    <s v="519 CONDOR"/>
    <n v="22.988699592649937"/>
    <n v="8.4279997944831848"/>
    <n v="12.301137839629021"/>
    <n v="43.717837226762143"/>
    <n v="7.3808350000000003"/>
    <n v="36.337002226762145"/>
    <n v="7.3808349999999994"/>
    <n v="36.337002226762145"/>
  </r>
  <r>
    <x v="1"/>
    <s v="100x100"/>
    <x v="4"/>
    <s v="GRANOLLERS: FARO+22 F1 CR40-L1"/>
    <n v="8328339"/>
    <s v="[EirvceCNTFg]"/>
    <x v="0"/>
    <s v="Confirmado"/>
    <d v="2022-03-31T00:00:00"/>
    <x v="537"/>
    <d v="2022-03-30T00:00:00"/>
    <d v="2022-04-01T00:00:00"/>
    <m/>
    <d v="2022-06-09T00:00:00"/>
    <d v="2022-06-15T00:00:00"/>
    <s v="519 CONDOR"/>
    <s v="519 CONDOR"/>
    <s v="519 CONDOR"/>
    <n v="24.043399564921856"/>
    <n v="31.611999213695526"/>
    <n v="14.057525649845392"/>
    <n v="69.71292442846277"/>
    <n v="45.145809361799998"/>
    <n v="24.567115066662772"/>
    <n v="45.14581900000001"/>
    <n v="24.56710542846276"/>
  </r>
  <r>
    <x v="1"/>
    <s v="100x100"/>
    <x v="4"/>
    <s v="GRANOLLERS: FARO+22 F1 IDZONA:76456"/>
    <n v="8328343"/>
    <s v="[EirvceCNTFg]"/>
    <x v="0"/>
    <s v="Confirmado"/>
    <d v="2022-03-31T00:00:00"/>
    <x v="537"/>
    <d v="2022-03-30T00:00:00"/>
    <d v="2022-04-01T00:00:00"/>
    <m/>
    <d v="2022-06-20T00:00:00"/>
    <d v="2022-07-22T00:00:00"/>
    <s v="519 CONDOR"/>
    <s v="519 CONDOR"/>
    <s v="519 CONDOR"/>
    <n v="24.331899754703045"/>
    <n v="12.291999697685242"/>
    <n v="12.608581612205537"/>
    <n v="49.232481064593827"/>
    <n v="32.535155406599998"/>
    <n v="16.697325657993829"/>
    <n v="32.535205999999988"/>
    <n v="16.697275064593839"/>
  </r>
  <r>
    <x v="1"/>
    <s v="100x100"/>
    <x v="4"/>
    <s v="GRANOLLERS: FARO+22 F1 IDZONA:76458"/>
    <n v="8328346"/>
    <s v="[EirvceCNTFg]"/>
    <x v="0"/>
    <s v="Confirmado"/>
    <d v="2022-04-05T00:00:00"/>
    <x v="538"/>
    <d v="2022-04-04T00:00:00"/>
    <d v="2022-04-05T00:00:00"/>
    <m/>
    <d v="2022-06-20T00:00:00"/>
    <d v="2022-07-22T00:00:00"/>
    <s v="519 CONDOR"/>
    <s v="519 CONDOR"/>
    <s v="519 CONDOR"/>
    <n v="18.969099760055542"/>
    <n v="12.291999697685242"/>
    <n v="12.762445743878274"/>
    <n v="44.023545201619058"/>
    <n v="41.549223277800003"/>
    <n v="2.4743219238190548"/>
    <n v="41.549174000000008"/>
    <n v="2.47437120161905"/>
  </r>
  <r>
    <x v="1"/>
    <s v="100x100"/>
    <x v="4"/>
    <s v="GRANOLLERS: FARO+22 F1 IDZONA:76463"/>
    <n v="8328350"/>
    <s v="[EirvceCNTFg]"/>
    <x v="0"/>
    <s v="Confirmado"/>
    <d v="2022-03-31T00:00:00"/>
    <x v="528"/>
    <d v="2022-03-31T00:00:00"/>
    <d v="2022-04-01T00:00:00"/>
    <m/>
    <d v="2022-09-15T00:00:00"/>
    <d v="2022-09-19T00:00:00"/>
    <s v="519 CONDOR"/>
    <s v="519 CONDOR"/>
    <s v="519 CONDOR"/>
    <n v="14.010500013828278"/>
    <n v="12.291999697685242"/>
    <n v="12.351505636843534"/>
    <n v="38.654005348357053"/>
    <n v="27.823454999999999"/>
    <n v="10.830550348357054"/>
    <n v="27.823454999999996"/>
    <n v="10.830550348357058"/>
  </r>
  <r>
    <x v="1"/>
    <s v="100x100"/>
    <x v="4"/>
    <s v="GRANOLLERS: FARO+22 F1 IDZONA:76561"/>
    <n v="8328353"/>
    <s v="[EirvceCNTFg]"/>
    <x v="0"/>
    <s v="Confirmado"/>
    <d v="2022-04-01T00:00:00"/>
    <x v="539"/>
    <d v="2022-04-01T00:00:00"/>
    <d v="2022-04-05T00:00:00"/>
    <m/>
    <d v="2022-07-02T00:00:00"/>
    <d v="2022-07-15T00:00:00"/>
    <s v="519 CONDOR"/>
    <s v="519 CONDOR"/>
    <s v="519 CONDOR"/>
    <n v="27.046599477529526"/>
    <n v="62.523998439311981"/>
    <n v="17.518076576416895"/>
    <n v="107.0886744932584"/>
    <n v="47.914392941099997"/>
    <n v="59.174281552158398"/>
    <n v="47.914408999999999"/>
    <n v="59.174265493258396"/>
  </r>
  <r>
    <x v="1"/>
    <s v="100x100"/>
    <x v="4"/>
    <s v="GRANOLLERS: FARO+22 F1 IDZONA:76576"/>
    <n v="8328359"/>
    <s v="[EirvcaeCNTF]"/>
    <x v="5"/>
    <s v="Solicitada Anulación"/>
    <d v="2022-04-05T00:00:00"/>
    <x v="538"/>
    <d v="2022-04-04T00:00:00"/>
    <d v="2022-04-05T00:00:00"/>
    <m/>
    <d v="2022-07-19T00:00:00"/>
    <d v="2022-09-06T00:00:00"/>
    <s v="519 CONDOR"/>
    <s v="519 CONDOR"/>
    <s v="519 CONDOR"/>
    <n v="52.834099411964417"/>
    <n v="16.155999600887299"/>
    <n v="15.071938476464588"/>
    <n v="84.06203748931631"/>
    <n v="9.042859"/>
    <n v="75.019178489316317"/>
    <n v="9.042859"/>
    <n v="75.019178489316317"/>
  </r>
  <r>
    <x v="1"/>
    <s v="100x100"/>
    <x v="4"/>
    <s v="GRANOLLERS: FARO+22 F1 IDZONA:76644"/>
    <n v="8328363"/>
    <s v="[EirvceCNTFg]"/>
    <x v="0"/>
    <s v="Confirmado"/>
    <d v="2022-04-11T00:00:00"/>
    <x v="540"/>
    <d v="2022-04-11T00:00:00"/>
    <d v="2022-04-12T00:00:00"/>
    <m/>
    <d v="2022-11-07T00:00:00"/>
    <d v="2022-11-08T00:00:00"/>
    <s v="519 CONDOR"/>
    <s v="519 CONDOR"/>
    <s v="519 CONDOR"/>
    <n v="68.147598586976528"/>
    <n v="58.659998536109924"/>
    <n v="20.792040348815192"/>
    <n v="147.59963747190164"/>
    <n v="98.497289689999974"/>
    <n v="49.10234778190167"/>
    <n v="98.497314000000017"/>
    <n v="49.102323471901627"/>
  </r>
  <r>
    <x v="1"/>
    <s v="100x100"/>
    <x v="4"/>
    <s v="GRANOLLERS: FARO+22 F1 IDZONA:76690"/>
    <n v="8328377"/>
    <s v="[EirvceCNTFg]"/>
    <x v="0"/>
    <s v="Confirmado"/>
    <d v="2022-04-01T00:00:00"/>
    <x v="539"/>
    <d v="2022-04-01T00:00:00"/>
    <d v="2022-04-05T00:00:00"/>
    <m/>
    <d v="2022-06-09T00:00:00"/>
    <d v="2022-06-15T00:00:00"/>
    <s v="519 CONDOR"/>
    <s v="519 CONDOR"/>
    <s v="519 CONDOR"/>
    <n v="17.503699839115143"/>
    <n v="23.883999407291412"/>
    <n v="13.411578636632399"/>
    <n v="54.799277883038954"/>
    <n v="30.460320569699999"/>
    <n v="24.338957313338955"/>
    <n v="30.460307999999994"/>
    <n v="24.33896988303896"/>
  </r>
  <r>
    <x v="1"/>
    <s v="100x100"/>
    <x v="4"/>
    <s v="GRANOLLERS: FARO+22 F1 IDZONA:76712"/>
    <n v="8328384"/>
    <s v="[EirvcaeCNTF]"/>
    <x v="5"/>
    <s v="Solicitada Anulación"/>
    <d v="2022-04-06T00:00:00"/>
    <x v="434"/>
    <d v="2022-04-05T00:00:00"/>
    <d v="2022-11-04T00:00:00"/>
    <m/>
    <d v="2023-02-02T00:00:00"/>
    <d v="2023-02-06T00:00:00"/>
    <s v="519 CONDOR"/>
    <s v="519 CONDOR"/>
    <s v="519 CONDOR"/>
    <n v="33.817200072109699"/>
    <n v="31.611999213695526"/>
    <n v="17.271228543964313"/>
    <n v="82.700427829769538"/>
    <n v="13.392432999999999"/>
    <n v="69.307994829769541"/>
    <n v="13.392432999999999"/>
    <n v="69.307994829769541"/>
  </r>
  <r>
    <x v="1"/>
    <s v="100x100"/>
    <x v="4"/>
    <s v="GRANOLLERS: FARO+22 F1 IDZONA:348772"/>
    <n v="8328391"/>
    <s v="[EirvcaeCNTF]"/>
    <x v="5"/>
    <s v="Solicitada Anulación"/>
    <d v="2022-04-06T00:00:00"/>
    <x v="434"/>
    <d v="2022-04-05T00:00:00"/>
    <d v="2022-04-06T00:00:00"/>
    <m/>
    <d v="2022-07-18T00:00:00"/>
    <d v="2022-09-06T00:00:00"/>
    <s v="519 CONDOR"/>
    <s v="519 CONDOR"/>
    <s v="519 CONDOR"/>
    <n v="21.000799804925919"/>
    <n v="16.155999600887299"/>
    <n v="12.649675680968702"/>
    <n v="49.806475086781916"/>
    <n v="7.5901100000000001"/>
    <n v="42.216365086781913"/>
    <n v="7.5901100000000001"/>
    <n v="42.216365086781913"/>
  </r>
  <r>
    <x v="1"/>
    <s v="100x100"/>
    <x v="4"/>
    <s v="GRANOLLERS: FARO+22 F1 IDZONA:348917"/>
    <n v="8328401"/>
    <s v="[EirvcaeCNTF]"/>
    <x v="5"/>
    <s v="Solicitada Anulación"/>
    <d v="2022-04-07T00:00:00"/>
    <x v="541"/>
    <d v="2022-04-07T00:00:00"/>
    <d v="2022-04-11T00:00:00"/>
    <m/>
    <d v="2022-08-02T00:00:00"/>
    <d v="2022-09-06T00:00:00"/>
    <s v="N/A"/>
    <s v="N/A"/>
    <s v="N/A"/>
    <n v="0"/>
    <n v="0"/>
    <n v="0"/>
    <n v="0"/>
    <n v="6.5422129999999994"/>
    <n v="-6.5422129999999994"/>
    <n v="6.5422129999999994"/>
    <n v="-6.5422129999999994"/>
  </r>
  <r>
    <x v="1"/>
    <s v="100x100"/>
    <x v="4"/>
    <s v="GRANOLLERS: FARO+22 F1 IDZONA:76462"/>
    <n v="8328405"/>
    <s v="[EirvceCNTFg]"/>
    <x v="0"/>
    <s v="Confirmado"/>
    <d v="2022-04-07T00:00:00"/>
    <x v="541"/>
    <d v="2022-04-07T00:00:00"/>
    <d v="2022-04-11T00:00:00"/>
    <m/>
    <d v="2022-09-14T00:00:00"/>
    <d v="2022-09-16T00:00:00"/>
    <s v="N/A"/>
    <s v="N/A"/>
    <s v="N/A"/>
    <n v="0"/>
    <n v="0"/>
    <n v="0"/>
    <n v="0"/>
    <n v="21.484271709999998"/>
    <n v="-21.484271709999998"/>
    <n v="21.484275999999994"/>
    <n v="-21.484275999999994"/>
  </r>
  <r>
    <x v="1"/>
    <s v="100x100"/>
    <x v="4"/>
    <s v="GRANOLLERS: FARO+22 F1 PONER EN COBERTURA 0865006"/>
    <n v="8328407"/>
    <s v="[EirvceCNTF]"/>
    <x v="0"/>
    <s v="Confirmado"/>
    <d v="2022-04-11T00:00:00"/>
    <x v="540"/>
    <d v="2022-04-11T00:00:00"/>
    <d v="2022-04-11T00:00:00"/>
    <m/>
    <d v="2022-05-16T00:00:00"/>
    <d v="2022-05-17T00:00:00"/>
    <s v="N/A"/>
    <s v="N/A"/>
    <s v="N/A"/>
    <n v="0"/>
    <n v="0"/>
    <n v="0"/>
    <n v="0"/>
    <n v="4.4629200000000004"/>
    <n v="-4.4629200000000004"/>
    <n v="4.4629200000000004"/>
    <n v="-4.4629200000000004"/>
  </r>
  <r>
    <x v="1"/>
    <s v="Red Distribución"/>
    <x v="4"/>
    <s v="CORBERA DE LLOBREGA: FARO+22 F1 idZona 161341 Calle Casanova 27"/>
    <n v="8323010"/>
    <s v="[EirvceCNTFg]"/>
    <x v="0"/>
    <s v="Confirmado"/>
    <d v="2022-04-01T00:00:00"/>
    <x v="450"/>
    <d v="2022-03-29T00:00:00"/>
    <d v="2022-04-01T00:00:00"/>
    <m/>
    <d v="2022-12-01T00:00:00"/>
    <d v="2022-12-02T00:00:00"/>
    <s v="519 CONDOR"/>
    <s v="519 CONDOR"/>
    <s v="519 CONDOR"/>
    <n v="17.514099761843681"/>
    <n v="3.3119999468326569"/>
    <n v="5.8861728525359638"/>
    <n v="26.712272561212302"/>
    <n v="32.774001756299995"/>
    <n v="-6.0617291950876933"/>
    <n v="32.773973999999995"/>
    <n v="-6.0617014387876935"/>
  </r>
  <r>
    <x v="1"/>
    <s v="100x100"/>
    <x v="4"/>
    <s v="FRANQUESES DEL VALLES: FARO+22 F1 idZona 76033 Passeig Pedraforca 22 "/>
    <n v="8323773"/>
    <s v="[EirveCNTg]"/>
    <x v="1"/>
    <s v="Pend. Cierre Material"/>
    <d v="2022-04-01T00:00:00"/>
    <x v="537"/>
    <d v="2022-03-30T00:00:00"/>
    <d v="2022-04-01T00:00:00"/>
    <m/>
    <d v="2022-12-08T00:00:00"/>
    <d v="2022-12-12T00:00:00"/>
    <s v="519 CONDOR"/>
    <s v="519 CONDOR"/>
    <s v="519 CONDOR"/>
    <n v="13.219200044870377"/>
    <n v="3.3119999468326569"/>
    <n v="5.2987489424178591"/>
    <n v="21.829948934120893"/>
    <n v="30.549749000000006"/>
    <n v="-8.719800065879113"/>
    <n v="30.549748999999998"/>
    <n v="-8.7198000658791059"/>
  </r>
  <r>
    <x v="1"/>
    <s v="100x100"/>
    <x v="4"/>
    <s v="EL MASNOU: FARO+22 F1 idzona 68754 (C ALMERIA 17)"/>
    <n v="8324916"/>
    <s v="[EirvcaeCNTF]"/>
    <x v="5"/>
    <s v="Solicitada Anulación"/>
    <d v="2022-03-31T00:00:00"/>
    <x v="537"/>
    <d v="2022-03-30T00:00:00"/>
    <d v="2023-06-07T00:00:00"/>
    <m/>
    <d v="2023-06-08T00:00:00"/>
    <d v="2023-06-09T00:00:00"/>
    <s v="519 CONDOR"/>
    <s v="N/A"/>
    <s v="519 CONDOR"/>
    <n v="16.238699674606323"/>
    <n v="0"/>
    <n v="12.957663686515451"/>
    <n v="29.196363361121776"/>
    <n v="8.3802939999999992"/>
    <n v="20.816069361121777"/>
    <n v="8.380294000000001"/>
    <n v="20.816069361121777"/>
  </r>
  <r>
    <x v="1"/>
    <s v="Red Distribución"/>
    <x v="4"/>
    <s v="EL PRAT DE LLOBREGAT: FARO+22 F1 idZona 165390 Calle Cent Onze 14"/>
    <n v="8323936"/>
    <s v="[EirvceCNTFg]"/>
    <x v="0"/>
    <s v="Confirmado"/>
    <d v="2022-03-31T00:00:00"/>
    <x v="537"/>
    <d v="2022-03-30T00:00:00"/>
    <d v="2022-03-31T00:00:00"/>
    <m/>
    <d v="2023-04-17T00:00:00"/>
    <d v="2023-04-18T00:00:00"/>
    <s v="519 CONDOR"/>
    <s v="519 CONDOR"/>
    <s v="519 CONDOR"/>
    <n v="21.968200087547302"/>
    <n v="3.3119999468326569"/>
    <n v="5.8526239305267325"/>
    <n v="31.132823964906692"/>
    <n v="42.685051999999992"/>
    <n v="-11.5522280350933"/>
    <n v="42.685051999999992"/>
    <n v="-11.5522280350933"/>
  </r>
  <r>
    <x v="1"/>
    <s v="100x100"/>
    <x v="4"/>
    <s v="GRANOLLERS: FARO+22 idZona 76721 Carretera C Disset 275"/>
    <n v="8323895"/>
    <s v="[EirvaeCNT]"/>
    <x v="5"/>
    <s v="Confirmado"/>
    <d v="2022-04-01T00:00:00"/>
    <x v="528"/>
    <d v="2022-03-31T00:00:00"/>
    <d v="2022-04-01T00:00:00"/>
    <m/>
    <d v="2024-02-09T00:00:00"/>
    <d v="2024-02-12T00:00:00"/>
    <s v="519 CONDOR"/>
    <s v="519 CONDOR"/>
    <s v="519 CONDOR"/>
    <n v="14.76460012793541"/>
    <n v="3.3119999468326569"/>
    <n v="5.3968638920173646"/>
    <n v="23.473463966785431"/>
    <n v="7.3247649999999993"/>
    <n v="16.148698966785432"/>
    <n v="7.3247650000000002"/>
    <n v="16.148698966785432"/>
  </r>
  <r>
    <x v="1"/>
    <s v="Lista Espera FTTH"/>
    <x v="3"/>
    <s v="HFA/09/BURGOS#2022-0910001-8027954#Calle Aparicio y Ruiz 6-4ºD"/>
    <n v="8330585"/>
    <s v="[irvceCNTFg]"/>
    <x v="0"/>
    <s v="Confirmado"/>
    <m/>
    <x v="542"/>
    <d v="2022-05-06T00:00:00"/>
    <d v="2022-04-04T00:00:00"/>
    <m/>
    <d v="2022-06-02T00:00:00"/>
    <d v="2022-06-03T00:00:00"/>
    <s v="519 CONDOR"/>
    <s v="N/A"/>
    <s v="519 CONDOR"/>
    <n v="22.320199936628342"/>
    <n v="0"/>
    <n v="6"/>
    <n v="28.320199936628342"/>
    <n v="21.670147999999998"/>
    <n v="6.6500519366283442"/>
    <n v="21.670148000000005"/>
    <n v="6.650051936628337"/>
  </r>
  <r>
    <x v="1"/>
    <s v="Red Distribución"/>
    <x v="4"/>
    <s v="PACS DE VILAFRANCA: FARO+22 F1 Z00000"/>
    <n v="8330082"/>
    <s v="[EirvcaeCNTF]"/>
    <x v="5"/>
    <s v="Solicitada Anulación"/>
    <d v="2022-04-01T00:00:00"/>
    <x v="41"/>
    <d v="2022-06-08T00:00:00"/>
    <d v="2022-04-05T00:00:00"/>
    <m/>
    <d v="2022-11-10T00:00:00"/>
    <d v="2022-11-11T00:00:00"/>
    <s v="519 CONDOR"/>
    <s v="N/A"/>
    <s v="519 CONDOR"/>
    <n v="36.01469886302948"/>
    <n v="0"/>
    <n v="14.462160542942154"/>
    <n v="50.476859405971638"/>
    <n v="9.2836009999999991"/>
    <n v="41.19325840597164"/>
    <n v="9.2836010000000009"/>
    <n v="41.193258405971633"/>
  </r>
  <r>
    <x v="1"/>
    <s v="Red Distribución"/>
    <x v="4"/>
    <s v="SALLENT: FARO+22 FI C/ PRIORA XIXILONA, 27"/>
    <n v="8330747"/>
    <s v="[EirvceCNTFg]"/>
    <x v="0"/>
    <s v="Confirmado"/>
    <d v="2022-04-05T00:00:00"/>
    <x v="434"/>
    <d v="2022-04-05T00:00:00"/>
    <d v="2022-04-06T00:00:00"/>
    <m/>
    <d v="2022-06-04T00:00:00"/>
    <d v="2022-06-15T00:00:00"/>
    <s v="N/A"/>
    <s v="N/A"/>
    <s v="N/A"/>
    <n v="0"/>
    <n v="0"/>
    <n v="0"/>
    <n v="0"/>
    <n v="41.983662167999995"/>
    <n v="-41.983662167999995"/>
    <n v="41.98363699999998"/>
    <n v="-41.98363699999998"/>
  </r>
  <r>
    <x v="1"/>
    <s v="Red Distribución"/>
    <x v="4"/>
    <s v="SITGET: FARO+22 F1 zona 155599"/>
    <n v="8332268"/>
    <s v="[EirvceCNTFg]"/>
    <x v="0"/>
    <s v="Confirmado"/>
    <d v="2022-04-07T00:00:00"/>
    <x v="541"/>
    <d v="2022-04-07T00:00:00"/>
    <d v="2022-04-07T00:00:00"/>
    <m/>
    <d v="2022-11-11T00:00:00"/>
    <d v="2022-11-16T00:00:00"/>
    <s v="N/A"/>
    <s v="N/A"/>
    <s v="N/A"/>
    <n v="0"/>
    <n v="0"/>
    <n v="0"/>
    <n v="0"/>
    <n v="51.632238590099995"/>
    <n v="-51.632238590099995"/>
    <n v="51.632176999999992"/>
    <n v="-51.632176999999992"/>
  </r>
  <r>
    <x v="1"/>
    <s v="Red Distribución"/>
    <x v="4"/>
    <s v="LHOSPITALET DE LLOBREGAT: FARO+22 F1 IDZONA:65583"/>
    <n v="8314774"/>
    <s v="[EirvceCNTFg]"/>
    <x v="0"/>
    <s v="Confirmado"/>
    <d v="2022-04-07T00:00:00"/>
    <x v="541"/>
    <d v="2022-04-07T00:00:00"/>
    <d v="2022-04-07T00:00:00"/>
    <m/>
    <d v="2022-08-30T00:00:00"/>
    <d v="2022-09-08T00:00:00"/>
    <s v="519 CONDOR"/>
    <s v="519 CONDOR"/>
    <s v="519 CONDOR"/>
    <n v="10.183899998664856"/>
    <n v="4.5639998912811279"/>
    <n v="10.59649776119408"/>
    <n v="25.344397651140063"/>
    <n v="31.8853299114"/>
    <n v="-6.540932260259936"/>
    <n v="31.885389999999997"/>
    <n v="-6.540992348859934"/>
  </r>
  <r>
    <x v="1"/>
    <s v="Red Distribución"/>
    <x v="4"/>
    <s v="Barcelona: FARO+22 F1 ZID 1064 Calle Londres 14"/>
    <n v="8323190"/>
    <s v="[EirvcaeCNTF]"/>
    <x v="5"/>
    <s v="Solicitada Anulación"/>
    <d v="2022-04-06T00:00:00"/>
    <x v="543"/>
    <d v="2022-04-06T00:00:00"/>
    <d v="2022-04-07T00:00:00"/>
    <m/>
    <d v="2022-08-30T00:00:00"/>
    <d v="2022-09-01T00:00:00"/>
    <s v="N/A"/>
    <s v="N/A"/>
    <s v="N/A"/>
    <n v="0"/>
    <n v="0"/>
    <n v="0"/>
    <n v="0"/>
    <n v="6.9929689999999995"/>
    <n v="-6.9929689999999995"/>
    <n v="6.9929689999999995"/>
    <n v="-6.9929689999999995"/>
  </r>
  <r>
    <x v="1"/>
    <s v="Red Distribución"/>
    <x v="4"/>
    <s v="SAN CUGAT DEL VALLES: FARO+22 F1CAN FATJO 3, 15"/>
    <n v="8333062"/>
    <s v="[EirvceCNTFg]"/>
    <x v="0"/>
    <s v="Confirmado"/>
    <d v="2022-04-14T00:00:00"/>
    <x v="544"/>
    <d v="2022-06-07T00:00:00"/>
    <d v="2022-04-14T00:00:00"/>
    <m/>
    <d v="2022-07-02T00:00:00"/>
    <d v="2022-07-21T00:00:00"/>
    <s v="519 CONDOR"/>
    <s v="N/A"/>
    <s v="519 CONDOR"/>
    <n v="27.234900087118149"/>
    <n v="0"/>
    <n v="12.788177654682965"/>
    <n v="40.023077741801117"/>
    <n v="34.759835825399996"/>
    <n v="5.263241916401121"/>
    <n v="34.759838999999985"/>
    <n v="5.2632387418011319"/>
  </r>
  <r>
    <x v="1"/>
    <s v="Red Distribución"/>
    <x v="4"/>
    <s v="LHOSPITALET DE LLOBREGAT: FARO+22 F1 PONER EN COBERTURA 0810043"/>
    <n v="8314781"/>
    <s v="[EirveCNT]"/>
    <x v="1"/>
    <s v="Pend. Cierre Material"/>
    <d v="2022-04-12T00:00:00"/>
    <x v="540"/>
    <d v="2022-04-11T00:00:00"/>
    <d v="2022-04-12T00:00:00"/>
    <m/>
    <d v="2022-04-27T00:00:00"/>
    <d v="2022-04-28T00:00:00"/>
    <s v="N/A"/>
    <s v="N/A"/>
    <s v="N/A"/>
    <n v="0"/>
    <n v="0"/>
    <n v="0"/>
    <n v="0"/>
    <n v="1.338876"/>
    <n v="-1.338876"/>
    <n v="1.338876"/>
    <n v="-1.338876"/>
  </r>
  <r>
    <x v="1"/>
    <s v="Red Distribución"/>
    <x v="4"/>
    <s v="SAN CUGAT DEL VALLES: FARO+22 F1 CARRETERA RUBI 22"/>
    <n v="8333416"/>
    <s v="[EirvceCNTFg]"/>
    <x v="0"/>
    <s v="Confirmado"/>
    <d v="2022-04-14T00:00:00"/>
    <x v="545"/>
    <d v="2022-06-13T00:00:00"/>
    <d v="2022-04-14T00:00:00"/>
    <m/>
    <d v="2022-07-02T00:00:00"/>
    <d v="2022-07-11T00:00:00"/>
    <s v="519 CONDOR"/>
    <s v="N/A"/>
    <s v="519 CONDOR"/>
    <n v="15.252099812030792"/>
    <n v="0"/>
    <n v="12.223515661359967"/>
    <n v="27.475615473390761"/>
    <n v="38.0709552888"/>
    <n v="-10.59533981540924"/>
    <n v="38.070894999999993"/>
    <n v="-10.595279526609232"/>
  </r>
  <r>
    <x v="1"/>
    <s v="Red Distribución"/>
    <x v="4"/>
    <s v="LHOSPITALET DE LLOBREGAT: FARO+22 F1 IDZONA:78073"/>
    <n v="8314779"/>
    <s v="[EirvceCNTFg]"/>
    <x v="0"/>
    <s v="Confirmado"/>
    <d v="2022-04-13T00:00:00"/>
    <x v="546"/>
    <d v="2022-04-14T00:00:00"/>
    <d v="2022-04-13T00:00:00"/>
    <m/>
    <d v="2022-05-19T00:00:00"/>
    <d v="2022-06-14T00:00:00"/>
    <s v="519 CONDOR"/>
    <s v="N/A"/>
    <s v="N/A"/>
    <n v="27.836699485778809"/>
    <n v="0"/>
    <n v="0"/>
    <n v="27.836699485778809"/>
    <n v="55.154221894799988"/>
    <n v="-27.31752240902118"/>
    <n v="55.154269999999997"/>
    <n v="-27.317570514221188"/>
  </r>
  <r>
    <x v="1"/>
    <s v="Red Distribución"/>
    <x v="4"/>
    <s v="LHOSPITALET DE LLOBREGAT: FARO+22 F1 IDZONA:65810"/>
    <n v="8314776"/>
    <s v="[EirvceCNTFg]"/>
    <x v="0"/>
    <s v="Confirmado"/>
    <d v="2022-04-15T00:00:00"/>
    <x v="527"/>
    <d v="2022-04-22T00:00:00"/>
    <d v="2022-04-26T00:00:00"/>
    <m/>
    <d v="2022-06-11T00:00:00"/>
    <d v="2022-07-22T00:00:00"/>
    <s v="519 CONDOR"/>
    <s v="519 CONDOR"/>
    <s v="519 CONDOR"/>
    <n v="9.4972999691963196"/>
    <n v="4.5639998912811279"/>
    <n v="10.59649776119408"/>
    <n v="24.657797621671527"/>
    <n v="27.293492410000002"/>
    <n v="-2.6356947883284754"/>
    <n v="27.293510999999999"/>
    <n v="-2.6357133783284716"/>
  </r>
  <r>
    <x v="1"/>
    <s v="Circuitos"/>
    <x v="3"/>
    <s v="(NC) ROJA.-BVCA.:NUEVO CABLE UNICO2021"/>
    <n v="1990319"/>
    <s v="[irmtpvjsScexCNTfFAg]"/>
    <x v="0"/>
    <s v="Confirmado"/>
    <m/>
    <x v="547"/>
    <d v="2023-12-13T00:00:00"/>
    <d v="2023-12-13T00:00:00"/>
    <m/>
    <d v="2024-06-25T00:00:00"/>
    <d v="2024-07-19T00:00:00"/>
    <s v="519 CONDOR"/>
    <s v="N/A"/>
    <s v="N/A"/>
    <n v="1143.4363941685915"/>
    <n v="0"/>
    <n v="0"/>
    <n v="1143.4363941685915"/>
    <n v="2312.0743360000001"/>
    <n v="-1168.6379418314086"/>
    <n v="2312.0743359999997"/>
    <n v="-1168.6379418314082"/>
  </r>
  <r>
    <x v="1"/>
    <s v="Sustitución/Revisión Postes"/>
    <x v="4"/>
    <s v="0868008: Revisar postes 8316112 - ARN"/>
    <n v="8337798"/>
    <s v="[EirvceCNTF]"/>
    <x v="0"/>
    <s v="Confirmado"/>
    <m/>
    <x v="548"/>
    <d v="2022-04-25T00:00:00"/>
    <d v="2022-04-26T00:00:00"/>
    <m/>
    <d v="2022-06-01T00:00:00"/>
    <d v="2022-06-07T00:00:00"/>
    <s v="519 CONDOR"/>
    <s v="N/A"/>
    <s v="519 CONDOR"/>
    <n v="4.4000000804662704"/>
    <n v="0"/>
    <n v="9.9892197550240169"/>
    <n v="14.389219835490287"/>
    <n v="7.9115400000000005"/>
    <n v="6.4776798354902869"/>
    <n v="7.9115400000000005"/>
    <n v="6.4776798354902869"/>
  </r>
  <r>
    <x v="1"/>
    <s v="100x100"/>
    <x v="4"/>
    <s v="LHOSPITALET DE LLOBREGAT: FARO+22 F1 IDZONA:75651"/>
    <n v="8337790"/>
    <s v="[EirvceCNTFg]"/>
    <x v="0"/>
    <s v="Confirmado"/>
    <d v="2022-04-26T00:00:00"/>
    <x v="549"/>
    <d v="2022-04-26T00:00:00"/>
    <d v="2022-04-27T00:00:00"/>
    <m/>
    <d v="2022-07-08T00:00:00"/>
    <d v="2022-07-13T00:00:00"/>
    <s v="519 CONDOR"/>
    <s v="519 CONDOR"/>
    <s v="519 CONDOR"/>
    <n v="36.335800468921661"/>
    <n v="4.5639998912811279"/>
    <n v="12.934289802408067"/>
    <n v="53.834090162610856"/>
    <n v="71.607135680000013"/>
    <n v="-17.773045517389157"/>
    <n v="71.607169999999996"/>
    <n v="-17.77307983738914"/>
  </r>
  <r>
    <x v="1"/>
    <s v="100x100"/>
    <x v="4"/>
    <s v="LHOSPITALET DE LLOBREGAT: FARO+22 F1 IDZONA:54622"/>
    <n v="8337792"/>
    <s v="[EirvaeCNT]"/>
    <x v="5"/>
    <s v="Solicitada Anulación"/>
    <d v="2022-04-26T00:00:00"/>
    <x v="549"/>
    <d v="2022-04-26T00:00:00"/>
    <d v="2022-04-27T00:00:00"/>
    <m/>
    <d v="2023-08-31T00:00:00"/>
    <d v="2023-09-27T00:00:00"/>
    <s v="519 CONDOR"/>
    <s v="519 CONDOR"/>
    <s v="519 CONDOR"/>
    <n v="17.091500163078308"/>
    <n v="4.5639998912811279"/>
    <n v="11.470125707044989"/>
    <n v="33.125625761404422"/>
    <n v="6.8823799999999995"/>
    <n v="26.243245761404424"/>
    <n v="6.8823800000000004"/>
    <n v="26.24324576140442"/>
  </r>
  <r>
    <x v="1"/>
    <s v="Red Distribución"/>
    <x v="4"/>
    <s v="MOIA: FARO+22 F1 Z245886 CALLE SOT DALUIES"/>
    <n v="8338613"/>
    <s v="[EirvceCNTFg]"/>
    <x v="0"/>
    <s v="Confirmado"/>
    <d v="2022-04-28T00:00:00"/>
    <x v="461"/>
    <d v="2022-04-28T00:00:00"/>
    <d v="2022-04-28T00:00:00"/>
    <m/>
    <d v="2022-07-02T00:00:00"/>
    <d v="2022-10-17T00:00:00"/>
    <s v="519 CONDOR"/>
    <s v="N/A"/>
    <s v="519 CONDOR"/>
    <n v="11.91759991645813"/>
    <n v="0"/>
    <n v="10.728911740848899"/>
    <n v="22.64651165730703"/>
    <n v="27.021471321600004"/>
    <n v="-4.3749596642929731"/>
    <n v="27.021464000000005"/>
    <n v="-4.3749523426929748"/>
  </r>
  <r>
    <x v="1"/>
    <s v="Red Distribución"/>
    <x v="4"/>
    <s v="ESPG: FARO+22 F1 idzona 208558 (CRTA NACIONAL II 582)"/>
    <n v="8338170"/>
    <s v="[EirvaeCNT]"/>
    <x v="5"/>
    <s v="Solicitada Anulación"/>
    <d v="2022-05-02T00:00:00"/>
    <x v="517"/>
    <d v="2022-05-02T00:00:00"/>
    <d v="2023-12-11T00:00:00"/>
    <m/>
    <d v="2024-02-02T00:00:00"/>
    <d v="2024-02-15T00:00:00"/>
    <s v="519 CONDOR"/>
    <s v="N/A"/>
    <s v="519 CONDOR"/>
    <n v="25.240000277757645"/>
    <n v="0"/>
    <n v="13.642563671374381"/>
    <n v="38.882563949132027"/>
    <n v="7.6512339999999988"/>
    <n v="31.231329949132029"/>
    <n v="7.6512339999999996"/>
    <n v="31.231329949132029"/>
  </r>
  <r>
    <x v="1"/>
    <s v="Circuitos"/>
    <x v="3"/>
    <s v="PPLG. IT NOW S.A.(S8P-1233) Ctra Pampliega 00003;BAJO"/>
    <n v="8341775"/>
    <s v="[EirvceCNTFgh]"/>
    <x v="0"/>
    <s v="Confirmado"/>
    <d v="2022-05-06T00:00:00"/>
    <x v="550"/>
    <d v="2022-05-30T00:00:00"/>
    <d v="2022-05-30T00:00:00"/>
    <m/>
    <d v="2022-08-02T00:00:00"/>
    <d v="2022-08-31T00:00:00"/>
    <s v="519 CONDOR"/>
    <s v="N/A"/>
    <s v="519 CONDOR"/>
    <n v="20.840399570763111"/>
    <n v="0"/>
    <n v="11.574382768605842"/>
    <n v="32.414782339368955"/>
    <n v="40.823331999999994"/>
    <n v="-8.4085496606310386"/>
    <n v="40.823331999999994"/>
    <n v="-8.4085496606310386"/>
  </r>
  <r>
    <x v="1"/>
    <s v="Red Distribución"/>
    <x v="4"/>
    <s v="ESPLUGUES DE LLOBREGAT: FARO+22 F2 IDZONA:65440"/>
    <n v="8345573"/>
    <s v="[EirvceCNTFg]"/>
    <x v="0"/>
    <s v="Confirmado"/>
    <d v="2022-05-17T00:00:00"/>
    <x v="551"/>
    <d v="2022-05-17T00:00:00"/>
    <d v="2022-05-19T00:00:00"/>
    <m/>
    <d v="2022-07-29T00:00:00"/>
    <d v="2022-09-01T00:00:00"/>
    <s v="519 CONDOR"/>
    <s v="519 CONDOR"/>
    <s v="519 CONDOR"/>
    <n v="79.280498445034027"/>
    <n v="4.5639998912811279"/>
    <n v="16.202023335362441"/>
    <n v="100.0465216716776"/>
    <n v="96.647586830200012"/>
    <n v="3.3989348414775833"/>
    <n v="96.647527999999994"/>
    <n v="3.3989936716776015"/>
  </r>
  <r>
    <x v="1"/>
    <s v="Red Distribución"/>
    <x v="4"/>
    <s v="GUALBA: FARO+22 F2 IDZONA:214883"/>
    <n v="8345978"/>
    <s v="[EirvceCNTF]"/>
    <x v="0"/>
    <s v="Confirmado"/>
    <d v="2022-07-01T00:00:00"/>
    <x v="181"/>
    <d v="2022-07-01T00:00:00"/>
    <d v="2022-07-01T00:00:00"/>
    <m/>
    <d v="2022-07-13T00:00:00"/>
    <d v="2022-07-14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ESPLUGUES DE LLOBREGAT: FARO+22 F2 IDZONA:65613"/>
    <n v="8346184"/>
    <s v="[EirvceCNTFg]"/>
    <x v="0"/>
    <s v="Confirmado"/>
    <d v="2022-07-01T00:00:00"/>
    <x v="552"/>
    <d v="2022-08-10T00:00:00"/>
    <d v="2022-07-04T00:00:00"/>
    <m/>
    <d v="2022-09-27T00:00:00"/>
    <d v="2022-09-29T00:00:00"/>
    <s v="519 CONDOR"/>
    <s v="519 CONDOR"/>
    <s v="519 CONDOR"/>
    <n v="19.891100108623505"/>
    <n v="4.5639998912811279"/>
    <n v="11.716689684176297"/>
    <n v="36.171789684080927"/>
    <n v="33.319459142700005"/>
    <n v="2.8523305413809226"/>
    <n v="33.319444999999995"/>
    <n v="2.8523446840809328"/>
  </r>
  <r>
    <x v="1"/>
    <s v="Red Distribución"/>
    <x v="4"/>
    <s v="ESPLUGUES DE LLOBREGAT: FARO+22 F2 IDZONA:65616"/>
    <n v="8346191"/>
    <s v="[EirvcaCNTF]"/>
    <x v="5"/>
    <s v="Solicitada Anulación"/>
    <d v="2022-06-20T00:00:00"/>
    <x v="553"/>
    <d v="2022-06-20T00:00:00"/>
    <m/>
    <m/>
    <d v="2023-06-12T00:00:00"/>
    <d v="2023-06-12T00:00:00"/>
    <s v="519 CONDOR"/>
    <s v="519 CONDOR"/>
    <s v="519 CONDOR"/>
    <n v="13.186199992895126"/>
    <n v="4.5639998912811279"/>
    <n v="11.403918789792193"/>
    <n v="29.154118673968448"/>
    <n v="6.9398882721000001"/>
    <n v="22.214230401868448"/>
    <n v="6.9398589999999993"/>
    <n v="22.214259673968449"/>
  </r>
  <r>
    <x v="1"/>
    <s v="Red Distribución"/>
    <x v="4"/>
    <s v="ESPLUGUES DE LLOBREGAT: FARO+22 F2 IDZONA:65631"/>
    <n v="8346198"/>
    <s v="[EirvcaeCNTF]"/>
    <x v="5"/>
    <s v="Solicitada Anulación"/>
    <d v="2022-06-29T00:00:00"/>
    <x v="529"/>
    <d v="2022-06-29T00:00:00"/>
    <d v="2022-06-30T00:00:00"/>
    <m/>
    <d v="2022-08-30T00:00:00"/>
    <d v="2022-10-07T00:00:00"/>
    <s v="519 CONDOR"/>
    <s v="519 CONDOR"/>
    <s v="519 CONDOR"/>
    <n v="9.1614001095294952"/>
    <n v="4.5639998912811279"/>
    <n v="10.866652697162078"/>
    <n v="24.592052697972701"/>
    <n v="6.5201440000000002"/>
    <n v="18.071908697972702"/>
    <n v="6.5201439999999993"/>
    <n v="18.071908697972702"/>
  </r>
  <r>
    <x v="1"/>
    <s v="Red Distribución"/>
    <x v="4"/>
    <s v="ESPLUGUES DE LLOBREGAT: FARO+22 F2 IDZONA:65853"/>
    <n v="8346205"/>
    <s v="[EirvcaeCNTF]"/>
    <x v="5"/>
    <s v="Solicitada Anulación"/>
    <d v="2022-07-01T00:00:00"/>
    <x v="554"/>
    <d v="2022-06-30T00:00:00"/>
    <d v="2022-07-01T00:00:00"/>
    <m/>
    <d v="2022-07-25T00:00:00"/>
    <d v="2022-09-14T00:00:00"/>
    <s v="519 CONDOR"/>
    <s v="519 CONDOR"/>
    <s v="519 CONDOR"/>
    <n v="26.75009959936142"/>
    <n v="4.5639998912811279"/>
    <n v="12.204490661780552"/>
    <n v="43.518590152423101"/>
    <n v="7.3223659999999997"/>
    <n v="36.196224152423099"/>
    <n v="7.3223659999999997"/>
    <n v="36.196224152423099"/>
  </r>
  <r>
    <x v="1"/>
    <s v="Red Distribución"/>
    <x v="4"/>
    <s v="ESPLUGUES DE LLOBREGAT: FARO+22 F2 IDZONA:77129"/>
    <n v="8346211"/>
    <s v="[EirvceCNTfFg]"/>
    <x v="0"/>
    <s v="Confirmado"/>
    <d v="2022-06-20T00:00:00"/>
    <x v="553"/>
    <d v="2022-06-20T00:00:00"/>
    <d v="2022-06-21T00:00:00"/>
    <m/>
    <d v="2023-02-16T00:00:00"/>
    <d v="2023-02-17T00:00:00"/>
    <s v="519 CONDOR"/>
    <s v="519 CONDOR"/>
    <s v="519 CONDOR"/>
    <n v="14.176799923181534"/>
    <n v="4.5639998912811279"/>
    <n v="11.247913706151456"/>
    <n v="29.98871352061412"/>
    <n v="24.135642631500001"/>
    <n v="5.8530708891141181"/>
    <n v="24.135653999999995"/>
    <n v="5.8530595206141243"/>
  </r>
  <r>
    <x v="1"/>
    <s v="Red Distribución"/>
    <x v="4"/>
    <s v="ESPLUGUES DE LLOBREGAT: FARO+22 F2 IDZONA:77576"/>
    <n v="8346216"/>
    <s v="[EirvceCNTFg]"/>
    <x v="0"/>
    <s v="Confirmado"/>
    <d v="2022-06-20T00:00:00"/>
    <x v="553"/>
    <d v="2022-06-20T00:00:00"/>
    <d v="2022-06-21T00:00:00"/>
    <m/>
    <d v="2022-07-02T00:00:00"/>
    <d v="2022-07-08T00:00:00"/>
    <s v="519 CONDOR"/>
    <s v="519 CONDOR"/>
    <s v="519 CONDOR"/>
    <n v="10.102400094270706"/>
    <n v="4.5639998912811279"/>
    <n v="10.938186736222461"/>
    <n v="25.604586721774297"/>
    <n v="22.250225468000004"/>
    <n v="3.3543612537742931"/>
    <n v="22.250185999999999"/>
    <n v="3.3544007217742973"/>
  </r>
  <r>
    <x v="1"/>
    <s v="Red Distribución"/>
    <x v="4"/>
    <s v="GAVÀ: FARO+22 F2 IDZONA:71158"/>
    <n v="8346229"/>
    <s v="[EirvceCNTFg]"/>
    <x v="0"/>
    <s v="Confirmado"/>
    <d v="2022-08-10T00:00:00"/>
    <x v="552"/>
    <d v="2022-08-10T00:00:00"/>
    <d v="2022-08-29T00:00:00"/>
    <m/>
    <d v="2022-11-16T00:00:00"/>
    <d v="2022-11-17T00:00:00"/>
    <s v="519 CONDOR"/>
    <s v="519 CONDOR"/>
    <s v="519 CONDOR"/>
    <n v="61.735200256109238"/>
    <n v="4.5639998912811279"/>
    <n v="14.867229875795985"/>
    <n v="81.166430023186351"/>
    <n v="92.233169469000003"/>
    <n v="-11.066739445813653"/>
    <n v="92.233128999999991"/>
    <n v="-11.06669897681364"/>
  </r>
  <r>
    <x v="1"/>
    <s v="Red Distribución"/>
    <x v="4"/>
    <s v="GAVÀ: FARO+22 F2 IDZONA:71628"/>
    <n v="8346232"/>
    <s v="[EirvceCNTFg]"/>
    <x v="0"/>
    <s v="Confirmado"/>
    <d v="2022-08-02T00:00:00"/>
    <x v="555"/>
    <d v="2022-08-02T00:00:00"/>
    <d v="2022-08-03T00:00:00"/>
    <m/>
    <d v="2022-09-10T00:00:00"/>
    <d v="2022-09-14T00:00:00"/>
    <s v="519 CONDOR"/>
    <s v="519 CONDOR"/>
    <s v="519 CONDOR"/>
    <n v="50.137400567531586"/>
    <n v="4.5639998912811279"/>
    <n v="14.424469718747883"/>
    <n v="69.1258701775606"/>
    <n v="74.149965780000002"/>
    <n v="-5.0240956024394023"/>
    <n v="74.149899999999974"/>
    <n v="-5.024029822439374"/>
  </r>
  <r>
    <x v="1"/>
    <s v="Red Distribución"/>
    <x v="4"/>
    <s v="GAVÀ: FARO+22 F2 IDZONA:71633"/>
    <n v="8346254"/>
    <s v="[EirvaeCNT]"/>
    <x v="5"/>
    <s v="Solicitada Anulación"/>
    <d v="2022-08-09T00:00:00"/>
    <x v="39"/>
    <d v="2022-08-09T00:00:00"/>
    <d v="2022-11-30T00:00:00"/>
    <m/>
    <d v="2022-12-28T00:00:00"/>
    <d v="2022-12-30T00:00:00"/>
    <s v="N/A"/>
    <s v="N/A"/>
    <s v="N/A"/>
    <n v="0"/>
    <n v="0"/>
    <n v="0"/>
    <n v="0"/>
    <n v="1.9"/>
    <n v="-1.9"/>
    <n v="1.9"/>
    <n v="-1.9"/>
  </r>
  <r>
    <x v="1"/>
    <s v="Red Distribución"/>
    <x v="4"/>
    <s v="GALLIFA: FARO+22 F2 IDZONA:191227"/>
    <n v="8346420"/>
    <s v="[EirvceCNTF]"/>
    <x v="0"/>
    <s v="Confirmado"/>
    <d v="2022-07-08T00:00:00"/>
    <x v="556"/>
    <d v="2022-07-08T00:00:00"/>
    <d v="2022-07-08T00:00:00"/>
    <m/>
    <d v="2022-07-22T00:00:00"/>
    <d v="2022-07-25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MALLA: FARO+22 F2 IDZONA:131669"/>
    <n v="8346423"/>
    <s v="[EirvaeCNT]"/>
    <x v="5"/>
    <s v="Solicitada Anulación"/>
    <d v="2022-08-05T00:00:00"/>
    <x v="40"/>
    <d v="2022-08-05T00:00:00"/>
    <d v="2022-11-30T00:00:00"/>
    <m/>
    <d v="2022-12-28T00:00:00"/>
    <d v="2022-12-30T00:00:00"/>
    <s v="N/A"/>
    <s v="N/A"/>
    <s v="N/A"/>
    <n v="0"/>
    <n v="0"/>
    <n v="0"/>
    <n v="0"/>
    <n v="1.9"/>
    <n v="-1.9"/>
    <n v="1.9"/>
    <n v="-1.9"/>
  </r>
  <r>
    <x v="1"/>
    <s v="Red Distribución"/>
    <x v="4"/>
    <s v="MALLA: FARO+22 F2 IDZONA:323822"/>
    <n v="8346424"/>
    <s v="[EirvceCNTFg]"/>
    <x v="0"/>
    <s v="Confirmado"/>
    <d v="2022-08-05T00:00:00"/>
    <x v="40"/>
    <d v="2022-08-05T00:00:00"/>
    <d v="2022-08-05T00:00:00"/>
    <m/>
    <d v="2022-12-29T00:00:00"/>
    <d v="2023-01-11T00:00:00"/>
    <s v="519 CONDOR"/>
    <s v="519 CONDOR"/>
    <s v="519 CONDOR"/>
    <n v="36.366700649261475"/>
    <n v="4.5639998912811279"/>
    <n v="12.589556612626122"/>
    <n v="53.520257153168728"/>
    <n v="51.206120999999996"/>
    <n v="2.3141361531687323"/>
    <n v="51.206120999999989"/>
    <n v="2.3141361531687394"/>
  </r>
  <r>
    <x v="1"/>
    <s v="Red Distribución"/>
    <x v="4"/>
    <s v="ESPLUGUES DE LLOBREGAT: FARO+22 F2 PONER EN COBERTURA 0810030"/>
    <n v="8346426"/>
    <s v="[EirvceCNTF]"/>
    <x v="0"/>
    <s v="Confirmado"/>
    <d v="2022-07-01T00:00:00"/>
    <x v="181"/>
    <d v="2022-07-01T00:00:00"/>
    <d v="2022-07-01T00:00:00"/>
    <m/>
    <d v="2022-07-13T00:00:00"/>
    <d v="2022-07-14T00:00:00"/>
    <s v="N/A"/>
    <s v="N/A"/>
    <s v="519 CONDOR"/>
    <n v="0"/>
    <n v="0"/>
    <n v="1.3199999928474426"/>
    <n v="1.3199999928474426"/>
    <n v="1.338876"/>
    <n v="-1.8876007152557328E-2"/>
    <n v="1.338876"/>
    <n v="-1.8876007152557328E-2"/>
  </r>
  <r>
    <x v="1"/>
    <s v="100x100"/>
    <x v="4"/>
    <s v="LES FRANQUESES DEL VALLÈS: FARO+22 F2 PONER EN COBERTURA 0865006"/>
    <n v="8347035"/>
    <s v="[EirvceCNTF]"/>
    <x v="0"/>
    <s v="Confirmado"/>
    <d v="2022-06-30T00:00:00"/>
    <x v="529"/>
    <d v="2022-06-29T00:00:00"/>
    <d v="2022-06-30T00:00:00"/>
    <m/>
    <d v="2022-07-05T00:00:00"/>
    <d v="2022-07-12T00:00:00"/>
    <s v="N/A"/>
    <s v="N/A"/>
    <s v="519 CONDOR"/>
    <n v="0"/>
    <n v="0"/>
    <n v="0.87999999523162842"/>
    <n v="0.87999999523162842"/>
    <n v="0.89258400000000004"/>
    <n v="-1.2584004768371626E-2"/>
    <n v="0.89258400000000004"/>
    <n v="-1.2584004768371626E-2"/>
  </r>
  <r>
    <x v="1"/>
    <s v="100x100"/>
    <x v="4"/>
    <s v="LES FRANQUESES DEL VALLÈS: FARO+22 F2 IDZONA:76583"/>
    <n v="8347037"/>
    <s v="[EirveCNTg]"/>
    <x v="1"/>
    <s v="Pend. Cierre Material"/>
    <d v="2022-06-29T00:00:00"/>
    <x v="557"/>
    <d v="2022-07-19T00:00:00"/>
    <d v="2022-06-29T00:00:00"/>
    <m/>
    <d v="2022-12-08T00:00:00"/>
    <d v="2022-12-13T00:00:00"/>
    <s v="519 CONDOR"/>
    <s v="519 CONDOR"/>
    <s v="519 CONDOR"/>
    <n v="25.440300017595291"/>
    <n v="4.5639998912811279"/>
    <n v="12.104799704626203"/>
    <n v="42.109099613502622"/>
    <n v="58.486579183999993"/>
    <n v="-16.377479570497371"/>
    <n v="58.486537999999982"/>
    <n v="-16.37743838649736"/>
  </r>
  <r>
    <x v="1"/>
    <s v="Red Distribución"/>
    <x v="4"/>
    <s v="LA LLAGOSTA: FARO+22 F2 CR-343 L1"/>
    <n v="8347039"/>
    <s v="[EirvcaeCNTF]"/>
    <x v="5"/>
    <s v="Solicitada Anulación"/>
    <d v="2022-07-14T00:00:00"/>
    <x v="558"/>
    <d v="2022-10-14T00:00:00"/>
    <d v="2022-07-14T00:00:00"/>
    <m/>
    <d v="2023-02-02T00:00:00"/>
    <d v="2023-02-06T00:00:00"/>
    <s v="519 CONDOR"/>
    <s v="N/A"/>
    <s v="519 CONDOR"/>
    <n v="18.603800237178802"/>
    <n v="0"/>
    <n v="11.069839698476196"/>
    <n v="29.673639935654997"/>
    <n v="7.2479039999999992"/>
    <n v="22.425735935654998"/>
    <n v="7.2479040000000001"/>
    <n v="22.425735935654998"/>
  </r>
  <r>
    <x v="1"/>
    <s v="Red Distribución"/>
    <x v="4"/>
    <s v="LA GARRIGA: FARO+22 F2 IDZONA:158374"/>
    <n v="8347047"/>
    <s v="[EirveCNT]"/>
    <x v="1"/>
    <s v="Pend. Cierre Material"/>
    <d v="2022-06-29T00:00:00"/>
    <x v="529"/>
    <d v="2022-06-29T00:00:00"/>
    <d v="2022-06-29T00:00:00"/>
    <m/>
    <d v="2022-07-01T00:00:00"/>
    <d v="2022-07-04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LA LLAGOSTA: FARO+22 F2 IDZONA:128618"/>
    <n v="8347051"/>
    <s v="[EirvceCNTFg]"/>
    <x v="0"/>
    <s v="Confirmado"/>
    <d v="2022-07-14T00:00:00"/>
    <x v="526"/>
    <d v="2022-07-14T00:00:00"/>
    <d v="2022-07-14T00:00:00"/>
    <m/>
    <d v="2022-10-10T00:00:00"/>
    <d v="2022-10-13T00:00:00"/>
    <s v="519 CONDOR"/>
    <s v="519 CONDOR"/>
    <s v="519 CONDOR"/>
    <n v="17.721599876880646"/>
    <n v="3.8639999032020569"/>
    <n v="11.002871763822316"/>
    <n v="32.588471543905015"/>
    <n v="34.370541800000005"/>
    <n v="-1.7820702560949897"/>
    <n v="34.370599000000006"/>
    <n v="-1.7821274560949902"/>
  </r>
  <r>
    <x v="1"/>
    <s v="Red Distribución"/>
    <x v="4"/>
    <s v="GAVÀ: FARO+22 F2 PONER EN COBERTURA 0814003"/>
    <n v="8347268"/>
    <s v="[EirvceCNTFg]"/>
    <x v="0"/>
    <s v="Confirmado"/>
    <d v="2022-07-29T00:00:00"/>
    <x v="559"/>
    <d v="2022-09-27T00:00:00"/>
    <d v="2022-07-29T00:00:00"/>
    <m/>
    <d v="2022-10-11T00:00:00"/>
    <d v="2022-10-13T00:00:00"/>
    <s v="N/A"/>
    <s v="N/A"/>
    <s v="519 CONDOR"/>
    <n v="0"/>
    <n v="0"/>
    <n v="1.7599999904632568"/>
    <n v="1.7599999904632568"/>
    <n v="2.6777519999999999"/>
    <n v="-0.91775200953674307"/>
    <n v="2.6777519999999999"/>
    <n v="-0.91775200953674307"/>
  </r>
  <r>
    <x v="1"/>
    <s v="Red Distribución"/>
    <x v="4"/>
    <s v="GAVÀ: FARO+22 F2 IDZONA:71650"/>
    <n v="8347299"/>
    <s v="[irvaeCNT]"/>
    <x v="5"/>
    <s v="Solicitada Anulación"/>
    <m/>
    <x v="554"/>
    <d v="2022-06-30T00:00:00"/>
    <d v="2022-11-30T00:00:00"/>
    <m/>
    <d v="2022-12-28T00:00:00"/>
    <d v="2022-12-30T00:00:00"/>
    <s v="N/A"/>
    <s v="N/A"/>
    <s v="N/A"/>
    <n v="0"/>
    <n v="0"/>
    <n v="0"/>
    <n v="0"/>
    <n v="1.9"/>
    <n v="-1.9"/>
    <n v="1.9"/>
    <n v="-1.9"/>
  </r>
  <r>
    <x v="1"/>
    <s v="Red Distribución"/>
    <x v="4"/>
    <s v="ESPLUGUES DE LLOBREGAT: FARO+22 F2 IDZONA:65519"/>
    <n v="8346159"/>
    <s v="[EirvceCNTFg]"/>
    <x v="0"/>
    <s v="Confirmado"/>
    <d v="2022-06-21T00:00:00"/>
    <x v="312"/>
    <d v="2022-06-15T00:00:00"/>
    <d v="2022-06-21T00:00:00"/>
    <m/>
    <d v="2022-10-28T00:00:00"/>
    <d v="2022-11-04T00:00:00"/>
    <s v="519 CONDOR"/>
    <s v="519 CONDOR"/>
    <s v="519 CONDOR"/>
    <n v="11.68310010433197"/>
    <n v="4.5639998912811279"/>
    <n v="11.058424727758393"/>
    <n v="27.305524723371491"/>
    <n v="31.278466286500002"/>
    <n v="-3.9729415631285114"/>
    <n v="31.278537000000004"/>
    <n v="-3.9730122766285128"/>
  </r>
  <r>
    <x v="1"/>
    <s v="Red Distribución"/>
    <x v="4"/>
    <s v="LA LLAGOSTA: FARO+22 F2 PONER EN COBERTURA 0812005"/>
    <n v="8347048"/>
    <s v="[EirvceCNTF]"/>
    <x v="0"/>
    <s v="Confirmado"/>
    <d v="2022-07-22T00:00:00"/>
    <x v="381"/>
    <d v="2022-07-22T00:00:00"/>
    <d v="2022-07-22T00:00:00"/>
    <m/>
    <d v="2022-07-27T00:00:00"/>
    <d v="2022-07-28T00:00:00"/>
    <s v="N/A"/>
    <s v="N/A"/>
    <s v="519 CONDOR"/>
    <n v="0"/>
    <n v="0"/>
    <n v="2.199999988079071"/>
    <n v="2.199999988079071"/>
    <n v="2.2314600000000002"/>
    <n v="-3.1460011920929176E-2"/>
    <n v="2.2314600000000002"/>
    <n v="-3.1460011920929176E-2"/>
  </r>
  <r>
    <x v="1"/>
    <s v="Red Distribución"/>
    <x v="4"/>
    <s v="GRANOLLERS: FARO+22 F2 IDZONA:76113"/>
    <n v="8349629"/>
    <s v="[EirvceCNTFg]"/>
    <x v="0"/>
    <s v="Confirmado"/>
    <d v="2022-07-01T00:00:00"/>
    <x v="181"/>
    <d v="2022-07-01T00:00:00"/>
    <d v="2022-07-01T00:00:00"/>
    <m/>
    <d v="2022-09-15T00:00:00"/>
    <d v="2022-09-20T00:00:00"/>
    <s v="519 CONDOR"/>
    <s v="519 CONDOR"/>
    <s v="519 CONDOR"/>
    <n v="25.08179959654808"/>
    <n v="4.5639998912811279"/>
    <n v="12.078164676185176"/>
    <n v="41.723964164014383"/>
    <n v="55.501516655699987"/>
    <n v="-13.777552491685604"/>
    <n v="55.501560999999988"/>
    <n v="-13.777596835985605"/>
  </r>
  <r>
    <x v="1"/>
    <s v="Red Distribución"/>
    <x v="4"/>
    <s v="GRANOLLERS: FARO+22 F2 IDZONA:76121"/>
    <n v="8349634"/>
    <s v="[EirvcaCNTF]"/>
    <x v="5"/>
    <s v="Solicitada Anulación"/>
    <d v="2022-08-09T00:00:00"/>
    <x v="39"/>
    <d v="2022-08-09T00:00:00"/>
    <m/>
    <m/>
    <d v="2023-05-15T00:00:00"/>
    <d v="2023-06-13T00:00:00"/>
    <s v="519 CONDOR"/>
    <s v="519 CONDOR"/>
    <s v="519 CONDOR"/>
    <n v="28.947600513696671"/>
    <n v="4.5639998912811279"/>
    <n v="12.82394474678777"/>
    <n v="46.335545151765572"/>
    <n v="8.3003669999999943"/>
    <n v="38.035178151765578"/>
    <n v="8.3003669999999943"/>
    <n v="38.035178151765578"/>
  </r>
  <r>
    <x v="1"/>
    <s v="Red Distribución"/>
    <x v="4"/>
    <s v="GRANOLLERS: FARO+22 F2 IDZONA:76151"/>
    <n v="8349822"/>
    <s v="[EirvcaeCNTF]"/>
    <x v="5"/>
    <s v="Solicitada Anulación"/>
    <d v="2022-07-01T00:00:00"/>
    <x v="181"/>
    <d v="2022-07-01T00:00:00"/>
    <d v="2022-07-01T00:00:00"/>
    <m/>
    <d v="2022-07-26T00:00:00"/>
    <d v="2022-09-14T00:00:00"/>
    <s v="519 CONDOR"/>
    <s v="519 CONDOR"/>
    <s v="519 CONDOR"/>
    <n v="14.888700127601624"/>
    <n v="4.5639998912811279"/>
    <n v="11.301944780434592"/>
    <n v="30.754644799317344"/>
    <n v="6.7811669999999999"/>
    <n v="23.973477799317344"/>
    <n v="6.7811669999999999"/>
    <n v="23.973477799317344"/>
  </r>
  <r>
    <x v="1"/>
    <s v="Red Distribución"/>
    <x v="4"/>
    <s v="GELIDA: FARO+22 F2 IDZONA:217943"/>
    <n v="8349835"/>
    <s v="[EirvceCNTFg]"/>
    <x v="0"/>
    <s v="Confirmado"/>
    <d v="2022-08-05T00:00:00"/>
    <x v="40"/>
    <d v="2022-08-05T00:00:00"/>
    <d v="2023-06-15T00:00:00"/>
    <m/>
    <d v="2023-06-15T00:00:00"/>
    <d v="2023-07-04T00:00:00"/>
    <s v="519 CONDOR"/>
    <s v="519 CONDOR"/>
    <s v="519 CONDOR"/>
    <n v="53.254600465297699"/>
    <n v="4.5639998912811279"/>
    <n v="13.950985536081287"/>
    <n v="71.769585892660118"/>
    <n v="50.248007999999999"/>
    <n v="21.521577892660119"/>
    <n v="50.248007999999999"/>
    <n v="21.521577892660119"/>
  </r>
  <r>
    <x v="1"/>
    <s v="Red Distribución"/>
    <x v="4"/>
    <s v="GELIDA: FARO+22 F2 IDZONA:217947"/>
    <n v="8349850"/>
    <s v="[EirvaCPNT]"/>
    <x v="5"/>
    <s v="Solicitada Anulación"/>
    <d v="2022-08-09T00:00:00"/>
    <x v="47"/>
    <d v="2022-09-19T00:00:00"/>
    <m/>
    <m/>
    <d v="2024-03-06T00:00:00"/>
    <d v="2024-03-06T00:00:00"/>
    <s v="519 CONDOR"/>
    <s v="519 CONDOR"/>
    <s v="519 CONDOR"/>
    <n v="52.106999161958697"/>
    <n v="4.5639998912811279"/>
    <n v="14.288869714402704"/>
    <n v="70.959868767642533"/>
    <n v="8.5733219999999992"/>
    <n v="62.386546767642535"/>
    <n v="8.5733219999999992"/>
    <n v="62.386546767642535"/>
  </r>
  <r>
    <x v="1"/>
    <s v="Red Distribución"/>
    <x v="4"/>
    <s v="GELIDA: FARO+22 F2 PONER EN COBERTURA 0868007"/>
    <n v="8349869"/>
    <s v="[EirvceCNTF]"/>
    <x v="0"/>
    <s v="Confirmado"/>
    <d v="2022-07-01T00:00:00"/>
    <x v="181"/>
    <d v="2022-07-01T00:00:00"/>
    <d v="2022-07-01T00:00:00"/>
    <m/>
    <d v="2022-07-13T00:00:00"/>
    <d v="2022-07-14T00:00:00"/>
    <s v="N/A"/>
    <s v="N/A"/>
    <s v="519 CONDOR"/>
    <n v="0"/>
    <n v="0"/>
    <n v="2.199999988079071"/>
    <n v="2.199999988079071"/>
    <n v="2.2314600000000002"/>
    <n v="-3.1460011920929176E-2"/>
    <n v="2.2314600000000002"/>
    <n v="-3.1460011920929176E-2"/>
  </r>
  <r>
    <x v="1"/>
    <s v="Lista Espera FTTH"/>
    <x v="3"/>
    <s v="HFA/09//VILLARCAYO#SO220550365422#VILLACOMPARADA DE RUEDA, 18"/>
    <n v="8354106"/>
    <s v="[irva]"/>
    <x v="5"/>
    <s v="Solicitada Anulación"/>
    <m/>
    <x v="560"/>
    <d v="2022-06-09T00:00:00"/>
    <m/>
    <m/>
    <m/>
    <m/>
    <s v="519 CONDOR"/>
    <s v="519 CONDOR"/>
    <s v="519 CONDOR"/>
    <n v="55.733799338340759"/>
    <n v="10.289999961853027"/>
    <n v="4.2523999214172363"/>
    <n v="70.276199221611023"/>
    <n v="3.5999999999999996"/>
    <n v="66.676199221611029"/>
    <n v="0"/>
    <n v="70.276199221611023"/>
  </r>
  <r>
    <x v="1"/>
    <s v="Red Distribución"/>
    <x v="4"/>
    <s v="GRANOLLERS: FARO+22 F2 IDZONA:76286"/>
    <n v="8355468"/>
    <s v="[EirvceCNTFg]"/>
    <x v="0"/>
    <s v="Confirmado"/>
    <d v="2022-07-08T00:00:00"/>
    <x v="556"/>
    <d v="2022-07-08T00:00:00"/>
    <d v="2022-07-11T00:00:00"/>
    <m/>
    <d v="2022-10-24T00:00:00"/>
    <d v="2022-11-24T00:00:00"/>
    <s v="519 CONDOR"/>
    <s v="519 CONDOR"/>
    <s v="519 CONDOR"/>
    <n v="17.716900050640106"/>
    <n v="4.5639998912811279"/>
    <n v="11.517307769867598"/>
    <n v="33.798207711788834"/>
    <n v="33.481851000000006"/>
    <n v="0.31635671178882774"/>
    <n v="33.481850999999999"/>
    <n v="0.31635671178883484"/>
  </r>
  <r>
    <x v="1"/>
    <s v="100x100"/>
    <x v="4"/>
    <s v="GRANOLLERS: FARO+22 F2 IDZONA:348916"/>
    <n v="8355570"/>
    <s v="[EirvceCNTFg]"/>
    <x v="0"/>
    <s v="Confirmado"/>
    <d v="2022-07-08T00:00:00"/>
    <x v="556"/>
    <d v="2022-07-08T00:00:00"/>
    <d v="2022-07-11T00:00:00"/>
    <m/>
    <d v="2022-10-05T00:00:00"/>
    <d v="2022-10-21T00:00:00"/>
    <s v="519 CONDOR"/>
    <s v="519 CONDOR"/>
    <s v="519 CONDOR"/>
    <n v="22.934400349855423"/>
    <n v="4.5639998912811279"/>
    <n v="11.914549708832055"/>
    <n v="39.412949949968606"/>
    <n v="43.043323838999989"/>
    <n v="-3.6303738890313824"/>
    <n v="43.043341999999981"/>
    <n v="-3.6303920500313751"/>
  </r>
  <r>
    <x v="1"/>
    <s v="Red Distribución"/>
    <x v="4"/>
    <s v="GURB: FARO+22 F2 IDZONA:277677"/>
    <n v="8355585"/>
    <s v="[EirvceCNTF]"/>
    <x v="0"/>
    <s v="Confirmado"/>
    <d v="2022-07-29T00:00:00"/>
    <x v="55"/>
    <d v="2022-10-17T00:00:00"/>
    <d v="2022-07-29T00:00:00"/>
    <m/>
    <d v="2022-10-28T00:00:00"/>
    <d v="2022-10-31T00:00:00"/>
    <s v="N/A"/>
    <s v="N/A"/>
    <s v="519 CONDOR"/>
    <n v="0"/>
    <n v="0"/>
    <n v="0.43999999761581421"/>
    <n v="0.43999999761581421"/>
    <n v="1.338876"/>
    <n v="-0.89887600238418575"/>
    <n v="1.338876"/>
    <n v="-0.89887600238418575"/>
  </r>
  <r>
    <x v="1"/>
    <s v="Red Distribución"/>
    <x v="4"/>
    <s v="LHOSPITALET DE LLOBREGAT: FARO+22 F2 IDZONA:40983"/>
    <n v="8355599"/>
    <s v="[EirvceCNTFg]"/>
    <x v="0"/>
    <s v="Confirmado"/>
    <d v="2022-07-15T00:00:00"/>
    <x v="561"/>
    <d v="2022-07-15T00:00:00"/>
    <d v="2022-07-15T00:00:00"/>
    <m/>
    <d v="2022-08-13T00:00:00"/>
    <d v="2022-08-31T00:00:00"/>
    <s v="519 CONDOR"/>
    <s v="519 CONDOR"/>
    <s v="519 CONDOR"/>
    <n v="17.605700075626373"/>
    <n v="4.5639998912811279"/>
    <n v="11.508936723604902"/>
    <n v="33.678636690512405"/>
    <n v="31.797473502999999"/>
    <n v="1.8811631875124064"/>
    <n v="31.797542"/>
    <n v="1.8810946905124055"/>
  </r>
  <r>
    <x v="1"/>
    <s v="Red Distribución"/>
    <x v="4"/>
    <s v="LHOSPITALET DE LLOBREGAT: FARO+22 F2 IDZONA:41014"/>
    <n v="8355609"/>
    <s v="[EirvceCNTFg]"/>
    <x v="0"/>
    <s v="Confirmado"/>
    <d v="2022-07-08T00:00:00"/>
    <x v="556"/>
    <d v="2022-07-08T00:00:00"/>
    <d v="2022-07-11T00:00:00"/>
    <m/>
    <d v="2022-08-30T00:00:00"/>
    <d v="2022-09-08T00:00:00"/>
    <s v="519 CONDOR"/>
    <s v="519 CONDOR"/>
    <s v="519 CONDOR"/>
    <n v="9.3771001100540161"/>
    <n v="4.5639998912811279"/>
    <n v="10.882633699711771"/>
    <n v="24.823733701046915"/>
    <n v="20.9044466468"/>
    <n v="3.9192870542469151"/>
    <n v="20.904457000000001"/>
    <n v="3.9192767010469147"/>
  </r>
  <r>
    <x v="1"/>
    <s v="Red Distribución"/>
    <x v="4"/>
    <s v="LHOSPITALET DE LLOBREGAT: FARO+22 F2 IDZONA:41033"/>
    <n v="8355627"/>
    <s v="[EirvceCNTFg]"/>
    <x v="0"/>
    <s v="Confirmado"/>
    <d v="2022-08-09T00:00:00"/>
    <x v="39"/>
    <d v="2022-08-09T00:00:00"/>
    <d v="2022-08-29T00:00:00"/>
    <m/>
    <d v="2023-03-08T00:00:00"/>
    <d v="2023-03-16T00:00:00"/>
    <s v="519 CONDOR"/>
    <s v="519 CONDOR"/>
    <s v="519 CONDOR"/>
    <n v="101.23800086975098"/>
    <n v="4.5639998912811279"/>
    <n v="17.873179809343512"/>
    <n v="123.67518057037562"/>
    <n v="72.399014000000008"/>
    <n v="51.276166570375608"/>
    <n v="72.399013999999994"/>
    <n v="51.276166570375622"/>
  </r>
  <r>
    <x v="1"/>
    <s v="Red Distribución"/>
    <x v="4"/>
    <s v="LHOSPITALET DE LLOBREGAT: FARO+22 F2 IDZONA:41041"/>
    <n v="8355633"/>
    <s v="[EirvceCNTfFg]"/>
    <x v="0"/>
    <s v="Confirmado"/>
    <d v="2022-07-15T00:00:00"/>
    <x v="561"/>
    <d v="2022-07-15T00:00:00"/>
    <d v="2022-07-15T00:00:00"/>
    <m/>
    <d v="2023-07-28T00:00:00"/>
    <d v="2023-08-11T00:00:00"/>
    <s v="519 CONDOR"/>
    <s v="519 CONDOR"/>
    <s v="519 CONDOR"/>
    <n v="16.974600046873093"/>
    <n v="4.5639998912811279"/>
    <n v="11.460993788530438"/>
    <n v="32.999593726684658"/>
    <n v="34.512522999999995"/>
    <n v="-1.5129292733153363"/>
    <n v="34.512523000000002"/>
    <n v="-1.5129292733153434"/>
  </r>
  <r>
    <x v="1"/>
    <s v="Red Distribución"/>
    <x v="4"/>
    <s v="LHOSPITALET DE LLOBREGAT: FARO+22 F2 IDZONA:41046"/>
    <n v="8355670"/>
    <s v="[EirvaCNTf]"/>
    <x v="5"/>
    <s v="Solicitada Anulación"/>
    <d v="2022-07-15T00:00:00"/>
    <x v="526"/>
    <d v="2022-07-14T00:00:00"/>
    <m/>
    <m/>
    <d v="2024-03-08T00:00:00"/>
    <d v="2024-03-08T00:00:00"/>
    <s v="519 CONDOR"/>
    <s v="519 CONDOR"/>
    <s v="519 CONDOR"/>
    <n v="12.788300037384033"/>
    <n v="4.5639998912811279"/>
    <n v="11.142134754937663"/>
    <n v="28.494434683602826"/>
    <n v="6.6852809999999998"/>
    <n v="21.809153683602826"/>
    <n v="6.6852809999999998"/>
    <n v="21.809153683602826"/>
  </r>
  <r>
    <x v="1"/>
    <s v="Red Distribución"/>
    <x v="4"/>
    <s v="LHOSPITALET DE LLOBREGAT: FARO+22 F2 IDZONA:41051"/>
    <n v="8355673"/>
    <s v="[EirvceCNTFg]"/>
    <x v="0"/>
    <s v="Confirmado"/>
    <d v="2022-07-29T00:00:00"/>
    <x v="562"/>
    <d v="2022-07-29T00:00:00"/>
    <d v="2022-08-01T00:00:00"/>
    <m/>
    <d v="2023-03-08T00:00:00"/>
    <d v="2023-03-16T00:00:00"/>
    <s v="519 CONDOR"/>
    <s v="519 CONDOR"/>
    <s v="519 CONDOR"/>
    <n v="61.93950030207634"/>
    <n v="4.5639998912811279"/>
    <n v="14.882449643220752"/>
    <n v="81.38594983657822"/>
    <n v="58.297614000000003"/>
    <n v="23.088335836578217"/>
    <n v="58.297614000000003"/>
    <n v="23.088335836578217"/>
  </r>
  <r>
    <x v="1"/>
    <s v="Red Distribución"/>
    <x v="4"/>
    <s v="LHOSPITALET DE LLOBREGAT: FARO+22 F2 IDZONA:53010"/>
    <n v="8355679"/>
    <s v="[EirvceCNTFg]"/>
    <x v="0"/>
    <s v="Confirmado"/>
    <d v="2022-07-22T00:00:00"/>
    <x v="381"/>
    <d v="2022-07-22T00:00:00"/>
    <d v="2022-08-01T00:00:00"/>
    <m/>
    <d v="2022-08-30T00:00:00"/>
    <d v="2022-09-08T00:00:00"/>
    <s v="519 CONDOR"/>
    <s v="519 CONDOR"/>
    <s v="519 CONDOR"/>
    <n v="17.314499914646149"/>
    <n v="4.5639998912811279"/>
    <n v="11.850625698633284"/>
    <n v="33.729125504560557"/>
    <n v="38.412581299999992"/>
    <n v="-4.6834557954394356"/>
    <n v="38.412566999999996"/>
    <n v="-4.683441495439439"/>
  </r>
  <r>
    <x v="1"/>
    <s v="Red Distribución"/>
    <x v="4"/>
    <s v="LHOSPITALET DE LLOBREGAT: FARO+22 F2 IDZONA:54609"/>
    <n v="8355681"/>
    <s v="[EirvceCNTFg]"/>
    <x v="0"/>
    <s v="Confirmado"/>
    <d v="2022-07-28T00:00:00"/>
    <x v="563"/>
    <d v="2022-07-27T00:00:00"/>
    <d v="2022-08-01T00:00:00"/>
    <m/>
    <d v="2022-09-07T00:00:00"/>
    <d v="2022-09-13T00:00:00"/>
    <s v="519 CONDOR"/>
    <s v="519 CONDOR"/>
    <s v="519 CONDOR"/>
    <n v="25.651200205087662"/>
    <n v="4.5639998912811279"/>
    <n v="12.121541652002366"/>
    <n v="42.336741748371153"/>
    <n v="44.286002879999998"/>
    <n v="-1.9492611316288446"/>
    <n v="44.285980000000002"/>
    <n v="-1.9492382516288487"/>
  </r>
  <r>
    <x v="1"/>
    <s v="Red Distribución"/>
    <x v="4"/>
    <s v="LHOSPITALET DE LLOBREGAT: FARO+22 F2 IDZONA:54617"/>
    <n v="8355686"/>
    <s v="[EirvcaeCNTF]"/>
    <x v="5"/>
    <s v="Solicitada Anulación"/>
    <d v="2022-08-01T00:00:00"/>
    <x v="564"/>
    <d v="2022-07-25T00:00:00"/>
    <d v="2022-08-01T00:00:00"/>
    <m/>
    <d v="2023-03-27T00:00:00"/>
    <d v="2023-04-14T00:00:00"/>
    <s v="519 CONDOR"/>
    <s v="519 CONDOR"/>
    <s v="519 CONDOR"/>
    <n v="18.673100113868713"/>
    <n v="4.5639998912811279"/>
    <n v="11.590363698580921"/>
    <n v="34.827463703730764"/>
    <n v="6.9539139999999993"/>
    <n v="27.873549703730767"/>
    <n v="6.9539140000000002"/>
    <n v="27.873549703730763"/>
  </r>
  <r>
    <x v="1"/>
    <s v="Red Distribución"/>
    <x v="4"/>
    <s v="LHOSPITALET DE LLOBREGAT: FARO+22 F2 IDZONA:54622"/>
    <n v="8355688"/>
    <s v="[EirvaCNT]"/>
    <x v="5"/>
    <s v="Solicitada Anulación"/>
    <d v="2022-07-28T00:00:00"/>
    <x v="563"/>
    <d v="2022-07-27T00:00:00"/>
    <m/>
    <m/>
    <d v="2024-03-08T00:00:00"/>
    <d v="2024-03-08T00:00:00"/>
    <s v="519 CONDOR"/>
    <s v="519 CONDOR"/>
    <s v="519 CONDOR"/>
    <n v="12.227500081062317"/>
    <n v="4.5639998912811279"/>
    <n v="11.099518796521558"/>
    <n v="27.891018768865003"/>
    <n v="7.2654069999999997"/>
    <n v="20.625611768865003"/>
    <n v="7.2654069999999997"/>
    <n v="20.625611768865003"/>
  </r>
  <r>
    <x v="1"/>
    <s v="Red Distribución"/>
    <x v="4"/>
    <s v="LHOSPITALET DE LLOBREGAT: FARO+22 F2 IDZONA:54625"/>
    <n v="8355691"/>
    <s v="[EirvaeCNT]"/>
    <x v="5"/>
    <s v="Solicitada Anulación"/>
    <d v="2022-07-28T00:00:00"/>
    <x v="563"/>
    <d v="2022-07-27T00:00:00"/>
    <d v="2022-08-01T00:00:00"/>
    <m/>
    <d v="2023-11-28T00:00:00"/>
    <d v="2024-01-19T00:00:00"/>
    <s v="519 CONDOR"/>
    <s v="519 CONDOR"/>
    <s v="519 CONDOR"/>
    <n v="13.366299986839294"/>
    <n v="4.5639998912811279"/>
    <n v="11.186272748155936"/>
    <n v="29.116572626276358"/>
    <n v="6.7111549999999998"/>
    <n v="22.40541762627636"/>
    <n v="6.7111549999999998"/>
    <n v="22.40541762627636"/>
  </r>
  <r>
    <x v="1"/>
    <s v="Red Distribución"/>
    <x v="4"/>
    <s v="LHOSPITALET DE LLOBREGAT: FARO+22 F2 IDZONA:54626"/>
    <n v="8355692"/>
    <s v="[EirvaeCNT]"/>
    <x v="5"/>
    <s v="Solicitada Anulación"/>
    <d v="2022-07-28T00:00:00"/>
    <x v="563"/>
    <d v="2022-07-27T00:00:00"/>
    <d v="2022-08-01T00:00:00"/>
    <m/>
    <d v="2023-12-13T00:00:00"/>
    <d v="2024-01-19T00:00:00"/>
    <s v="519 CONDOR"/>
    <s v="519 CONDOR"/>
    <s v="519 CONDOR"/>
    <n v="15.39710009098053"/>
    <n v="4.5639998912811279"/>
    <n v="11.340755651845278"/>
    <n v="31.301855634106936"/>
    <n v="6.803996999999999"/>
    <n v="24.497858634106937"/>
    <n v="6.8039970000000007"/>
    <n v="24.497858634106933"/>
  </r>
  <r>
    <x v="1"/>
    <s v="Red Distribución"/>
    <x v="4"/>
    <s v="LHOSPITALET DE LLOBREGAT: FARO+22 F2 IDZONA:54627"/>
    <n v="8355693"/>
    <s v="[EirvcaeCNTF]"/>
    <x v="5"/>
    <s v="Solicitada Anulación"/>
    <d v="2022-08-05T00:00:00"/>
    <x v="40"/>
    <d v="2022-08-05T00:00:00"/>
    <d v="2022-08-05T00:00:00"/>
    <m/>
    <d v="2023-02-16T00:00:00"/>
    <d v="2023-02-22T00:00:00"/>
    <s v="519 CONDOR"/>
    <s v="519 CONDOR"/>
    <s v="519 CONDOR"/>
    <n v="24.890900313854218"/>
    <n v="4.5639998912811279"/>
    <n v="12.062944763611181"/>
    <n v="41.51784496874653"/>
    <n v="7.8437669999999997"/>
    <n v="33.674077968746531"/>
    <n v="7.8437669999999997"/>
    <n v="33.674077968746531"/>
  </r>
  <r>
    <x v="1"/>
    <s v="Red Distribución"/>
    <x v="4"/>
    <s v="LHOSPITALET DE LLOBREGAT: FARO+22 F2 IDZONA:54726"/>
    <n v="8355695"/>
    <s v="[EirveCNTg]"/>
    <x v="1"/>
    <s v="Pend. Cierre Material"/>
    <d v="2022-07-27T00:00:00"/>
    <x v="563"/>
    <d v="2022-07-27T00:00:00"/>
    <d v="2023-06-06T00:00:00"/>
    <m/>
    <d v="2023-06-27T00:00:00"/>
    <d v="2025-10-15T00:00:00"/>
    <s v="519 CONDOR"/>
    <s v="519 CONDOR"/>
    <s v="519 CONDOR"/>
    <n v="31.620999395847321"/>
    <n v="4.5639998912811279"/>
    <n v="12.82394474678777"/>
    <n v="49.008944033916222"/>
    <n v="56.818531000000007"/>
    <n v="-7.8095869660837849"/>
    <n v="56.818531000000007"/>
    <n v="-7.8095869660837849"/>
  </r>
  <r>
    <x v="1"/>
    <s v="Red Distribución"/>
    <x v="4"/>
    <s v="LHOSPITALET DE LLOBREGAT: FARO+22 F2 IDZONA:54728"/>
    <n v="8355698"/>
    <s v="[EirvaeCNT]"/>
    <x v="5"/>
    <s v="Solicitada Anulación"/>
    <d v="2022-07-27T00:00:00"/>
    <x v="563"/>
    <d v="2022-07-27T00:00:00"/>
    <d v="2022-08-01T00:00:00"/>
    <m/>
    <d v="2023-11-28T00:00:00"/>
    <d v="2023-12-05T00:00:00"/>
    <s v="519 CONDOR"/>
    <s v="519 CONDOR"/>
    <s v="519 CONDOR"/>
    <n v="24.16999951004982"/>
    <n v="4.5639998912811279"/>
    <n v="12.383325686856896"/>
    <n v="41.11732508818784"/>
    <n v="8.035539"/>
    <n v="33.08178608818784"/>
    <n v="8.035539"/>
    <n v="33.08178608818784"/>
  </r>
  <r>
    <x v="1"/>
    <s v="Red Distribución"/>
    <x v="4"/>
    <s v="LHOSPITALET DE LLOBREGAT: FARO+22 F2 IDZONA:54730"/>
    <n v="8355700"/>
    <s v="[EirvcaeCNTF]"/>
    <x v="5"/>
    <s v="Solicitada Anulación"/>
    <d v="2022-07-28T00:00:00"/>
    <x v="555"/>
    <d v="2022-08-02T00:00:00"/>
    <d v="2022-08-03T00:00:00"/>
    <m/>
    <d v="2022-09-22T00:00:00"/>
    <d v="2022-09-23T00:00:00"/>
    <s v="519 CONDOR"/>
    <s v="519 CONDOR"/>
    <s v="519 CONDOR"/>
    <n v="128.20949906110764"/>
    <n v="4.5639998912811279"/>
    <n v="19.925596856866278"/>
    <n v="152.69909580925503"/>
    <n v="12.561205999999999"/>
    <n v="140.13788980925503"/>
    <n v="12.561205999999999"/>
    <n v="140.13788980925503"/>
  </r>
  <r>
    <x v="1"/>
    <s v="Red Distribución"/>
    <x v="4"/>
    <s v="LHOSPITALET DE LLOBREGAT: FARO+22 F2 IDZONA:54741"/>
    <n v="8355702"/>
    <s v="[EirvceCNTFg]"/>
    <x v="0"/>
    <s v="Confirmado"/>
    <d v="2022-07-28T00:00:00"/>
    <x v="563"/>
    <d v="2022-07-27T00:00:00"/>
    <d v="2022-08-01T00:00:00"/>
    <m/>
    <d v="2023-05-02T00:00:00"/>
    <d v="2023-05-15T00:00:00"/>
    <s v="519 CONDOR"/>
    <s v="519 CONDOR"/>
    <s v="519 CONDOR"/>
    <n v="16.249499917030334"/>
    <n v="4.5639998912811279"/>
    <n v="11.471647741847157"/>
    <n v="32.285147550158619"/>
    <n v="46.362400999999991"/>
    <n v="-14.077253449841372"/>
    <n v="46.362401000000006"/>
    <n v="-14.077253449841386"/>
  </r>
  <r>
    <x v="1"/>
    <s v="Red Distribución"/>
    <x v="4"/>
    <s v="LHOSPITALET DE LLOBREGAT: FARO+22 F2 IDZONA:54756"/>
    <n v="8355703"/>
    <s v="[EirvceCNTfFg]"/>
    <x v="0"/>
    <s v="Confirmado"/>
    <d v="2022-07-28T00:00:00"/>
    <x v="563"/>
    <d v="2022-07-27T00:00:00"/>
    <d v="2022-08-01T00:00:00"/>
    <m/>
    <d v="2023-03-08T00:00:00"/>
    <d v="2023-03-16T00:00:00"/>
    <s v="519 CONDOR"/>
    <s v="519 CONDOR"/>
    <s v="519 CONDOR"/>
    <n v="17.86709988117218"/>
    <n v="4.5639998912811279"/>
    <n v="11.528722740585401"/>
    <n v="33.959822513038709"/>
    <n v="39.111530999999999"/>
    <n v="-5.1517084869612901"/>
    <n v="39.111530999999999"/>
    <n v="-5.1517084869612901"/>
  </r>
  <r>
    <x v="1"/>
    <s v="Red Distribución"/>
    <x v="4"/>
    <s v="LHOSPITALET DE LLOBREGAT: FARO+22 F2 IDZONA:54764"/>
    <n v="8355706"/>
    <s v="[EirvcaeCNTF]"/>
    <x v="5"/>
    <s v="Solicitada Anulación"/>
    <d v="2022-07-29T00:00:00"/>
    <x v="562"/>
    <d v="2022-07-29T00:00:00"/>
    <d v="2022-08-01T00:00:00"/>
    <m/>
    <d v="2023-01-19T00:00:00"/>
    <d v="2023-02-06T00:00:00"/>
    <s v="519 CONDOR"/>
    <s v="519 CONDOR"/>
    <s v="519 CONDOR"/>
    <n v="19.112400323152542"/>
    <n v="4.5639998912811279"/>
    <n v="12.063847736098289"/>
    <n v="35.740247950531959"/>
    <n v="6.9736999999999991"/>
    <n v="28.766547950531958"/>
    <n v="6.9737"/>
    <n v="28.766547950531958"/>
  </r>
  <r>
    <x v="1"/>
    <s v="Red Distribución"/>
    <x v="4"/>
    <s v="LHOSPITALET DE LLOBREGAT: FARO+22 F2 IDZONA:202902"/>
    <n v="8355707"/>
    <s v="[EirvcaeCNTF]"/>
    <x v="5"/>
    <s v="Solicitada Anulación"/>
    <d v="2022-07-28T00:00:00"/>
    <x v="563"/>
    <d v="2022-07-27T00:00:00"/>
    <d v="2022-08-01T00:00:00"/>
    <m/>
    <d v="2022-08-30T00:00:00"/>
    <d v="2022-09-01T00:00:00"/>
    <s v="519 CONDOR"/>
    <s v="519 CONDOR"/>
    <s v="519 CONDOR"/>
    <n v="21.596000343561172"/>
    <n v="4.5639998912811279"/>
    <n v="11.812575699474454"/>
    <n v="37.972575934316751"/>
    <n v="7.6930889999999996"/>
    <n v="30.279486934316751"/>
    <n v="7.6930889999999996"/>
    <n v="30.279486934316751"/>
  </r>
  <r>
    <x v="1"/>
    <s v="Red Distribución"/>
    <x v="4"/>
    <s v="LHOSPITALET DE LLOBREGAT: FARO+22 F2 IDZONA:205587"/>
    <n v="8355708"/>
    <s v="[EirvaeCNT]"/>
    <x v="5"/>
    <s v="Solicitada Anulación"/>
    <d v="2022-08-02T00:00:00"/>
    <x v="555"/>
    <d v="2022-08-02T00:00:00"/>
    <d v="2022-08-03T00:00:00"/>
    <m/>
    <d v="2023-12-01T00:00:00"/>
    <d v="2023-12-05T00:00:00"/>
    <s v="519 CONDOR"/>
    <s v="519 CONDOR"/>
    <s v="519 CONDOR"/>
    <n v="21.151400417089462"/>
    <n v="4.5639998912811279"/>
    <n v="12.219091657188715"/>
    <n v="37.934491965559303"/>
    <n v="7.6733029999999989"/>
    <n v="30.261188965559306"/>
    <n v="7.6733029999999998"/>
    <n v="30.261188965559302"/>
  </r>
  <r>
    <x v="1"/>
    <s v="Red Distribución"/>
    <x v="4"/>
    <s v="LHOSPITALET DE LLOBREGAT: FARO+22 F2 PONER EN COBERTURA 0810023"/>
    <n v="8355709"/>
    <s v="[EirvceCNTF]"/>
    <x v="0"/>
    <s v="Confirmado"/>
    <d v="2022-08-10T00:00:00"/>
    <x v="552"/>
    <d v="2022-08-10T00:00:00"/>
    <d v="2022-08-10T00:00:00"/>
    <m/>
    <d v="2022-08-22T00:00:00"/>
    <d v="2022-08-23T00:00:00"/>
    <s v="N/A"/>
    <s v="N/A"/>
    <s v="519 CONDOR"/>
    <n v="0"/>
    <n v="0"/>
    <n v="2.6399999856948853"/>
    <n v="2.6399999856948853"/>
    <n v="2.6777519999999999"/>
    <n v="-3.7752014305114656E-2"/>
    <n v="2.6777519999999999"/>
    <n v="-3.7752014305114656E-2"/>
  </r>
  <r>
    <x v="1"/>
    <s v="Lista Espera FTTH"/>
    <x v="3"/>
    <s v="HFA/09/QUISICEDO#SO220652187531#Poblado de Quisicedo 5"/>
    <n v="8359609"/>
    <s v="[irvceCNTFg]"/>
    <x v="0"/>
    <s v="Confirmado"/>
    <m/>
    <x v="565"/>
    <d v="2022-08-03T00:00:00"/>
    <d v="2022-06-21T00:00:00"/>
    <m/>
    <d v="2022-08-18T00:00:00"/>
    <d v="2022-09-08T00:00:00"/>
    <s v="519 CONDOR"/>
    <s v="N/A"/>
    <s v="519 CONDOR"/>
    <n v="19.642499685287476"/>
    <n v="0"/>
    <n v="6"/>
    <n v="25.642499685287476"/>
    <n v="28.971365000000006"/>
    <n v="-3.3288653147125302"/>
    <n v="28.971365000000006"/>
    <n v="-3.3288653147125302"/>
  </r>
  <r>
    <x v="1"/>
    <s v="100x100"/>
    <x v="4"/>
    <s v="GRANOLLERS: FARO+22 F2 IDZONA:76670"/>
    <n v="8351470"/>
    <s v="[EirvaeCNT]"/>
    <x v="5"/>
    <s v="Solicitada Anulación"/>
    <d v="2022-06-29T00:00:00"/>
    <x v="566"/>
    <d v="2023-05-12T00:00:00"/>
    <d v="2022-06-29T00:00:00"/>
    <m/>
    <d v="2023-11-28T00:00:00"/>
    <d v="2024-02-26T00:00:00"/>
    <s v="519 CONDOR"/>
    <s v="519 CONDOR"/>
    <s v="519 CONDOR"/>
    <n v="13.422600120306015"/>
    <n v="4.5639998912811279"/>
    <n v="11.190838707413212"/>
    <n v="29.177438719000357"/>
    <n v="6.8102120457000002"/>
    <n v="22.367226673300358"/>
    <n v="6.8101519999999987"/>
    <n v="22.367286719000358"/>
  </r>
  <r>
    <x v="1"/>
    <s v="Red Distribución"/>
    <x v="4"/>
    <s v="PARETS DEL VALLES: FARO 22 FASE 2 Z00000"/>
    <n v="8363235"/>
    <s v="[EirvceCNTFg]"/>
    <x v="0"/>
    <s v="Confirmado"/>
    <d v="2022-06-30T00:00:00"/>
    <x v="554"/>
    <d v="2022-06-30T00:00:00"/>
    <d v="2022-06-30T00:00:00"/>
    <m/>
    <d v="2022-11-16T00:00:00"/>
    <d v="2022-11-22T00:00:00"/>
    <s v="519 CONDOR"/>
    <s v="N/A"/>
    <s v="519 CONDOR"/>
    <n v="57.824801117181778"/>
    <n v="0"/>
    <n v="16.121901610757739"/>
    <n v="73.94670272793951"/>
    <n v="83.969555999999983"/>
    <n v="-10.022853272060473"/>
    <n v="83.969698999999977"/>
    <n v="-10.022996272060468"/>
  </r>
  <r>
    <x v="1"/>
    <s v="Red Distribución"/>
    <x v="4"/>
    <s v="PARETS DEL VALLES: FARO 22 FASE 2 Z131330"/>
    <n v="8363826"/>
    <s v="[EirvceCNTFg]"/>
    <x v="0"/>
    <s v="Confirmado"/>
    <d v="2022-07-01T00:00:00"/>
    <x v="181"/>
    <d v="2022-07-01T00:00:00"/>
    <d v="2022-07-01T00:00:00"/>
    <m/>
    <d v="2022-09-27T00:00:00"/>
    <d v="2022-10-04T00:00:00"/>
    <s v="519 CONDOR"/>
    <s v="N/A"/>
    <s v="519 CONDOR"/>
    <n v="22.04690009355545"/>
    <n v="0"/>
    <n v="13.399804636099265"/>
    <n v="35.446704729654712"/>
    <n v="64.698700326899996"/>
    <n v="-29.251995597245283"/>
    <n v="64.698701999999983"/>
    <n v="-29.251997270345271"/>
  </r>
  <r>
    <x v="1"/>
    <s v="Red Distribución"/>
    <x v="4"/>
    <s v="PARETS DEL VALLES: FARO 22 FASE 2 Z00000"/>
    <n v="8364129"/>
    <s v="[EirvceCNTFg]"/>
    <x v="0"/>
    <s v="Confirmado"/>
    <d v="2022-07-03T00:00:00"/>
    <x v="567"/>
    <d v="2022-07-02T00:00:00"/>
    <d v="2022-07-04T00:00:00"/>
    <m/>
    <d v="2022-10-11T00:00:00"/>
    <d v="2022-10-13T00:00:00"/>
    <s v="519 CONDOR"/>
    <s v="N/A"/>
    <s v="519 CONDOR"/>
    <n v="24.643900394439697"/>
    <n v="0"/>
    <n v="13.59690364335394"/>
    <n v="38.240804037793637"/>
    <n v="49.678387083399997"/>
    <n v="-11.43758304560636"/>
    <n v="49.678418000000001"/>
    <n v="-11.437613962206363"/>
  </r>
  <r>
    <x v="1"/>
    <s v="Red Distribución"/>
    <x v="4"/>
    <s v="PARETS DEL VALLES: FARO 22 FASE 2 Z00000"/>
    <n v="8364711"/>
    <s v="[EirvceCNTFg]"/>
    <x v="0"/>
    <s v="Confirmado"/>
    <d v="2022-07-05T00:00:00"/>
    <x v="568"/>
    <d v="2022-08-17T00:00:00"/>
    <d v="2022-07-05T00:00:00"/>
    <m/>
    <d v="2022-08-16T00:00:00"/>
    <d v="2022-08-31T00:00:00"/>
    <s v="519 CONDOR"/>
    <s v="N/A"/>
    <s v="519 CONDOR"/>
    <n v="7.5856000483036041"/>
    <n v="0"/>
    <n v="12.299398730097547"/>
    <n v="19.884998778401151"/>
    <n v="26.5830781905"/>
    <n v="-6.6980794120988492"/>
    <n v="26.583102"/>
    <n v="-6.6981032215988492"/>
  </r>
  <r>
    <x v="1"/>
    <s v="Sin Definir"/>
    <x v="3"/>
    <s v="P100_2022 FARO F2 0961003 zona 143776"/>
    <n v="8362416"/>
    <s v="[EirveCNTg]"/>
    <x v="1"/>
    <s v="Pend. Cierre Material"/>
    <d v="2022-07-07T00:00:00"/>
    <x v="569"/>
    <d v="2022-08-12T00:00:00"/>
    <d v="2022-08-12T00:00:00"/>
    <m/>
    <d v="2022-11-25T00:00:00"/>
    <d v="2022-12-19T00:00:00"/>
    <s v="519 CONDOR"/>
    <s v="N/A"/>
    <s v="519 CONDOR"/>
    <n v="33.067899495363235"/>
    <n v="0"/>
    <n v="12.338426676237539"/>
    <n v="45.406326171600774"/>
    <n v="69.598331999999999"/>
    <n v="-24.192005828399225"/>
    <n v="69.598332000000028"/>
    <n v="-24.192005828399253"/>
  </r>
  <r>
    <x v="1"/>
    <s v="Sin Definir"/>
    <x v="3"/>
    <s v="P100_2022 FARO F2 0961003 zona 143787"/>
    <n v="8362418"/>
    <s v="[EirveCNTg]"/>
    <x v="1"/>
    <s v="Pend. Cierre Material"/>
    <d v="2022-07-07T00:00:00"/>
    <x v="569"/>
    <d v="2022-08-12T00:00:00"/>
    <d v="2022-08-12T00:00:00"/>
    <m/>
    <d v="2022-12-16T00:00:00"/>
    <d v="2023-01-04T00:00:00"/>
    <s v="519 CONDOR"/>
    <s v="N/A"/>
    <s v="519 CONDOR"/>
    <n v="92.130200058221817"/>
    <n v="0"/>
    <n v="16.832892391087462"/>
    <n v="108.96309244930927"/>
    <n v="110.59182200000001"/>
    <n v="-1.6287295506907356"/>
    <n v="110.59182199999999"/>
    <n v="-1.6287295506907213"/>
  </r>
  <r>
    <x v="1"/>
    <s v="Red Distribución"/>
    <x v="4"/>
    <s v="SANT BOI DE LLOBREGAT: FARO+22 F1 idZona 71831 A Torre de la Vila 63"/>
    <n v="8364779"/>
    <s v="[EirvcaCNTF]"/>
    <x v="5"/>
    <s v="Solicitada Anulación"/>
    <d v="2022-08-05T00:00:00"/>
    <x v="570"/>
    <d v="2022-07-07T00:00:00"/>
    <m/>
    <m/>
    <d v="2023-06-12T00:00:00"/>
    <d v="2023-06-12T00:00:00"/>
    <s v="519 CONDOR"/>
    <s v="N/A"/>
    <s v="519 CONDOR"/>
    <n v="38.704698726534843"/>
    <n v="0"/>
    <n v="12.766869748049526"/>
    <n v="51.471568474584373"/>
    <n v="8.8721219999999992"/>
    <n v="42.599446474584376"/>
    <n v="7.6601219999999994"/>
    <n v="43.811446474584372"/>
  </r>
  <r>
    <x v="1"/>
    <s v="Red Distribución"/>
    <x v="4"/>
    <s v="SANTA PERPETUA DE MOGODA: FARO 22 FASE 2 Z00000"/>
    <n v="8365377"/>
    <s v="[EirveCNTg]"/>
    <x v="1"/>
    <s v="Pend. Cierre Material"/>
    <d v="2022-07-06T00:00:00"/>
    <x v="571"/>
    <d v="2022-07-06T00:00:00"/>
    <d v="2024-08-16T00:00:00"/>
    <m/>
    <d v="2024-08-19T00:00:00"/>
    <d v="2024-09-12T00:00:00"/>
    <s v="519 CONDOR"/>
    <s v="N/A"/>
    <s v="519 CONDOR"/>
    <n v="20.351700007915497"/>
    <n v="0"/>
    <n v="13.270434726048782"/>
    <n v="33.62213473396428"/>
    <n v="76.760959"/>
    <n v="-43.138824266035719"/>
    <n v="76.760958999999986"/>
    <n v="-43.138824266035705"/>
  </r>
  <r>
    <x v="1"/>
    <s v="Red Distribución"/>
    <x v="4"/>
    <s v="SANTA PERPETUA DE MOGODA: FARO 22 FASE 2 Z174740"/>
    <n v="8366066"/>
    <s v="[EirvceCNTFg]"/>
    <x v="0"/>
    <s v="Confirmado"/>
    <d v="2022-07-08T00:00:00"/>
    <x v="556"/>
    <d v="2022-07-08T00:00:00"/>
    <d v="2022-07-12T00:00:00"/>
    <m/>
    <d v="2022-09-13T00:00:00"/>
    <d v="2022-09-15T00:00:00"/>
    <s v="519 CONDOR"/>
    <s v="N/A"/>
    <s v="519 CONDOR"/>
    <n v="21.486800223588943"/>
    <n v="0"/>
    <n v="13.35718867768316"/>
    <n v="34.843988901272105"/>
    <n v="41.484316328699997"/>
    <n v="-6.6403274274278914"/>
    <n v="41.484258999999994"/>
    <n v="-6.6402700987278891"/>
  </r>
  <r>
    <x v="1"/>
    <s v="Red Distribución"/>
    <x v="4"/>
    <s v="SANTA PERPETUA DE MOGODA: FARO 22 FASE 2 Z255537"/>
    <n v="8367049"/>
    <s v="[EirvceCNTFg]"/>
    <x v="0"/>
    <s v="Confirmado"/>
    <d v="2022-07-12T00:00:00"/>
    <x v="572"/>
    <d v="2022-07-11T00:00:00"/>
    <d v="2022-07-12T00:00:00"/>
    <m/>
    <d v="2022-11-07T00:00:00"/>
    <d v="2022-11-18T00:00:00"/>
    <s v="519 CONDOR"/>
    <s v="N/A"/>
    <s v="519 CONDOR"/>
    <n v="16.130100071430206"/>
    <n v="0"/>
    <n v="12.949292640252756"/>
    <n v="29.079392711682964"/>
    <n v="37.852637999999999"/>
    <n v="-8.7732452883170353"/>
    <n v="37.419919999999998"/>
    <n v="-8.340527288317034"/>
  </r>
  <r>
    <x v="1"/>
    <s v="Red Distribución"/>
    <x v="4"/>
    <s v="SANTA PERPETUA DE MOGODA: FARO 22 FASE 2 Z174665"/>
    <n v="8366833"/>
    <s v="[EirvcaeCNTF]"/>
    <x v="5"/>
    <s v="Solicitada Anulación"/>
    <d v="2022-07-11T00:00:00"/>
    <x v="572"/>
    <d v="2022-07-11T00:00:00"/>
    <d v="2022-07-12T00:00:00"/>
    <m/>
    <d v="2023-03-02T00:00:00"/>
    <d v="2023-03-03T00:00:00"/>
    <s v="519 CONDOR"/>
    <s v="N/A"/>
    <s v="519 CONDOR"/>
    <n v="72.977900505065918"/>
    <n v="0"/>
    <n v="17.275577863939965"/>
    <n v="90.253478369005876"/>
    <n v="9.8314989999999991"/>
    <n v="80.421979369005882"/>
    <n v="9.8314989999999991"/>
    <n v="80.421979369005882"/>
  </r>
  <r>
    <x v="1"/>
    <s v="Sin Definir"/>
    <x v="3"/>
    <s v="P100_2022 FARO 0961003 zona 143792"/>
    <n v="8366830"/>
    <s v="[EirvceCNTFg]"/>
    <x v="0"/>
    <s v="Confirmado"/>
    <d v="2022-07-12T00:00:00"/>
    <x v="572"/>
    <d v="2022-07-11T00:00:00"/>
    <d v="2022-07-13T00:00:00"/>
    <m/>
    <d v="2022-08-03T00:00:00"/>
    <d v="2022-09-06T00:00:00"/>
    <s v="519 CONDOR"/>
    <s v="519 CONDOR"/>
    <s v="519 CONDOR"/>
    <n v="40.898099392652512"/>
    <n v="3.8639999032020569"/>
    <n v="12.934289802408067"/>
    <n v="57.696389098262635"/>
    <n v="59.549742999999992"/>
    <n v="-1.853353901737357"/>
    <n v="59.549742999999992"/>
    <n v="-1.853353901737357"/>
  </r>
  <r>
    <x v="1"/>
    <s v="Sin Definir"/>
    <x v="3"/>
    <s v="P100_2022 FARO 0961003 zona 143791"/>
    <n v="8362419"/>
    <s v="[EirvceCNTFg]"/>
    <x v="0"/>
    <s v="Confirmado"/>
    <d v="2022-07-11T00:00:00"/>
    <x v="572"/>
    <d v="2022-07-11T00:00:00"/>
    <d v="2022-07-13T00:00:00"/>
    <m/>
    <d v="2022-08-05T00:00:00"/>
    <d v="2022-09-06T00:00:00"/>
    <s v="519 CONDOR"/>
    <s v="519 CONDOR"/>
    <s v="519 CONDOR"/>
    <n v="62.803698509931564"/>
    <n v="54.095998644828796"/>
    <n v="15.246968704833968"/>
    <n v="132.14666585959432"/>
    <n v="121.656611"/>
    <n v="10.490054859594323"/>
    <n v="121.65661100000003"/>
    <n v="10.490054859594295"/>
  </r>
  <r>
    <x v="1"/>
    <s v="Sin Definir"/>
    <x v="3"/>
    <s v="P100_2022 FARO 0961003 zona 143769"/>
    <n v="8362411"/>
    <s v="[EirvceCNTFg]"/>
    <x v="0"/>
    <s v="Confirmado"/>
    <d v="2022-07-11T00:00:00"/>
    <x v="572"/>
    <d v="2022-07-11T00:00:00"/>
    <d v="2022-07-13T00:00:00"/>
    <m/>
    <d v="2022-08-03T00:00:00"/>
    <d v="2022-09-05T00:00:00"/>
    <s v="519 CONDOR"/>
    <s v="519 CONDOR"/>
    <s v="519 CONDOR"/>
    <n v="318.35140138864517"/>
    <n v="15.455999612808228"/>
    <n v="34.048234684000676"/>
    <n v="367.8556356854541"/>
    <n v="361.94452346420007"/>
    <n v="5.9111122212540295"/>
    <n v="364.2407080000001"/>
    <n v="3.6149276854540062"/>
  </r>
  <r>
    <x v="1"/>
    <s v="Red Distribución"/>
    <x v="4"/>
    <s v="SANTA PERPETUA DE MOGODA: FARO 22 FASE 2 Z174740"/>
    <n v="8367900"/>
    <s v="[EirvceCNTFg]"/>
    <x v="0"/>
    <s v="Confirmado"/>
    <d v="2022-07-13T00:00:00"/>
    <x v="573"/>
    <d v="2022-09-29T00:00:00"/>
    <d v="2022-07-14T00:00:00"/>
    <m/>
    <d v="2022-10-11T00:00:00"/>
    <d v="2022-10-13T00:00:00"/>
    <s v="519 CONDOR"/>
    <s v="N/A"/>
    <s v="519 CONDOR"/>
    <n v="9.2580999732017517"/>
    <n v="0"/>
    <n v="12.53683071613969"/>
    <n v="21.794930689341442"/>
    <n v="50.675563729999993"/>
    <n v="-28.880633040658552"/>
    <n v="50.675547999999992"/>
    <n v="-28.88061731065855"/>
  </r>
  <r>
    <x v="1"/>
    <s v="Red Distribución"/>
    <x v="4"/>
    <s v="MALGRAT DE MAR: FARO+22 F2 IDZONA:248952"/>
    <n v="8364966"/>
    <s v="[EirvceCNTFg]"/>
    <x v="0"/>
    <s v="Confirmado"/>
    <d v="2022-07-15T00:00:00"/>
    <x v="526"/>
    <d v="2022-07-14T00:00:00"/>
    <d v="2022-07-15T00:00:00"/>
    <m/>
    <d v="2023-02-14T00:00:00"/>
    <d v="2023-02-15T00:00:00"/>
    <s v="519 CONDOR"/>
    <s v="519 CONDOR"/>
    <s v="519 CONDOR"/>
    <n v="68.860798984766006"/>
    <n v="11.591999709606171"/>
    <n v="15.06204568569818"/>
    <n v="95.514844380070357"/>
    <n v="110.46322370759998"/>
    <n v="-14.948379327529622"/>
    <n v="110.46325900000004"/>
    <n v="-14.948414619929679"/>
  </r>
  <r>
    <x v="1"/>
    <s v="Red Distribución"/>
    <x v="4"/>
    <s v="VIC: FARO+22 F2 Z0 PASSEIG PEP VENTURA"/>
    <n v="8357328"/>
    <s v="[EirvceCNTfFg]"/>
    <x v="0"/>
    <s v="Confirmado"/>
    <d v="2022-07-14T00:00:00"/>
    <x v="526"/>
    <d v="2022-07-14T00:00:00"/>
    <d v="2022-07-15T00:00:00"/>
    <m/>
    <d v="2023-01-05T00:00:00"/>
    <d v="2023-01-17T00:00:00"/>
    <s v="519 CONDOR"/>
    <s v="N/A"/>
    <s v="519 CONDOR"/>
    <n v="69.874500036239624"/>
    <n v="0"/>
    <n v="15.138906846566151"/>
    <n v="85.013406882805782"/>
    <n v="70.793449645600006"/>
    <n v="14.219957237205776"/>
    <n v="70.793403999999995"/>
    <n v="14.220002882805787"/>
  </r>
  <r>
    <x v="1"/>
    <s v="Red Distribución"/>
    <x v="4"/>
    <s v="MALGRAT DE MAR: FARO+22 F2 IDZONA:248919"/>
    <n v="8364939"/>
    <s v="[EirvcaeCNTF]"/>
    <x v="5"/>
    <s v="Solicitada Anulación"/>
    <d v="2022-07-15T00:00:00"/>
    <x v="561"/>
    <d v="2022-07-15T00:00:00"/>
    <d v="2022-07-15T00:00:00"/>
    <m/>
    <d v="2023-03-31T00:00:00"/>
    <d v="2023-04-17T00:00:00"/>
    <s v="519 CONDOR"/>
    <s v="519 CONDOR"/>
    <s v="519 CONDOR"/>
    <n v="18.653199702501297"/>
    <n v="7.7279998064041138"/>
    <n v="11.073644785481616"/>
    <n v="37.45484429438703"/>
    <n v="6.6441869999999996"/>
    <n v="30.810657294387031"/>
    <n v="6.6441870000000005"/>
    <n v="30.810657294387028"/>
  </r>
  <r>
    <x v="1"/>
    <s v="Red Distribución"/>
    <x v="4"/>
    <s v="GRANOLLERS: FARO+22 F2 IDZONA:76315"/>
    <n v="8351456"/>
    <s v="[EirvcaeCNTF]"/>
    <x v="5"/>
    <s v="Solicitada Anulación"/>
    <d v="2022-07-15T00:00:00"/>
    <x v="561"/>
    <d v="2022-07-15T00:00:00"/>
    <d v="2022-07-15T00:00:00"/>
    <m/>
    <d v="2023-02-02T00:00:00"/>
    <d v="2023-02-03T00:00:00"/>
    <s v="519 CONDOR"/>
    <s v="519 CONDOR"/>
    <s v="519 CONDOR"/>
    <n v="24.07330010831356"/>
    <n v="4.5639998912811279"/>
    <n v="12.001303660466434"/>
    <n v="40.638603660061122"/>
    <n v="7.2004779999999986"/>
    <n v="33.438125660061125"/>
    <n v="7.2004779999999995"/>
    <n v="33.438125660061125"/>
  </r>
  <r>
    <x v="1"/>
    <s v="Red Distribución"/>
    <x v="4"/>
    <s v="GRANOLLERS: FARO+22 F2 IDZONA:76289"/>
    <n v="8351442"/>
    <s v="[EirvceCNTFg]"/>
    <x v="0"/>
    <s v="Confirmado"/>
    <d v="2022-07-15T00:00:00"/>
    <x v="561"/>
    <d v="2022-07-15T00:00:00"/>
    <d v="2022-07-15T00:00:00"/>
    <m/>
    <d v="2022-10-05T00:00:00"/>
    <d v="2022-10-19T00:00:00"/>
    <s v="519 CONDOR"/>
    <s v="519 CONDOR"/>
    <s v="519 CONDOR"/>
    <n v="20.467099785804749"/>
    <n v="4.5639998912811279"/>
    <n v="12.166582762856974"/>
    <n v="37.197682439942852"/>
    <n v="37.465569258599999"/>
    <n v="-0.26788681865714636"/>
    <n v="37.465624999999996"/>
    <n v="-0.26794256005714345"/>
  </r>
  <r>
    <x v="1"/>
    <s v="Red Distribución"/>
    <x v="4"/>
    <s v="MALGRAT DE MAR: FARO+22 F2 CR-243 L1"/>
    <n v="8367401"/>
    <s v="[EirvceCNTFg]"/>
    <x v="0"/>
    <s v="Confirmado"/>
    <d v="2023-05-03T00:00:00"/>
    <x v="61"/>
    <d v="2023-08-17T00:00:00"/>
    <d v="2023-08-17T00:00:00"/>
    <m/>
    <d v="2023-08-18T00:00:00"/>
    <d v="2023-09-07T00:00:00"/>
    <s v="519 CONDOR"/>
    <s v="N/A"/>
    <s v="519 CONDOR"/>
    <n v="118.20889756083488"/>
    <n v="0"/>
    <n v="20.835752186476938"/>
    <n v="139.04464974731184"/>
    <n v="202.29644500000001"/>
    <n v="-63.251795252688169"/>
    <n v="202.29644500000001"/>
    <n v="-63.251795252688169"/>
  </r>
  <r>
    <x v="1"/>
    <s v="Red Distribución"/>
    <x v="4"/>
    <s v="MARTORELL: FARO+22 F2 IDZONA:219050"/>
    <n v="8367516"/>
    <s v="[irvcaeCNTF]"/>
    <x v="5"/>
    <s v="Solicitada Anulación"/>
    <m/>
    <x v="574"/>
    <d v="2022-07-13T00:00:00"/>
    <d v="2022-11-30T00:00:00"/>
    <m/>
    <d v="2022-12-28T00:00:00"/>
    <d v="2022-12-30T00:00:00"/>
    <s v="N/A"/>
    <s v="N/A"/>
    <s v="N/A"/>
    <n v="0"/>
    <n v="0"/>
    <n v="0"/>
    <n v="0"/>
    <n v="1.9"/>
    <n v="-1.9"/>
    <n v="1.9"/>
    <n v="-1.9"/>
  </r>
  <r>
    <x v="1"/>
    <s v="Red Distribución"/>
    <x v="4"/>
    <s v="MALGRAT DE MAR: FARO+22 F2 IDZONA:248934"/>
    <n v="8364943"/>
    <s v="[EirvcaeCNTF]"/>
    <x v="5"/>
    <s v="Solicitada Anulación"/>
    <d v="2022-07-22T00:00:00"/>
    <x v="381"/>
    <d v="2022-07-22T00:00:00"/>
    <d v="2022-08-01T00:00:00"/>
    <m/>
    <d v="2023-01-26T00:00:00"/>
    <d v="2023-01-30T00:00:00"/>
    <s v="519 CONDOR"/>
    <s v="519 CONDOR"/>
    <s v="519 CONDOR"/>
    <n v="15.755199819803238"/>
    <n v="13.691999673843384"/>
    <n v="11.293715761832534"/>
    <n v="40.740915255479152"/>
    <n v="7.1177729999999997"/>
    <n v="33.623142255479152"/>
    <n v="7.1177729999999997"/>
    <n v="33.623142255479152"/>
  </r>
  <r>
    <x v="1"/>
    <s v="Red Distribución"/>
    <x v="4"/>
    <s v="MALGRAT DE MAR: FARO+22 F2 IDZONA:248941"/>
    <n v="8364947"/>
    <s v="[EirvceCNTFg]"/>
    <x v="0"/>
    <s v="Confirmado"/>
    <d v="2022-07-22T00:00:00"/>
    <x v="381"/>
    <d v="2022-07-22T00:00:00"/>
    <d v="2022-08-01T00:00:00"/>
    <m/>
    <d v="2023-02-14T00:00:00"/>
    <d v="2023-02-15T00:00:00"/>
    <s v="519 CONDOR"/>
    <s v="519 CONDOR"/>
    <s v="519 CONDOR"/>
    <n v="18.717899680137634"/>
    <n v="13.691999673843384"/>
    <n v="11.078971762139975"/>
    <n v="43.48887111612099"/>
    <n v="49.771172999999997"/>
    <n v="-6.2823018838790077"/>
    <n v="49.77117299999999"/>
    <n v="-6.2823018838790006"/>
  </r>
  <r>
    <x v="1"/>
    <s v="Red Distribución"/>
    <x v="4"/>
    <s v="MALGRAT DE MAR: FARO+22 F2 IDZONA:248953"/>
    <n v="8364950"/>
    <s v="[EirveCNTg]"/>
    <x v="1"/>
    <s v="Pend. Cierre Material"/>
    <d v="2022-07-19T00:00:00"/>
    <x v="557"/>
    <d v="2022-07-19T00:00:00"/>
    <d v="2022-08-01T00:00:00"/>
    <m/>
    <d v="2022-12-05T00:00:00"/>
    <d v="2022-12-12T00:00:00"/>
    <s v="519 CONDOR"/>
    <s v="519 CONDOR"/>
    <s v="519 CONDOR"/>
    <n v="12.92179998755455"/>
    <n v="4.5639998912811279"/>
    <n v="11.077591754998444"/>
    <n v="28.563391633834122"/>
    <n v="29.938428000000002"/>
    <n v="-1.3750363661658795"/>
    <n v="29.938427999999995"/>
    <n v="-1.3750363661658724"/>
  </r>
  <r>
    <x v="1"/>
    <s v="Red Distribución"/>
    <x v="4"/>
    <s v="SANT SADURNÍ DANOIA: FARO+22 F1 zona 161718"/>
    <n v="8370286"/>
    <s v="[EirvceCNTfFg]"/>
    <x v="0"/>
    <s v="Confirmado"/>
    <d v="2022-07-20T00:00:00"/>
    <x v="575"/>
    <d v="2022-07-20T00:00:00"/>
    <d v="2022-08-02T00:00:00"/>
    <m/>
    <d v="2023-02-16T00:00:00"/>
    <d v="2023-02-17T00:00:00"/>
    <s v="519 CONDOR"/>
    <s v="N/A"/>
    <s v="519 CONDOR"/>
    <n v="42.497399210929871"/>
    <n v="0"/>
    <n v="13.364254618723766"/>
    <n v="55.861653829653633"/>
    <n v="66.453790999999995"/>
    <n v="-10.592137170346362"/>
    <n v="66.45379100000001"/>
    <n v="-10.592137170346376"/>
  </r>
  <r>
    <x v="1"/>
    <s v="Red Distribución"/>
    <x v="4"/>
    <s v="PARETS DEL VALLES: FARO 22 FASE 2 Z147874"/>
    <n v="8370956"/>
    <s v="[EirvceCNTFg]"/>
    <x v="0"/>
    <s v="Confirmado"/>
    <d v="2022-07-21T00:00:00"/>
    <x v="507"/>
    <d v="2022-07-21T00:00:00"/>
    <d v="2022-08-01T00:00:00"/>
    <m/>
    <d v="2022-10-11T00:00:00"/>
    <d v="2022-10-17T00:00:00"/>
    <s v="519 CONDOR"/>
    <s v="N/A"/>
    <s v="519 CONDOR"/>
    <n v="47.052599936723709"/>
    <n v="0"/>
    <n v="16.60970287866045"/>
    <n v="63.662302815384159"/>
    <n v="86.323120230000001"/>
    <n v="-22.660817414615842"/>
    <n v="86.323176000000004"/>
    <n v="-22.660873184615845"/>
  </r>
  <r>
    <x v="1"/>
    <s v="Red Distribución"/>
    <x v="4"/>
    <s v="MALGRAT DE MAR: FARO+22 F2 PONER EN COBERTURA 0863002"/>
    <n v="8364969"/>
    <s v="[EirvceCNTFg]"/>
    <x v="0"/>
    <s v="Confirmado"/>
    <d v="2022-07-27T00:00:00"/>
    <x v="563"/>
    <d v="2022-07-27T00:00:00"/>
    <d v="2022-07-27T00:00:00"/>
    <m/>
    <d v="2022-08-05T00:00:00"/>
    <d v="2022-08-26T00:00:00"/>
    <s v="N/A"/>
    <s v="N/A"/>
    <s v="519 CONDOR"/>
    <n v="0"/>
    <n v="0"/>
    <n v="7.0399999618530273"/>
    <n v="7.0399999618530273"/>
    <n v="7.1406720000000004"/>
    <n v="-0.10067203814697301"/>
    <n v="7.1406720000000004"/>
    <n v="-0.10067203814697301"/>
  </r>
  <r>
    <x v="1"/>
    <s v="Red Distribución"/>
    <x v="4"/>
    <s v="MARTORELL: FARO+22 F2 PONER EN COBERTURA 0868009"/>
    <n v="8367085"/>
    <s v="[EirvceCNTFg]"/>
    <x v="0"/>
    <s v="Confirmado"/>
    <d v="2022-07-28T00:00:00"/>
    <x v="563"/>
    <d v="2022-07-27T00:00:00"/>
    <d v="2022-07-28T00:00:00"/>
    <m/>
    <d v="2022-08-05T00:00:00"/>
    <d v="2022-08-23T00:00:00"/>
    <s v="N/A"/>
    <s v="N/A"/>
    <s v="519 CONDOR"/>
    <n v="0"/>
    <n v="0"/>
    <n v="9.6799999475479126"/>
    <n v="9.6799999475479126"/>
    <n v="9.8184240000000003"/>
    <n v="-0.13842405245208766"/>
    <n v="9.8184240000000003"/>
    <n v="-0.13842405245208766"/>
  </r>
  <r>
    <x v="1"/>
    <s v="Red Distribución"/>
    <x v="4"/>
    <s v="CARDEDEU: FARO+22 F1 idZona 130939 P Marital 42"/>
    <n v="8358824"/>
    <s v="[EirvceCNTfFAg]"/>
    <x v="0"/>
    <s v="Confirmado"/>
    <d v="2022-08-01T00:00:00"/>
    <x v="562"/>
    <d v="2022-07-29T00:00:00"/>
    <d v="2022-08-01T00:00:00"/>
    <m/>
    <d v="2023-02-13T00:00:00"/>
    <d v="2023-02-15T00:00:00"/>
    <s v="519 CONDOR"/>
    <s v="N/A"/>
    <s v="519 CONDOR"/>
    <n v="70.599298715591431"/>
    <n v="0"/>
    <n v="15.194459520203772"/>
    <n v="85.793758235795195"/>
    <n v="86.308946999999989"/>
    <n v="-0.51518876420479387"/>
    <n v="86.308946999999989"/>
    <n v="-0.51518876420479387"/>
  </r>
  <r>
    <x v="1"/>
    <s v="Red Distribución"/>
    <x v="4"/>
    <s v="MALGRAT DE MAR: FARO+22 F2 IDZONA:249012"/>
    <n v="8364952"/>
    <s v="[EirvcaeCNTF]"/>
    <x v="5"/>
    <s v="Solicitada Anulación"/>
    <d v="2022-07-26T00:00:00"/>
    <x v="576"/>
    <d v="2022-10-07T00:00:00"/>
    <d v="2022-08-01T00:00:00"/>
    <m/>
    <d v="2023-01-26T00:00:00"/>
    <d v="2023-01-30T00:00:00"/>
    <s v="519 CONDOR"/>
    <s v="519 CONDOR"/>
    <s v="519 CONDOR"/>
    <n v="61.921398252248764"/>
    <n v="109.53599739074707"/>
    <n v="14.533911511582616"/>
    <n v="185.99130715457846"/>
    <n v="9.9321949999999983"/>
    <n v="176.05911215457846"/>
    <n v="9.9321949999999983"/>
    <n v="176.05911215457846"/>
  </r>
  <r>
    <x v="1"/>
    <s v="Red Distribución"/>
    <x v="4"/>
    <s v="MARTORELL: FARO+22 F2 IDZONA:108761"/>
    <n v="8367059"/>
    <s v="[EirvceCNTfFg]"/>
    <x v="0"/>
    <s v="Confirmado"/>
    <d v="2022-07-28T00:00:00"/>
    <x v="563"/>
    <d v="2022-07-27T00:00:00"/>
    <d v="2022-08-01T00:00:00"/>
    <m/>
    <d v="2023-03-16T00:00:00"/>
    <d v="2023-03-17T00:00:00"/>
    <s v="519 CONDOR"/>
    <s v="N/A"/>
    <s v="519 CONDOR"/>
    <n v="18.625400274991989"/>
    <n v="0"/>
    <n v="11.072122750679448"/>
    <n v="29.697523025671437"/>
    <n v="28.245777999999998"/>
    <n v="1.451745025671439"/>
    <n v="28.245777999999991"/>
    <n v="1.4517450256714461"/>
  </r>
  <r>
    <x v="1"/>
    <s v="Red Distribución"/>
    <x v="4"/>
    <s v="MARTORELL: FARO+22 F2 IDZONA:108771"/>
    <n v="8367061"/>
    <s v="[EirvceCNTFg]"/>
    <x v="0"/>
    <s v="Confirmado"/>
    <d v="2022-07-28T00:00:00"/>
    <x v="577"/>
    <d v="2022-07-28T00:00:00"/>
    <d v="2022-08-01T00:00:00"/>
    <m/>
    <d v="2022-08-29T00:00:00"/>
    <d v="2022-09-08T00:00:00"/>
    <s v="519 CONDOR"/>
    <s v="519 CONDOR"/>
    <s v="519 CONDOR"/>
    <n v="32.126099795103073"/>
    <n v="4.5639998912811279"/>
    <n v="12.266892782326384"/>
    <n v="48.956992468710581"/>
    <n v="49.302072999900005"/>
    <n v="-0.34508053118942428"/>
    <n v="49.302116000000005"/>
    <n v="-0.34512353128942408"/>
  </r>
  <r>
    <x v="1"/>
    <s v="Red Distribución"/>
    <x v="4"/>
    <s v="MARTORELL: FARO+22 F2 IDZONA:108772"/>
    <n v="8367063"/>
    <s v="[EirvceCNTFg]"/>
    <x v="0"/>
    <s v="Confirmado"/>
    <d v="2022-07-27T00:00:00"/>
    <x v="563"/>
    <d v="2022-07-27T00:00:00"/>
    <d v="2022-08-01T00:00:00"/>
    <m/>
    <d v="2022-09-22T00:00:00"/>
    <d v="2022-09-29T00:00:00"/>
    <s v="519 CONDOR"/>
    <s v="519 CONDOR"/>
    <s v="519 CONDOR"/>
    <n v="23.967700183391571"/>
    <n v="4.5639998912811279"/>
    <n v="11.478496753307684"/>
    <n v="40.01019682798038"/>
    <n v="41.115864659999993"/>
    <n v="-1.1056678320196127"/>
    <n v="41.115918999999998"/>
    <n v="-1.1057221720196182"/>
  </r>
  <r>
    <x v="1"/>
    <s v="Red Distribución"/>
    <x v="4"/>
    <s v="MARTORELL: FARO+22 F2 IDZONA:108773"/>
    <n v="8367065"/>
    <s v="[EirvceCNTfFg]"/>
    <x v="0"/>
    <s v="Confirmado"/>
    <d v="2022-07-27T00:00:00"/>
    <x v="563"/>
    <d v="2022-07-27T00:00:00"/>
    <d v="2022-08-01T00:00:00"/>
    <m/>
    <d v="2023-02-13T00:00:00"/>
    <d v="2023-02-22T00:00:00"/>
    <s v="519 CONDOR"/>
    <s v="519 CONDOR"/>
    <s v="519 CONDOR"/>
    <n v="26.371300041675568"/>
    <n v="9.1279997825622559"/>
    <n v="10.914595704811155"/>
    <n v="46.413895529048979"/>
    <n v="50.208346000000006"/>
    <n v="-3.7944504709510269"/>
    <n v="50.208345999999992"/>
    <n v="-3.7944504709510127"/>
  </r>
  <r>
    <x v="1"/>
    <s v="Red Distribución"/>
    <x v="4"/>
    <s v="MARTORELL: FARO+22 F2 IDZONA:108785"/>
    <n v="8367066"/>
    <s v="[EirvceCNTFg]"/>
    <x v="0"/>
    <s v="Confirmado"/>
    <d v="2022-07-27T00:00:00"/>
    <x v="563"/>
    <d v="2022-07-27T00:00:00"/>
    <d v="2022-08-01T00:00:00"/>
    <m/>
    <d v="2022-09-22T00:00:00"/>
    <d v="2022-10-04T00:00:00"/>
    <s v="519 CONDOR"/>
    <s v="519 CONDOR"/>
    <s v="519 CONDOR"/>
    <n v="16.566900074481964"/>
    <n v="4.5639998912811279"/>
    <n v="10.914595704811155"/>
    <n v="32.045495670574248"/>
    <n v="33.116079559999996"/>
    <n v="-1.0705838894257482"/>
    <n v="33.116090999999997"/>
    <n v="-1.0705953294257498"/>
  </r>
  <r>
    <x v="1"/>
    <s v="Red Distribución"/>
    <x v="4"/>
    <s v="MARTORELL: FARO+22 F2 IDZONA:108786"/>
    <n v="8367068"/>
    <s v="[EirvceCNTFg]"/>
    <x v="0"/>
    <s v="Confirmado"/>
    <d v="2022-07-28T00:00:00"/>
    <x v="563"/>
    <d v="2022-07-27T00:00:00"/>
    <d v="2022-08-01T00:00:00"/>
    <m/>
    <d v="2022-09-22T00:00:00"/>
    <d v="2022-09-29T00:00:00"/>
    <s v="519 CONDOR"/>
    <s v="519 CONDOR"/>
    <s v="519 CONDOR"/>
    <n v="16.200499832630157"/>
    <n v="4.5639998912811279"/>
    <n v="11.327199729159474"/>
    <n v="32.09169945307076"/>
    <n v="36.827711550000004"/>
    <n v="-4.7360120969292439"/>
    <n v="36.827732999999995"/>
    <n v="-4.7360335469292352"/>
  </r>
  <r>
    <x v="1"/>
    <s v="Red Distribución"/>
    <x v="4"/>
    <s v="MARTORELL: FARO+22 F2 IDZONA:108825"/>
    <n v="8367070"/>
    <s v="[EirveCNTg]"/>
    <x v="1"/>
    <s v="Pend. Cierre Material"/>
    <d v="2022-07-27T00:00:00"/>
    <x v="563"/>
    <d v="2022-07-27T00:00:00"/>
    <d v="2023-09-29T00:00:00"/>
    <m/>
    <d v="2023-09-29T00:00:00"/>
    <d v="2023-11-17T00:00:00"/>
    <s v="519 CONDOR"/>
    <s v="519 CONDOR"/>
    <s v="519 CONDOR"/>
    <n v="32.909999281167984"/>
    <n v="4.5639998912811279"/>
    <n v="12.326250688118652"/>
    <n v="49.80024986056776"/>
    <n v="28.414394000000001"/>
    <n v="21.385855860567759"/>
    <n v="28.414393999999994"/>
    <n v="21.385855860567766"/>
  </r>
  <r>
    <x v="1"/>
    <s v="Red Distribución"/>
    <x v="4"/>
    <s v="MARTORELL: FARO+22 F2 IDZONA:108827"/>
    <n v="8367072"/>
    <s v="[EirvceCNTFg]"/>
    <x v="0"/>
    <s v="Confirmado"/>
    <d v="2022-07-28T00:00:00"/>
    <x v="563"/>
    <d v="2022-07-27T00:00:00"/>
    <d v="2022-08-01T00:00:00"/>
    <m/>
    <d v="2023-02-22T00:00:00"/>
    <d v="2023-03-09T00:00:00"/>
    <s v="519 CONDOR"/>
    <s v="519 CONDOR"/>
    <s v="519 CONDOR"/>
    <n v="45.332099467515945"/>
    <n v="4.5639998912811279"/>
    <n v="13.271412818179172"/>
    <n v="63.167512176976246"/>
    <n v="61.18288900000001"/>
    <n v="1.9846231769762355"/>
    <n v="61.182888999999982"/>
    <n v="1.9846231769762639"/>
  </r>
  <r>
    <x v="1"/>
    <s v="Red Distribución"/>
    <x v="4"/>
    <s v="MARTORELL: FARO+22 F2 IDZONA:108840"/>
    <n v="8367076"/>
    <s v="[EirvceCNTFg]"/>
    <x v="0"/>
    <s v="Confirmado"/>
    <d v="2022-07-27T00:00:00"/>
    <x v="563"/>
    <d v="2022-07-27T00:00:00"/>
    <d v="2022-08-01T00:00:00"/>
    <m/>
    <d v="2023-04-27T00:00:00"/>
    <d v="2023-05-02T00:00:00"/>
    <s v="519 CONDOR"/>
    <s v="519 CONDOR"/>
    <s v="519 CONDOR"/>
    <n v="21.864199966192245"/>
    <n v="4.5639998912811279"/>
    <n v="11.317925710409671"/>
    <n v="37.746125567883041"/>
    <n v="38.863341000000005"/>
    <n v="-1.1172154321169643"/>
    <n v="38.863341000000005"/>
    <n v="-1.1172154321169643"/>
  </r>
  <r>
    <x v="1"/>
    <s v="Red Distribución"/>
    <x v="4"/>
    <s v="MARTORELL: FARO+22 F2 IDZONA:129587"/>
    <n v="8367079"/>
    <s v="[EirvceCNTFg]"/>
    <x v="0"/>
    <s v="Confirmado"/>
    <d v="2022-07-28T00:00:00"/>
    <x v="563"/>
    <d v="2022-07-27T00:00:00"/>
    <d v="2022-08-01T00:00:00"/>
    <m/>
    <d v="2022-08-29T00:00:00"/>
    <d v="2022-09-08T00:00:00"/>
    <s v="519 CONDOR"/>
    <s v="N/A"/>
    <s v="519 CONDOR"/>
    <n v="25.313700467348099"/>
    <n v="0"/>
    <n v="11.580470762665286"/>
    <n v="36.894171230013384"/>
    <n v="38.945723865299996"/>
    <n v="-2.0515526352866118"/>
    <n v="37.660530000000001"/>
    <n v="-0.76635876998661701"/>
  </r>
  <r>
    <x v="1"/>
    <s v="Red Distribución"/>
    <x v="4"/>
    <s v="MARTORELL: FARO+22 F2 IDZONA:108814"/>
    <n v="8369713"/>
    <s v="[Eirva]"/>
    <x v="5"/>
    <s v="Anulado"/>
    <d v="2022-07-28T00:00:00"/>
    <x v="563"/>
    <d v="2022-07-27T00:00:00"/>
    <m/>
    <m/>
    <m/>
    <m/>
    <s v="519 CONDOR"/>
    <s v="519 CONDOR"/>
    <s v="519 CONDOR"/>
    <n v="25.414900124073029"/>
    <n v="4.5639998912811279"/>
    <n v="11.588080646377669"/>
    <n v="41.566980661731826"/>
    <n v="6.9523919999999997"/>
    <n v="34.61458866173183"/>
    <n v="6.9523919999999997"/>
    <n v="34.61458866173183"/>
  </r>
  <r>
    <x v="1"/>
    <s v="Red Distribución"/>
    <x v="4"/>
    <s v="GRANOLLERS: FARO+22 F2 IDZONA:76188"/>
    <n v="8369733"/>
    <s v="[EirvceCNTFg]"/>
    <x v="0"/>
    <s v="Confirmado"/>
    <d v="2022-07-29T00:00:00"/>
    <x v="562"/>
    <d v="2022-07-29T00:00:00"/>
    <d v="2022-08-01T00:00:00"/>
    <m/>
    <d v="2022-11-30T00:00:00"/>
    <d v="2022-12-02T00:00:00"/>
    <s v="519 CONDOR"/>
    <s v="N/A"/>
    <s v="519 CONDOR"/>
    <n v="42.010898888111115"/>
    <n v="0"/>
    <n v="13.018760556689966"/>
    <n v="55.029659444801084"/>
    <n v="61.186695629999996"/>
    <n v="-6.1570361851989119"/>
    <n v="61.186636999999997"/>
    <n v="-6.1569775551989139"/>
  </r>
  <r>
    <x v="1"/>
    <s v="Red Distribución"/>
    <x v="4"/>
    <s v="GRANOLLERS: FARO+22 F2 IDZONA:76286 Pau Casals, 20"/>
    <n v="8369814"/>
    <s v="[EirvcaeCNTF]"/>
    <x v="5"/>
    <s v="Solicitada Anulación"/>
    <d v="2022-07-29T00:00:00"/>
    <x v="573"/>
    <d v="2022-09-29T00:00:00"/>
    <d v="2022-08-01T00:00:00"/>
    <m/>
    <d v="2023-11-28T00:00:00"/>
    <d v="2024-01-19T00:00:00"/>
    <s v="519 CONDOR"/>
    <s v="519 CONDOR"/>
    <s v="519 CONDOR"/>
    <n v="18.543199777603149"/>
    <n v="4.5639998912811279"/>
    <n v="11.721255643433572"/>
    <n v="34.82845531231785"/>
    <n v="6.5041630000000001"/>
    <n v="28.324292312317851"/>
    <n v="6.5041630000000001"/>
    <n v="28.324292312317851"/>
  </r>
  <r>
    <x v="1"/>
    <s v="100x100"/>
    <x v="4"/>
    <s v="GRANOLLERS: FARO+22 F1 JAUME CORBERA 4"/>
    <n v="8372815"/>
    <s v="[EirvceCNTFg]"/>
    <x v="0"/>
    <s v="Confirmado"/>
    <d v="2022-08-02T00:00:00"/>
    <x v="578"/>
    <d v="2022-11-03T00:00:00"/>
    <d v="2022-08-03T00:00:00"/>
    <m/>
    <d v="2022-11-16T00:00:00"/>
    <d v="2022-11-17T00:00:00"/>
    <s v="519 CONDOR"/>
    <s v="519 CONDOR"/>
    <s v="519 CONDOR"/>
    <n v="31.826599329710007"/>
    <n v="9.1279997825622559"/>
    <n v="12.076642641383009"/>
    <n v="53.031241753655273"/>
    <n v="44.715560544899994"/>
    <n v="8.3156812087552794"/>
    <n v="44.715630000000004"/>
    <n v="8.3156117536552685"/>
  </r>
  <r>
    <x v="1"/>
    <s v="Red Distribución"/>
    <x v="4"/>
    <s v="MARTORELL: FARO+22 F2 CR-115 L1"/>
    <n v="8367671"/>
    <s v="[EirvceCNTFg]"/>
    <x v="0"/>
    <s v="Confirmado"/>
    <d v="2022-07-28T00:00:00"/>
    <x v="563"/>
    <d v="2022-07-27T00:00:00"/>
    <d v="2023-09-27T00:00:00"/>
    <m/>
    <d v="2023-09-27T00:00:00"/>
    <d v="2023-10-18T00:00:00"/>
    <s v="519 CONDOR"/>
    <s v="N/A"/>
    <s v="519 CONDOR"/>
    <n v="85.206198394298553"/>
    <n v="0"/>
    <n v="16.30551937952221"/>
    <n v="101.51171777382076"/>
    <n v="86.224362999999997"/>
    <n v="15.287354773820766"/>
    <n v="86.224362999999983"/>
    <n v="15.28735477382078"/>
  </r>
  <r>
    <x v="1"/>
    <s v="Red Distribución"/>
    <x v="4"/>
    <s v="MARTORELL: FARO+22 F2 GESCAL: 08000923085800103"/>
    <n v="8374753"/>
    <s v="[EirvceCNTFg]"/>
    <x v="0"/>
    <s v="Confirmado"/>
    <d v="2022-08-05T00:00:00"/>
    <x v="1"/>
    <d v="2022-08-24T00:00:00"/>
    <d v="2022-08-29T00:00:00"/>
    <m/>
    <d v="2023-02-22T00:00:00"/>
    <d v="2023-03-09T00:00:00"/>
    <s v="519 CONDOR"/>
    <s v="N/A"/>
    <s v="519 CONDOR"/>
    <n v="51.327998727560043"/>
    <n v="0"/>
    <n v="13.727251645534814"/>
    <n v="65.05525037309485"/>
    <n v="41.208261"/>
    <n v="23.84698937309485"/>
    <n v="41.208261"/>
    <n v="23.84698937309485"/>
  </r>
  <r>
    <x v="1"/>
    <s v="Red Distribución"/>
    <x v="4"/>
    <s v="GRANOLLERS: FARO+22 F2 PONER EN COBERTURA 0865005"/>
    <n v="8351491"/>
    <s v="[EirvceCNTFg]"/>
    <x v="0"/>
    <s v="Confirmado"/>
    <d v="2022-08-10T00:00:00"/>
    <x v="552"/>
    <d v="2022-08-10T00:00:00"/>
    <d v="2022-08-10T00:00:00"/>
    <m/>
    <d v="2022-09-05T00:00:00"/>
    <d v="2022-09-09T00:00:00"/>
    <s v="N/A"/>
    <s v="N/A"/>
    <s v="519 CONDOR"/>
    <n v="0"/>
    <n v="0"/>
    <n v="8.35999995470047"/>
    <n v="8.35999995470047"/>
    <n v="8.4795479999999994"/>
    <n v="-0.11954804529952945"/>
    <n v="8.4795479999999994"/>
    <n v="-0.11954804529952945"/>
  </r>
  <r>
    <x v="1"/>
    <s v="Lista Espera FTTH"/>
    <x v="3"/>
    <s v="LdE/09/BRIVIESCA# SO220653552766 #Plaza Mayor 20"/>
    <n v="8378428"/>
    <s v="[irvceCNTFg]"/>
    <x v="0"/>
    <s v="Confirmado"/>
    <m/>
    <x v="579"/>
    <d v="2022-08-16T00:00:00"/>
    <d v="2022-08-18T00:00:00"/>
    <m/>
    <d v="2022-08-24T00:00:00"/>
    <d v="2022-09-20T00:00:00"/>
    <s v="519 CONDOR"/>
    <s v="N/A"/>
    <s v="519 CONDOR"/>
    <n v="14.941999927163124"/>
    <n v="0"/>
    <n v="6"/>
    <n v="20.941999927163124"/>
    <n v="26.036737999999996"/>
    <n v="-5.0947380728368721"/>
    <n v="26.036738"/>
    <n v="-5.0947380728368756"/>
  </r>
  <r>
    <x v="1"/>
    <s v="Lista Espera FTTH"/>
    <x v="3"/>
    <s v="LdE/09/BURGOS#SO220756014883#Calle Paloma 31"/>
    <n v="8378419"/>
    <s v="[irvceCNTFg]"/>
    <x v="0"/>
    <s v="Confirmado"/>
    <m/>
    <x v="579"/>
    <d v="2022-08-16T00:00:00"/>
    <d v="2022-08-18T00:00:00"/>
    <m/>
    <d v="2022-09-12T00:00:00"/>
    <d v="2022-10-05T00:00:00"/>
    <s v="519 CONDOR"/>
    <s v="N/A"/>
    <s v="519 CONDOR"/>
    <n v="18.475100129842758"/>
    <n v="0"/>
    <n v="6"/>
    <n v="24.475100129842758"/>
    <n v="28.034744850000003"/>
    <n v="-3.5596447201572445"/>
    <n v="28.034752000000001"/>
    <n v="-3.5596518701572428"/>
  </r>
  <r>
    <x v="1"/>
    <s v="Red Distribución"/>
    <x v="4"/>
    <s v="PIERA: FARO+22 F1 MASIA LES PLANES 1 (Z-218478)"/>
    <n v="8376614"/>
    <s v="[EirvceCNTFg]"/>
    <x v="0"/>
    <s v="Confirmado"/>
    <d v="2022-08-19T00:00:00"/>
    <x v="580"/>
    <d v="2022-08-18T00:00:00"/>
    <d v="2022-10-19T00:00:00"/>
    <m/>
    <d v="2022-11-28T00:00:00"/>
    <d v="2022-12-02T00:00:00"/>
    <s v="519 CONDOR"/>
    <s v="N/A"/>
    <s v="519 CONDOR"/>
    <n v="50.750898778438568"/>
    <n v="0"/>
    <n v="13.516454615359084"/>
    <n v="64.267353393797649"/>
    <n v="65.115515000000002"/>
    <n v="-0.84816160620235337"/>
    <n v="65.115515000000002"/>
    <n v="-0.84816160620235337"/>
  </r>
  <r>
    <x v="1"/>
    <s v="Lista Espera FTTH"/>
    <x v="3"/>
    <s v="LdE/09/TRESPADERNE# SO220857219749 #Calle San Sebastián 3"/>
    <n v="8378434"/>
    <s v="[irvceCNTFg]"/>
    <x v="0"/>
    <s v="Confirmado"/>
    <m/>
    <x v="568"/>
    <d v="2022-08-17T00:00:00"/>
    <d v="2022-08-31T00:00:00"/>
    <m/>
    <d v="2022-09-06T00:00:00"/>
    <d v="2022-09-28T00:00:00"/>
    <s v="519 CONDOR"/>
    <s v="N/A"/>
    <s v="519 CONDOR"/>
    <n v="8.9003000259399414"/>
    <n v="0"/>
    <n v="6"/>
    <n v="14.900300025939941"/>
    <n v="22.631032999999999"/>
    <n v="-7.7307329740600572"/>
    <n v="22.631032999999999"/>
    <n v="-7.7307329740600572"/>
  </r>
  <r>
    <x v="1"/>
    <s v="Lista Espera FTTH"/>
    <x v="3"/>
    <s v="LdE/09/SALAS DE LOS INFANTES#SO220753947998 #Avenida La Estación S/N"/>
    <n v="8379813"/>
    <s v="[EirvceCNTFg]"/>
    <x v="0"/>
    <s v="Confirmado"/>
    <m/>
    <x v="51"/>
    <d v="2022-08-25T00:00:00"/>
    <d v="2022-08-25T00:00:00"/>
    <m/>
    <d v="2022-09-14T00:00:00"/>
    <d v="2022-10-04T00:00:00"/>
    <s v="519 CONDOR"/>
    <s v="N/A"/>
    <s v="519 CONDOR"/>
    <n v="47.432998806238174"/>
    <n v="0"/>
    <n v="6"/>
    <n v="53.432998806238174"/>
    <n v="51.389637999999998"/>
    <n v="2.0433608062381765"/>
    <n v="51.389637999999991"/>
    <n v="2.0433608062381836"/>
  </r>
  <r>
    <x v="1"/>
    <s v="100x100"/>
    <x v="4"/>
    <s v="MONTCADA I REIXAC: FARO+22 F1 ECOPARC DEL BESOS"/>
    <n v="8381135"/>
    <s v="[EirvceCNTFg]"/>
    <x v="0"/>
    <s v="Confirmado"/>
    <d v="2022-08-24T00:00:00"/>
    <x v="1"/>
    <d v="2022-08-24T00:00:00"/>
    <d v="2022-08-29T00:00:00"/>
    <m/>
    <d v="2022-10-05T00:00:00"/>
    <d v="2022-10-13T00:00:00"/>
    <s v="519 CONDOR"/>
    <s v="N/A"/>
    <s v="519 CONDOR"/>
    <n v="34.968400150537491"/>
    <n v="0"/>
    <n v="12.483016789160473"/>
    <n v="47.451416939697964"/>
    <n v="49.093050113099991"/>
    <n v="-1.6416331734020275"/>
    <n v="49.093036999999995"/>
    <n v="-1.6416200603020314"/>
  </r>
  <r>
    <x v="1"/>
    <s v="Red Distribución"/>
    <x v="4"/>
    <s v="LHOSPITALET DE LLOBREGAT: FARO+22 F2 IDZONA:54724"/>
    <n v="8381512"/>
    <s v="[EirvcaeCNTF]"/>
    <x v="5"/>
    <s v="Solicitada Anulación"/>
    <d v="2022-08-26T00:00:00"/>
    <x v="50"/>
    <d v="2022-08-26T00:00:00"/>
    <d v="2022-09-13T00:00:00"/>
    <m/>
    <d v="2023-03-27T00:00:00"/>
    <d v="2023-04-14T00:00:00"/>
    <s v="519 CONDOR"/>
    <s v="519 CONDOR"/>
    <s v="519 CONDOR"/>
    <n v="21.858900249004364"/>
    <n v="4.5639998912811279"/>
    <n v="11.317925710409671"/>
    <n v="37.74082585069516"/>
    <n v="6.7910599999999999"/>
    <n v="30.949765850695158"/>
    <n v="6.7910599999999999"/>
    <n v="30.949765850695158"/>
  </r>
  <r>
    <x v="1"/>
    <s v="Lista Espera FTTH"/>
    <x v="3"/>
    <s v="LdE/09/QUISICEDO#SO220651999222#Poblado Quisicedo 57"/>
    <n v="8379820"/>
    <s v="[irva]"/>
    <x v="5"/>
    <s v="Solicitada Anulación"/>
    <m/>
    <x v="51"/>
    <d v="2022-08-25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ARANDA DE DUERO#SO22029409672#Calle El Parque 3/Local 1"/>
    <n v="8380547"/>
    <s v="[irvceCNTFg]"/>
    <x v="0"/>
    <s v="Confirmado"/>
    <m/>
    <x v="50"/>
    <d v="2022-08-26T00:00:00"/>
    <d v="2022-08-30T00:00:00"/>
    <m/>
    <d v="2022-10-10T00:00:00"/>
    <d v="2022-10-31T00:00:00"/>
    <s v="519 CONDOR"/>
    <s v="N/A"/>
    <s v="519 CONDOR"/>
    <n v="12.513300001621246"/>
    <n v="0"/>
    <n v="6"/>
    <n v="18.513300001621246"/>
    <n v="19.381672999999999"/>
    <n v="-0.86837299837875292"/>
    <n v="19.381672999999999"/>
    <n v="-0.86837299837875292"/>
  </r>
  <r>
    <x v="1"/>
    <s v="Red Distribución"/>
    <x v="4"/>
    <s v="GRANOLLERS: FARO+22 F2 IDZONA:76194"/>
    <n v="8351427"/>
    <s v="[EirvceCNTFg]"/>
    <x v="0"/>
    <s v="Confirmado"/>
    <d v="2022-08-10T00:00:00"/>
    <x v="552"/>
    <d v="2022-08-10T00:00:00"/>
    <d v="2022-08-29T00:00:00"/>
    <m/>
    <d v="2022-11-07T00:00:00"/>
    <d v="2022-11-08T00:00:00"/>
    <s v="519 CONDOR"/>
    <s v="519 CONDOR"/>
    <s v="519 CONDOR"/>
    <n v="36.666199259459972"/>
    <n v="43.203998923301697"/>
    <n v="15.89990682974274"/>
    <n v="95.770105012504416"/>
    <n v="51.420351320100004"/>
    <n v="44.349753692404413"/>
    <n v="51.420417"/>
    <n v="44.349688012504416"/>
  </r>
  <r>
    <x v="1"/>
    <s v="Red Distribución"/>
    <x v="4"/>
    <s v="SAN CUGAT DEL VALLES: FARO+22 F2 idZona 0 Paratge Torre Cendrera 1"/>
    <n v="8375526"/>
    <s v="[EirvceCNTFg]"/>
    <x v="0"/>
    <s v="Confirmado"/>
    <d v="2022-08-19T00:00:00"/>
    <x v="580"/>
    <d v="2022-08-18T00:00:00"/>
    <d v="2022-08-29T00:00:00"/>
    <m/>
    <d v="2022-12-29T00:00:00"/>
    <d v="2023-01-11T00:00:00"/>
    <s v="519 CONDOR"/>
    <s v="N/A"/>
    <s v="519 CONDOR"/>
    <n v="102.00820066034794"/>
    <n v="0"/>
    <n v="11.236288887386081"/>
    <n v="113.24448954773402"/>
    <n v="98.008622000000003"/>
    <n v="15.235867547734017"/>
    <n v="98.008621999999988"/>
    <n v="15.235867547734031"/>
  </r>
  <r>
    <x v="1"/>
    <s v="Red Distribución"/>
    <x v="4"/>
    <s v="BARCELONA-ZONA FRANCA:FARO+22 F1 ZID241006 Ronda del Port 424"/>
    <n v="8383152"/>
    <s v="[EirvceCNTFg]"/>
    <x v="0"/>
    <s v="Confirmado"/>
    <d v="2022-08-31T00:00:00"/>
    <x v="58"/>
    <d v="2022-08-31T00:00:00"/>
    <d v="2022-09-01T00:00:00"/>
    <m/>
    <d v="2022-10-01T00:00:00"/>
    <d v="2022-10-21T00:00:00"/>
    <s v="519 CONDOR"/>
    <s v="N/A"/>
    <s v="519 CONDOR"/>
    <n v="41.258000880479813"/>
    <n v="0"/>
    <n v="12.794265793891636"/>
    <n v="54.052266674371452"/>
    <n v="69.735321973800012"/>
    <n v="-15.68305529942856"/>
    <n v="69.735291000000004"/>
    <n v="-15.683024325628551"/>
  </r>
  <r>
    <x v="1"/>
    <s v="100x100"/>
    <x v="4"/>
    <s v="MOLINS DE REI:FARO+22 F1 ZID0 Avinguda Caldes 64"/>
    <n v="8383389"/>
    <s v="[EirvcaeCNTF]"/>
    <x v="5"/>
    <s v="Solicitada Anulación"/>
    <d v="2022-08-31T00:00:00"/>
    <x v="58"/>
    <d v="2022-08-31T00:00:00"/>
    <d v="2022-09-01T00:00:00"/>
    <m/>
    <d v="2022-12-01T00:00:00"/>
    <d v="2022-12-07T00:00:00"/>
    <s v="519 CONDOR"/>
    <s v="N/A"/>
    <s v="519 CONDOR"/>
    <n v="82.261400371789932"/>
    <n v="0"/>
    <n v="16.081785779274192"/>
    <n v="98.343186151064117"/>
    <n v="10.255375999999998"/>
    <n v="88.087810151064119"/>
    <n v="10.255376"/>
    <n v="88.087810151064119"/>
  </r>
  <r>
    <x v="1"/>
    <s v="Sin Definir"/>
    <x v="3"/>
    <s v="QUINTANA MARTI:Z360326 UNICO21 A102"/>
    <n v="2016799"/>
    <s v="[EirmtpvjsSceCNTfFg]"/>
    <x v="0"/>
    <s v="Confirmado"/>
    <d v="2022-08-04T00:00:00"/>
    <x v="581"/>
    <d v="2022-09-02T00:00:00"/>
    <d v="2022-09-28T00:00:00"/>
    <m/>
    <d v="2024-07-16T00:00:00"/>
    <d v="2024-07-25T00:00:00"/>
    <s v="519 CONDOR"/>
    <s v="N/A"/>
    <s v="519 CONDOR"/>
    <n v="46.790000423789024"/>
    <n v="0"/>
    <n v="13.196100064156205"/>
    <n v="59.98610048794523"/>
    <n v="126.87114399999999"/>
    <n v="-66.88504351205475"/>
    <n v="126.87114400000002"/>
    <n v="-66.885043512054779"/>
  </r>
  <r>
    <x v="1"/>
    <s v="Sin Definir"/>
    <x v="3"/>
    <s v="QUINTANA MARTI:Z360333 UNICO21 A102"/>
    <n v="2016801"/>
    <s v="[EirmtpvjsSceCNTfFg]"/>
    <x v="0"/>
    <s v="Confirmado"/>
    <d v="2022-08-04T00:00:00"/>
    <x v="582"/>
    <d v="2022-09-01T00:00:00"/>
    <d v="2024-01-17T00:00:00"/>
    <m/>
    <d v="2024-07-15T00:00:00"/>
    <d v="2024-08-01T00:00:00"/>
    <s v="519 CONDOR"/>
    <s v="N/A"/>
    <s v="519 CONDOR"/>
    <n v="620.43999538570642"/>
    <n v="0"/>
    <n v="53.959899697753031"/>
    <n v="674.39989508345946"/>
    <n v="1635.6325020300001"/>
    <n v="-961.23260694654061"/>
    <n v="1635.6553030000002"/>
    <n v="-961.25540791654078"/>
  </r>
  <r>
    <x v="1"/>
    <s v="Lista Espera FTTH"/>
    <x v="3"/>
    <s v="LdE/09/ARANDILLA#SO220858103089#Camino Abajo 9"/>
    <n v="8384854"/>
    <s v="[irvceCNTFg]"/>
    <x v="0"/>
    <s v="Confirmado"/>
    <m/>
    <x v="285"/>
    <d v="2022-09-05T00:00:00"/>
    <d v="2022-09-05T00:00:00"/>
    <m/>
    <d v="2022-11-28T00:00:00"/>
    <d v="2022-12-16T00:00:00"/>
    <s v="519 CONDOR"/>
    <s v="N/A"/>
    <s v="519 CONDOR"/>
    <n v="15.597000122070313"/>
    <n v="0"/>
    <n v="6"/>
    <n v="21.597000122070313"/>
    <n v="19.674420000000001"/>
    <n v="1.9225801220703111"/>
    <n v="19.674420000000001"/>
    <n v="1.9225801220703111"/>
  </r>
  <r>
    <x v="1"/>
    <s v="Lista Espera FTTH"/>
    <x v="3"/>
    <s v="LdE/09/MERINDAD VALDEPORRES#SO220857346236#Carretera Bilbao-Reinosa 17"/>
    <n v="8384895"/>
    <s v="[irvceCNTFg]"/>
    <x v="0"/>
    <s v="Confirmado"/>
    <m/>
    <x v="285"/>
    <d v="2022-09-05T00:00:00"/>
    <d v="2022-09-05T00:00:00"/>
    <m/>
    <d v="2022-09-07T00:00:00"/>
    <d v="2022-10-03T00:00:00"/>
    <s v="519 CONDOR"/>
    <s v="N/A"/>
    <s v="519 CONDOR"/>
    <n v="15.597000122070313"/>
    <n v="0"/>
    <n v="6"/>
    <n v="21.597000122070313"/>
    <n v="19.674420000000001"/>
    <n v="1.9225801220703111"/>
    <n v="19.674420000000001"/>
    <n v="1.9225801220703111"/>
  </r>
  <r>
    <x v="1"/>
    <s v="Lista Espera FTTH"/>
    <x v="3"/>
    <s v="LdE/09/SALAS DE LOS INFANTES#SO22029398675#Avenida Castrillo 21 Local"/>
    <n v="8385772"/>
    <s v="[irvceCNTFg]"/>
    <x v="0"/>
    <s v="Confirmado"/>
    <m/>
    <x v="583"/>
    <d v="2022-09-06T00:00:00"/>
    <d v="2022-09-07T00:00:00"/>
    <m/>
    <d v="2022-09-14T00:00:00"/>
    <d v="2022-10-04T00:00:00"/>
    <s v="519 CONDOR"/>
    <s v="N/A"/>
    <s v="519 CONDOR"/>
    <n v="21.8754001557827"/>
    <n v="0"/>
    <n v="6"/>
    <n v="27.8754001557827"/>
    <n v="32.92157799999999"/>
    <n v="-5.04617784421729"/>
    <n v="32.921577999999997"/>
    <n v="-5.0461778442172971"/>
  </r>
  <r>
    <x v="1"/>
    <s v="Sin Definir"/>
    <x v="3"/>
    <s v="MEDINA POMAR:Z358751 UNICO21 A102"/>
    <n v="2016602"/>
    <s v="[EirmtpvjsScexLCNTfFg]"/>
    <x v="0"/>
    <s v="Confirmado"/>
    <d v="2022-08-03T00:00:00"/>
    <x v="54"/>
    <d v="2022-09-07T00:00:00"/>
    <d v="2024-06-14T00:00:00"/>
    <m/>
    <d v="2024-11-20T00:00:00"/>
    <d v="2024-12-03T00:00:00"/>
    <s v="519 CONDOR"/>
    <s v="519 CONDOR"/>
    <s v="519 CONDOR"/>
    <n v="985.67999291419983"/>
    <n v="19.34999942779541"/>
    <n v="81.512896440187887"/>
    <n v="1086.5428887821831"/>
    <n v="972.11984100000018"/>
    <n v="114.42304778218295"/>
    <n v="972.11584100000016"/>
    <n v="114.42704778218297"/>
  </r>
  <r>
    <x v="1"/>
    <s v="Sin Definir"/>
    <x v="3"/>
    <s v="QUINTANA MARTI:Z360325 UNICO21 A102"/>
    <n v="2016797"/>
    <s v="[EirmtpvjsScexLCNTfFg]"/>
    <x v="0"/>
    <s v="Confirmado"/>
    <d v="2022-08-04T00:00:00"/>
    <x v="584"/>
    <d v="2024-07-03T00:00:00"/>
    <d v="2025-05-23T00:00:00"/>
    <m/>
    <d v="2025-10-31T00:00:00"/>
    <d v="2025-11-13T00:00:00"/>
    <s v="519 CONDOR"/>
    <s v="519 CONDOR"/>
    <s v="519 CONDOR"/>
    <n v="959.99998912960291"/>
    <n v="54.179998397827148"/>
    <n v="77.337797124435042"/>
    <n v="1091.517784651865"/>
    <n v="965.2550950000001"/>
    <n v="126.26268965186489"/>
    <n v="965.2550950000001"/>
    <n v="126.26268965186489"/>
  </r>
  <r>
    <x v="1"/>
    <s v="Sin Definir"/>
    <x v="3"/>
    <s v="MELGAR FERNAME:Z363965 UNICO21 A101"/>
    <n v="2026797"/>
    <s v="[EirmtpvjsScexCNTfFg]"/>
    <x v="0"/>
    <s v="Confirmado"/>
    <d v="2022-09-07T00:00:00"/>
    <x v="585"/>
    <d v="2023-09-25T00:00:00"/>
    <d v="2024-02-26T00:00:00"/>
    <m/>
    <d v="2024-05-28T00:00:00"/>
    <d v="2024-06-20T00:00:00"/>
    <s v="519 CONDOR"/>
    <s v="N/A"/>
    <s v="519 CONDOR"/>
    <n v="574.36060031755414"/>
    <n v="0"/>
    <n v="50.074899784589547"/>
    <n v="624.43550010214369"/>
    <n v="859.07807099999991"/>
    <n v="-234.64257089785622"/>
    <n v="859.07807100000014"/>
    <n v="-234.64257089785644"/>
  </r>
  <r>
    <x v="1"/>
    <s v="Sin Definir"/>
    <x v="3"/>
    <s v="MONTORIO:Z357557 UNICO21 A101"/>
    <n v="2015683"/>
    <s v="[EirmtpvjsSceLCNTg]"/>
    <x v="1"/>
    <s v="Pend. Cierre Material"/>
    <d v="2025-03-25T00:00:00"/>
    <x v="586"/>
    <d v="2025-04-24T00:00:00"/>
    <d v="2025-05-29T00:00:00"/>
    <m/>
    <d v="2025-06-17T00:00:00"/>
    <d v="2025-07-04T00:00:00"/>
    <s v="519 CONDOR"/>
    <s v="N/A"/>
    <s v="519 CONDOR"/>
    <n v="134.02000080049038"/>
    <n v="0"/>
    <n v="19.293100088094917"/>
    <n v="153.3131008885853"/>
    <n v="161.40321100000003"/>
    <n v="-8.0901101114147309"/>
    <n v="161.403211"/>
    <n v="-8.0901101114147025"/>
  </r>
  <r>
    <x v="1"/>
    <s v="Sin Definir"/>
    <x v="3"/>
    <s v="MONTORIO:Z357561 UNICO21 A101"/>
    <n v="2015684"/>
    <s v="[EirmtpvjsSceLCNTg]"/>
    <x v="1"/>
    <s v="Pend. Cierre Material"/>
    <m/>
    <x v="587"/>
    <d v="2024-02-15T00:00:00"/>
    <d v="2024-06-14T00:00:00"/>
    <m/>
    <d v="2025-03-31T00:00:00"/>
    <d v="2025-04-25T00:00:00"/>
    <s v="519 CONDOR"/>
    <s v="N/A"/>
    <s v="519 CONDOR"/>
    <n v="97.870000097900629"/>
    <n v="0"/>
    <n v="16.362900110865382"/>
    <n v="114.23290020876601"/>
    <n v="349.34066300000001"/>
    <n v="-235.10776279123399"/>
    <n v="349.34066300000006"/>
    <n v="-235.10776279123405"/>
  </r>
  <r>
    <x v="1"/>
    <s v="Sin Definir"/>
    <x v="3"/>
    <s v="QUINTANA MARTI:Z360303 UNICO21 A102"/>
    <n v="2016769"/>
    <s v="[EirmtpvjsSceLCNTfFg]"/>
    <x v="0"/>
    <s v="Confirmado"/>
    <d v="2022-08-04T00:00:00"/>
    <x v="588"/>
    <d v="2023-10-31T00:00:00"/>
    <d v="2024-06-14T00:00:00"/>
    <m/>
    <d v="2025-08-28T00:00:00"/>
    <d v="2025-09-22T00:00:00"/>
    <s v="519 CONDOR"/>
    <s v="519 CONDOR"/>
    <s v="519 CONDOR"/>
    <n v="40.170000344514847"/>
    <n v="46.439998626708984"/>
    <n v="15.934499928180131"/>
    <n v="102.54449889940396"/>
    <n v="99.586274000000003"/>
    <n v="2.9582248994039588"/>
    <n v="99.586274000000003"/>
    <n v="2.9582248994039588"/>
  </r>
  <r>
    <x v="1"/>
    <s v="Sin Definir"/>
    <x v="3"/>
    <s v="QUINTANA MARTI:Z360304 UNICO21 A102"/>
    <n v="2016770"/>
    <s v="[EirmtpvjsSceLCNTfFg]"/>
    <x v="0"/>
    <s v="Confirmado"/>
    <d v="2022-08-04T00:00:00"/>
    <x v="588"/>
    <d v="2023-10-31T00:00:00"/>
    <d v="2024-06-14T00:00:00"/>
    <m/>
    <d v="2025-08-28T00:00:00"/>
    <d v="2025-09-23T00:00:00"/>
    <s v="519 CONDOR"/>
    <s v="519 CONDOR"/>
    <s v="519 CONDOR"/>
    <n v="36.670000299811363"/>
    <n v="30.959999084472656"/>
    <n v="14.612200000460447"/>
    <n v="82.242199384744467"/>
    <n v="74.370475999999996"/>
    <n v="7.8717233847444703"/>
    <n v="74.370475999999996"/>
    <n v="7.8717233847444703"/>
  </r>
  <r>
    <x v="1"/>
    <s v="Sin Definir"/>
    <x v="3"/>
    <s v="QUINTANA MARTI:Z360305 UNICO21 A102"/>
    <n v="2016771"/>
    <s v="[EirmtpvjsScexLCNTfFg]"/>
    <x v="0"/>
    <s v="Confirmado"/>
    <d v="2022-08-04T00:00:00"/>
    <x v="588"/>
    <d v="2023-10-31T00:00:00"/>
    <d v="2024-02-19T00:00:00"/>
    <m/>
    <d v="2025-08-28T00:00:00"/>
    <d v="2025-09-22T00:00:00"/>
    <s v="519 CONDOR"/>
    <s v="N/A"/>
    <s v="519 CONDOR"/>
    <n v="57.400000721216202"/>
    <n v="0"/>
    <n v="13.885600208961961"/>
    <n v="71.285600930178163"/>
    <n v="103.39359899999999"/>
    <n v="-32.107998069821832"/>
    <n v="103.39359899999999"/>
    <n v="-32.107998069821832"/>
  </r>
  <r>
    <x v="1"/>
    <s v="Sin Definir"/>
    <x v="3"/>
    <s v="QUINTANA MARTI:Z360306 UNICO21 A102"/>
    <n v="2016773"/>
    <s v="[EirmtpvjsSceLCNTfFg]"/>
    <x v="0"/>
    <s v="Confirmado"/>
    <d v="2022-08-04T00:00:00"/>
    <x v="589"/>
    <d v="2023-11-02T00:00:00"/>
    <d v="2023-11-08T00:00:00"/>
    <m/>
    <d v="2025-07-31T00:00:00"/>
    <d v="2025-08-22T00:00:00"/>
    <s v="519 CONDOR"/>
    <s v="N/A"/>
    <s v="519 CONDOR"/>
    <n v="57.580001130700111"/>
    <n v="0"/>
    <n v="13.896800198030469"/>
    <n v="71.476801328730573"/>
    <n v="124.52671099999999"/>
    <n v="-53.049909671269418"/>
    <n v="124.52671099999999"/>
    <n v="-53.049909671269418"/>
  </r>
  <r>
    <x v="1"/>
    <s v="Sin Definir"/>
    <x v="3"/>
    <s v="QUINTANA MARTI:Z360307 UNICO21 A102"/>
    <n v="2016775"/>
    <s v="[EirmtpvjsScexLCNTfFg]"/>
    <x v="0"/>
    <s v="Confirmado"/>
    <d v="2022-08-16T00:00:00"/>
    <x v="588"/>
    <d v="2023-10-31T00:00:00"/>
    <d v="2024-06-14T00:00:00"/>
    <m/>
    <d v="2025-08-29T00:00:00"/>
    <d v="2025-09-23T00:00:00"/>
    <s v="519 CONDOR"/>
    <s v="519 CONDOR"/>
    <s v="519 CONDOR"/>
    <n v="102.38000025600195"/>
    <n v="100.61999702453613"/>
    <n v="17.037700053057819"/>
    <n v="220.0376973335959"/>
    <n v="213.45109200000002"/>
    <n v="6.5866053335958838"/>
    <n v="213.45109199999996"/>
    <n v="6.5866053335959407"/>
  </r>
  <r>
    <x v="1"/>
    <s v="Sin Definir"/>
    <x v="3"/>
    <s v="QUINTANA MARTI:Z360308 UNICO21 A102"/>
    <n v="2016777"/>
    <s v="[EirmtpvjsScexLCNTfFg]"/>
    <x v="0"/>
    <s v="Confirmado"/>
    <d v="2022-08-04T00:00:00"/>
    <x v="143"/>
    <d v="2023-10-30T00:00:00"/>
    <d v="2024-06-21T00:00:00"/>
    <m/>
    <d v="2025-07-31T00:00:00"/>
    <d v="2025-09-03T00:00:00"/>
    <s v="519 CONDOR"/>
    <s v="N/A"/>
    <s v="519 CONDOR"/>
    <n v="34.500000320374966"/>
    <n v="0"/>
    <n v="12.242700160234421"/>
    <n v="46.742700480609386"/>
    <n v="42.471741000000002"/>
    <n v="4.2709594806093847"/>
    <n v="42.471741000000002"/>
    <n v="4.2709594806093847"/>
  </r>
  <r>
    <x v="1"/>
    <s v="Sin Definir"/>
    <x v="3"/>
    <s v="QUINTANA MARTI:Z360312 UNICO21 A102"/>
    <n v="2016783"/>
    <s v="[EirmtpvjsScexLCNTfFg]"/>
    <x v="0"/>
    <s v="Confirmado"/>
    <d v="2022-08-04T00:00:00"/>
    <x v="588"/>
    <d v="2023-10-31T00:00:00"/>
    <d v="2024-06-14T00:00:00"/>
    <m/>
    <d v="2025-08-28T00:00:00"/>
    <d v="2025-09-22T00:00:00"/>
    <s v="519 CONDOR"/>
    <s v="519 CONDOR"/>
    <s v="519 CONDOR"/>
    <n v="61.279999978840351"/>
    <n v="7.7399997711181641"/>
    <n v="14.07810020465925"/>
    <n v="83.098099954617766"/>
    <n v="85.877437999999998"/>
    <n v="-2.7793380453822323"/>
    <n v="85.877437999999998"/>
    <n v="-2.7793380453822323"/>
  </r>
  <r>
    <x v="1"/>
    <s v="Sin Definir"/>
    <x v="3"/>
    <s v="QUINTANA MARTI:Z360313 UNICO21 A102"/>
    <n v="2016785"/>
    <s v="[EirmtpvjsSceLCNTfFg]"/>
    <x v="0"/>
    <s v="Confirmado"/>
    <d v="2022-08-04T00:00:00"/>
    <x v="93"/>
    <d v="2023-10-04T00:00:00"/>
    <d v="2023-11-13T00:00:00"/>
    <m/>
    <d v="2025-06-27T00:00:00"/>
    <d v="2025-07-11T00:00:00"/>
    <s v="519 CONDOR"/>
    <s v="N/A"/>
    <s v="519 CONDOR"/>
    <n v="138.59000096097589"/>
    <n v="0"/>
    <n v="19.789399820654097"/>
    <n v="158.37940078162998"/>
    <n v="220.10129999999998"/>
    <n v="-61.721899218369998"/>
    <n v="220.10129999999995"/>
    <n v="-61.72189921836997"/>
  </r>
  <r>
    <x v="1"/>
    <s v="Sin Definir"/>
    <x v="3"/>
    <s v="QUINTANA MARTI:Z360314 UNICO21 A102"/>
    <n v="2016786"/>
    <s v="[EirmtpvjsSceLCNTfFg]"/>
    <x v="0"/>
    <s v="Confirmado"/>
    <d v="2022-08-04T00:00:00"/>
    <x v="143"/>
    <d v="2023-10-30T00:00:00"/>
    <d v="2024-06-17T00:00:00"/>
    <m/>
    <d v="2025-09-15T00:00:00"/>
    <d v="2025-09-26T00:00:00"/>
    <s v="519 CONDOR"/>
    <s v="519 CONDOR"/>
    <s v="519 CONDOR"/>
    <n v="13.390000209212303"/>
    <n v="4.5699998736381531"/>
    <n v="10.615900145860762"/>
    <n v="28.57590022871122"/>
    <n v="35.238681999999997"/>
    <n v="-6.6627817712887776"/>
    <n v="35.238682000000004"/>
    <n v="-6.6627817712887847"/>
  </r>
  <r>
    <x v="1"/>
    <s v="Sin Definir"/>
    <x v="3"/>
    <s v="QUINTANA MARTI:Z360315 UNICO21 A102"/>
    <n v="2016788"/>
    <s v="[EirmtpvjsScexLCNTg]"/>
    <x v="1"/>
    <s v="Pend. Cierre Material"/>
    <d v="2022-08-04T00:00:00"/>
    <x v="589"/>
    <d v="2023-11-02T00:00:00"/>
    <d v="2023-11-13T00:00:00"/>
    <m/>
    <d v="2025-09-30T00:00:00"/>
    <d v="2025-10-08T00:00:00"/>
    <s v="519 CONDOR"/>
    <s v="N/A"/>
    <s v="519 CONDOR"/>
    <n v="158.910001039505"/>
    <n v="0"/>
    <n v="21.04660026252418"/>
    <n v="179.95660130202918"/>
    <n v="335.20196400000003"/>
    <n v="-155.24536269797085"/>
    <n v="335.20196399999998"/>
    <n v="-155.24536269797079"/>
  </r>
  <r>
    <x v="1"/>
    <s v="Sin Definir"/>
    <x v="3"/>
    <s v="QUINTANA MARTI:Z360316 UNICO21 A102"/>
    <n v="2016789"/>
    <s v="[EirmtpvjsSceLC]"/>
    <x v="3"/>
    <s v="Comenzado"/>
    <d v="2022-08-04T00:00:00"/>
    <x v="588"/>
    <d v="2023-10-31T00:00:00"/>
    <d v="2024-06-13T00:00:00"/>
    <m/>
    <m/>
    <m/>
    <s v="519 CONDOR"/>
    <s v="519 CONDOR"/>
    <s v="519 CONDOR"/>
    <n v="8.9500001519918442"/>
    <n v="3.869999885559082"/>
    <n v="10.453500170852989"/>
    <n v="23.273500208403917"/>
    <n v="3.8639999999999999"/>
    <n v="19.409500208403916"/>
    <n v="0"/>
    <n v="23.273500208403917"/>
  </r>
  <r>
    <x v="1"/>
    <s v="Sin Definir"/>
    <x v="3"/>
    <s v="QUINTANA MARTI:Z360317 UNICO21 A102"/>
    <n v="2016790"/>
    <s v="[EirmtpvjsSceLC]"/>
    <x v="3"/>
    <s v="Comenzado"/>
    <d v="2022-08-16T00:00:00"/>
    <x v="588"/>
    <d v="2023-10-31T00:00:00"/>
    <d v="2024-06-14T00:00:00"/>
    <m/>
    <m/>
    <m/>
    <s v="519 CONDOR"/>
    <s v="519 CONDOR"/>
    <s v="519 CONDOR"/>
    <n v="33.310000285506248"/>
    <n v="34.829998970031738"/>
    <n v="14.639499957125636"/>
    <n v="82.779499212663623"/>
    <n v="0"/>
    <n v="82.779499212663623"/>
    <n v="0"/>
    <n v="82.779499212663623"/>
  </r>
  <r>
    <x v="1"/>
    <s v="Sin Definir"/>
    <x v="3"/>
    <s v="QUINTANA MARTI:Z360318 UNICO21 CASTOR A101"/>
    <n v="2016791"/>
    <s v="[EirmtpvjsScexLCNTfFg]"/>
    <x v="0"/>
    <s v="Confirmado"/>
    <d v="2022-08-04T00:00:00"/>
    <x v="5"/>
    <d v="2023-11-03T00:00:00"/>
    <d v="2024-02-19T00:00:00"/>
    <m/>
    <d v="2025-05-28T00:00:00"/>
    <d v="2025-06-12T00:00:00"/>
    <s v="519 CONDOR"/>
    <s v="N/A"/>
    <s v="519 CONDOR"/>
    <n v="717.83999614417553"/>
    <n v="0"/>
    <n v="64.705898524837949"/>
    <n v="782.54589466901348"/>
    <n v="971.06055100000003"/>
    <n v="-188.51465633098655"/>
    <n v="971.06055100000003"/>
    <n v="-188.51465633098655"/>
  </r>
  <r>
    <x v="1"/>
    <s v="Sin Definir"/>
    <x v="3"/>
    <s v="QUINTANA MARTI:Z360319 UNICO21 CASTOR A101"/>
    <n v="2016792"/>
    <s v="[EirmtpvjsSceLCNTfFg]"/>
    <x v="0"/>
    <s v="Confirmado"/>
    <d v="2022-08-04T00:00:00"/>
    <x v="590"/>
    <d v="2023-11-06T00:00:00"/>
    <d v="2023-11-24T00:00:00"/>
    <m/>
    <d v="2025-05-28T00:00:00"/>
    <d v="2025-05-30T00:00:00"/>
    <s v="519 CONDOR"/>
    <s v="N/A"/>
    <s v="519 CONDOR"/>
    <n v="45.100000739097595"/>
    <n v="0"/>
    <n v="12.982600122334063"/>
    <n v="58.082600861431658"/>
    <n v="153.31624500000001"/>
    <n v="-95.233644138568351"/>
    <n v="153.31624500000001"/>
    <n v="-95.233644138568351"/>
  </r>
  <r>
    <x v="1"/>
    <s v="Sin Definir"/>
    <x v="3"/>
    <s v="QUINTANA MARTI:Z360322 UNICO21 A102"/>
    <n v="2016794"/>
    <s v="[EirmtpvjsScexLCNTfFg]"/>
    <x v="0"/>
    <s v="Confirmado"/>
    <d v="2022-08-04T00:00:00"/>
    <x v="143"/>
    <d v="2023-10-30T00:00:00"/>
    <d v="2025-03-28T00:00:00"/>
    <m/>
    <d v="2025-06-27T00:00:00"/>
    <d v="2025-07-11T00:00:00"/>
    <s v="N/A"/>
    <s v="N/A"/>
    <s v="N/A"/>
    <n v="0"/>
    <n v="0"/>
    <n v="0"/>
    <n v="0"/>
    <n v="151.84950999999998"/>
    <n v="-151.84950999999998"/>
    <n v="151.84951000000004"/>
    <n v="-151.84951000000004"/>
  </r>
  <r>
    <x v="1"/>
    <s v="Sin Definir"/>
    <x v="3"/>
    <s v="QUINTANA MARTI:Z360309 UNICO21 A102"/>
    <n v="2016779"/>
    <s v="[EirmtpvjsSceLCNTfFg]"/>
    <x v="0"/>
    <s v="Confirmado"/>
    <d v="2022-08-04T00:00:00"/>
    <x v="589"/>
    <d v="2023-11-02T00:00:00"/>
    <d v="2024-06-04T00:00:00"/>
    <m/>
    <d v="2025-07-31T00:00:00"/>
    <d v="2025-08-07T00:00:00"/>
    <s v="519 CONDOR"/>
    <s v="N/A"/>
    <s v="519 CONDOR"/>
    <n v="118.21000117063522"/>
    <n v="0"/>
    <n v="18.121299729765212"/>
    <n v="136.33130090040044"/>
    <n v="262.55062600000002"/>
    <n v="-126.21932509959959"/>
    <n v="262.55062599999997"/>
    <n v="-126.21932509959953"/>
  </r>
  <r>
    <x v="1"/>
    <s v="Lista Espera FTTH"/>
    <x v="3"/>
    <s v="HFA/09/ARANDA DE DUERO#SO220960279468#Calle Burgo de Osma 1 P2-3ºD"/>
    <n v="8388657"/>
    <s v="[irvceCNTFg]"/>
    <x v="0"/>
    <s v="Confirmado"/>
    <m/>
    <x v="591"/>
    <d v="2022-09-14T00:00:00"/>
    <d v="2022-09-14T00:00:00"/>
    <m/>
    <d v="2022-10-24T00:00:00"/>
    <d v="2022-11-15T00:00:00"/>
    <s v="519 CONDOR"/>
    <s v="N/A"/>
    <s v="519 CONDOR"/>
    <n v="37.483900427818298"/>
    <n v="0"/>
    <n v="6"/>
    <n v="43.483900427818298"/>
    <n v="40.921426349999997"/>
    <n v="2.5624740778183011"/>
    <n v="40.921361999999988"/>
    <n v="2.5625384278183105"/>
  </r>
  <r>
    <x v="1"/>
    <s v="Lista Espera FTTH"/>
    <x v="3"/>
    <s v="HFA/09/ARANDA DE DUERO#SO220959953972#Calle Parque 1 - 2ºC"/>
    <n v="8388948"/>
    <s v="[irva]"/>
    <x v="5"/>
    <s v="Solicitada Anulación"/>
    <m/>
    <x v="591"/>
    <d v="2022-09-14T00:00:00"/>
    <m/>
    <m/>
    <m/>
    <m/>
    <s v="519 CONDOR"/>
    <s v="N/A"/>
    <s v="519 CONDOR"/>
    <n v="79.901601016521454"/>
    <n v="0"/>
    <n v="6"/>
    <n v="85.901601016521454"/>
    <n v="34.512"/>
    <n v="51.389601016521453"/>
    <n v="0"/>
    <n v="85.901601016521454"/>
  </r>
  <r>
    <x v="1"/>
    <s v="Lista Espera FTTH"/>
    <x v="3"/>
    <s v="LdE/09/ARANDA DE DUERO#SO22029363805#Calle San Antonio 24 001 B"/>
    <n v="8388414"/>
    <s v="[irvceCNTFg]"/>
    <x v="0"/>
    <s v="Confirmado"/>
    <m/>
    <x v="591"/>
    <d v="2022-09-14T00:00:00"/>
    <d v="2022-09-15T00:00:00"/>
    <m/>
    <d v="2022-11-17T00:00:00"/>
    <d v="2022-11-29T00:00:00"/>
    <s v="519 CONDOR"/>
    <s v="N/A"/>
    <s v="519 CONDOR"/>
    <n v="20.483499765396118"/>
    <n v="0"/>
    <n v="6"/>
    <n v="26.483499765396118"/>
    <n v="30.979721999999999"/>
    <n v="-4.4962222346038807"/>
    <n v="30.979721999999999"/>
    <n v="-4.4962222346038807"/>
  </r>
  <r>
    <x v="1"/>
    <s v="Lista Espera FTTH"/>
    <x v="3"/>
    <s v="LdE/09/BURGOS#SO220959680088 #Calle Briviesca 23, Planta 1B"/>
    <n v="8386469"/>
    <s v="[irvceCNTFg]"/>
    <x v="0"/>
    <s v="Confirmado"/>
    <m/>
    <x v="592"/>
    <d v="2022-09-15T00:00:00"/>
    <d v="2022-09-16T00:00:00"/>
    <m/>
    <d v="2022-09-20T00:00:00"/>
    <d v="2022-10-17T00:00:00"/>
    <s v="519 CONDOR"/>
    <s v="N/A"/>
    <s v="519 CONDOR"/>
    <n v="36.099900484085083"/>
    <n v="0"/>
    <n v="6"/>
    <n v="42.099900484085083"/>
    <n v="23.730077000000001"/>
    <n v="18.369823484085082"/>
    <n v="23.730076999999998"/>
    <n v="18.369823484085085"/>
  </r>
  <r>
    <x v="1"/>
    <s v="Lista Espera FTTH"/>
    <x v="3"/>
    <s v="LdE/09/BURGOS#SO22030034929 #Calle Juan Padilla 9 -GUARDERIA"/>
    <n v="8387433"/>
    <s v="[irvceCNTFg]"/>
    <x v="0"/>
    <s v="Confirmado"/>
    <m/>
    <x v="591"/>
    <d v="2022-09-14T00:00:00"/>
    <d v="2022-09-14T00:00:00"/>
    <m/>
    <d v="2022-09-23T00:00:00"/>
    <d v="2022-10-18T00:00:00"/>
    <s v="519 CONDOR"/>
    <s v="N/A"/>
    <s v="519 CONDOR"/>
    <n v="29.784099638462067"/>
    <n v="0"/>
    <n v="6"/>
    <n v="35.784099638462067"/>
    <n v="42.952362000000001"/>
    <n v="-7.1682623615379342"/>
    <n v="42.952361999999987"/>
    <n v="-7.16826236153792"/>
  </r>
  <r>
    <x v="1"/>
    <s v="100x100"/>
    <x v="5"/>
    <s v="FARO 22 F2 HUERTA 2"/>
    <n v="8389534"/>
    <s v="[EirvceCNTFg]"/>
    <x v="0"/>
    <s v="Confirmado"/>
    <d v="2022-09-16T00:00:00"/>
    <x v="593"/>
    <d v="2022-09-16T00:00:00"/>
    <d v="2022-09-27T00:00:00"/>
    <m/>
    <d v="2023-09-05T00:00:00"/>
    <d v="2023-09-21T00:00:00"/>
    <s v="519 CONDOR"/>
    <s v="N/A"/>
    <s v="519 CONDOR"/>
    <n v="270.30339884757996"/>
    <n v="0"/>
    <n v="30.263019188456724"/>
    <n v="300.56641803603668"/>
    <n v="298.38629500000002"/>
    <n v="2.1801230360366617"/>
    <n v="298.38629500000002"/>
    <n v="2.1801230360366617"/>
  </r>
  <r>
    <x v="1"/>
    <s v="100x100"/>
    <x v="5"/>
    <s v="FARO 22 F2 HUERTA 3"/>
    <n v="8389536"/>
    <s v="[EirvceCNTFg]"/>
    <x v="0"/>
    <s v="Confirmado"/>
    <d v="2022-09-16T00:00:00"/>
    <x v="593"/>
    <d v="2022-09-16T00:00:00"/>
    <d v="2022-09-27T00:00:00"/>
    <m/>
    <d v="2023-02-13T00:00:00"/>
    <d v="2023-03-03T00:00:00"/>
    <s v="519 CONDOR"/>
    <s v="N/A"/>
    <s v="519 CONDOR"/>
    <n v="34.291399888694286"/>
    <n v="0"/>
    <n v="12.352124699158594"/>
    <n v="46.64352458785288"/>
    <n v="35.588211999999999"/>
    <n v="11.055312587852882"/>
    <n v="35.588211999999992"/>
    <n v="11.055312587852889"/>
  </r>
  <r>
    <x v="1"/>
    <s v="Sin Definir"/>
    <x v="3"/>
    <s v="MEDINA POMAR:Z360582 UNICO21 A101"/>
    <n v="2016756"/>
    <s v="[EirmtpvjsSceCNTfFg]"/>
    <x v="0"/>
    <s v="Confirmado"/>
    <d v="2022-08-04T00:00:00"/>
    <x v="593"/>
    <d v="2022-09-16T00:00:00"/>
    <d v="2023-10-06T00:00:00"/>
    <m/>
    <d v="2024-04-30T00:00:00"/>
    <d v="2024-05-09T00:00:00"/>
    <s v="519 CONDOR"/>
    <s v="519 CONDOR"/>
    <s v="519 CONDOR"/>
    <n v="203.9099994301796"/>
    <n v="8.4399997591972351"/>
    <n v="24.284799805623294"/>
    <n v="236.63479899500012"/>
    <n v="183.21929766"/>
    <n v="53.41550133500013"/>
    <n v="183.21935200000001"/>
    <n v="53.41544699500011"/>
  </r>
  <r>
    <x v="1"/>
    <s v="Sin Definir"/>
    <x v="3"/>
    <s v="QUINTANA MARTI:Z360296 UNI21 CASTOR A101"/>
    <n v="2016763"/>
    <s v="[EirmtpvjsSceCNTfFg]"/>
    <x v="0"/>
    <s v="Confirmado"/>
    <d v="2022-08-09T00:00:00"/>
    <x v="593"/>
    <d v="2022-09-16T00:00:00"/>
    <d v="2022-10-03T00:00:00"/>
    <m/>
    <d v="2024-07-12T00:00:00"/>
    <d v="2024-07-23T00:00:00"/>
    <s v="519 CONDOR"/>
    <s v="N/A"/>
    <s v="519 CONDOR"/>
    <n v="11.000000029802322"/>
    <n v="0"/>
    <n v="10.573200170847773"/>
    <n v="21.573200200650096"/>
    <n v="33.481942999999994"/>
    <n v="-11.908742799349898"/>
    <n v="33.481943000000001"/>
    <n v="-11.908742799349906"/>
  </r>
  <r>
    <x v="1"/>
    <s v="Sin Definir"/>
    <x v="3"/>
    <s v="PRADOLUENGO:Z323488 UNI21 CASTOR A101"/>
    <n v="2029564"/>
    <s v="[EirmtpvjsSceLCNTg]"/>
    <x v="1"/>
    <s v="Pend. Cierre Material"/>
    <d v="2022-09-14T00:00:00"/>
    <x v="503"/>
    <d v="2023-07-19T00:00:00"/>
    <d v="2024-07-08T00:00:00"/>
    <m/>
    <d v="2024-12-20T00:00:00"/>
    <d v="2025-01-17T00:00:00"/>
    <s v="519 CONDOR"/>
    <s v="N/A"/>
    <s v="519 CONDOR"/>
    <n v="122.15000077337027"/>
    <n v="0"/>
    <n v="18.568600211100275"/>
    <n v="140.71860098447053"/>
    <n v="384.38072799999998"/>
    <n v="-243.66212701552945"/>
    <n v="384.38072799999998"/>
    <n v="-243.66212701552945"/>
  </r>
  <r>
    <x v="1"/>
    <s v="Sin Definir"/>
    <x v="3"/>
    <s v="PEDROSA VALDEP:Z345860-1 UNI21 A101"/>
    <n v="2030268"/>
    <s v="[EirmtpvjsSceCNTfFg]"/>
    <x v="0"/>
    <s v="Confirmado"/>
    <d v="2022-09-16T00:00:00"/>
    <x v="95"/>
    <d v="2023-08-10T00:00:00"/>
    <d v="2024-06-25T00:00:00"/>
    <m/>
    <d v="2024-07-23T00:00:00"/>
    <d v="2024-08-14T00:00:00"/>
    <s v="519 CONDOR"/>
    <s v="N/A"/>
    <s v="519 CONDOR"/>
    <n v="40.989999867975712"/>
    <n v="0"/>
    <n v="12.641000055201353"/>
    <n v="53.630999923177065"/>
    <n v="74.96191300000001"/>
    <n v="-21.330913076822945"/>
    <n v="74.961912999999996"/>
    <n v="-21.330913076822931"/>
  </r>
  <r>
    <x v="1"/>
    <s v="Lista Espera FTTH"/>
    <x v="3"/>
    <s v="LdE/09/#SO220858867402#Calle Moral 69, Contreras"/>
    <n v="8388422"/>
    <s v="[irvceCNTFg]"/>
    <x v="0"/>
    <s v="Confirmado"/>
    <m/>
    <x v="591"/>
    <d v="2022-09-14T00:00:00"/>
    <d v="2022-11-09T00:00:00"/>
    <m/>
    <d v="2022-11-29T00:00:00"/>
    <d v="2022-12-16T00:00:00"/>
    <s v="519 CONDOR"/>
    <s v="N/A"/>
    <s v="519 CONDOR"/>
    <n v="19.672600269317627"/>
    <n v="0"/>
    <n v="6"/>
    <n v="25.672600269317627"/>
    <n v="16.062812000000001"/>
    <n v="9.609788269317626"/>
    <n v="16.062812000000001"/>
    <n v="9.609788269317626"/>
  </r>
  <r>
    <x v="1"/>
    <s v="Lista Espera FTTH"/>
    <x v="3"/>
    <s v="LdE/09/TRESPADERNE#SO22030350462#Calle Acuero/ 00002- / Bajo"/>
    <n v="8390375"/>
    <s v="[irvceCNTFg]"/>
    <x v="0"/>
    <s v="Confirmado"/>
    <m/>
    <x v="47"/>
    <d v="2022-09-19T00:00:00"/>
    <d v="2022-09-20T00:00:00"/>
    <m/>
    <d v="2022-09-23T00:00:00"/>
    <d v="2022-10-17T00:00:00"/>
    <s v="519 CONDOR"/>
    <s v="N/A"/>
    <s v="519 CONDOR"/>
    <n v="44.014100968837738"/>
    <n v="0"/>
    <n v="6"/>
    <n v="50.014100968837738"/>
    <n v="64.336949000000004"/>
    <n v="-14.322848031162266"/>
    <n v="64.33694899999999"/>
    <n v="-14.322848031162252"/>
  </r>
  <r>
    <x v="1"/>
    <s v="Lista Espera FTTH"/>
    <x v="3"/>
    <s v="LdE/09/SALAS DE BUREBA#SO220858193967#Calle Cardenal Segura 42"/>
    <n v="8388979"/>
    <s v="[irvceCNTFg]"/>
    <x v="0"/>
    <s v="Confirmado"/>
    <m/>
    <x v="47"/>
    <d v="2022-09-19T00:00:00"/>
    <d v="2022-09-19T00:00:00"/>
    <m/>
    <d v="2022-09-22T00:00:00"/>
    <d v="2022-10-13T00:00:00"/>
    <s v="519 CONDOR"/>
    <s v="N/A"/>
    <s v="519 CONDOR"/>
    <n v="7.5736000239849091"/>
    <n v="0"/>
    <n v="6"/>
    <n v="13.573600023984909"/>
    <n v="15.116670000000001"/>
    <n v="-1.5430699760150919"/>
    <n v="15.116670000000001"/>
    <n v="-1.5430699760150919"/>
  </r>
  <r>
    <x v="1"/>
    <s v="Sin Definir"/>
    <x v="3"/>
    <s v="PRADOLUENGO:Z366303 UNICO21 CASTOR A101"/>
    <n v="2031918"/>
    <s v="[EirmtpvjsSceLCNTg]"/>
    <x v="1"/>
    <s v="Pend. Cierre Material"/>
    <d v="2022-09-21T00:00:00"/>
    <x v="17"/>
    <d v="2023-07-24T00:00:00"/>
    <d v="2024-09-30T00:00:00"/>
    <m/>
    <d v="2024-12-18T00:00:00"/>
    <d v="2025-01-16T00:00:00"/>
    <s v="519 CONDOR"/>
    <s v="N/A"/>
    <s v="519 CONDOR"/>
    <n v="163.78999957442284"/>
    <n v="0"/>
    <n v="21.575099396219116"/>
    <n v="185.36509897064195"/>
    <n v="214.15860200000006"/>
    <n v="-28.793503029358106"/>
    <n v="214.15860200000003"/>
    <n v="-28.793503029358078"/>
  </r>
  <r>
    <x v="1"/>
    <s v="Sin Definir"/>
    <x v="3"/>
    <s v="ESTEPAR:Z359683 UNI21 CASTOR A101"/>
    <n v="2015216"/>
    <s v="[EirmtpvsScexLCNTg]"/>
    <x v="1"/>
    <s v="Pend. Cierre Material"/>
    <d v="2022-08-12T00:00:00"/>
    <x v="594"/>
    <d v="2025-10-01T00:00:00"/>
    <d v="2025-01-08T00:00:00"/>
    <m/>
    <d v="2025-11-26T00:00:00"/>
    <d v="2025-12-11T00:00:00"/>
    <s v="519 CONDOR"/>
    <s v="519 CONDOR"/>
    <s v="519 CONDOR"/>
    <n v="693.87999529391527"/>
    <n v="197.36999416351318"/>
    <n v="63.496098747191581"/>
    <n v="954.74608820462004"/>
    <n v="438.024855"/>
    <n v="516.72123320462003"/>
    <n v="438.024855"/>
    <n v="516.72123320462003"/>
  </r>
  <r>
    <x v="1"/>
    <s v="Sin Definir"/>
    <x v="3"/>
    <s v="MEDINA POMAR:Z360575 UNICO21 A101"/>
    <n v="2016749"/>
    <s v="[EirmtpvjsScexLCNTfFg]"/>
    <x v="0"/>
    <s v="Confirmado"/>
    <d v="2022-08-04T00:00:00"/>
    <x v="53"/>
    <d v="2022-09-21T00:00:00"/>
    <d v="2025-02-12T00:00:00"/>
    <m/>
    <d v="2025-07-14T00:00:00"/>
    <d v="2025-07-28T00:00:00"/>
    <s v="519 CONDOR"/>
    <s v="519 CONDOR"/>
    <s v="519 CONDOR"/>
    <n v="239.35999912023544"/>
    <n v="0.69999998807907104"/>
    <n v="25.138799572911864"/>
    <n v="265.19879868122638"/>
    <n v="250.97704899999999"/>
    <n v="14.221749681226385"/>
    <n v="250.97704900000005"/>
    <n v="14.221749681226328"/>
  </r>
  <r>
    <x v="1"/>
    <s v="Sin Definir"/>
    <x v="3"/>
    <s v="MEDINA POMAR:Z360584 UNICO21 A101"/>
    <n v="2016758"/>
    <s v="[EirmtpvjsScexLCPNTfRg]"/>
    <x v="1"/>
    <s v="Pend. Cierre Material"/>
    <d v="2022-08-04T00:00:00"/>
    <x v="595"/>
    <d v="2022-09-22T00:00:00"/>
    <d v="2024-12-05T00:00:00"/>
    <m/>
    <d v="2025-10-31T00:00:00"/>
    <d v="2025-11-25T00:00:00"/>
    <s v="519 CONDOR"/>
    <s v="519 CONDOR"/>
    <s v="519 CONDOR"/>
    <n v="424.44999878853559"/>
    <n v="15.479999542236328"/>
    <n v="44.040498901296417"/>
    <n v="483.97049723206834"/>
    <n v="205.28667700000003"/>
    <n v="278.68382023206834"/>
    <n v="205.28667700000003"/>
    <n v="278.68382023206834"/>
  </r>
  <r>
    <x v="1"/>
    <s v="Sin Definir"/>
    <x v="3"/>
    <s v="QUINTANA MARTI:Z360324 UNI21 CASTOR A101"/>
    <n v="2016795"/>
    <s v="[EirmtpvjsScexLCNTg]"/>
    <x v="1"/>
    <s v="Pend. Cierre Material"/>
    <d v="2022-08-09T00:00:00"/>
    <x v="595"/>
    <d v="2022-09-22T00:00:00"/>
    <d v="2024-03-04T00:00:00"/>
    <m/>
    <d v="2025-02-10T00:00:00"/>
    <d v="2025-03-05T00:00:00"/>
    <s v="519 CONDOR"/>
    <s v="519 CONDOR"/>
    <s v="519 CONDOR"/>
    <n v="1165.7499963529408"/>
    <n v="174.14999485015869"/>
    <n v="94.884297508501277"/>
    <n v="1434.7842887116008"/>
    <n v="1646.4787610000003"/>
    <n v="-211.69447228839954"/>
    <n v="1646.4787610000001"/>
    <n v="-211.69447228839931"/>
  </r>
  <r>
    <x v="1"/>
    <s v="Sin Definir"/>
    <x v="3"/>
    <s v="PAMPLIEGA:Z360670 UNICO21 A101"/>
    <n v="2019770"/>
    <s v="[EirmtpvjsSceCNTfFg]"/>
    <x v="0"/>
    <s v="Confirmado"/>
    <d v="2022-08-12T00:00:00"/>
    <x v="170"/>
    <d v="2022-09-28T00:00:00"/>
    <d v="2024-03-04T00:00:00"/>
    <m/>
    <d v="2024-06-28T00:00:00"/>
    <d v="2024-07-26T00:00:00"/>
    <s v="519 CONDOR"/>
    <s v="519 CONDOR"/>
    <s v="519 CONDOR"/>
    <n v="138.68999924510717"/>
    <n v="39.399998843669891"/>
    <n v="19.595499525915841"/>
    <n v="197.68549761469291"/>
    <n v="165.22716999999997"/>
    <n v="32.458327614692934"/>
    <n v="165.22717"/>
    <n v="32.458327614692905"/>
  </r>
  <r>
    <x v="1"/>
    <s v="Sin Definir"/>
    <x v="3"/>
    <s v="PRADOLUENGO:Z365826 UNICO21 A101"/>
    <n v="2031908"/>
    <s v="[EirmtpvjsScexP]"/>
    <x v="2"/>
    <s v="Parámetros de Control"/>
    <d v="2022-09-21T00:00:00"/>
    <x v="503"/>
    <d v="2023-07-19T00:00:00"/>
    <d v="2025-02-12T00:00:00"/>
    <d v="2025-10-10T00:00:00"/>
    <m/>
    <m/>
    <s v="519 CONDOR"/>
    <s v="N/A"/>
    <s v="519 CONDOR"/>
    <n v="359.76000010222197"/>
    <n v="0"/>
    <n v="38.828299615942683"/>
    <n v="398.58829971816465"/>
    <n v="347.76"/>
    <n v="50.828299718164658"/>
    <n v="347.76"/>
    <n v="50.828299718164658"/>
  </r>
  <r>
    <x v="1"/>
    <s v="Sin Definir"/>
    <x v="3"/>
    <s v="PRADOLUENGO:Z366393 UNI21 CASTOR A101"/>
    <n v="2031919"/>
    <s v="[EirmtpvsScexCNTfF]"/>
    <x v="0"/>
    <s v="Confirmado"/>
    <d v="2022-09-21T00:00:00"/>
    <x v="596"/>
    <d v="2023-12-26T00:00:00"/>
    <d v="2023-11-24T00:00:00"/>
    <m/>
    <d v="2024-08-31T00:00:00"/>
    <d v="2024-09-16T00:00:00"/>
    <s v="519 CONDOR"/>
    <s v="N/A"/>
    <s v="519 CONDOR"/>
    <n v="208.9700001180172"/>
    <n v="0"/>
    <n v="24.22459976424426"/>
    <n v="233.19459988226146"/>
    <n v="312.28658400000006"/>
    <n v="-79.091984117738605"/>
    <n v="312.28658399999995"/>
    <n v="-79.091984117738491"/>
  </r>
  <r>
    <x v="1"/>
    <s v="Sin Definir"/>
    <x v="3"/>
    <s v="PRADOLUENGO:Z366407 UNICO21 A101"/>
    <n v="2031920"/>
    <s v="[EirmtpvjsScexCNTfFg]"/>
    <x v="0"/>
    <s v="Confirmado"/>
    <d v="2023-06-07T00:00:00"/>
    <x v="597"/>
    <d v="2023-09-27T00:00:00"/>
    <d v="2024-05-02T00:00:00"/>
    <m/>
    <d v="2024-09-20T00:00:00"/>
    <d v="2024-10-09T00:00:00"/>
    <s v="519 CONDOR"/>
    <s v="519 CONDOR"/>
    <s v="519 CONDOR"/>
    <n v="70.209999427199364"/>
    <n v="12.309999644756317"/>
    <n v="14.752199997331203"/>
    <n v="97.272199069286884"/>
    <n v="101.86614900000001"/>
    <n v="-4.5939499307131229"/>
    <n v="101.86614899999999"/>
    <n v="-4.5939499307131086"/>
  </r>
  <r>
    <x v="1"/>
    <s v="Sin Definir"/>
    <x v="3"/>
    <s v="09 HDPI.: LyC ALIM  A-101A UNICO21 HONTORIA 2"/>
    <n v="8391996"/>
    <s v="[EidrvcexLP]"/>
    <x v="2"/>
    <s v="Otras Causas"/>
    <d v="2024-01-12T00:00:00"/>
    <x v="296"/>
    <d v="2023-12-29T00:00:00"/>
    <d v="2023-08-21T00:00:00"/>
    <d v="2025-10-07T00:00:00"/>
    <m/>
    <m/>
    <s v="519 CONDOR"/>
    <s v="N/A"/>
    <s v="519 CONDOR"/>
    <n v="65.553298860788345"/>
    <n v="0"/>
    <n v="25.963958504778873"/>
    <n v="91.517257365567218"/>
    <n v="15.323639999999999"/>
    <n v="76.193617365567221"/>
    <n v="15.323639999999999"/>
    <n v="76.193617365567221"/>
  </r>
  <r>
    <x v="1"/>
    <s v="Lista Espera FTTH"/>
    <x v="3"/>
    <s v="LdE/09/Miranda de Ebro#SO22030764534#Calle Najerilla/ 00009/ Nave"/>
    <n v="8392074"/>
    <s v="[irvceCNTFg]"/>
    <x v="0"/>
    <s v="Confirmado"/>
    <m/>
    <x v="598"/>
    <d v="2022-09-23T00:00:00"/>
    <d v="2022-09-26T00:00:00"/>
    <m/>
    <d v="2022-10-03T00:00:00"/>
    <d v="2022-10-25T00:00:00"/>
    <s v="519 CONDOR"/>
    <s v="N/A"/>
    <s v="519 CONDOR"/>
    <n v="59.931300938129425"/>
    <n v="0"/>
    <n v="6"/>
    <n v="65.931300938129425"/>
    <n v="70.022096000000005"/>
    <n v="-4.0907950618705797"/>
    <n v="70.022095999999991"/>
    <n v="-4.0907950618705655"/>
  </r>
  <r>
    <x v="1"/>
    <s v="Lista Espera FTTH"/>
    <x v="3"/>
    <s v="LdE/09/Miranda de Ebro#SO22030742700#Calle San Juan 25 002 Izquierda"/>
    <n v="8392075"/>
    <s v="[irvceCNTFg]"/>
    <x v="0"/>
    <s v="Confirmado"/>
    <m/>
    <x v="598"/>
    <d v="2022-09-23T00:00:00"/>
    <d v="2022-09-26T00:00:00"/>
    <m/>
    <d v="2022-10-05T00:00:00"/>
    <d v="2022-10-31T00:00:00"/>
    <s v="519 CONDOR"/>
    <s v="N/A"/>
    <s v="519 CONDOR"/>
    <n v="15.616600006818771"/>
    <n v="0"/>
    <n v="6"/>
    <n v="21.616600006818771"/>
    <n v="24.722490999999998"/>
    <n v="-3.1058909931812266"/>
    <n v="24.722491000000002"/>
    <n v="-3.1058909931812302"/>
  </r>
  <r>
    <x v="1"/>
    <s v="Lista Espera FTTH"/>
    <x v="3"/>
    <s v="LdE/09/CEREZO DE RIO TIRON#SO220960646993 #Calle Glera Cellos 2 21"/>
    <n v="8391069"/>
    <s v="[irvceCNTFg]"/>
    <x v="0"/>
    <s v="Confirmado"/>
    <m/>
    <x v="53"/>
    <d v="2022-09-21T00:00:00"/>
    <d v="2023-01-24T00:00:00"/>
    <m/>
    <d v="2023-02-07T00:00:00"/>
    <d v="2023-02-22T00:00:00"/>
    <s v="519 CONDOR"/>
    <s v="N/A"/>
    <s v="519 CONDOR"/>
    <n v="12.036300182342529"/>
    <n v="0"/>
    <n v="6"/>
    <n v="18.036300182342529"/>
    <n v="16.062812000000001"/>
    <n v="1.9734881823425283"/>
    <n v="16.062812000000001"/>
    <n v="1.9734881823425283"/>
  </r>
  <r>
    <x v="1"/>
    <s v="Lista Espera FTTH"/>
    <x v="3"/>
    <s v="LdE/09/Espinosa de los Monteros#SO220754794937#Calle Comuneros de Cast"/>
    <n v="8392716"/>
    <s v="[irvceCNTfFg]"/>
    <x v="0"/>
    <s v="Confirmado"/>
    <m/>
    <x v="170"/>
    <d v="2022-09-28T00:00:00"/>
    <d v="2022-09-28T00:00:00"/>
    <m/>
    <d v="2022-12-21T00:00:00"/>
    <d v="2023-01-04T00:00:00"/>
    <s v="519 CONDOR"/>
    <s v="N/A"/>
    <s v="519 CONDOR"/>
    <n v="16.024900019168854"/>
    <n v="0"/>
    <n v="6"/>
    <n v="22.024900019168854"/>
    <n v="25.026681"/>
    <n v="-3.0017809808311462"/>
    <n v="25.026681"/>
    <n v="-3.0017809808311462"/>
  </r>
  <r>
    <x v="1"/>
    <s v="Sin Definir"/>
    <x v="3"/>
    <s v="VILLADIEGO:Z367412 UNI21 CASTOR A101"/>
    <n v="2033778"/>
    <s v="[EirmtpvsScexLP]"/>
    <x v="2"/>
    <s v="Parámetros de Control"/>
    <d v="2023-07-14T00:00:00"/>
    <x v="599"/>
    <d v="2025-08-11T00:00:00"/>
    <d v="2025-05-29T00:00:00"/>
    <d v="2025-10-10T00:00:00"/>
    <m/>
    <m/>
    <s v="519 CONDOR"/>
    <s v="N/A"/>
    <s v="519 CONDOR"/>
    <n v="1451.5299886390567"/>
    <n v="0"/>
    <n v="116.78519667718115"/>
    <n v="1568.3151853162378"/>
    <n v="0"/>
    <n v="1568.3151853162378"/>
    <n v="0"/>
    <n v="1568.3151853162378"/>
  </r>
  <r>
    <x v="1"/>
    <s v="Lista Espera FTTH"/>
    <x v="3"/>
    <s v="LdE/09/ARANDA DE DUERO#SO22031034345#Carretera La Aguilera/ 00998-SUPE"/>
    <n v="8393697"/>
    <s v="[irvceCNTFg]"/>
    <x v="0"/>
    <s v="Confirmado"/>
    <m/>
    <x v="573"/>
    <d v="2022-09-29T00:00:00"/>
    <d v="2022-09-29T00:00:00"/>
    <m/>
    <d v="2022-10-27T00:00:00"/>
    <d v="2022-11-16T00:00:00"/>
    <s v="519 CONDOR"/>
    <s v="N/A"/>
    <s v="519 CONDOR"/>
    <n v="16.473800122737885"/>
    <n v="0"/>
    <n v="6"/>
    <n v="22.473800122737885"/>
    <n v="23.398785270000001"/>
    <n v="-0.92498514726211667"/>
    <n v="23.398801000000002"/>
    <n v="-0.92500087726211788"/>
  </r>
  <r>
    <x v="1"/>
    <s v="Lista Espera FTTH"/>
    <x v="3"/>
    <s v="LdE/09/Pedrosa de Río Úrbel#SO220962046173#Calle Real (Lodoso) 5"/>
    <n v="8394286"/>
    <s v="[irvceCNTFAg]"/>
    <x v="0"/>
    <s v="Confirmado"/>
    <m/>
    <x v="495"/>
    <d v="2022-10-03T00:00:00"/>
    <d v="2023-06-26T00:00:00"/>
    <m/>
    <d v="2023-06-26T00:00:00"/>
    <d v="2023-07-18T00:00:00"/>
    <s v="519 CONDOR"/>
    <s v="N/A"/>
    <s v="519 CONDOR"/>
    <n v="19.672600269317627"/>
    <n v="0"/>
    <n v="6"/>
    <n v="25.672600269317627"/>
    <n v="28.281283999999999"/>
    <n v="-2.6086837306823725"/>
    <n v="28.281283999999999"/>
    <n v="-2.6086837306823725"/>
  </r>
  <r>
    <x v="1"/>
    <s v="Lista Espera FTTH"/>
    <x v="3"/>
    <s v="HFA/09/PEDROSA DE TOBALINA#2022-0967017-8398555#Ctra Traspaderne 54"/>
    <n v="8396404"/>
    <s v="[irva]"/>
    <x v="5"/>
    <s v="Solicitada Anulación"/>
    <m/>
    <x v="600"/>
    <d v="2022-10-06T00:00:00"/>
    <m/>
    <m/>
    <m/>
    <m/>
    <s v="519 CONDOR"/>
    <s v="N/A"/>
    <s v="519 CONDOR"/>
    <n v="13.386399954557419"/>
    <n v="0"/>
    <n v="6"/>
    <n v="19.386399954557419"/>
    <n v="0"/>
    <n v="19.386399954557419"/>
    <n v="0"/>
    <n v="19.386399954557419"/>
  </r>
  <r>
    <x v="1"/>
    <s v="Sin Definir"/>
    <x v="3"/>
    <s v="MECERREYES:Z353843 UNICO21 A101"/>
    <n v="1999407"/>
    <s v="[EirmtpvjsScexP]"/>
    <x v="2"/>
    <s v="Parámetros de Control"/>
    <d v="2025-03-06T00:00:00"/>
    <x v="63"/>
    <d v="2025-03-13T00:00:00"/>
    <d v="2025-10-05T00:00:00"/>
    <d v="2025-10-10T00:00:00"/>
    <m/>
    <m/>
    <s v="519 CONDOR"/>
    <s v="N/A"/>
    <s v="519 CONDOR"/>
    <n v="342.44999631494284"/>
    <n v="0"/>
    <n v="34.654599531115593"/>
    <n v="377.10459584605843"/>
    <n v="26.271725999999997"/>
    <n v="350.83286984605843"/>
    <n v="26.271726000000001"/>
    <n v="350.83286984605843"/>
  </r>
  <r>
    <x v="1"/>
    <s v="Sin Definir"/>
    <x v="3"/>
    <s v="MEDINA POMAR:Z358670 UNI21 CASTOR A102"/>
    <n v="2016064"/>
    <s v="[EirmtpvjsSceCNTfFg]"/>
    <x v="0"/>
    <s v="Confirmado"/>
    <d v="2022-08-09T00:00:00"/>
    <x v="600"/>
    <d v="2022-10-06T00:00:00"/>
    <d v="2024-06-14T00:00:00"/>
    <m/>
    <d v="2024-08-12T00:00:00"/>
    <d v="2024-09-06T00:00:00"/>
    <s v="519 CONDOR"/>
    <s v="519 CONDOR"/>
    <s v="519 CONDOR"/>
    <n v="355.80000173300505"/>
    <n v="77.399997711181641"/>
    <n v="34.121900568412968"/>
    <n v="467.32190001259966"/>
    <n v="617.29093699999999"/>
    <n v="-149.96903698740033"/>
    <n v="617.29093699999999"/>
    <n v="-149.96903698740033"/>
  </r>
  <r>
    <x v="1"/>
    <s v="Sin Definir"/>
    <x v="3"/>
    <s v="PEDROSA VALDEP:Z365791 UNI21 CASTOR A101"/>
    <n v="2034883"/>
    <s v="[EirmtpvjsSceLCNTfFg]"/>
    <x v="0"/>
    <s v="Confirmado"/>
    <d v="2022-09-30T00:00:00"/>
    <x v="82"/>
    <d v="2023-07-13T00:00:00"/>
    <d v="2024-10-21T00:00:00"/>
    <m/>
    <d v="2024-11-27T00:00:00"/>
    <d v="2025-01-02T00:00:00"/>
    <s v="519 CONDOR"/>
    <s v="519 CONDOR"/>
    <s v="519 CONDOR"/>
    <n v="236.41000065207481"/>
    <n v="11.609999656677246"/>
    <n v="26.120199850048124"/>
    <n v="274.14020015880021"/>
    <n v="364.20730099999997"/>
    <n v="-90.06710084119976"/>
    <n v="364.20730100000003"/>
    <n v="-90.067100841199817"/>
  </r>
  <r>
    <x v="1"/>
    <s v="Sin Definir"/>
    <x v="3"/>
    <s v="PEDROSA VALDEP:Z365817 UNICO21 A101"/>
    <n v="2034889"/>
    <s v="[EirmtpvjsSceLCNTg]"/>
    <x v="1"/>
    <s v="Pend. Cierre Material"/>
    <d v="2022-09-30T00:00:00"/>
    <x v="19"/>
    <d v="2023-07-27T00:00:00"/>
    <d v="2024-10-04T00:00:00"/>
    <m/>
    <d v="2024-11-13T00:00:00"/>
    <d v="2024-11-22T00:00:00"/>
    <s v="519 CONDOR"/>
    <s v="N/A"/>
    <s v="519 CONDOR"/>
    <n v="62.9100002348423"/>
    <n v="0"/>
    <n v="14.23140010510236"/>
    <n v="77.141400339944653"/>
    <n v="109.64662999999999"/>
    <n v="-32.505229660055335"/>
    <n v="109.64662999999999"/>
    <n v="-32.505229660055335"/>
  </r>
  <r>
    <x v="1"/>
    <s v="Sin Definir"/>
    <x v="3"/>
    <s v="PEDROSA VALDEP:Z365821 UNICO21 A101"/>
    <n v="2034890"/>
    <s v="[EirmtpvjsSceLCNTfFg]"/>
    <x v="0"/>
    <s v="Confirmado"/>
    <d v="2022-09-30T00:00:00"/>
    <x v="601"/>
    <d v="2023-08-06T00:00:00"/>
    <d v="2025-03-17T00:00:00"/>
    <m/>
    <d v="2025-06-17T00:00:00"/>
    <d v="2025-06-30T00:00:00"/>
    <s v="519 CONDOR"/>
    <s v="N/A"/>
    <s v="519 CONDOR"/>
    <n v="138.93000055849552"/>
    <n v="0"/>
    <n v="19.23430034575685"/>
    <n v="158.16430090425237"/>
    <n v="150.843253"/>
    <n v="7.3210479042523673"/>
    <n v="150.843253"/>
    <n v="7.3210479042523673"/>
  </r>
  <r>
    <x v="1"/>
    <s v="Sin Definir"/>
    <x v="3"/>
    <s v="PEDROSA VALDEP:Z365838 UNI21 CASTOR A101"/>
    <n v="2034897"/>
    <s v="[EirmtpvjsScexLCNTfFg]"/>
    <x v="0"/>
    <s v="Confirmado"/>
    <d v="2023-08-01T00:00:00"/>
    <x v="116"/>
    <d v="2023-11-11T00:00:00"/>
    <d v="2024-06-14T00:00:00"/>
    <m/>
    <d v="2025-01-20T00:00:00"/>
    <d v="2025-02-10T00:00:00"/>
    <s v="519 CONDOR"/>
    <s v="N/A"/>
    <s v="519 CONDOR"/>
    <n v="502.28999844193459"/>
    <n v="0"/>
    <n v="48.120098724661034"/>
    <n v="550.41009716659562"/>
    <n v="739.35729900000001"/>
    <n v="-188.94720183340439"/>
    <n v="739.35729900000001"/>
    <n v="-188.94720183340439"/>
  </r>
  <r>
    <x v="1"/>
    <s v="Sin Definir"/>
    <x v="3"/>
    <s v="SOTOPALACIOS:Z368544 UNICO21 A102"/>
    <n v="2036548"/>
    <s v="[EirmtpvsScexLCNTfFg]"/>
    <x v="0"/>
    <s v="Confirmado"/>
    <d v="2023-07-14T00:00:00"/>
    <x v="602"/>
    <d v="2025-02-07T00:00:00"/>
    <d v="2024-11-18T00:00:00"/>
    <m/>
    <d v="2025-03-07T00:00:00"/>
    <d v="2025-04-03T00:00:00"/>
    <s v="519 CONDOR"/>
    <s v="N/A"/>
    <s v="519 CONDOR"/>
    <n v="621.36149942826853"/>
    <n v="0"/>
    <n v="57.966997308276632"/>
    <n v="679.32849673654516"/>
    <n v="711.32609000000002"/>
    <n v="-31.99759326345486"/>
    <n v="711.32609000000014"/>
    <n v="-31.997593263454974"/>
  </r>
  <r>
    <x v="1"/>
    <s v="Sin Definir"/>
    <x v="3"/>
    <s v="OÑA:Z368684 UNICO21 A101"/>
    <n v="2036562"/>
    <s v="[EirmtpvjsSceLCNTg]"/>
    <x v="1"/>
    <s v="Pend. Cierre Material"/>
    <d v="2023-09-28T00:00:00"/>
    <x v="603"/>
    <d v="2023-10-09T00:00:00"/>
    <d v="2024-09-30T00:00:00"/>
    <m/>
    <d v="2024-12-19T00:00:00"/>
    <d v="2025-01-23T00:00:00"/>
    <s v="519 CONDOR"/>
    <s v="N/A"/>
    <s v="519 CONDOR"/>
    <n v="179.36000024527311"/>
    <n v="0"/>
    <n v="22.629300269872687"/>
    <n v="201.9893005151458"/>
    <n v="676.82198541000002"/>
    <n v="-474.8326848948542"/>
    <n v="676.82200399999999"/>
    <n v="-474.83270348485416"/>
  </r>
  <r>
    <x v="1"/>
    <s v="Sin Definir"/>
    <x v="3"/>
    <s v="OÑA:Z368694 UNICO21 A101"/>
    <n v="2036563"/>
    <s v="[EirmtpvjsScexCNTfF]"/>
    <x v="0"/>
    <s v="Confirmado"/>
    <d v="2023-09-28T00:00:00"/>
    <x v="604"/>
    <d v="2023-10-11T00:00:00"/>
    <d v="2024-02-26T00:00:00"/>
    <m/>
    <d v="2024-05-17T00:00:00"/>
    <d v="2024-06-13T00:00:00"/>
    <s v="519 CONDOR"/>
    <s v="N/A"/>
    <s v="519 CONDOR"/>
    <n v="224.78000051528215"/>
    <n v="0"/>
    <n v="26.29870005968138"/>
    <n v="251.07870057496353"/>
    <n v="641.84675144000005"/>
    <n v="-390.76805086503651"/>
    <n v="641.84674000000007"/>
    <n v="-390.76803942503653"/>
  </r>
  <r>
    <x v="1"/>
    <s v="Sin Definir"/>
    <x v="3"/>
    <s v="OÑA:Z368703 UNICO21 A101"/>
    <n v="2036565"/>
    <s v="[EirmtpvjsScexLCNTg]"/>
    <x v="1"/>
    <s v="Pend. Cierre Material"/>
    <d v="2025-03-25T00:00:00"/>
    <x v="605"/>
    <d v="2025-03-27T00:00:00"/>
    <d v="2025-10-10T00:00:00"/>
    <m/>
    <d v="2025-10-10T00:00:00"/>
    <d v="2025-10-31T00:00:00"/>
    <s v="519 CONDOR"/>
    <s v="N/A"/>
    <s v="519 CONDOR"/>
    <n v="192.06999811530113"/>
    <n v="0"/>
    <n v="24.095800023470815"/>
    <n v="216.16579813877195"/>
    <n v="409.57097399999998"/>
    <n v="-193.40517586122803"/>
    <n v="409.57097399999998"/>
    <n v="-193.40517586122803"/>
  </r>
  <r>
    <x v="1"/>
    <s v="Sin Definir"/>
    <x v="3"/>
    <s v="BG/ARLANZON:Z143616-1 PB20 A108"/>
    <n v="2014745"/>
    <s v="[EirmtpvceCNTfFg]"/>
    <x v="0"/>
    <s v="Confirmado"/>
    <d v="2022-07-27T00:00:00"/>
    <x v="606"/>
    <d v="2022-10-13T00:00:00"/>
    <d v="2022-10-17T00:00:00"/>
    <m/>
    <d v="2023-02-24T00:00:00"/>
    <d v="2023-03-14T00:00:00"/>
    <s v="N/A"/>
    <s v="N/A"/>
    <s v="N/A"/>
    <n v="0"/>
    <n v="0"/>
    <n v="0"/>
    <n v="0"/>
    <n v="55.27975"/>
    <n v="-55.27975"/>
    <n v="55.279750000000007"/>
    <n v="-55.279750000000007"/>
  </r>
  <r>
    <x v="1"/>
    <s v="Sin Definir"/>
    <x v="3"/>
    <s v="BARRIOS BUREBA:Z361268 UNI21 CASTOR A101"/>
    <n v="2018867"/>
    <s v="[EirmtpvjsScexLCNTfFg]"/>
    <x v="0"/>
    <s v="Confirmado"/>
    <d v="2022-08-09T00:00:00"/>
    <x v="118"/>
    <d v="2023-07-11T00:00:00"/>
    <d v="2024-09-30T00:00:00"/>
    <m/>
    <d v="2024-12-26T00:00:00"/>
    <d v="2025-01-22T00:00:00"/>
    <s v="519 CONDOR"/>
    <s v="519 CONDOR"/>
    <s v="519 CONDOR"/>
    <n v="481.01999676972628"/>
    <n v="139.31999588012695"/>
    <n v="48.304199062342946"/>
    <n v="668.64419171219618"/>
    <n v="623.44346816000007"/>
    <n v="45.200723552196109"/>
    <n v="623.44345099999998"/>
    <n v="45.200740712196193"/>
  </r>
  <r>
    <x v="1"/>
    <s v="Sin Definir"/>
    <x v="3"/>
    <s v="BARRIOS BUREBA:Z361271 UNICO21 A101"/>
    <n v="2018870"/>
    <s v="[EirmtpvjsSceLCNTg]"/>
    <x v="1"/>
    <s v="Pend. Cierre Material"/>
    <d v="2022-08-09T00:00:00"/>
    <x v="607"/>
    <d v="2022-10-10T00:00:00"/>
    <d v="2024-06-25T00:00:00"/>
    <m/>
    <d v="2024-11-20T00:00:00"/>
    <d v="2024-12-03T00:00:00"/>
    <s v="519 CONDOR"/>
    <s v="N/A"/>
    <s v="519 CONDOR"/>
    <n v="48.930000148713589"/>
    <n v="0"/>
    <n v="13.02110006806776"/>
    <n v="61.951100216781349"/>
    <n v="72.617737000000005"/>
    <n v="-10.666636783218657"/>
    <n v="72.617736999999991"/>
    <n v="-10.666636783218642"/>
  </r>
  <r>
    <x v="1"/>
    <s v="Lista Espera FTTH"/>
    <x v="3"/>
    <s v="LdE/09/Burgos #22031118381#Calle Santander/ 00004- / Bajo"/>
    <n v="8396280"/>
    <s v="[irvceCNTFg]"/>
    <x v="0"/>
    <s v="Confirmado"/>
    <m/>
    <x v="521"/>
    <d v="2022-10-19T00:00:00"/>
    <d v="2022-10-19T00:00:00"/>
    <m/>
    <d v="2023-01-03T00:00:00"/>
    <d v="2023-01-12T00:00:00"/>
    <s v="519 CONDOR"/>
    <s v="N/A"/>
    <s v="519 CONDOR"/>
    <n v="18.552399784326553"/>
    <n v="0"/>
    <n v="6"/>
    <n v="24.552399784326553"/>
    <n v="23.509074000000002"/>
    <n v="1.0433257843265515"/>
    <n v="23.509073999999998"/>
    <n v="1.0433257843265551"/>
  </r>
  <r>
    <x v="1"/>
    <s v="Sin Definir"/>
    <x v="3"/>
    <s v="ORBAN.CASTILLO:Z357652 UNICO21 A101"/>
    <n v="2016700"/>
    <s v="[EirmtpvcaeCNTfF]"/>
    <x v="5"/>
    <s v="Solicitada Anulación"/>
    <d v="2022-08-04T00:00:00"/>
    <x v="608"/>
    <d v="2022-10-11T00:00:00"/>
    <d v="2022-10-19T00:00:00"/>
    <m/>
    <d v="2023-11-02T00:00:00"/>
    <d v="2024-02-02T00:00:00"/>
    <s v="519 CONDOR"/>
    <s v="519 CONDOR"/>
    <s v="519 CONDOR"/>
    <n v="52.060000691562891"/>
    <n v="12.309999644756317"/>
    <n v="13.340300157063453"/>
    <n v="77.710300493382661"/>
    <n v="90.976466999999985"/>
    <n v="-13.266166506617324"/>
    <n v="90.976467"/>
    <n v="-13.266166506617338"/>
  </r>
  <r>
    <x v="1"/>
    <s v="Sin Definir"/>
    <x v="3"/>
    <s v="ORBAN.CASTILLO:Z357738 UNICO21 A101"/>
    <n v="2016703"/>
    <s v="[EirmtpvcaeCNTfF]"/>
    <x v="5"/>
    <s v="Solicitada Anulación"/>
    <d v="2022-08-04T00:00:00"/>
    <x v="608"/>
    <d v="2022-10-11T00:00:00"/>
    <d v="2022-10-19T00:00:00"/>
    <m/>
    <d v="2023-11-04T00:00:00"/>
    <d v="2023-11-17T00:00:00"/>
    <s v="519 CONDOR"/>
    <s v="519 CONDOR"/>
    <s v="519 CONDOR"/>
    <n v="90.220000348985195"/>
    <n v="50.309998512268066"/>
    <n v="16.129799987901748"/>
    <n v="156.65979884915501"/>
    <n v="3.6360000000000001"/>
    <n v="153.02379884915501"/>
    <n v="3.6360000000000001"/>
    <n v="153.02379884915501"/>
  </r>
  <r>
    <x v="1"/>
    <s v="Sin Definir"/>
    <x v="3"/>
    <s v="ORBAN.CASTILLO:Z357739 UNICO21 A101"/>
    <n v="2016705"/>
    <s v="[EirmtpvcaeCNTfF]"/>
    <x v="5"/>
    <s v="Solicitada Anulación"/>
    <d v="2022-08-04T00:00:00"/>
    <x v="608"/>
    <d v="2022-10-11T00:00:00"/>
    <d v="2022-10-31T00:00:00"/>
    <m/>
    <d v="2023-11-02T00:00:00"/>
    <d v="2023-11-17T00:00:00"/>
    <s v="519 CONDOR"/>
    <s v="519 CONDOR"/>
    <s v="519 CONDOR"/>
    <n v="104.79000116884708"/>
    <n v="100.61999702453613"/>
    <n v="17.179799964432419"/>
    <n v="222.58979815781564"/>
    <n v="20.604000000000013"/>
    <n v="201.98579815781562"/>
    <n v="20.603999999999999"/>
    <n v="201.98579815781562"/>
  </r>
  <r>
    <x v="1"/>
    <s v="Sin Definir"/>
    <x v="3"/>
    <s v="LERMA:Z358615 UNICO21 A102"/>
    <n v="2027925"/>
    <s v="[EirmtpvjsScexLCNTfFg]"/>
    <x v="0"/>
    <s v="Confirmado"/>
    <d v="2022-09-13T00:00:00"/>
    <x v="609"/>
    <d v="2024-07-22T00:00:00"/>
    <d v="2024-10-21T00:00:00"/>
    <m/>
    <d v="2025-01-30T00:00:00"/>
    <d v="2025-02-28T00:00:00"/>
    <s v="519 CONDOR"/>
    <s v="519 CONDOR"/>
    <s v="519 CONDOR"/>
    <n v="356.23999863862991"/>
    <n v="213.54999369382858"/>
    <n v="35.076699436231706"/>
    <n v="604.8666917686902"/>
    <n v="682.19085100000018"/>
    <n v="-77.324159231309977"/>
    <n v="682.19085100000007"/>
    <n v="-77.324159231309864"/>
  </r>
  <r>
    <x v="1"/>
    <s v="Lista Espera FTTH"/>
    <x v="3"/>
    <s v="LdE/09/Roa#SO220857873545#Calle Eras del Pico 10, Valcabado de Roa."/>
    <n v="8396284"/>
    <s v="[EirvcaCNTfF]"/>
    <x v="5"/>
    <s v="Solicitada Anulación"/>
    <d v="2024-05-07T00:00:00"/>
    <x v="608"/>
    <d v="2022-10-11T00:00:00"/>
    <m/>
    <m/>
    <d v="2024-05-07T00:00:00"/>
    <d v="2024-05-10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Sin Definir"/>
    <x v="3"/>
    <s v="VADOCONDES:Z367561 UNICO21 A101"/>
    <n v="2033773"/>
    <s v="[EirmtpvsScexLCP]"/>
    <x v="2"/>
    <s v="Parámetros de Control"/>
    <d v="2022-09-27T00:00:00"/>
    <x v="610"/>
    <d v="2024-10-24T00:00:00"/>
    <d v="2024-06-28T00:00:00"/>
    <d v="2025-10-10T00:00:00"/>
    <m/>
    <m/>
    <s v="519 CONDOR"/>
    <s v="519 CONDOR"/>
    <s v="519 CONDOR"/>
    <n v="520.54999786615372"/>
    <n v="8.4399997591972351"/>
    <n v="50.445500894363931"/>
    <n v="579.43549851971488"/>
    <n v="198.74400000000003"/>
    <n v="380.69149851971486"/>
    <n v="198.74400000000003"/>
    <n v="380.69149851971486"/>
  </r>
  <r>
    <x v="1"/>
    <s v="Sin Definir"/>
    <x v="3"/>
    <s v="PEDROSA VALDEP:Z365789 UNICO21 A101"/>
    <n v="2034882"/>
    <s v="[irmtpvjsScexLCNTfFg]"/>
    <x v="0"/>
    <s v="Confirmado"/>
    <m/>
    <x v="611"/>
    <d v="2023-07-31T00:00:00"/>
    <d v="2024-06-03T00:00:00"/>
    <m/>
    <d v="2025-01-23T00:00:00"/>
    <d v="2025-02-06T00:00:00"/>
    <s v="519 CONDOR"/>
    <s v="N/A"/>
    <s v="N/A"/>
    <n v="117.47999913990498"/>
    <n v="0"/>
    <n v="0"/>
    <n v="117.47999913990498"/>
    <n v="168.29735599999998"/>
    <n v="-50.817356860095003"/>
    <n v="168.29735599999998"/>
    <n v="-50.817356860095003"/>
  </r>
  <r>
    <x v="1"/>
    <s v="Lista Espera FTTH"/>
    <x v="3"/>
    <s v="LdE/09/Aranda de Duero#SO221062652330# Plaza Maestro Nebreda 3, Escale"/>
    <n v="8398625"/>
    <s v="[irvceCNTFg]"/>
    <x v="0"/>
    <s v="Confirmado"/>
    <m/>
    <x v="558"/>
    <d v="2022-10-14T00:00:00"/>
    <d v="2022-10-14T00:00:00"/>
    <m/>
    <d v="2022-11-22T00:00:00"/>
    <d v="2022-12-16T00:00:00"/>
    <s v="519 CONDOR"/>
    <s v="N/A"/>
    <s v="519 CONDOR"/>
    <n v="31.158099859952927"/>
    <n v="0"/>
    <n v="6"/>
    <n v="37.158099859952927"/>
    <n v="41.630772"/>
    <n v="-4.4726721400470737"/>
    <n v="41.630772000000007"/>
    <n v="-4.4726721400470808"/>
  </r>
  <r>
    <x v="1"/>
    <s v="Sin Definir"/>
    <x v="3"/>
    <s v="OÑA:Z368625 UNICO21 A101"/>
    <n v="2036553"/>
    <s v="[EirmtpvsSceP]"/>
    <x v="2"/>
    <s v="Parámetros de Control"/>
    <d v="2025-03-25T00:00:00"/>
    <x v="612"/>
    <d v="2025-09-12T00:00:00"/>
    <d v="2025-05-29T00:00:00"/>
    <d v="2025-10-10T00:00:00"/>
    <m/>
    <m/>
    <s v="519 CONDOR"/>
    <s v="N/A"/>
    <s v="519 CONDOR"/>
    <n v="182.85000137984753"/>
    <n v="0"/>
    <n v="22.796600223408632"/>
    <n v="205.64660160325616"/>
    <n v="192.79860099999999"/>
    <n v="12.848000603256168"/>
    <n v="192.79860099999996"/>
    <n v="12.848000603256196"/>
  </r>
  <r>
    <x v="1"/>
    <s v="Red Distribución"/>
    <x v="4"/>
    <s v="MARTORELL: FARO+22 F2 MODIFICACIONES AI"/>
    <n v="8399490"/>
    <s v="[EirvceCNTF]"/>
    <x v="0"/>
    <s v="Confirmado"/>
    <d v="2022-10-18T00:00:00"/>
    <x v="55"/>
    <d v="2022-10-17T00:00:00"/>
    <d v="2022-10-18T00:00:00"/>
    <m/>
    <d v="2022-10-28T00:00:00"/>
    <d v="2022-10-31T00:00:00"/>
    <s v="N/A"/>
    <s v="N/A"/>
    <s v="519 CONDOR"/>
    <n v="0"/>
    <n v="0"/>
    <n v="0.43999999761581421"/>
    <n v="0.43999999761581421"/>
    <n v="0.44629200000000002"/>
    <n v="-6.292002384185813E-3"/>
    <n v="0.44629200000000002"/>
    <n v="-6.292002384185813E-3"/>
  </r>
  <r>
    <x v="1"/>
    <s v="Red Distribución"/>
    <x v="4"/>
    <s v="GURB: FARO+22 F2 IDZONA:128570"/>
    <n v="8399487"/>
    <s v="[EirvceCNTFg]"/>
    <x v="0"/>
    <s v="Confirmado"/>
    <d v="2022-10-18T00:00:00"/>
    <x v="521"/>
    <d v="2022-10-19T00:00:00"/>
    <d v="2022-10-20T00:00:00"/>
    <m/>
    <d v="2023-02-14T00:00:00"/>
    <d v="2023-02-27T00:00:00"/>
    <s v="519 CONDOR"/>
    <s v="519 CONDOR"/>
    <s v="519 CONDOR"/>
    <n v="24.610099621117115"/>
    <n v="4.5639998912811279"/>
    <n v="12.041636711828515"/>
    <n v="41.21573622422676"/>
    <n v="41.450178000000001"/>
    <n v="-0.23444177577324155"/>
    <n v="41.450178000000008"/>
    <n v="-0.23444177577324865"/>
  </r>
  <r>
    <x v="1"/>
    <s v="Red Distribución"/>
    <x v="4"/>
    <s v="GAVÀ: FARO+22 F2 CALLE IMAGINACIÓ 3"/>
    <n v="8399495"/>
    <s v="[EirvceCNTFg]"/>
    <x v="0"/>
    <s v="Confirmado"/>
    <d v="2022-10-19T00:00:00"/>
    <x v="613"/>
    <d v="2022-10-18T00:00:00"/>
    <d v="2022-10-19T00:00:00"/>
    <m/>
    <d v="2022-11-16T00:00:00"/>
    <d v="2022-11-17T00:00:00"/>
    <s v="519 CONDOR"/>
    <s v="519 CONDOR"/>
    <s v="519 CONDOR"/>
    <n v="10.163000077009201"/>
    <n v="4.5639998912811279"/>
    <n v="12.842752671637879"/>
    <n v="27.569752639928208"/>
    <n v="31.854652407900002"/>
    <n v="-4.2848997679717939"/>
    <n v="31.854716000000007"/>
    <n v="-4.2849633600717993"/>
  </r>
  <r>
    <x v="1"/>
    <s v="Sin Definir"/>
    <x v="3"/>
    <s v="SANTIBAÑEZ ZAR:Z369575 UNI21 CASTOR A101"/>
    <n v="2039174"/>
    <s v="[EirmtpvjsSceLCNTg]"/>
    <x v="1"/>
    <s v="Pend. Cierre Material"/>
    <d v="2025-04-08T00:00:00"/>
    <x v="614"/>
    <d v="2025-04-11T00:00:00"/>
    <d v="2025-05-29T00:00:00"/>
    <m/>
    <d v="2025-09-24T00:00:00"/>
    <d v="2025-10-24T00:00:00"/>
    <s v="519 CONDOR"/>
    <s v="N/A"/>
    <s v="519 CONDOR"/>
    <n v="407.68000000715256"/>
    <n v="0"/>
    <n v="36.994000418767314"/>
    <n v="444.67400042591987"/>
    <n v="840.39588500000013"/>
    <n v="-395.72188457408026"/>
    <n v="840.39588500000013"/>
    <n v="-395.72188457408026"/>
  </r>
  <r>
    <x v="1"/>
    <s v="Sin Definir"/>
    <x v="3"/>
    <s v="SANTIBAÑEZ ZAR:Z369579 UNICO21 A101"/>
    <n v="2039176"/>
    <s v="[EirmtpvjsSceLCNTfFg]"/>
    <x v="0"/>
    <s v="Confirmado"/>
    <d v="2023-07-14T00:00:00"/>
    <x v="81"/>
    <d v="2023-07-17T00:00:00"/>
    <d v="2024-07-08T00:00:00"/>
    <m/>
    <d v="2025-03-17T00:00:00"/>
    <d v="2025-04-03T00:00:00"/>
    <s v="519 CONDOR"/>
    <s v="N/A"/>
    <s v="519 CONDOR"/>
    <n v="244.9499981328845"/>
    <n v="0"/>
    <n v="28.194999760948122"/>
    <n v="273.14499789383262"/>
    <n v="615.24335100000019"/>
    <n v="-342.09835310616756"/>
    <n v="615.24335100000008"/>
    <n v="-342.09835310616745"/>
  </r>
  <r>
    <x v="1"/>
    <s v="Sin Definir"/>
    <x v="3"/>
    <s v="SANTIBAÑEZ ZAR:Z369583 UNI21 CASTOR A101"/>
    <n v="2039181"/>
    <s v="[EirmtpvjsSceLCNTg]"/>
    <x v="1"/>
    <s v="Pend. Cierre Material"/>
    <d v="2025-03-06T00:00:00"/>
    <x v="615"/>
    <d v="2025-03-18T00:00:00"/>
    <d v="2025-03-26T00:00:00"/>
    <m/>
    <d v="2025-05-31T00:00:00"/>
    <d v="2025-06-16T00:00:00"/>
    <s v="519 CONDOR"/>
    <s v="N/A"/>
    <s v="519 CONDOR"/>
    <n v="248.07000039517879"/>
    <n v="0"/>
    <n v="27.795998915374298"/>
    <n v="275.86599931055309"/>
    <n v="780.2445009999999"/>
    <n v="-504.37850168944681"/>
    <n v="780.20160099999987"/>
    <n v="-504.33560168944678"/>
  </r>
  <r>
    <x v="1"/>
    <s v="Sin Definir"/>
    <x v="3"/>
    <s v="HONTORIA PINAR:Z362898 UNICO21 A101"/>
    <n v="2022655"/>
    <s v="[EirmtpvjsScexLCNTg]"/>
    <x v="1"/>
    <s v="Pend. Cierre Material"/>
    <d v="2022-08-25T00:00:00"/>
    <x v="616"/>
    <d v="2022-10-21T00:00:00"/>
    <d v="2023-03-23T00:00:00"/>
    <m/>
    <d v="2025-10-23T00:00:00"/>
    <d v="2025-11-04T00:00:00"/>
    <s v="519 CONDOR"/>
    <s v="519 CONDOR"/>
    <s v="519 CONDOR"/>
    <n v="308.59199930059913"/>
    <n v="39.399998843669891"/>
    <n v="35.769298829824493"/>
    <n v="383.76129697409351"/>
    <n v="461.84241900000006"/>
    <n v="-78.081122025906552"/>
    <n v="461.84241900000001"/>
    <n v="-78.081122025906495"/>
  </r>
  <r>
    <x v="1"/>
    <s v="Lista Espera FTTH"/>
    <x v="3"/>
    <s v="LdE/09/Castrojeriz #SO221063384168#Travesía Hontanas 8, Castrojeriz"/>
    <n v="8399415"/>
    <s v="[EirvceCNTFg]"/>
    <x v="0"/>
    <s v="Confirmado"/>
    <d v="2022-12-16T00:00:00"/>
    <x v="613"/>
    <d v="2022-10-18T00:00:00"/>
    <d v="2023-03-03T00:00:00"/>
    <m/>
    <d v="2023-04-01T00:00:00"/>
    <d v="2023-04-24T00:00:00"/>
    <s v="519 CONDOR"/>
    <s v="N/A"/>
    <s v="519 CONDOR"/>
    <n v="97.620999259233486"/>
    <n v="0"/>
    <n v="6"/>
    <n v="103.62099925923349"/>
    <n v="81.988868999999994"/>
    <n v="21.632130259233492"/>
    <n v="81.988868999999994"/>
    <n v="21.632130259233492"/>
  </r>
  <r>
    <x v="1"/>
    <s v="Lista Espera FTTH"/>
    <x v="3"/>
    <s v="LdE/09/Burgos #SO221063420915 #Calle Real 2, Santa Inés"/>
    <n v="8399419"/>
    <s v="[irva]"/>
    <x v="5"/>
    <s v="Solicitada Anulación"/>
    <m/>
    <x v="55"/>
    <d v="2022-10-17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Burgos #SO220962100159 #Plaza Huerto del Rey 6, Planta 1, Puert"/>
    <n v="8399604"/>
    <s v="[irvceCNTFg]"/>
    <x v="0"/>
    <s v="Confirmado"/>
    <m/>
    <x v="521"/>
    <d v="2022-10-19T00:00:00"/>
    <d v="2022-10-19T00:00:00"/>
    <m/>
    <d v="2022-12-19T00:00:00"/>
    <d v="2023-01-05T00:00:00"/>
    <s v="519 CONDOR"/>
    <s v="N/A"/>
    <s v="519 CONDOR"/>
    <n v="15.807199984788895"/>
    <n v="0"/>
    <n v="6"/>
    <n v="21.807199984788895"/>
    <n v="24.563146000000003"/>
    <n v="-2.7559460152111086"/>
    <n v="24.563145999999996"/>
    <n v="-2.7559460152111015"/>
  </r>
  <r>
    <x v="1"/>
    <s v="Lista Espera FTTH"/>
    <x v="3"/>
    <s v="LdE/09/Burgos #SO221062769359 #Calle Vitoria 140, Planta 2, Puerta A"/>
    <n v="8399343"/>
    <s v="[irvceCNTFg]"/>
    <x v="0"/>
    <s v="Confirmado"/>
    <m/>
    <x v="521"/>
    <d v="2022-10-19T00:00:00"/>
    <d v="2022-10-19T00:00:00"/>
    <m/>
    <d v="2022-11-30T00:00:00"/>
    <d v="2022-12-16T00:00:00"/>
    <s v="519 CONDOR"/>
    <s v="N/A"/>
    <s v="519 CONDOR"/>
    <n v="16.92989981174469"/>
    <n v="0"/>
    <n v="6"/>
    <n v="22.92989981174469"/>
    <n v="36.831733021457673"/>
    <n v="-13.901833209712983"/>
    <n v="36.831733"/>
    <n v="-13.90183318825531"/>
  </r>
  <r>
    <x v="1"/>
    <s v="Sin Definir"/>
    <x v="3"/>
    <s v="LERMA:Z358600 UNICO21 A101"/>
    <n v="2027922"/>
    <s v="[EirmtpvsSceCNTfFg]"/>
    <x v="0"/>
    <s v="Confirmado"/>
    <d v="2022-09-13T00:00:00"/>
    <x v="617"/>
    <d v="2022-11-10T00:00:00"/>
    <d v="2022-11-29T00:00:00"/>
    <m/>
    <d v="2024-09-27T00:00:00"/>
    <d v="2024-10-04T00:00:00"/>
    <s v="519 CONDOR"/>
    <s v="519 CONDOR"/>
    <s v="519 CONDOR"/>
    <n v="397.36000407114625"/>
    <n v="4.5699998736381531"/>
    <n v="38.160899196396031"/>
    <n v="440.09090314118043"/>
    <n v="512.82888000000003"/>
    <n v="-72.737976858819593"/>
    <n v="512.82888000000048"/>
    <n v="-72.737976858820048"/>
  </r>
  <r>
    <x v="1"/>
    <s v="Sin Definir"/>
    <x v="3"/>
    <s v="09 0971008: ALIM  A-101A UNICO21 BEZANA 1"/>
    <n v="8400537"/>
    <s v="[EidrvcexLCP]"/>
    <x v="3"/>
    <s v="Comenzado"/>
    <d v="2022-10-20T00:00:00"/>
    <x v="618"/>
    <d v="2025-06-19T00:00:00"/>
    <d v="2024-04-11T00:00:00"/>
    <m/>
    <m/>
    <m/>
    <s v="519 CONDOR"/>
    <s v="N/A"/>
    <s v="519 CONDOR"/>
    <n v="6255.358063227106"/>
    <n v="0"/>
    <n v="483.47335360913394"/>
    <n v="6738.8314168362394"/>
    <n v="1122.9962099999998"/>
    <n v="5615.8352068362401"/>
    <n v="1110.525895"/>
    <n v="5628.3055218362397"/>
  </r>
  <r>
    <x v="1"/>
    <s v="Lista Espera FTTH"/>
    <x v="3"/>
    <s v="LdE/09/Aranda de Duero#SO220859522515 #Calle San Andres 2, Planta 3, P"/>
    <n v="8401208"/>
    <s v="[irvceCNTFg]"/>
    <x v="0"/>
    <s v="Confirmado"/>
    <m/>
    <x v="619"/>
    <d v="2022-10-24T00:00:00"/>
    <d v="2022-10-24T00:00:00"/>
    <m/>
    <d v="2022-11-11T00:00:00"/>
    <d v="2022-11-29T00:00:00"/>
    <s v="519 CONDOR"/>
    <s v="N/A"/>
    <s v="519 CONDOR"/>
    <n v="13.267200022935867"/>
    <n v="0"/>
    <n v="6"/>
    <n v="19.267200022935867"/>
    <n v="23.025110000000002"/>
    <n v="-3.7579099770641342"/>
    <n v="23.025110000000002"/>
    <n v="-3.7579099770641342"/>
  </r>
  <r>
    <x v="1"/>
    <s v="Lista Espera FTTH"/>
    <x v="3"/>
    <s v="LdE/09/Briviesca #SO221063625515 #Avenida Reyes Catolicos 51"/>
    <n v="8402217"/>
    <s v="[irvceCNTFg]"/>
    <x v="0"/>
    <s v="Confirmado"/>
    <m/>
    <x v="414"/>
    <d v="2022-10-25T00:00:00"/>
    <d v="2022-10-25T00:00:00"/>
    <m/>
    <d v="2022-11-09T00:00:00"/>
    <d v="2022-11-16T00:00:00"/>
    <s v="519 CONDOR"/>
    <s v="N/A"/>
    <s v="519 CONDOR"/>
    <n v="9.8363001346588135"/>
    <n v="0"/>
    <n v="6"/>
    <n v="15.836300134658813"/>
    <n v="16.06275909"/>
    <n v="-0.22645895534118665"/>
    <n v="16.062812000000001"/>
    <n v="-0.2265118653411875"/>
  </r>
  <r>
    <x v="1"/>
    <s v="Lista Espera FTTH"/>
    <x v="3"/>
    <s v="LdE/09/Aranda de Duero#22032692966#Plaza Mayor 13 Bajo MUSEO-VINO"/>
    <n v="8402842"/>
    <s v="[irvceCNTFg]"/>
    <x v="0"/>
    <s v="Confirmado"/>
    <m/>
    <x v="620"/>
    <d v="2022-10-26T00:00:00"/>
    <d v="2022-10-26T00:00:00"/>
    <m/>
    <d v="2022-11-08T00:00:00"/>
    <d v="2022-11-16T00:00:00"/>
    <s v="519 CONDOR"/>
    <s v="N/A"/>
    <s v="519 CONDOR"/>
    <n v="17.109199792146683"/>
    <n v="0"/>
    <n v="6"/>
    <n v="23.109199792146683"/>
    <n v="33.802358939999998"/>
    <n v="-10.693159147853315"/>
    <n v="33.802418999999993"/>
    <n v="-10.693219207853311"/>
  </r>
  <r>
    <x v="1"/>
    <s v="Lista Espera FTTH"/>
    <x v="3"/>
    <s v="LdE/09/Aranda de Duero#SO221064273616 #Calle Bajada al Molino 6, Plant"/>
    <n v="8402987"/>
    <s v="[irvceCNTFg]"/>
    <x v="0"/>
    <s v="Confirmado"/>
    <m/>
    <x v="621"/>
    <d v="2022-10-27T00:00:00"/>
    <d v="2022-10-27T00:00:00"/>
    <m/>
    <d v="2022-11-17T00:00:00"/>
    <d v="2022-11-29T00:00:00"/>
    <s v="519 CONDOR"/>
    <s v="N/A"/>
    <s v="519 CONDOR"/>
    <n v="22.861300230026245"/>
    <n v="0"/>
    <n v="6"/>
    <n v="28.861300230026245"/>
    <n v="33.323055000000004"/>
    <n v="-4.4617547699737585"/>
    <n v="33.323054999999997"/>
    <n v="-4.4617547699737514"/>
  </r>
  <r>
    <x v="1"/>
    <s v="Sin Definir"/>
    <x v="3"/>
    <s v="ORBAN.CASTILLO:Z357730 UNICO21 A101"/>
    <n v="2016701"/>
    <s v="[EirmtpvsSceLCN]"/>
    <x v="4"/>
    <s v="Con PO"/>
    <d v="2022-08-04T00:00:00"/>
    <x v="620"/>
    <d v="2022-10-26T00:00:00"/>
    <d v="2022-11-03T00:00:00"/>
    <m/>
    <d v="2025-12-01T00:00:00"/>
    <m/>
    <s v="519 CONDOR"/>
    <s v="519 CONDOR"/>
    <s v="519 CONDOR"/>
    <n v="50.530000228434801"/>
    <n v="16.179999530315399"/>
    <n v="13.230400180882214"/>
    <n v="79.940399939632414"/>
    <n v="55.152299999999997"/>
    <n v="24.788099939632417"/>
    <n v="39.696300000000008"/>
    <n v="40.244099939632406"/>
  </r>
  <r>
    <x v="1"/>
    <s v="Sin Definir"/>
    <x v="3"/>
    <s v="LERMA:Z358591 UNICO21 A101"/>
    <n v="2027920"/>
    <s v="[EirmtpvjsSceCNTfFg]"/>
    <x v="0"/>
    <s v="Confirmado"/>
    <d v="2022-09-13T00:00:00"/>
    <x v="620"/>
    <d v="2022-10-26T00:00:00"/>
    <d v="2024-08-06T00:00:00"/>
    <m/>
    <d v="2024-08-23T00:00:00"/>
    <d v="2024-09-02T00:00:00"/>
    <s v="519 CONDOR"/>
    <s v="N/A"/>
    <s v="519 CONDOR"/>
    <n v="103.67000041157007"/>
    <n v="0"/>
    <n v="17.158100135815886"/>
    <n v="120.82810054738596"/>
    <n v="819.34569127999998"/>
    <n v="-698.51759073261405"/>
    <n v="819.34569700000009"/>
    <n v="-698.51759645261416"/>
  </r>
  <r>
    <x v="1"/>
    <s v="Sin Definir"/>
    <x v="3"/>
    <s v="CILLERUELO BEZ:Z368701 UNICO21 A101"/>
    <n v="2037315"/>
    <s v="[EirmtpvjsSceCNTg]"/>
    <x v="1"/>
    <s v="Pend. Cierre Material"/>
    <d v="2022-10-27T00:00:00"/>
    <x v="134"/>
    <d v="2023-09-21T00:00:00"/>
    <d v="2024-04-15T00:00:00"/>
    <m/>
    <d v="2024-05-31T00:00:00"/>
    <d v="2024-06-18T00:00:00"/>
    <s v="519 CONDOR"/>
    <s v="N/A"/>
    <s v="519 CONDOR"/>
    <n v="218.61000004410744"/>
    <n v="0"/>
    <n v="25.233299998045709"/>
    <n v="243.84330004215315"/>
    <n v="348.47763087999999"/>
    <n v="-104.63433083784685"/>
    <n v="348.47760800000003"/>
    <n v="-104.63430795784689"/>
  </r>
  <r>
    <x v="1"/>
    <s v="Lista Espera FTTH"/>
    <x v="3"/>
    <s v="LdE/09/Hortigüela #SO221064023057#Calle San Esteban 11"/>
    <n v="8402259"/>
    <s v="[irva]"/>
    <x v="5"/>
    <s v="Anulado"/>
    <m/>
    <x v="620"/>
    <d v="2022-10-26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Huerta de Arriba#SO221063769771 #Calle Diseminado 14"/>
    <n v="8403494"/>
    <s v="[EirvcaCNTfF]"/>
    <x v="5"/>
    <s v="Solicitada Anulación"/>
    <d v="2024-05-07T00:00:00"/>
    <x v="622"/>
    <d v="2022-10-28T00:00:00"/>
    <m/>
    <m/>
    <d v="2024-05-07T00:00:00"/>
    <d v="2024-05-10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HFA/09/CASTAÑARES#2022-0910002-8607015#Ctra Logroño-Vigo,s/n Km 106"/>
    <n v="8403930"/>
    <s v="[irveCNTg]"/>
    <x v="1"/>
    <s v="Pend. Cierre Material"/>
    <m/>
    <x v="622"/>
    <d v="2022-10-28T00:00:00"/>
    <d v="2023-07-10T00:00:00"/>
    <m/>
    <d v="2023-07-11T00:00:00"/>
    <d v="2023-08-04T00:00:00"/>
    <s v="519 CONDOR"/>
    <s v="N/A"/>
    <s v="519 CONDOR"/>
    <n v="16.085799902677536"/>
    <n v="0"/>
    <n v="6"/>
    <n v="22.085799902677536"/>
    <n v="44.216737000000002"/>
    <n v="-22.130937097322466"/>
    <n v="44.216736999999995"/>
    <n v="-22.130937097322459"/>
  </r>
  <r>
    <x v="1"/>
    <s v="Sin Definir"/>
    <x v="3"/>
    <s v="QUINTANAOPIO:Z360558 UNICO21 A101"/>
    <n v="2016819"/>
    <s v="[EirmtpvjsScaeCNTfF]"/>
    <x v="5"/>
    <s v="Solicitada Anulación"/>
    <d v="2022-08-05T00:00:00"/>
    <x v="578"/>
    <d v="2022-11-03T00:00:00"/>
    <d v="2023-02-06T00:00:00"/>
    <m/>
    <d v="2023-11-02T00:00:00"/>
    <d v="2024-02-02T00:00:00"/>
    <s v="519 CONDOR"/>
    <s v="519 CONDOR"/>
    <s v="519 CONDOR"/>
    <n v="53.710000589489937"/>
    <n v="34.829998970031738"/>
    <n v="13.578299991526457"/>
    <n v="102.11829955104812"/>
    <n v="136.46522199999998"/>
    <n v="-34.346922448951858"/>
    <n v="136.46522200000001"/>
    <n v="-34.346922448951887"/>
  </r>
  <r>
    <x v="1"/>
    <s v="Lista Espera FTTH"/>
    <x v="3"/>
    <s v="LdE/09/Pancorbo #SO221063678449 #Carretera Logroño 1"/>
    <n v="8405188"/>
    <s v="[irvceCNTFg]"/>
    <x v="0"/>
    <s v="Confirmado"/>
    <m/>
    <x v="578"/>
    <d v="2022-11-03T00:00:00"/>
    <d v="2022-11-03T00:00:00"/>
    <m/>
    <d v="2022-11-17T00:00:00"/>
    <d v="2022-11-30T00:00:00"/>
    <s v="519 CONDOR"/>
    <s v="N/A"/>
    <s v="519 CONDOR"/>
    <n v="17.416199773550034"/>
    <n v="0"/>
    <n v="6"/>
    <n v="23.416199773550034"/>
    <n v="28.548845"/>
    <n v="-5.1326452264499665"/>
    <n v="28.548845000000004"/>
    <n v="-5.13264522644997"/>
  </r>
  <r>
    <x v="1"/>
    <s v="Unico21"/>
    <x v="4"/>
    <s v="GARRIGA :Z362561 UNICO21 A101"/>
    <n v="2021622"/>
    <s v="[EirmtpvjsScexCNTfFg]"/>
    <x v="0"/>
    <s v="Confirmado"/>
    <d v="2024-02-05T00:00:00"/>
    <x v="623"/>
    <d v="2024-02-19T00:00:00"/>
    <d v="2024-03-25T00:00:00"/>
    <m/>
    <d v="2024-05-31T00:00:00"/>
    <d v="2024-06-18T00:00:00"/>
    <s v="519 CONDOR"/>
    <s v="519 CONDOR"/>
    <s v="519 CONDOR"/>
    <n v="202.03000035509467"/>
    <n v="54.179998397827148"/>
    <n v="24.19379959403426"/>
    <n v="280.40379834695608"/>
    <n v="309.98019700000003"/>
    <n v="-29.576398653043952"/>
    <n v="309.98019700000003"/>
    <n v="-29.576398653043952"/>
  </r>
  <r>
    <x v="1"/>
    <s v="Sin Definir"/>
    <x v="3"/>
    <s v="SANTIBAÑEZ ZAR:Z369580 UNICO21 A101"/>
    <n v="2039178"/>
    <s v="[EirmtpvjsSceCNTg]"/>
    <x v="1"/>
    <s v="Pend. Cierre Material"/>
    <d v="2023-07-14T00:00:00"/>
    <x v="624"/>
    <d v="2023-07-15T00:00:00"/>
    <d v="2023-10-04T00:00:00"/>
    <m/>
    <d v="2024-04-21T00:00:00"/>
    <d v="2024-05-22T00:00:00"/>
    <s v="519 CONDOR"/>
    <s v="N/A"/>
    <s v="519 CONDOR"/>
    <n v="359.350002348423"/>
    <n v="0"/>
    <n v="35.693399251548954"/>
    <n v="395.04340159997196"/>
    <n v="646.737166"/>
    <n v="-251.69376440002804"/>
    <n v="646.73716600000012"/>
    <n v="-251.69376440002816"/>
  </r>
  <r>
    <x v="1"/>
    <s v="Sin Definir"/>
    <x v="3"/>
    <s v="VILLODRIGO:Z368987 UNICO21 A101"/>
    <n v="2043198"/>
    <s v="[EirmtpvjsScexC]"/>
    <x v="3"/>
    <s v="Comenzado"/>
    <d v="2023-04-20T00:00:00"/>
    <x v="611"/>
    <d v="2023-07-31T00:00:00"/>
    <d v="2024-07-05T00:00:00"/>
    <m/>
    <m/>
    <m/>
    <s v="519 CONDOR"/>
    <s v="N/A"/>
    <s v="519 CONDOR"/>
    <n v="337.95999792218208"/>
    <n v="0"/>
    <n v="33.679500065606078"/>
    <n v="371.63949798778816"/>
    <n v="315.55100000000004"/>
    <n v="56.088497987788116"/>
    <n v="0"/>
    <n v="371.63949798778816"/>
  </r>
  <r>
    <x v="1"/>
    <s v="Sin Definir"/>
    <x v="3"/>
    <s v="VILLODRIGO:Z368988 UNI21 CASTOR A101"/>
    <n v="2043200"/>
    <s v="[EirmtpvcaCNT]"/>
    <x v="5"/>
    <s v="Solicitada Anulación"/>
    <d v="2023-08-17T00:00:00"/>
    <x v="597"/>
    <d v="2023-09-27T00:00:00"/>
    <m/>
    <m/>
    <d v="2024-02-12T00:00:00"/>
    <d v="2024-05-13T00:00:00"/>
    <s v="519 CONDOR"/>
    <s v="N/A"/>
    <s v="519 CONDOR"/>
    <n v="342.27000027149916"/>
    <n v="0"/>
    <n v="34.555198593395971"/>
    <n v="376.82519886489513"/>
    <n v="0"/>
    <n v="376.82519886489513"/>
    <n v="0"/>
    <n v="376.82519886489513"/>
  </r>
  <r>
    <x v="1"/>
    <s v="Sin Definir"/>
    <x v="3"/>
    <s v="QUINTANAOPIO:Z360556 UNICO21 A101"/>
    <n v="2016816"/>
    <s v="[EirmtpvjsSceCNT]"/>
    <x v="1"/>
    <s v="Pend. Cierre Material"/>
    <d v="2022-08-06T00:00:00"/>
    <x v="578"/>
    <d v="2022-11-03T00:00:00"/>
    <d v="2023-02-06T00:00:00"/>
    <m/>
    <d v="2023-11-02T00:00:00"/>
    <d v="2024-09-11T00:00:00"/>
    <s v="519 CONDOR"/>
    <s v="519 CONDOR"/>
    <s v="519 CONDOR"/>
    <n v="122.11000055074692"/>
    <n v="100.61999702453613"/>
    <n v="25.457999394878755"/>
    <n v="248.18799697016181"/>
    <n v="263.742186"/>
    <n v="-15.554189029838199"/>
    <n v="263.742186"/>
    <n v="-15.554189029838199"/>
  </r>
  <r>
    <x v="1"/>
    <s v="Sin Definir"/>
    <x v="3"/>
    <s v="LERMA:Z358593 UNICO21 A102"/>
    <n v="2027921"/>
    <s v="[irmtpvjsSceLCNTfFg]"/>
    <x v="0"/>
    <s v="Confirmado"/>
    <m/>
    <x v="87"/>
    <d v="2025-06-03T00:00:00"/>
    <d v="2025-07-18T00:00:00"/>
    <m/>
    <d v="2025-08-07T00:00:00"/>
    <d v="2025-08-27T00:00:00"/>
    <s v="519 CONDOR"/>
    <s v="N/A"/>
    <s v="N/A"/>
    <n v="129.55000131577253"/>
    <n v="0"/>
    <n v="0"/>
    <n v="129.55000131577253"/>
    <n v="296.91633899999999"/>
    <n v="-167.36633768422746"/>
    <n v="296.91633899999999"/>
    <n v="-167.36633768422746"/>
  </r>
  <r>
    <x v="1"/>
    <s v="Lista Espera FTTH"/>
    <x v="3"/>
    <s v="PEBANG20 LdE/09/Burgos #22030616209#Calle Vitoria, 00007-1758 , Bajo"/>
    <n v="8405694"/>
    <s v="[irvceCNTFg]"/>
    <x v="0"/>
    <s v="Confirmado"/>
    <m/>
    <x v="625"/>
    <d v="2022-11-04T00:00:00"/>
    <d v="2022-11-04T00:00:00"/>
    <m/>
    <d v="2022-12-02T00:00:00"/>
    <d v="2022-12-28T00:00:00"/>
    <s v="519 CONDOR"/>
    <s v="N/A"/>
    <s v="519 CONDOR"/>
    <n v="16.254000127315521"/>
    <n v="0"/>
    <n v="6"/>
    <n v="22.254000127315521"/>
    <n v="27.044837999999999"/>
    <n v="-4.7908378726844774"/>
    <n v="27.044837999999995"/>
    <n v="-4.7908378726844738"/>
  </r>
  <r>
    <x v="1"/>
    <s v="Red Distribución"/>
    <x v="4"/>
    <s v="GRANOLLERS: FARO+22 F2 IDZONA:76346"/>
    <n v="8405101"/>
    <s v="[EirvceCNTFg]"/>
    <x v="0"/>
    <s v="Confirmado"/>
    <d v="2022-11-04T00:00:00"/>
    <x v="625"/>
    <d v="2022-11-04T00:00:00"/>
    <d v="2022-11-04T00:00:00"/>
    <m/>
    <d v="2023-01-12T00:00:00"/>
    <d v="2023-01-17T00:00:00"/>
    <s v="519 CONDOR"/>
    <s v="519 CONDOR"/>
    <s v="519 CONDOR"/>
    <n v="21.001100182533264"/>
    <n v="4.5639998912811279"/>
    <n v="11.252479665408732"/>
    <n v="36.81757973922312"/>
    <n v="33.069760000000002"/>
    <n v="3.7478197392231181"/>
    <n v="33.069760000000002"/>
    <n v="3.7478197392231181"/>
  </r>
  <r>
    <x v="1"/>
    <s v="Sin Definir"/>
    <x v="3"/>
    <s v="QUINTANAOPIO:Z360554 UNICO21 A101"/>
    <n v="2016812"/>
    <s v="[EirmtpvjsSceCNTfF]"/>
    <x v="0"/>
    <s v="Confirmado"/>
    <d v="2022-08-16T00:00:00"/>
    <x v="578"/>
    <d v="2022-11-03T00:00:00"/>
    <d v="2023-02-06T00:00:00"/>
    <m/>
    <d v="2023-11-02T00:00:00"/>
    <d v="2024-09-11T00:00:00"/>
    <s v="519 CONDOR"/>
    <s v="N/A"/>
    <s v="519 CONDOR"/>
    <n v="31.110000610351563"/>
    <n v="0"/>
    <n v="12.008900154779106"/>
    <n v="43.118900765130668"/>
    <n v="86.520762000000005"/>
    <n v="-43.401861234869337"/>
    <n v="84.530962000000002"/>
    <n v="-41.412061234869334"/>
  </r>
  <r>
    <x v="1"/>
    <s v="Sin Definir"/>
    <x v="3"/>
    <s v="OÑA:Z368566 UNICO21 A101"/>
    <n v="2036551"/>
    <s v="[EirmtpvsSexP]"/>
    <x v="2"/>
    <s v="Parámetros de Control"/>
    <d v="2022-11-04T00:00:00"/>
    <x v="626"/>
    <d v="2025-11-11T00:00:00"/>
    <d v="2025-02-27T00:00:00"/>
    <d v="2025-10-08T00:00:00"/>
    <m/>
    <m/>
    <s v="519 CONDOR"/>
    <s v="519 CONDOR"/>
    <s v="519 CONDOR"/>
    <n v="812.8599980250001"/>
    <n v="4.4900000095367432"/>
    <n v="69.824298068635926"/>
    <n v="887.17429610317276"/>
    <n v="23.634"/>
    <n v="863.54029610317275"/>
    <n v="23.634"/>
    <n v="863.54029610317275"/>
  </r>
  <r>
    <x v="1"/>
    <s v="Sin Definir"/>
    <x v="3"/>
    <s v="QUINCOCES YUSO:Z369902 UNICO21 A101"/>
    <n v="2042192"/>
    <s v="[EirmtpvjsScexP]"/>
    <x v="2"/>
    <s v="Parámetros de Control"/>
    <d v="2024-05-28T00:00:00"/>
    <x v="627"/>
    <d v="2024-08-29T00:00:00"/>
    <d v="2025-09-16T00:00:00"/>
    <d v="2025-10-10T00:00:00"/>
    <m/>
    <m/>
    <s v="519 CONDOR"/>
    <s v="N/A"/>
    <s v="519 CONDOR"/>
    <n v="1092.089993070811"/>
    <n v="0"/>
    <n v="85.503995062023478"/>
    <n v="1177.5939881328345"/>
    <n v="117.400672"/>
    <n v="1060.1933161328345"/>
    <n v="117.400672"/>
    <n v="1060.1933161328345"/>
  </r>
  <r>
    <x v="1"/>
    <s v="Sin Definir"/>
    <x v="3"/>
    <s v="VILLODRIGO:Z368989 UNICO21 A101"/>
    <n v="2043201"/>
    <s v="[EirmtpvjsScexLCNTg]"/>
    <x v="1"/>
    <s v="Pend. Cierre Material"/>
    <d v="2022-11-04T00:00:00"/>
    <x v="628"/>
    <d v="2023-12-04T00:00:00"/>
    <d v="2024-06-21T00:00:00"/>
    <m/>
    <d v="2025-11-28T00:00:00"/>
    <d v="2025-12-18T00:00:00"/>
    <s v="519 CONDOR"/>
    <s v="N/A"/>
    <s v="519 CONDOR"/>
    <n v="2457.6711"/>
    <n v="0"/>
    <n v="200.57769199999998"/>
    <n v="2658.2487919999999"/>
    <n v="784.391119"/>
    <n v="1873.857673"/>
    <n v="784.39111900000012"/>
    <n v="1873.8576729999997"/>
  </r>
  <r>
    <x v="1"/>
    <s v="Sin Definir"/>
    <x v="3"/>
    <s v="VILLODRIGO:Z368990 UNICO21 A101"/>
    <n v="2043202"/>
    <s v="[EirmtpvjsScexLCNTg]"/>
    <x v="1"/>
    <s v="Pend. Cierre Material"/>
    <d v="2022-11-04T00:00:00"/>
    <x v="629"/>
    <d v="2023-11-24T00:00:00"/>
    <d v="2025-05-29T00:00:00"/>
    <m/>
    <d v="2025-11-28T00:00:00"/>
    <d v="2025-12-30T00:00:00"/>
    <s v="519 CONDOR"/>
    <s v="N/A"/>
    <s v="519 CONDOR"/>
    <n v="47658.691000000006"/>
    <n v="0"/>
    <n v="4914.1735999999992"/>
    <n v="52572.864600000008"/>
    <n v="446.73589200000004"/>
    <n v="52126.128708000011"/>
    <n v="446.73589199999992"/>
    <n v="52126.128708000011"/>
  </r>
  <r>
    <x v="1"/>
    <s v="Sin Definir"/>
    <x v="3"/>
    <s v="BARBADILLO PEZ:Z346745 UNI21 CASTOR A101"/>
    <n v="2043626"/>
    <s v="[EirmtpvjsSceLCP]"/>
    <x v="2"/>
    <s v="Parámetros de Control"/>
    <d v="2022-11-04T00:00:00"/>
    <x v="630"/>
    <d v="2022-11-15T00:00:00"/>
    <d v="2024-07-08T00:00:00"/>
    <d v="2025-10-10T00:00:00"/>
    <m/>
    <m/>
    <s v="519 CONDOR"/>
    <s v="N/A"/>
    <s v="519 CONDOR"/>
    <n v="406.91000238806009"/>
    <n v="0"/>
    <n v="37.116500416029226"/>
    <n v="444.02650280408932"/>
    <n v="405.71999999999997"/>
    <n v="38.306502804089348"/>
    <n v="405.72"/>
    <n v="38.306502804089291"/>
  </r>
  <r>
    <x v="1"/>
    <s v="Sin Definir"/>
    <x v="3"/>
    <s v="09 BVCA.:: ALIM  A-101A UNICO21 EXP.3"/>
    <n v="8376998"/>
    <s v="[irvceLCNTfFg]"/>
    <x v="0"/>
    <s v="Confirmado"/>
    <m/>
    <x v="579"/>
    <d v="2022-08-16T00:00:00"/>
    <d v="2024-12-16T00:00:00"/>
    <m/>
    <d v="2025-06-19T00:00:00"/>
    <d v="2025-07-09T00:00:00"/>
    <s v="519 CONDOR"/>
    <s v="N/A"/>
    <s v="N/A"/>
    <n v="436.91000920534134"/>
    <n v="0"/>
    <n v="0"/>
    <n v="436.91000920534134"/>
    <n v="477.03468100000003"/>
    <n v="-40.124671794658695"/>
    <n v="477.03468100000003"/>
    <n v="-40.124671794658695"/>
  </r>
  <r>
    <x v="1"/>
    <s v="Lista Espera FTTH"/>
    <x v="3"/>
    <s v="LdE/09/Burgos #SO221065104175 #Calle Padre Conde 15, Planta 1, Puerta "/>
    <n v="8405925"/>
    <s v="[irvceCNTFg]"/>
    <x v="0"/>
    <s v="Confirmado"/>
    <m/>
    <x v="631"/>
    <d v="2022-11-08T00:00:00"/>
    <d v="2022-11-08T00:00:00"/>
    <m/>
    <d v="2022-12-13T00:00:00"/>
    <d v="2023-01-12T00:00:00"/>
    <s v="519 CONDOR"/>
    <s v="N/A"/>
    <s v="519 CONDOR"/>
    <n v="15.835100054740906"/>
    <n v="0"/>
    <n v="6"/>
    <n v="21.835100054740906"/>
    <n v="28.093209999999999"/>
    <n v="-6.2581099452590934"/>
    <n v="28.093209999999999"/>
    <n v="-6.2581099452590934"/>
  </r>
  <r>
    <x v="1"/>
    <s v="Sin Definir"/>
    <x v="3"/>
    <s v="OÑA:Z368631 UNICO21 A101"/>
    <n v="2036557"/>
    <s v="[EirmtpvsSxP]"/>
    <x v="2"/>
    <s v="Parámetros de Control"/>
    <d v="2022-11-07T00:00:00"/>
    <x v="626"/>
    <d v="2025-11-11T00:00:00"/>
    <m/>
    <d v="2025-10-08T00:00:00"/>
    <m/>
    <m/>
    <s v="N/A"/>
    <s v="N/A"/>
    <s v="N/A"/>
    <n v="0"/>
    <n v="0"/>
    <n v="0"/>
    <n v="0"/>
    <n v="359.35199999999998"/>
    <n v="-359.35199999999998"/>
    <n v="359.35199999999998"/>
    <n v="-359.35199999999998"/>
  </r>
  <r>
    <x v="1"/>
    <s v="Sin Definir"/>
    <x v="3"/>
    <s v="OÑA:Z368633 UNICO21 A101"/>
    <n v="2036558"/>
    <s v="[EirmtpvsSexP]"/>
    <x v="2"/>
    <s v="Parámetros de Control"/>
    <d v="2022-11-07T00:00:00"/>
    <x v="626"/>
    <d v="2025-11-11T00:00:00"/>
    <d v="2024-10-25T00:00:00"/>
    <d v="2025-10-08T00:00:00"/>
    <m/>
    <m/>
    <s v="519 CONDOR"/>
    <s v="519 CONDOR"/>
    <s v="519 CONDOR"/>
    <n v="296.05999740213156"/>
    <n v="12.309999644756317"/>
    <n v="34.344099887070797"/>
    <n v="342.71409693395867"/>
    <n v="15.150000000000006"/>
    <n v="327.56409693395869"/>
    <n v="15.15"/>
    <n v="327.56409693395869"/>
  </r>
  <r>
    <x v="1"/>
    <s v="Sin Definir"/>
    <x v="3"/>
    <s v="OÑA:Z368635 UNICO21 A101"/>
    <n v="2036559"/>
    <s v="[EirmtpvjsScexP]"/>
    <x v="2"/>
    <s v="Parámetros de Control"/>
    <d v="2022-11-07T00:00:00"/>
    <x v="18"/>
    <d v="2023-08-21T00:00:00"/>
    <d v="2025-01-08T00:00:00"/>
    <d v="2025-10-10T00:00:00"/>
    <m/>
    <m/>
    <s v="N/A"/>
    <s v="N/A"/>
    <s v="N/A"/>
    <n v="0"/>
    <n v="0"/>
    <n v="0"/>
    <n v="0"/>
    <n v="131.37599999999998"/>
    <n v="-131.37599999999998"/>
    <n v="131.376"/>
    <n v="-131.376"/>
  </r>
  <r>
    <x v="1"/>
    <s v="Sin Definir"/>
    <x v="3"/>
    <s v="CILLERUELO BEZ:Z368729 UNICO21 A101"/>
    <n v="2037370"/>
    <s v="[EirmtpvjsScexLCNTfFg]"/>
    <x v="0"/>
    <s v="Confirmado"/>
    <d v="2022-11-07T00:00:00"/>
    <x v="590"/>
    <d v="2023-11-06T00:00:00"/>
    <d v="2024-06-25T00:00:00"/>
    <m/>
    <d v="2025-06-26T00:00:00"/>
    <d v="2025-07-08T00:00:00"/>
    <s v="519 CONDOR"/>
    <s v="N/A"/>
    <s v="519 CONDOR"/>
    <n v="69.640000499784946"/>
    <n v="0"/>
    <n v="14.573700321755553"/>
    <n v="84.213700821540499"/>
    <n v="178.57695514000002"/>
    <n v="-94.363254318459525"/>
    <n v="178.57695799999999"/>
    <n v="-94.363257178459492"/>
  </r>
  <r>
    <x v="1"/>
    <s v="Sin Definir"/>
    <x v="3"/>
    <s v="CILLERUELO BEZ:Z368752 UNICO21 A101"/>
    <n v="2037382"/>
    <s v="[EirmtpvjsSceLCNTg]"/>
    <x v="1"/>
    <s v="Pend. Cierre Material"/>
    <d v="2022-11-07T00:00:00"/>
    <x v="632"/>
    <d v="2023-07-25T00:00:00"/>
    <d v="2023-08-11T00:00:00"/>
    <m/>
    <d v="2025-10-28T00:00:00"/>
    <d v="2025-11-06T00:00:00"/>
    <s v="519 CONDOR"/>
    <s v="N/A"/>
    <s v="519 CONDOR"/>
    <n v="16.890000328421593"/>
    <n v="0"/>
    <n v="10.982700188397615"/>
    <n v="27.872700516819208"/>
    <n v="34.421427000000001"/>
    <n v="-6.5487264831807934"/>
    <n v="24.229426999999998"/>
    <n v="3.6432735168192103"/>
  </r>
  <r>
    <x v="1"/>
    <s v="Sin Definir"/>
    <x v="3"/>
    <s v="CILLERUELO BEZ:Z368741 UNICO21 A101"/>
    <n v="2037969"/>
    <s v="[EirmtpvjsSceLCNTg]"/>
    <x v="1"/>
    <s v="Pend. Cierre Material"/>
    <d v="2022-11-07T00:00:00"/>
    <x v="90"/>
    <d v="2023-08-02T00:00:00"/>
    <d v="2023-08-17T00:00:00"/>
    <m/>
    <d v="2025-10-28T00:00:00"/>
    <d v="2025-11-04T00:00:00"/>
    <s v="519 CONDOR"/>
    <s v="N/A"/>
    <s v="519 CONDOR"/>
    <n v="26.700000233948231"/>
    <n v="0"/>
    <n v="11.654700066565724"/>
    <n v="38.354700300513954"/>
    <n v="45.527926999999998"/>
    <n v="-7.1732266994860439"/>
    <n v="45.527927000000005"/>
    <n v="-7.173226699486051"/>
  </r>
  <r>
    <x v="1"/>
    <s v="Sin Definir"/>
    <x v="3"/>
    <s v="SANTIBAÑEZ ZAR:Z369576 UNICO21 A101"/>
    <n v="2039175"/>
    <s v="[EirmtpvjsSceCNTfFg]"/>
    <x v="0"/>
    <s v="Confirmado"/>
    <d v="2022-11-09T00:00:00"/>
    <x v="633"/>
    <d v="2023-07-05T00:00:00"/>
    <d v="2024-03-07T00:00:00"/>
    <m/>
    <d v="2024-08-20T00:00:00"/>
    <d v="2024-09-02T00:00:00"/>
    <s v="519 CONDOR"/>
    <s v="N/A"/>
    <s v="519 CONDOR"/>
    <n v="216.21000059321523"/>
    <n v="0"/>
    <n v="25.12899961585552"/>
    <n v="241.33900020907075"/>
    <n v="417.22007477"/>
    <n v="-175.88107456092925"/>
    <n v="417.22001900000009"/>
    <n v="-175.88101879092935"/>
  </r>
  <r>
    <x v="1"/>
    <s v="Sin Definir"/>
    <x v="3"/>
    <s v="SANTIBAÑEZ ZAR:Z369582 UNICO21 A101"/>
    <n v="2039180"/>
    <s v="[EirmtpvjsSceCNTfF]"/>
    <x v="0"/>
    <s v="Confirmado"/>
    <d v="2022-11-09T00:00:00"/>
    <x v="634"/>
    <d v="2023-07-10T00:00:00"/>
    <d v="2024-06-14T00:00:00"/>
    <m/>
    <d v="2024-09-26T00:00:00"/>
    <d v="2024-10-02T00:00:00"/>
    <s v="519 CONDOR"/>
    <s v="N/A"/>
    <s v="519 CONDOR"/>
    <n v="161.98000136017799"/>
    <n v="0"/>
    <n v="21.055699536002436"/>
    <n v="183.03570089618043"/>
    <n v="473.98477800000001"/>
    <n v="-290.9490771038196"/>
    <n v="473.98477800000006"/>
    <n v="-290.9490771038196"/>
  </r>
  <r>
    <x v="1"/>
    <s v="Sin Definir"/>
    <x v="3"/>
    <s v="SANTIBAÑEZ ZAR:Z369584 UNICO21 A101"/>
    <n v="2039182"/>
    <s v="[EirmtpvjsSceCNTg]"/>
    <x v="1"/>
    <s v="Pend. Cierre Material"/>
    <d v="2022-11-09T00:00:00"/>
    <x v="120"/>
    <d v="2023-07-04T00:00:00"/>
    <d v="2023-08-11T00:00:00"/>
    <m/>
    <d v="2024-04-15T00:00:00"/>
    <d v="2024-05-13T00:00:00"/>
    <s v="519 CONDOR"/>
    <s v="N/A"/>
    <s v="519 CONDOR"/>
    <n v="27.05000039935112"/>
    <n v="0"/>
    <n v="11.655400082571806"/>
    <n v="38.705400481922922"/>
    <n v="80.088728000000003"/>
    <n v="-41.383327518077081"/>
    <n v="80.088728000000003"/>
    <n v="-41.383327518077081"/>
  </r>
  <r>
    <x v="1"/>
    <s v="Sin Definir"/>
    <x v="3"/>
    <s v="BARBADILLO PEZ:Z346728-1 UNI21 A101 COM25"/>
    <n v="2043502"/>
    <s v="[EidrmtpvjcexP]"/>
    <x v="3"/>
    <s v="Sin Comenzar"/>
    <d v="2022-11-09T00:00:00"/>
    <x v="635"/>
    <d v="2025-12-18T00:00:00"/>
    <d v="2026-01-13T00:00:00"/>
    <m/>
    <m/>
    <m/>
    <s v="519 CONDOR"/>
    <s v="N/A"/>
    <s v="519 CONDOR"/>
    <n v="247.01999957859516"/>
    <n v="0"/>
    <n v="25.742899901206044"/>
    <n v="272.76289947980121"/>
    <n v="0"/>
    <n v="272.76289947980121"/>
    <n v="0"/>
    <n v="272.76289947980121"/>
  </r>
  <r>
    <x v="1"/>
    <s v="Sin Definir"/>
    <x v="3"/>
    <s v="BARBADILLO PEZ:Z346732-1 UNI21 A101"/>
    <n v="2043504"/>
    <s v="[EirmtpvjsSceCNTg]"/>
    <x v="1"/>
    <s v="Pend. Cierre Material"/>
    <d v="2022-11-09T00:00:00"/>
    <x v="524"/>
    <d v="2022-11-21T00:00:00"/>
    <d v="2024-07-08T00:00:00"/>
    <m/>
    <d v="2024-09-13T00:00:00"/>
    <d v="2024-09-18T00:00:00"/>
    <s v="519 CONDOR"/>
    <s v="N/A"/>
    <s v="519 CONDOR"/>
    <n v="42.310000330209732"/>
    <n v="0"/>
    <n v="12.749499999370428"/>
    <n v="55.05950032958016"/>
    <n v="116.188165"/>
    <n v="-61.128664670419838"/>
    <n v="116.188165"/>
    <n v="-61.128664670419838"/>
  </r>
  <r>
    <x v="1"/>
    <s v="Sin Definir"/>
    <x v="3"/>
    <s v="BARBADILLO PEZ:Z346743 UNICO21 A101"/>
    <n v="2043624"/>
    <s v="[EirmtpvjsSceCNTfFg]"/>
    <x v="0"/>
    <s v="Confirmado"/>
    <d v="2022-11-09T00:00:00"/>
    <x v="524"/>
    <d v="2022-11-21T00:00:00"/>
    <d v="2023-06-06T00:00:00"/>
    <m/>
    <d v="2023-09-29T00:00:00"/>
    <d v="2023-10-17T00:00:00"/>
    <s v="519 CONDOR"/>
    <s v="N/A"/>
    <s v="519 CONDOR"/>
    <n v="283.65000055730343"/>
    <n v="0"/>
    <n v="29.631398959799128"/>
    <n v="313.28139951710256"/>
    <n v="641.49282799999992"/>
    <n v="-328.21142848289736"/>
    <n v="641.49282799999992"/>
    <n v="-328.21142848289736"/>
  </r>
  <r>
    <x v="1"/>
    <s v="Sin Definir"/>
    <x v="3"/>
    <s v="MIRANDA E/AREN:Z144143-1 0COBR A102"/>
    <n v="2045848"/>
    <s v="[EirmtpvjsSceCNTfFg]"/>
    <x v="0"/>
    <s v="Confirmado"/>
    <d v="2022-11-09T00:00:00"/>
    <x v="106"/>
    <d v="2023-02-13T00:00:00"/>
    <d v="2023-03-17T00:00:00"/>
    <m/>
    <d v="2023-03-31T00:00:00"/>
    <d v="2023-04-27T00:00:00"/>
    <s v="519 CONDOR"/>
    <s v="N/A"/>
    <s v="519 CONDOR"/>
    <n v="69.590000715106726"/>
    <n v="0"/>
    <n v="14.728400254210825"/>
    <n v="84.318400969317551"/>
    <n v="87.33897300000001"/>
    <n v="-3.0205720306824588"/>
    <n v="87.338972999999996"/>
    <n v="-3.0205720306824446"/>
  </r>
  <r>
    <x v="1"/>
    <s v="Lista Espera FTTH"/>
    <x v="3"/>
    <s v="LdE/09/Santa Inés#SO221063408240#Calle Real 42"/>
    <n v="8406690"/>
    <s v="[irva]"/>
    <x v="5"/>
    <s v="Solicitada Anulación"/>
    <m/>
    <x v="636"/>
    <d v="2022-11-09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Valle de Mena#SO221165669515#Calle Abad Vitulo 6, Villasana de "/>
    <n v="8407007"/>
    <s v="[EirvceCNTFg]"/>
    <x v="0"/>
    <s v="Confirmado"/>
    <d v="2023-02-23T00:00:00"/>
    <x v="636"/>
    <d v="2022-11-09T00:00:00"/>
    <d v="2023-11-28T00:00:00"/>
    <m/>
    <d v="2023-11-29T00:00:00"/>
    <d v="2023-12-21T00:00:00"/>
    <s v="519 CONDOR"/>
    <s v="N/A"/>
    <s v="519 CONDOR"/>
    <n v="52.045000344514847"/>
    <n v="0"/>
    <n v="6"/>
    <n v="58.045000344514847"/>
    <n v="31.319184"/>
    <n v="26.725816344514847"/>
    <n v="31.319184"/>
    <n v="26.725816344514847"/>
  </r>
  <r>
    <x v="1"/>
    <s v="Sin Definir"/>
    <x v="3"/>
    <s v="09 LEMA.: LyC ALIM A-102A UNICO21 LERMA 2"/>
    <n v="8407116"/>
    <s v="[EirvceCNTfFg]"/>
    <x v="0"/>
    <s v="Confirmado"/>
    <d v="2022-11-10T00:00:00"/>
    <x v="113"/>
    <d v="2023-03-07T00:00:00"/>
    <d v="2024-02-15T00:00:00"/>
    <m/>
    <d v="2024-09-24T00:00:00"/>
    <d v="2024-10-24T00:00:00"/>
    <s v="519 CONDOR"/>
    <s v="N/A"/>
    <s v="519 CONDOR"/>
    <n v="513.81341104209423"/>
    <n v="0"/>
    <n v="48.922739704901744"/>
    <n v="562.73615074699592"/>
    <n v="2388.4644970000008"/>
    <n v="-1825.7283462530049"/>
    <n v="2387.6186279999997"/>
    <n v="-1824.8824772530038"/>
  </r>
  <r>
    <x v="1"/>
    <s v="Sin Definir"/>
    <x v="3"/>
    <s v="SANTIBAÑEZ ZAR:Z369581 UNICO21 A101"/>
    <n v="2039179"/>
    <s v="[EirmtpvjsSceLCNTg]"/>
    <x v="1"/>
    <s v="Pend. Cierre Material"/>
    <d v="2022-11-09T00:00:00"/>
    <x v="137"/>
    <d v="2023-06-29T00:00:00"/>
    <d v="2024-11-06T00:00:00"/>
    <m/>
    <d v="2024-12-04T00:00:00"/>
    <d v="2024-12-23T00:00:00"/>
    <s v="519 CONDOR"/>
    <s v="N/A"/>
    <s v="519 CONDOR"/>
    <n v="29.050000384449959"/>
    <n v="0"/>
    <n v="11.784200090374053"/>
    <n v="40.834200474824016"/>
    <n v="73.635480000000015"/>
    <n v="-32.801279525176"/>
    <n v="73.635480000000001"/>
    <n v="-32.801279525175985"/>
  </r>
  <r>
    <x v="1"/>
    <s v="Sin Definir"/>
    <x v="3"/>
    <s v="SANTIBAÑEZ ZAR:Z369578 UNICO21 A101"/>
    <n v="2040419"/>
    <s v="[EirmtpvjsSceCNTfFg]"/>
    <x v="0"/>
    <s v="Confirmado"/>
    <d v="2022-11-09T00:00:00"/>
    <x v="56"/>
    <d v="2023-07-07T00:00:00"/>
    <d v="2023-09-11T00:00:00"/>
    <m/>
    <d v="2024-04-11T00:00:00"/>
    <d v="2024-05-10T00:00:00"/>
    <s v="519 CONDOR"/>
    <s v="N/A"/>
    <s v="519 CONDOR"/>
    <n v="292.45000171661377"/>
    <n v="0"/>
    <n v="30.71990021720751"/>
    <n v="323.16990193382128"/>
    <n v="825.64894300000014"/>
    <n v="-502.47904106617887"/>
    <n v="825.64894300000003"/>
    <n v="-502.47904106617875"/>
  </r>
  <r>
    <x v="1"/>
    <s v="Sin Definir"/>
    <x v="3"/>
    <s v="VILLASANTE:Z369959 UNICO21 A101"/>
    <n v="2041329"/>
    <s v="[EirmtpvjsSceCNTfFg]"/>
    <x v="0"/>
    <s v="Confirmado"/>
    <d v="2022-11-11T00:00:00"/>
    <x v="637"/>
    <d v="2023-06-26T00:00:00"/>
    <d v="2024-05-31T00:00:00"/>
    <m/>
    <d v="2024-07-17T00:00:00"/>
    <d v="2024-07-31T00:00:00"/>
    <s v="519 CONDOR"/>
    <s v="N/A"/>
    <s v="519 CONDOR"/>
    <n v="232.27000173181295"/>
    <n v="0"/>
    <n v="26.137699849656968"/>
    <n v="258.40770158146995"/>
    <n v="578.10742800000003"/>
    <n v="-319.69972641853008"/>
    <n v="578.10742799999991"/>
    <n v="-319.69972641852996"/>
  </r>
  <r>
    <x v="1"/>
    <s v="Sin Definir"/>
    <x v="3"/>
    <s v="VILLASANTE:Z369969 UNICO21 A101"/>
    <n v="2041331"/>
    <s v="[EirmtpvjsSceLCNTfFg]"/>
    <x v="0"/>
    <s v="Confirmado"/>
    <d v="2022-11-11T00:00:00"/>
    <x v="638"/>
    <d v="2023-12-11T00:00:00"/>
    <d v="2025-01-10T00:00:00"/>
    <m/>
    <d v="2025-03-15T00:00:00"/>
    <d v="2025-03-24T00:00:00"/>
    <s v="519 CONDOR"/>
    <s v="519 CONDOR"/>
    <s v="519 CONDOR"/>
    <n v="240.90000171214342"/>
    <n v="112.92999666929245"/>
    <n v="26.820199834401905"/>
    <n v="380.6501982158378"/>
    <n v="415.74208400000003"/>
    <n v="-35.09188578416223"/>
    <n v="415.74208400000009"/>
    <n v="-35.091885784162287"/>
  </r>
  <r>
    <x v="1"/>
    <s v="Sin Definir"/>
    <x v="3"/>
    <s v="VILLASANTE:Z369971 UNICO21 A101"/>
    <n v="2041332"/>
    <s v="[EirmtpvjsSceCNTfFg]"/>
    <x v="0"/>
    <s v="Confirmado"/>
    <d v="2022-11-11T00:00:00"/>
    <x v="17"/>
    <d v="2023-07-24T00:00:00"/>
    <d v="2024-08-05T00:00:00"/>
    <m/>
    <d v="2024-08-22T00:00:00"/>
    <d v="2024-09-12T00:00:00"/>
    <s v="519 CONDOR"/>
    <s v="519 CONDOR"/>
    <s v="519 CONDOR"/>
    <n v="158.60999955236912"/>
    <n v="23.919999301433563"/>
    <n v="20.741400226621323"/>
    <n v="203.271399080424"/>
    <n v="161.315572"/>
    <n v="41.955827080424001"/>
    <n v="161.315572"/>
    <n v="41.955827080424001"/>
  </r>
  <r>
    <x v="1"/>
    <s v="Sin Definir"/>
    <x v="3"/>
    <s v="QUINCOCES YUSO:Z369962 UNICO21 A101"/>
    <n v="2042193"/>
    <s v="[EirmtpvsScLCP]"/>
    <x v="2"/>
    <s v="Parámetros de Control"/>
    <d v="2022-11-11T00:00:00"/>
    <x v="125"/>
    <d v="2023-05-11T00:00:00"/>
    <m/>
    <d v="2025-10-09T00:00:00"/>
    <m/>
    <m/>
    <s v="519 CONDOR"/>
    <s v="519 CONDOR"/>
    <s v="519 CONDOR"/>
    <n v="91.919999487698078"/>
    <n v="8.7199997305870056"/>
    <n v="16.127700073397904"/>
    <n v="116.76769929168299"/>
    <n v="3.6360000000000001"/>
    <n v="113.13169929168299"/>
    <n v="3.6360000000000001"/>
    <n v="113.13169929168299"/>
  </r>
  <r>
    <x v="1"/>
    <s v="Sin Definir"/>
    <x v="3"/>
    <s v="QUINCOCES YUSO:Z370052 UNICO21 A101"/>
    <n v="2042194"/>
    <s v="[EirmtpvjsScexCNTfFg]"/>
    <x v="0"/>
    <s v="Confirmado"/>
    <d v="2022-11-11T00:00:00"/>
    <x v="639"/>
    <d v="2023-06-06T00:00:00"/>
    <d v="2024-01-22T00:00:00"/>
    <m/>
    <d v="2024-07-24T00:00:00"/>
    <d v="2024-07-30T00:00:00"/>
    <s v="519 CONDOR"/>
    <s v="519 CONDOR"/>
    <s v="519 CONDOR"/>
    <n v="1953.2839858943821"/>
    <n v="16.179999530315399"/>
    <n v="150.46569763334765"/>
    <n v="2119.9296830580452"/>
    <n v="1273.2341039999999"/>
    <n v="846.69557905804527"/>
    <n v="1272.4278700000002"/>
    <n v="847.50181305804495"/>
  </r>
  <r>
    <x v="1"/>
    <s v="Otras operadoras"/>
    <x v="6"/>
    <s v="ESCALADO DIR NAVA:Lyntia Manc Comarca Sidra;Paraes,47"/>
    <n v="8408168"/>
    <s v="[EidrvaexCPNTh]"/>
    <x v="5"/>
    <s v="Solicitada Anulación"/>
    <d v="2022-11-10T00:00:00"/>
    <x v="24"/>
    <d v="2024-08-09T00:00:00"/>
    <d v="2024-08-16T00:00:00"/>
    <m/>
    <d v="2025-05-09T00:00:00"/>
    <d v="2025-05-12T00:00:00"/>
    <s v="519 CONDOR"/>
    <s v="N/A"/>
    <s v="519 CONDOR"/>
    <n v="316.11369931697845"/>
    <n v="0"/>
    <n v="42.511142324761636"/>
    <n v="358.62484164174009"/>
    <n v="34.512837999999995"/>
    <n v="324.1120036417401"/>
    <n v="32.088837999999996"/>
    <n v="326.53600364174008"/>
  </r>
  <r>
    <x v="1"/>
    <s v="Sin Definir"/>
    <x v="3"/>
    <s v="VILLASANTE:Z369968 UNICO21 A101"/>
    <n v="2041330"/>
    <s v="[EirmtpvjsScexCNTfFg]"/>
    <x v="0"/>
    <s v="Confirmado"/>
    <d v="2023-07-13T00:00:00"/>
    <x v="640"/>
    <d v="2023-08-08T00:00:00"/>
    <d v="2024-06-21T00:00:00"/>
    <m/>
    <d v="2024-10-28T00:00:00"/>
    <d v="2024-11-25T00:00:00"/>
    <s v="519 CONDOR"/>
    <s v="N/A"/>
    <s v="519 CONDOR"/>
    <n v="263.76369803582429"/>
    <n v="0"/>
    <n v="32.454800612893678"/>
    <n v="296.21849864871797"/>
    <n v="333.26280799999995"/>
    <n v="-37.044309351281981"/>
    <n v="333.26280800000001"/>
    <n v="-37.044309351282038"/>
  </r>
  <r>
    <x v="1"/>
    <s v="Lista Espera FTTH"/>
    <x v="3"/>
    <s v="LdE/09/Concejero #SO221166033267 #Camino La Ribera 2"/>
    <n v="8409227"/>
    <s v="[irvceCNTfFg]"/>
    <x v="0"/>
    <s v="Confirmado"/>
    <m/>
    <x v="630"/>
    <d v="2022-11-15T00:00:00"/>
    <d v="2023-06-13T00:00:00"/>
    <m/>
    <d v="2023-06-13T00:00:00"/>
    <d v="2023-07-13T00:00:00"/>
    <s v="519 CONDOR"/>
    <s v="N/A"/>
    <s v="519 CONDOR"/>
    <n v="11.395799905061722"/>
    <n v="0"/>
    <n v="6"/>
    <n v="17.395799905061722"/>
    <n v="44.151979000000004"/>
    <n v="-26.756179094938283"/>
    <n v="44.151978999999997"/>
    <n v="-26.756179094938275"/>
  </r>
  <r>
    <x v="1"/>
    <s v="Circuitos"/>
    <x v="3"/>
    <s v="(NC) 09_CERO COBRE:QUINTANILLA-SOTOPALACIOS"/>
    <n v="2040720"/>
    <s v="[EidrmtpvjsScaxP]"/>
    <x v="5"/>
    <s v="Solicitada Anulación"/>
    <d v="2022-11-18T00:00:00"/>
    <x v="105"/>
    <d v="2023-05-31T00:00:00"/>
    <m/>
    <d v="2023-09-13T00:00:00"/>
    <m/>
    <m/>
    <s v="519 CONDOR"/>
    <s v="N/A"/>
    <s v="519 CONDOR"/>
    <n v="2943.0383736089229"/>
    <n v="0"/>
    <n v="207.20139704879966"/>
    <n v="3150.2397706577226"/>
    <n v="0"/>
    <n v="3150.2397706577226"/>
    <n v="0"/>
    <n v="3150.2397706577226"/>
  </r>
  <r>
    <x v="1"/>
    <s v="Lista Espera FTTH"/>
    <x v="3"/>
    <s v="LdE/09/Pampliega #SO220962024410 #Calle el Puente 35"/>
    <n v="8405179"/>
    <s v="[irvexCNTg]"/>
    <x v="1"/>
    <s v="Pend. Cierre Material"/>
    <m/>
    <x v="578"/>
    <d v="2022-11-03T00:00:00"/>
    <d v="2022-12-01T00:00:00"/>
    <m/>
    <d v="2023-04-01T00:00:00"/>
    <d v="2023-04-25T00:00:00"/>
    <s v="519 CONDOR"/>
    <s v="N/A"/>
    <s v="519 CONDOR"/>
    <n v="139.07500088959932"/>
    <n v="0"/>
    <n v="6"/>
    <n v="145.07500088959932"/>
    <n v="124.424181"/>
    <n v="20.650819889599319"/>
    <n v="124.424181"/>
    <n v="20.650819889599319"/>
  </r>
  <r>
    <x v="1"/>
    <s v="Sin Definir"/>
    <x v="3"/>
    <s v="09 HDPI.: LyC ALIM  A-101A UNICO21 HONTORIA 1"/>
    <n v="8383976"/>
    <s v="[irvcexP]"/>
    <x v="2"/>
    <s v="Otras Causas"/>
    <m/>
    <x v="559"/>
    <d v="2022-09-27T00:00:00"/>
    <m/>
    <d v="2025-11-18T00:00:00"/>
    <m/>
    <m/>
    <s v="N/A"/>
    <s v="N/A"/>
    <s v="N/A"/>
    <n v="0"/>
    <n v="0"/>
    <n v="0"/>
    <n v="0"/>
    <n v="152.41419999999999"/>
    <n v="-152.41419999999999"/>
    <n v="0"/>
    <n v="0"/>
  </r>
  <r>
    <x v="1"/>
    <s v="Lista Espera FTTH"/>
    <x v="3"/>
    <s v="LdE/09/Miranda de Ebro#SO221166536947#Calle Concepcion Arenal 25, Plan"/>
    <n v="8410867"/>
    <s v="[irvceCNTFg]"/>
    <x v="0"/>
    <s v="Confirmado"/>
    <m/>
    <x v="79"/>
    <d v="2022-11-22T00:00:00"/>
    <d v="2022-11-22T00:00:00"/>
    <m/>
    <d v="2022-12-05T00:00:00"/>
    <d v="2022-12-20T00:00:00"/>
    <s v="519 CONDOR"/>
    <s v="N/A"/>
    <s v="519 CONDOR"/>
    <n v="27.2177993953228"/>
    <n v="0"/>
    <n v="6"/>
    <n v="33.2177993953228"/>
    <n v="33.692845999999996"/>
    <n v="-0.47504660467719617"/>
    <n v="33.692845999999996"/>
    <n v="-0.47504660467719617"/>
  </r>
  <r>
    <x v="1"/>
    <s v="Lista Espera FTTH"/>
    <x v="3"/>
    <s v="LdE/09/Burceña #SO221166597883 #Carretera Burceña 33-A"/>
    <n v="8411337"/>
    <s v="[irvceCNTFg]"/>
    <x v="0"/>
    <s v="Confirmado"/>
    <m/>
    <x v="44"/>
    <d v="2022-11-23T00:00:00"/>
    <d v="2022-11-23T00:00:00"/>
    <m/>
    <d v="2023-02-10T00:00:00"/>
    <d v="2023-03-07T00:00:00"/>
    <s v="519 CONDOR"/>
    <s v="N/A"/>
    <s v="519 CONDOR"/>
    <n v="15.493599861860275"/>
    <n v="0"/>
    <n v="6"/>
    <n v="21.493599861860275"/>
    <n v="20.330372000000001"/>
    <n v="1.1632278618602747"/>
    <n v="20.330371999999997"/>
    <n v="1.1632278618602783"/>
  </r>
  <r>
    <x v="1"/>
    <s v="Lista Espera FTTH"/>
    <x v="3"/>
    <s v="PEBANG19 LdE/09/Gijano #SO221166369854 #Camino Gijano 1"/>
    <n v="8411360"/>
    <s v="[irvceCNTFg]"/>
    <x v="0"/>
    <s v="Confirmado"/>
    <m/>
    <x v="44"/>
    <d v="2022-11-23T00:00:00"/>
    <d v="2022-11-23T00:00:00"/>
    <m/>
    <d v="2022-12-22T00:00:00"/>
    <d v="2023-01-18T00:00:00"/>
    <s v="519 CONDOR"/>
    <s v="N/A"/>
    <s v="519 CONDOR"/>
    <n v="11.258399993181229"/>
    <n v="0"/>
    <n v="6"/>
    <n v="17.258399993181229"/>
    <n v="17.505217999999999"/>
    <n v="-0.24681800681877064"/>
    <n v="17.505218000000003"/>
    <n v="-0.24681800681877419"/>
  </r>
  <r>
    <x v="1"/>
    <s v="Lista Espera FTTH"/>
    <x v="3"/>
    <s v="LdE/09/Aranda de Duero#SO221166192192 #Calle Nuñez de Balboa 8"/>
    <n v="8412532"/>
    <s v="[irvceCNTFg]"/>
    <x v="0"/>
    <s v="Confirmado"/>
    <m/>
    <x v="44"/>
    <d v="2022-11-23T00:00:00"/>
    <d v="2022-11-23T00:00:00"/>
    <m/>
    <d v="2022-12-23T00:00:00"/>
    <d v="2023-01-09T00:00:00"/>
    <s v="519 CONDOR"/>
    <s v="N/A"/>
    <s v="519 CONDOR"/>
    <n v="27.633699387311935"/>
    <n v="0"/>
    <n v="6"/>
    <n v="33.633699387311935"/>
    <n v="32.060423"/>
    <n v="1.5732763873119353"/>
    <n v="32.060423"/>
    <n v="1.5732763873119353"/>
  </r>
  <r>
    <x v="1"/>
    <s v="Sin Definir"/>
    <x v="3"/>
    <s v="BRIVIESCA:Z356898 UNICO21 A101"/>
    <n v="2006472"/>
    <s v="[EirmtpvsSceLCNTfFg]"/>
    <x v="0"/>
    <s v="Confirmado"/>
    <d v="2022-07-26T00:00:00"/>
    <x v="641"/>
    <d v="2022-08-04T00:00:00"/>
    <d v="2022-11-24T00:00:00"/>
    <m/>
    <d v="2024-10-31T00:00:00"/>
    <d v="2024-11-11T00:00:00"/>
    <s v="519 CONDOR"/>
    <s v="N/A"/>
    <s v="519 CONDOR"/>
    <n v="549.47330284252837"/>
    <n v="0"/>
    <n v="46.173100555395308"/>
    <n v="595.64640339792368"/>
    <n v="767.1876910000002"/>
    <n v="-171.54128760207652"/>
    <n v="767.18769100000043"/>
    <n v="-171.54128760207675"/>
  </r>
  <r>
    <x v="1"/>
    <s v="Sin Definir"/>
    <x v="3"/>
    <s v="S.MILLAN SAZAD:Z372305 UNI21 CASTOR A101"/>
    <n v="2051284"/>
    <s v="[EirmtpvjsScexLCNTfF]"/>
    <x v="0"/>
    <s v="Confirmado"/>
    <d v="2022-11-22T00:00:00"/>
    <x v="642"/>
    <d v="2022-12-16T00:00:00"/>
    <d v="2024-06-21T00:00:00"/>
    <m/>
    <d v="2024-11-20T00:00:00"/>
    <d v="2024-12-03T00:00:00"/>
    <s v="519 CONDOR"/>
    <s v="N/A"/>
    <s v="519 CONDOR"/>
    <n v="508.89999683946371"/>
    <n v="0"/>
    <n v="49.076298959635949"/>
    <n v="557.97629579909972"/>
    <n v="458.83166399999999"/>
    <n v="99.144631799099727"/>
    <n v="458.83166400000005"/>
    <n v="99.14463179909967"/>
  </r>
  <r>
    <x v="1"/>
    <s v="Sin Definir"/>
    <x v="3"/>
    <s v="BG/ARLANZON:Z144563-2 0COBR A109"/>
    <n v="2051704"/>
    <s v="[EirmtpvjsSceCNTfFg]"/>
    <x v="0"/>
    <s v="Confirmado"/>
    <d v="2022-11-23T00:00:00"/>
    <x v="643"/>
    <d v="2023-06-28T00:00:00"/>
    <d v="2023-07-04T00:00:00"/>
    <m/>
    <d v="2023-08-01T00:00:00"/>
    <d v="2023-09-01T00:00:00"/>
    <s v="519 CONDOR"/>
    <s v="519 CONDOR"/>
    <s v="519 CONDOR"/>
    <n v="78.840000588446856"/>
    <n v="38.69999885559082"/>
    <n v="15.362600069136917"/>
    <n v="132.90259951317461"/>
    <n v="122.303594"/>
    <n v="10.599005513174603"/>
    <n v="122.30359399999999"/>
    <n v="10.599005513174617"/>
  </r>
  <r>
    <x v="1"/>
    <s v="Sin Definir"/>
    <x v="3"/>
    <s v="BG/ARLANZON:Z144632-3 0COBR A109"/>
    <n v="2051705"/>
    <s v="[EirmtpvsSceCNTfFg]"/>
    <x v="0"/>
    <s v="Confirmado"/>
    <d v="2022-11-23T00:00:00"/>
    <x v="644"/>
    <d v="2023-08-25T00:00:00"/>
    <d v="2023-07-05T00:00:00"/>
    <m/>
    <d v="2023-09-29T00:00:00"/>
    <d v="2023-11-09T00:00:00"/>
    <s v="519 CONDOR"/>
    <s v="519 CONDOR"/>
    <s v="519 CONDOR"/>
    <n v="102.950000628829"/>
    <n v="30.959999084472656"/>
    <n v="17.048200159634646"/>
    <n v="150.95819987293629"/>
    <n v="215.16255900000004"/>
    <n v="-64.204359127063753"/>
    <n v="215.16255899999999"/>
    <n v="-64.204359127063697"/>
  </r>
  <r>
    <x v="1"/>
    <s v="Sin Definir"/>
    <x v="3"/>
    <s v="BG/ARLANZON:Z157299-2 0COBR A104"/>
    <n v="2051893"/>
    <s v="[EirmtpvsSceCNTfFg]"/>
    <x v="0"/>
    <s v="Confirmado"/>
    <d v="2022-11-23T00:00:00"/>
    <x v="644"/>
    <d v="2023-08-25T00:00:00"/>
    <d v="2023-07-05T00:00:00"/>
    <m/>
    <d v="2023-09-26T00:00:00"/>
    <d v="2023-10-27T00:00:00"/>
    <s v="519 CONDOR"/>
    <s v="519 CONDOR"/>
    <s v="519 CONDOR"/>
    <n v="101.34000061452389"/>
    <n v="27.089999198913574"/>
    <n v="16.922900098348407"/>
    <n v="145.35289991178587"/>
    <n v="167.47147299999997"/>
    <n v="-22.118573088214106"/>
    <n v="167.471473"/>
    <n v="-22.118573088214134"/>
  </r>
  <r>
    <x v="1"/>
    <s v="Lista Espera FTTH"/>
    <x v="3"/>
    <s v="LdE/09/Madrigalejo del Monte#22033710757#CALLE EL MIRADOR 08"/>
    <n v="8409791"/>
    <s v="[irvceCNTFg]"/>
    <x v="0"/>
    <s v="Confirmado"/>
    <m/>
    <x v="78"/>
    <d v="2022-11-18T00:00:00"/>
    <d v="2023-07-28T00:00:00"/>
    <m/>
    <d v="2023-07-28T00:00:00"/>
    <d v="2023-08-24T00:00:00"/>
    <s v="519 CONDOR"/>
    <s v="N/A"/>
    <s v="519 CONDOR"/>
    <n v="102.45210131382942"/>
    <n v="0"/>
    <n v="6"/>
    <n v="108.45210131382942"/>
    <n v="148.73345199999997"/>
    <n v="-40.281350686170555"/>
    <n v="148.73345199999997"/>
    <n v="-40.281350686170555"/>
  </r>
  <r>
    <x v="1"/>
    <s v="Lista Espera FTTH"/>
    <x v="3"/>
    <s v="LdE/09/Aranda de Duero#SO221166400064#Calle Hontanar 6"/>
    <n v="8412535"/>
    <s v="[irvceCNTFg]"/>
    <x v="0"/>
    <s v="Confirmado"/>
    <m/>
    <x v="645"/>
    <d v="2022-11-28T00:00:00"/>
    <d v="2022-11-28T00:00:00"/>
    <m/>
    <d v="2022-12-23T00:00:00"/>
    <d v="2023-01-09T00:00:00"/>
    <s v="519 CONDOR"/>
    <s v="N/A"/>
    <s v="519 CONDOR"/>
    <n v="25.753299415111542"/>
    <n v="0"/>
    <n v="6"/>
    <n v="31.753299415111542"/>
    <n v="36.486870999999994"/>
    <n v="-4.7335715848884519"/>
    <n v="36.486870999999994"/>
    <n v="-4.7335715848884519"/>
  </r>
  <r>
    <x v="1"/>
    <s v="Lista Espera FTTH"/>
    <x v="3"/>
    <s v="LdE/09/Caniego #SO221166772036 #Poblado Caniego 61"/>
    <n v="8413283"/>
    <s v="[irvceCNTFg]"/>
    <x v="0"/>
    <s v="Confirmado"/>
    <m/>
    <x v="645"/>
    <d v="2022-11-28T00:00:00"/>
    <d v="2022-11-28T00:00:00"/>
    <m/>
    <d v="2023-02-13T00:00:00"/>
    <d v="2023-03-08T00:00:00"/>
    <s v="519 CONDOR"/>
    <s v="N/A"/>
    <s v="519 CONDOR"/>
    <n v="23.006999641656876"/>
    <n v="0"/>
    <n v="6"/>
    <n v="29.006999641656876"/>
    <n v="27.604246"/>
    <n v="1.4027536416568758"/>
    <n v="27.604245999999996"/>
    <n v="1.4027536416568793"/>
  </r>
  <r>
    <x v="1"/>
    <s v="Lista Espera FTTH"/>
    <x v="3"/>
    <s v="LdE/09/Ungo #SO221167125393 #Carretera Ungo 18"/>
    <n v="8413811"/>
    <s v="[irvceCNTfFg]"/>
    <x v="0"/>
    <s v="Confirmado"/>
    <m/>
    <x v="477"/>
    <d v="2022-11-29T00:00:00"/>
    <d v="2022-11-29T00:00:00"/>
    <m/>
    <d v="2023-02-16T00:00:00"/>
    <d v="2023-03-10T00:00:00"/>
    <s v="519 CONDOR"/>
    <s v="N/A"/>
    <s v="519 CONDOR"/>
    <n v="17.768299698829651"/>
    <n v="0"/>
    <n v="6"/>
    <n v="23.768299698829651"/>
    <n v="25.871892999999996"/>
    <n v="-2.1035933011703456"/>
    <n v="25.871893"/>
    <n v="-2.1035933011703492"/>
  </r>
  <r>
    <x v="1"/>
    <s v="Lista Espera FTTH"/>
    <x v="3"/>
    <s v="LdE/09/Aranda de Duero#SO221166972652 #Calle Montelatorre 9"/>
    <n v="8414819"/>
    <s v="[irvceCNTFg]"/>
    <x v="0"/>
    <s v="Confirmado"/>
    <m/>
    <x v="646"/>
    <d v="2022-11-30T00:00:00"/>
    <d v="2022-11-30T00:00:00"/>
    <m/>
    <d v="2022-12-21T00:00:00"/>
    <d v="2023-01-09T00:00:00"/>
    <s v="519 CONDOR"/>
    <s v="N/A"/>
    <s v="519 CONDOR"/>
    <n v="42.939099937677383"/>
    <n v="0"/>
    <n v="6"/>
    <n v="48.939099937677383"/>
    <n v="49.225578999999996"/>
    <n v="-0.28647906232261278"/>
    <n v="49.225578999999989"/>
    <n v="-0.28647906232260567"/>
  </r>
  <r>
    <x v="1"/>
    <s v="Lista Espera FTTH"/>
    <x v="3"/>
    <s v="PEBANG19 LdE/09/Santecilla#22034350681#UrbanizaciÃ³n Industrial Santecilla, 0000"/>
    <n v="8415557"/>
    <s v="[irvceCNTFg]"/>
    <x v="0"/>
    <s v="Confirmado"/>
    <m/>
    <x v="647"/>
    <d v="2022-12-01T00:00:00"/>
    <d v="2022-12-02T00:00:00"/>
    <m/>
    <d v="2023-01-19T00:00:00"/>
    <d v="2023-02-17T00:00:00"/>
    <s v="519 CONDOR"/>
    <s v="N/A"/>
    <s v="519 CONDOR"/>
    <n v="49.900501638650894"/>
    <n v="0"/>
    <n v="6"/>
    <n v="55.900501638650894"/>
    <n v="64.553151999999997"/>
    <n v="-8.652650361349103"/>
    <n v="64.553151999999997"/>
    <n v="-8.652650361349103"/>
  </r>
  <r>
    <x v="1"/>
    <s v="Sin Definir"/>
    <x v="3"/>
    <s v="VADOCONDES:Z367568 UNICO21 A101"/>
    <n v="2033775"/>
    <s v="[EirmtpvjsScexLCNTg]"/>
    <x v="1"/>
    <s v="Pend. Cierre Material"/>
    <d v="2022-09-27T00:00:00"/>
    <x v="77"/>
    <d v="2022-12-02T00:00:00"/>
    <d v="2024-05-13T00:00:00"/>
    <m/>
    <d v="2024-10-24T00:00:00"/>
    <d v="2024-11-14T00:00:00"/>
    <s v="519 CONDOR"/>
    <s v="519 CONDOR"/>
    <s v="519 CONDOR"/>
    <n v="817.34000103920698"/>
    <n v="66.489998042583466"/>
    <n v="70.191097376843572"/>
    <n v="954.02109645863402"/>
    <n v="1641.1236150000002"/>
    <n v="-687.10251854136618"/>
    <n v="1641.1236150000002"/>
    <n v="-687.10251854136618"/>
  </r>
  <r>
    <x v="1"/>
    <s v="Sin Definir"/>
    <x v="3"/>
    <s v="BG/GAMONAL:Z367087 UNI21 CASTOR A105"/>
    <n v="2054132"/>
    <s v="[EirmtpvsSxLCP]"/>
    <x v="2"/>
    <s v="Permiso Oficial"/>
    <d v="2022-11-30T00:00:00"/>
    <x v="648"/>
    <d v="2025-10-23T00:00:00"/>
    <m/>
    <d v="2025-12-29T00:00:00"/>
    <m/>
    <m/>
    <s v="519 CONDOR"/>
    <s v="N/A"/>
    <s v="519 CONDOR"/>
    <n v="497.71999730914831"/>
    <n v="0"/>
    <n v="48.274099575711034"/>
    <n v="545.99409688485935"/>
    <n v="1224.782422"/>
    <n v="-678.78832511514065"/>
    <n v="1224.803729"/>
    <n v="-678.80963211514063"/>
  </r>
  <r>
    <x v="1"/>
    <s v="Lista Espera FTTH"/>
    <x v="3"/>
    <s v="LdE/09/Hortigüela #SO221063188193# Camino Dehesa 6"/>
    <n v="8415551"/>
    <s v="[irva]"/>
    <x v="5"/>
    <s v="Solicitada Anulación"/>
    <m/>
    <x v="647"/>
    <d v="2022-12-01T00:00:00"/>
    <m/>
    <m/>
    <m/>
    <m/>
    <s v="519 CONDOR"/>
    <s v="N/A"/>
    <s v="519 CONDOR"/>
    <n v="17.472600221633911"/>
    <n v="0"/>
    <n v="6"/>
    <n v="23.472600221633911"/>
    <n v="3.5999999999999996"/>
    <n v="19.87260022163391"/>
    <n v="3.5999999999999996"/>
    <n v="19.87260022163391"/>
  </r>
  <r>
    <x v="1"/>
    <s v="Lista Espera FTTH"/>
    <x v="3"/>
    <s v="LdE/09/Aranda de Duero#SO220858009877 #Calle Los Prados 4, Escalera D,"/>
    <n v="8416182"/>
    <s v="[irvceCNTFg]"/>
    <x v="0"/>
    <s v="Confirmado"/>
    <m/>
    <x v="77"/>
    <d v="2022-12-02T00:00:00"/>
    <d v="2022-12-05T00:00:00"/>
    <m/>
    <d v="2023-01-18T00:00:00"/>
    <d v="2023-01-27T00:00:00"/>
    <s v="519 CONDOR"/>
    <s v="N/A"/>
    <s v="519 CONDOR"/>
    <n v="41.308200806379318"/>
    <n v="0"/>
    <n v="6"/>
    <n v="47.308200806379318"/>
    <n v="54.738470999999997"/>
    <n v="-7.4302701936206788"/>
    <n v="54.738470999999983"/>
    <n v="-7.4302701936206645"/>
  </r>
  <r>
    <x v="1"/>
    <s v="Sin Definir"/>
    <x v="3"/>
    <s v="BG/GAMONAL:Z367136 UNICO21 A105"/>
    <n v="2054133"/>
    <s v="[EirmtpvjsSceLCNTg]"/>
    <x v="1"/>
    <s v="Pend. Cierre Material"/>
    <d v="2022-11-30T00:00:00"/>
    <x v="649"/>
    <d v="2023-03-28T00:00:00"/>
    <d v="2025-05-29T00:00:00"/>
    <m/>
    <d v="2025-06-17T00:00:00"/>
    <d v="2025-06-30T00:00:00"/>
    <s v="519 CONDOR"/>
    <s v="N/A"/>
    <s v="519 CONDOR"/>
    <n v="68.000000536441803"/>
    <n v="0"/>
    <n v="14.716499848593031"/>
    <n v="82.716500385034834"/>
    <n v="86.168285000000012"/>
    <n v="-3.4517846149651774"/>
    <n v="86.168285000000026"/>
    <n v="-3.4517846149651916"/>
  </r>
  <r>
    <x v="1"/>
    <s v="Sin Definir"/>
    <x v="3"/>
    <s v="BG/GAMONAL:Z367150 UNI21 CASTOR A105"/>
    <n v="2054137"/>
    <s v="[EirmtpvcCP]"/>
    <x v="2"/>
    <s v="Parámetros de Control"/>
    <d v="2022-11-30T00:00:00"/>
    <x v="4"/>
    <d v="2023-03-09T00:00:00"/>
    <m/>
    <d v="2025-10-07T00:00:00"/>
    <m/>
    <m/>
    <s v="519 CONDOR"/>
    <s v="N/A"/>
    <s v="519 CONDOR"/>
    <n v="92.489999055862427"/>
    <n v="0"/>
    <n v="16.169699965647609"/>
    <n v="108.65969902151004"/>
    <n v="0"/>
    <n v="108.65969902151004"/>
    <n v="0"/>
    <n v="108.65969902151004"/>
  </r>
  <r>
    <x v="1"/>
    <s v="Lista Espera FTTH"/>
    <x v="3"/>
    <s v="LdE/09/Aranda de Duero#SO220857996401 #Calle Moratin 3, Planta 2, Puer"/>
    <n v="8416572"/>
    <s v="[irvceCNTfFg]"/>
    <x v="0"/>
    <s v="Confirmado"/>
    <m/>
    <x v="650"/>
    <d v="2022-12-05T00:00:00"/>
    <d v="2022-12-05T00:00:00"/>
    <m/>
    <d v="2023-02-01T00:00:00"/>
    <d v="2023-02-14T00:00:00"/>
    <s v="519 CONDOR"/>
    <s v="N/A"/>
    <s v="519 CONDOR"/>
    <n v="37.496500730514526"/>
    <n v="0"/>
    <n v="6"/>
    <n v="43.496500730514526"/>
    <n v="58.257892000000005"/>
    <n v="-14.761391269485479"/>
    <n v="58.257891999999984"/>
    <n v="-14.761391269485458"/>
  </r>
  <r>
    <x v="1"/>
    <s v="Sin Definir"/>
    <x v="3"/>
    <s v="MEDINA POMAR:Z214361-1 0COBR A101"/>
    <n v="2055510"/>
    <s v="[EirmtpvjsSceCNTfFg]"/>
    <x v="0"/>
    <s v="Confirmado"/>
    <d v="2022-12-05T00:00:00"/>
    <x v="10"/>
    <d v="2023-03-24T00:00:00"/>
    <d v="2023-04-12T00:00:00"/>
    <m/>
    <d v="2023-04-27T00:00:00"/>
    <d v="2023-05-11T00:00:00"/>
    <s v="519 CONDOR"/>
    <s v="519 CONDOR"/>
    <s v="519 CONDOR"/>
    <n v="30.760000236332417"/>
    <n v="4.5699998736381531"/>
    <n v="12.044600170002877"/>
    <n v="47.37460027997345"/>
    <n v="39.901862000000001"/>
    <n v="7.4727382799734485"/>
    <n v="39.901862000000001"/>
    <n v="7.4727382799734485"/>
  </r>
  <r>
    <x v="1"/>
    <s v="Sin Definir"/>
    <x v="3"/>
    <s v="MEDINA POMAR:Z214368-1 0COBR A102"/>
    <n v="2055511"/>
    <s v="[EirmtpvjsSceCNTfFg]"/>
    <x v="0"/>
    <s v="Confirmado"/>
    <d v="2022-12-05T00:00:00"/>
    <x v="10"/>
    <d v="2023-03-24T00:00:00"/>
    <d v="2023-04-12T00:00:00"/>
    <m/>
    <d v="2023-04-27T00:00:00"/>
    <d v="2023-05-29T00:00:00"/>
    <s v="519 CONDOR"/>
    <s v="519 CONDOR"/>
    <s v="519 CONDOR"/>
    <n v="57.730000704526901"/>
    <n v="8.4399997591972351"/>
    <n v="13.88980003796965"/>
    <n v="80.059800501693786"/>
    <n v="57.405472000000003"/>
    <n v="22.654328501693783"/>
    <n v="35.538371999999995"/>
    <n v="44.521428501693791"/>
  </r>
  <r>
    <x v="1"/>
    <s v="Sin Definir"/>
    <x v="3"/>
    <s v="MEDINA POMAR:Z214393-1 0COBR A101"/>
    <n v="2055514"/>
    <s v="[EirmtpvjsSceCNTfFg]"/>
    <x v="0"/>
    <s v="Confirmado"/>
    <d v="2022-12-05T00:00:00"/>
    <x v="10"/>
    <d v="2023-03-24T00:00:00"/>
    <d v="2023-04-12T00:00:00"/>
    <m/>
    <d v="2023-04-27T00:00:00"/>
    <d v="2023-05-10T00:00:00"/>
    <s v="519 CONDOR"/>
    <s v="519 CONDOR"/>
    <s v="519 CONDOR"/>
    <n v="12.740000177174807"/>
    <n v="4.5699998736381531"/>
    <n v="10.702000178650021"/>
    <n v="28.012000229462981"/>
    <n v="23.086568000000003"/>
    <n v="4.9254322294629773"/>
    <n v="23.086568"/>
    <n v="4.9254322294629809"/>
  </r>
  <r>
    <x v="1"/>
    <s v="Sin Definir"/>
    <x v="3"/>
    <s v="MEDINA POMAR:Z214411-1 0COBR A101"/>
    <n v="2055515"/>
    <s v="[EirmtpvjsSceCNTfFg]"/>
    <x v="0"/>
    <s v="Confirmado"/>
    <d v="2022-12-05T00:00:00"/>
    <x v="651"/>
    <d v="2023-03-27T00:00:00"/>
    <d v="2023-09-19T00:00:00"/>
    <m/>
    <d v="2023-10-19T00:00:00"/>
    <d v="2023-11-02T00:00:00"/>
    <s v="519 CONDOR"/>
    <s v="519 CONDOR"/>
    <s v="519 CONDOR"/>
    <n v="117.05400103113055"/>
    <n v="0.69999998807907104"/>
    <n v="18.107299943701179"/>
    <n v="135.8613009629108"/>
    <n v="162.79525000000001"/>
    <n v="-26.933949037089207"/>
    <n v="162.79525000000001"/>
    <n v="-26.933949037089207"/>
  </r>
  <r>
    <x v="1"/>
    <s v="Sin Definir"/>
    <x v="3"/>
    <s v="MEDINA POMAR:Z214418-1 0COBR A101"/>
    <n v="2055516"/>
    <s v="[EirmtpvjsSceCNTfFg]"/>
    <x v="0"/>
    <s v="Confirmado"/>
    <d v="2022-12-05T00:00:00"/>
    <x v="10"/>
    <d v="2023-03-24T00:00:00"/>
    <d v="2023-04-12T00:00:00"/>
    <m/>
    <d v="2023-04-27T00:00:00"/>
    <d v="2023-05-15T00:00:00"/>
    <s v="519 CONDOR"/>
    <s v="519 CONDOR"/>
    <s v="519 CONDOR"/>
    <n v="21.86000020802021"/>
    <n v="4.5699998736381531"/>
    <n v="11.346000084146858"/>
    <n v="37.776000165805222"/>
    <n v="29.271398000000001"/>
    <n v="8.5046021658052204"/>
    <n v="29.271255000000004"/>
    <n v="8.5047451658052182"/>
  </r>
  <r>
    <x v="1"/>
    <s v="Lista Espera FTTH"/>
    <x v="3"/>
    <s v="LdE/09/Modubar de la Emparedada#SO22030019623 #Calle Cuesta 15 Bajo"/>
    <n v="8389393"/>
    <s v="[irva]"/>
    <x v="5"/>
    <s v="Solicitada Anulación"/>
    <m/>
    <x v="47"/>
    <d v="2022-09-19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Sin Definir"/>
    <x v="3"/>
    <s v="MEDINA POMAR:Z358203 UNI21 CASTOR A102"/>
    <n v="2016590"/>
    <s v="[EirmtpvjsScexLCNTfFg]"/>
    <x v="0"/>
    <s v="Confirmado"/>
    <d v="2022-08-12T00:00:00"/>
    <x v="652"/>
    <d v="2022-09-26T00:00:00"/>
    <d v="2024-06-14T00:00:00"/>
    <m/>
    <d v="2024-11-27T00:00:00"/>
    <d v="2024-12-23T00:00:00"/>
    <s v="519 CONDOR"/>
    <s v="N/A"/>
    <s v="519 CONDOR"/>
    <n v="320.64999853819609"/>
    <n v="0"/>
    <n v="36.05909984873756"/>
    <n v="356.70909838693365"/>
    <n v="328.27649500000001"/>
    <n v="28.432603386933636"/>
    <n v="328.27649500000012"/>
    <n v="28.432603386933522"/>
  </r>
  <r>
    <x v="1"/>
    <s v="Sin Definir"/>
    <x v="3"/>
    <s v="VILLODRIGO:Z368984 UNICO21 A101"/>
    <n v="2056268"/>
    <s v="[EirmtpvjsSceLCNTg]"/>
    <x v="1"/>
    <s v="Pend. Cierre Material"/>
    <d v="2025-03-25T00:00:00"/>
    <x v="653"/>
    <d v="2025-04-09T00:00:00"/>
    <d v="2025-08-07T00:00:00"/>
    <m/>
    <d v="2025-12-01T00:00:00"/>
    <d v="2025-12-18T00:00:00"/>
    <s v="519 CONDOR"/>
    <s v="519 CONDOR"/>
    <s v="519 CONDOR"/>
    <n v="4096.1000000000004"/>
    <n v="2001"/>
    <n v="1293.8856000000001"/>
    <n v="7390.9856"/>
    <n v="88.071624999999997"/>
    <n v="7302.9139750000004"/>
    <n v="88.071624999999997"/>
    <n v="7302.9139750000004"/>
  </r>
  <r>
    <x v="1"/>
    <s v="Lista Espera FTTH"/>
    <x v="3"/>
    <s v="LdE/09/Medina Pomar#SO221268271029 #Barrio Penilla 61"/>
    <n v="8417747"/>
    <s v="[irva]"/>
    <x v="5"/>
    <s v="Anulado"/>
    <m/>
    <x v="654"/>
    <d v="2022-12-12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Burgos#SO220756437548 #Calle Cabestreros 7, Planta 4, Puerta DR"/>
    <n v="8417764"/>
    <s v="[irva]"/>
    <x v="5"/>
    <s v="Solicitada Anulación"/>
    <m/>
    <x v="654"/>
    <d v="2022-12-12T00:00:00"/>
    <m/>
    <m/>
    <m/>
    <m/>
    <s v="519 CONDOR"/>
    <s v="N/A"/>
    <s v="519 CONDOR"/>
    <n v="11.317300021648407"/>
    <n v="0"/>
    <n v="6"/>
    <n v="17.317300021648407"/>
    <n v="3.5999999999999996"/>
    <n v="13.717300021648407"/>
    <n v="0"/>
    <n v="17.317300021648407"/>
  </r>
  <r>
    <x v="1"/>
    <s v="Sin Definir"/>
    <x v="3"/>
    <s v="MEDINA POMAR:Z360577 UNICO21 A101"/>
    <n v="2016751"/>
    <s v="[EirmtpvjsScexCNTg]"/>
    <x v="1"/>
    <s v="Pend. Cierre Material"/>
    <d v="2022-08-04T00:00:00"/>
    <x v="642"/>
    <d v="2022-12-16T00:00:00"/>
    <d v="2023-07-11T00:00:00"/>
    <m/>
    <d v="2024-03-16T00:00:00"/>
    <d v="2024-04-16T00:00:00"/>
    <s v="519 CONDOR"/>
    <s v="N/A"/>
    <s v="519 CONDOR"/>
    <n v="169.64599852138758"/>
    <n v="0"/>
    <n v="25.748099865583328"/>
    <n v="195.39409838697091"/>
    <n v="125.37217999999999"/>
    <n v="70.021918386970924"/>
    <n v="125.37218000000001"/>
    <n v="70.021918386970896"/>
  </r>
  <r>
    <x v="1"/>
    <s v="Sin Definir"/>
    <x v="3"/>
    <s v="BERBERANA:Z358641 UNICO21 A101"/>
    <n v="2013093"/>
    <s v="[EirmtpvjsScexCNTfFg]"/>
    <x v="0"/>
    <s v="Confirmado"/>
    <d v="2022-07-22T00:00:00"/>
    <x v="655"/>
    <d v="2022-12-14T00:00:00"/>
    <d v="2024-01-22T00:00:00"/>
    <m/>
    <d v="2024-08-29T00:00:00"/>
    <d v="2024-09-09T00:00:00"/>
    <s v="519 CONDOR"/>
    <s v="519 CONDOR"/>
    <s v="519 CONDOR"/>
    <n v="622.42999631911516"/>
    <n v="38.69999885559082"/>
    <n v="55.526097704631866"/>
    <n v="716.65609287933785"/>
    <n v="636.83005500000013"/>
    <n v="79.826037879337719"/>
    <n v="636.83005500000013"/>
    <n v="79.826037879337719"/>
  </r>
  <r>
    <x v="1"/>
    <s v="Lista Espera FTTH"/>
    <x v="3"/>
    <s v="LdE/09/Burgos#22034614979#Calle La Lora/ 00004- / Bajo"/>
    <n v="8416511"/>
    <s v="[EirvcaeCNTfF]"/>
    <x v="5"/>
    <s v="Solicitada Anulación"/>
    <d v="2023-04-05T00:00:00"/>
    <x v="650"/>
    <d v="2022-12-05T00:00:00"/>
    <d v="2023-04-03T00:00:00"/>
    <m/>
    <d v="2023-05-11T00:00:00"/>
    <d v="2023-05-15T00:00:00"/>
    <s v="519 CONDOR"/>
    <s v="N/A"/>
    <s v="519 CONDOR"/>
    <n v="76.66200088834762"/>
    <n v="0"/>
    <n v="6"/>
    <n v="82.66200088834762"/>
    <n v="3.5999999999999996"/>
    <n v="79.062000888347626"/>
    <n v="3.5999999999999996"/>
    <n v="79.062000888347626"/>
  </r>
  <r>
    <x v="1"/>
    <s v="Sin Definir"/>
    <x v="3"/>
    <s v="VADOCONDES:Z367570 UNICO21 A101"/>
    <n v="2033776"/>
    <s v="[EirmtpvjsScexLCNTfFg]"/>
    <x v="0"/>
    <s v="Confirmado"/>
    <d v="2023-02-01T00:00:00"/>
    <x v="656"/>
    <d v="2022-12-15T00:00:00"/>
    <d v="2024-04-08T00:00:00"/>
    <m/>
    <d v="2024-10-24T00:00:00"/>
    <d v="2024-11-14T00:00:00"/>
    <s v="519 CONDOR"/>
    <s v="519 CONDOR"/>
    <s v="519 CONDOR"/>
    <n v="340.45599869886041"/>
    <n v="4.4900000095367432"/>
    <n v="33.804800660949923"/>
    <n v="378.75079936934708"/>
    <n v="835.62755500000014"/>
    <n v="-456.87675563065307"/>
    <n v="835.62755499999992"/>
    <n v="-456.87675563065284"/>
  </r>
  <r>
    <x v="1"/>
    <s v="Sin Definir"/>
    <x v="3"/>
    <s v="CRIL.: ALIM A-101A UNICO21 CRIALES LyC"/>
    <n v="8414509"/>
    <s v="[irvcexLCNTg]"/>
    <x v="1"/>
    <s v="Pend. Cierre Material"/>
    <m/>
    <x v="657"/>
    <d v="2022-12-09T00:00:00"/>
    <d v="2024-06-11T00:00:00"/>
    <m/>
    <d v="2025-12-10T00:00:00"/>
    <d v="2025-12-19T00:00:00"/>
    <s v="519 CONDOR"/>
    <s v="N/A"/>
    <s v="519 CONDOR"/>
    <n v="1730.517561160028"/>
    <n v="0"/>
    <n v="145.69437015843823"/>
    <n v="1876.2119313184662"/>
    <n v="1044.746386"/>
    <n v="831.46554531846618"/>
    <n v="1044.7463859999998"/>
    <n v="831.46554531846641"/>
  </r>
  <r>
    <x v="1"/>
    <s v="Lista Espera FTTH"/>
    <x v="3"/>
    <s v="LdE/09/Miranda de Duero#SO221268802810#Calle Ramon y Cajal 42, Planta "/>
    <n v="8420105"/>
    <s v="[irvceCNTfFg]"/>
    <x v="0"/>
    <s v="Confirmado"/>
    <m/>
    <x v="642"/>
    <d v="2022-12-16T00:00:00"/>
    <d v="2022-12-16T00:00:00"/>
    <m/>
    <d v="2023-01-16T00:00:00"/>
    <d v="2023-01-30T00:00:00"/>
    <s v="N/A"/>
    <s v="N/A"/>
    <s v="N/A"/>
    <n v="0"/>
    <n v="0"/>
    <n v="0"/>
    <n v="0"/>
    <n v="22.866721999999999"/>
    <n v="-22.866721999999999"/>
    <n v="22.866722000000003"/>
    <n v="-22.866722000000003"/>
  </r>
  <r>
    <x v="1"/>
    <s v="Lista Espera FTTH"/>
    <x v="3"/>
    <s v="LdE/09/Caleruega #22034542471#Calle Diseminado, 00056-GAS. , Bajo-"/>
    <n v="8420619"/>
    <s v="[irvceCNTfFg]"/>
    <x v="0"/>
    <s v="Confirmado"/>
    <m/>
    <x v="522"/>
    <d v="2022-12-20T00:00:00"/>
    <d v="2022-12-20T00:00:00"/>
    <m/>
    <d v="2023-02-08T00:00:00"/>
    <d v="2023-02-28T00:00:00"/>
    <s v="519 CONDOR"/>
    <s v="N/A"/>
    <s v="519 CONDOR"/>
    <n v="14.358499944210052"/>
    <n v="0"/>
    <n v="6"/>
    <n v="20.358499944210052"/>
    <n v="23.324199999999998"/>
    <n v="-2.9657000557899451"/>
    <n v="23.324199999999998"/>
    <n v="-2.9657000557899451"/>
  </r>
  <r>
    <x v="1"/>
    <s v="Sin Definir"/>
    <x v="3"/>
    <s v="CONDADO:Z366821 UNICO21 A101"/>
    <n v="2031925"/>
    <s v="[EirmtpvsScaxL]"/>
    <x v="5"/>
    <s v="Anulado"/>
    <d v="2023-10-24T00:00:00"/>
    <x v="658"/>
    <d v="2023-12-14T00:00:00"/>
    <m/>
    <m/>
    <m/>
    <m/>
    <s v="519 CONDOR"/>
    <s v="N/A"/>
    <s v="519 CONDOR"/>
    <n v="155.14000062644482"/>
    <n v="0"/>
    <n v="9.890000170096755"/>
    <n v="165.03000079654157"/>
    <n v="0"/>
    <n v="165.03000079654157"/>
    <n v="0"/>
    <n v="165.03000079654157"/>
  </r>
  <r>
    <x v="1"/>
    <s v="Sin Definir"/>
    <x v="3"/>
    <s v="CONDADO:Z367033 UNICO21 A101"/>
    <n v="2032423"/>
    <s v="[EirmtpvjsSceLCP]"/>
    <x v="2"/>
    <s v="Parámetros de Control"/>
    <d v="2025-04-08T00:00:00"/>
    <x v="614"/>
    <d v="2025-04-11T00:00:00"/>
    <d v="2025-05-29T00:00:00"/>
    <d v="2025-10-10T00:00:00"/>
    <m/>
    <m/>
    <s v="519 CONDOR"/>
    <s v="N/A"/>
    <s v="519 CONDOR"/>
    <n v="25.310000389814377"/>
    <n v="0"/>
    <n v="11.592400110682846"/>
    <n v="36.902400500497222"/>
    <n v="23.674413999999999"/>
    <n v="13.227986500497224"/>
    <n v="23.674414000000002"/>
    <n v="13.22798650049722"/>
  </r>
  <r>
    <x v="1"/>
    <s v="Lista Espera FTTH"/>
    <x v="3"/>
    <s v="LdE/09/Valle de Mena#SO221268666334 #Camino Espandillas 9, Barrio Arri"/>
    <n v="8421104"/>
    <s v="[irvcexCNTFg]"/>
    <x v="0"/>
    <s v="Confirmado"/>
    <m/>
    <x v="659"/>
    <d v="2024-04-19T00:00:00"/>
    <d v="2024-04-18T00:00:00"/>
    <m/>
    <d v="2024-05-06T00:00:00"/>
    <d v="2024-05-16T00:00:00"/>
    <s v="519 CONDOR"/>
    <s v="N/A"/>
    <s v="519 CONDOR"/>
    <n v="31.21919971704483"/>
    <n v="0"/>
    <n v="6"/>
    <n v="37.21919971704483"/>
    <n v="56.362051000000001"/>
    <n v="-19.142851282955171"/>
    <n v="56.362051000000001"/>
    <n v="-19.142851282955171"/>
  </r>
  <r>
    <x v="1"/>
    <s v="Lista Espera FTTH"/>
    <x v="3"/>
    <s v="LdE/09/VILLALBILLA DE BURGOS#22034278149#AVENIDA VALLADOLID 12 09197"/>
    <n v="8421098"/>
    <s v="[irvcexCNTfFg]"/>
    <x v="0"/>
    <s v="Confirmado"/>
    <m/>
    <x v="660"/>
    <d v="2023-01-04T00:00:00"/>
    <d v="2023-02-10T00:00:00"/>
    <m/>
    <d v="2023-04-03T00:00:00"/>
    <d v="2023-04-25T00:00:00"/>
    <s v="519 CONDOR"/>
    <s v="N/A"/>
    <s v="519 CONDOR"/>
    <n v="156.49000072479248"/>
    <n v="0"/>
    <n v="10.179999828338623"/>
    <n v="166.6700005531311"/>
    <n v="148.77927599999998"/>
    <n v="17.890724553131122"/>
    <n v="148.77927600000001"/>
    <n v="17.890724553131093"/>
  </r>
  <r>
    <x v="1"/>
    <s v="Lista Espera FTTH"/>
    <x v="3"/>
    <s v="LdE/09/Burgos #22035335402#Avenida Caja Circulo/ S/N- / Local"/>
    <n v="8421190"/>
    <s v="[irvceCNTFg]"/>
    <x v="0"/>
    <s v="Confirmado"/>
    <m/>
    <x v="661"/>
    <d v="2022-12-22T00:00:00"/>
    <d v="2022-12-22T00:00:00"/>
    <m/>
    <d v="2022-12-29T00:00:00"/>
    <d v="2023-01-11T00:00:00"/>
    <s v="519 CONDOR"/>
    <s v="N/A"/>
    <s v="519 CONDOR"/>
    <n v="35.41380113363266"/>
    <n v="0"/>
    <n v="6"/>
    <n v="41.41380113363266"/>
    <n v="42.076763999999997"/>
    <n v="-0.66296286636733726"/>
    <n v="42.07676399999999"/>
    <n v="-0.66296286636733015"/>
  </r>
  <r>
    <x v="1"/>
    <s v="Lista Espera FTTH"/>
    <x v="3"/>
    <s v="LdE/09/Trespaderne #SO221064359272#Calle Montellano 31"/>
    <n v="8421980"/>
    <s v="[irvceCNTfFg]"/>
    <x v="0"/>
    <s v="Confirmado"/>
    <m/>
    <x v="661"/>
    <d v="2022-12-22T00:00:00"/>
    <d v="2022-12-22T00:00:00"/>
    <m/>
    <d v="2023-01-05T00:00:00"/>
    <d v="2023-01-12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Burgos #22017914567#Calle Juan de Padilla, 00001-BIBLIOTECA , B"/>
    <n v="8421976"/>
    <s v="[irvceCNTFg]"/>
    <x v="0"/>
    <s v="Confirmado"/>
    <m/>
    <x v="661"/>
    <d v="2022-12-22T00:00:00"/>
    <d v="2022-12-22T00:00:00"/>
    <m/>
    <d v="2023-01-19T00:00:00"/>
    <d v="2023-01-30T00:00:00"/>
    <s v="519 CONDOR"/>
    <s v="N/A"/>
    <s v="519 CONDOR"/>
    <n v="15.090200036764145"/>
    <n v="0"/>
    <n v="6"/>
    <n v="21.090200036764145"/>
    <n v="35.281053999999997"/>
    <n v="-14.190853963235853"/>
    <n v="35.28105399999999"/>
    <n v="-14.190853963235845"/>
  </r>
  <r>
    <x v="1"/>
    <s v="Lista Espera FTTH"/>
    <x v="3"/>
    <s v="LdE/09/Burgos#22030744212#Carretera Fuentes Blancas/ S/N-KILOMETRO...("/>
    <n v="8420106"/>
    <s v="[EirvaCNTf]"/>
    <x v="5"/>
    <s v="Solicitada Anulación"/>
    <d v="2023-07-13T00:00:00"/>
    <x v="642"/>
    <d v="2022-12-16T00:00:00"/>
    <m/>
    <m/>
    <d v="2024-03-15T00:00:00"/>
    <d v="2024-03-20T00:00:00"/>
    <s v="519 CONDOR"/>
    <s v="N/A"/>
    <s v="519 CONDOR"/>
    <n v="25.108900308609009"/>
    <n v="0"/>
    <n v="6"/>
    <n v="31.108900308609009"/>
    <n v="3.5999999999999996"/>
    <n v="27.508900308609007"/>
    <n v="7.1999999999999993"/>
    <n v="23.908900308609009"/>
  </r>
  <r>
    <x v="1"/>
    <s v="Sin Definir"/>
    <x v="3"/>
    <s v="MEDINA POMAR:Z360573 UNICO21 A101"/>
    <n v="2033589"/>
    <s v="[EirmtpvjsScexLCNTg]"/>
    <x v="1"/>
    <s v="Pend. Cierre Tesa"/>
    <d v="2022-09-27T00:00:00"/>
    <x v="662"/>
    <d v="2022-12-29T00:00:00"/>
    <d v="2024-06-14T00:00:00"/>
    <m/>
    <d v="2025-01-31T00:00:00"/>
    <m/>
    <s v="519 CONDOR"/>
    <s v="N/A"/>
    <s v="519 CONDOR"/>
    <n v="174.71799883541465"/>
    <n v="0"/>
    <n v="26.033699987373495"/>
    <n v="200.75169882278814"/>
    <n v="275.19777599999998"/>
    <n v="-74.446077177211833"/>
    <n v="275.19777599999998"/>
    <n v="-74.446077177211833"/>
  </r>
  <r>
    <x v="1"/>
    <s v="Lista Espera FTTH"/>
    <x v="3"/>
    <s v="LdE/09/Valle de Mena#SO221167551956 #Camino Quintanilla 81, Palacio (S"/>
    <n v="8421983"/>
    <s v="[irvceCNTfFg]"/>
    <x v="0"/>
    <s v="Confirmado"/>
    <m/>
    <x v="663"/>
    <d v="2023-01-02T00:00:00"/>
    <d v="2023-02-06T00:00:00"/>
    <m/>
    <d v="2023-02-15T00:00:00"/>
    <d v="2023-03-10T00:00:00"/>
    <s v="519 CONDOR"/>
    <s v="N/A"/>
    <s v="519 CONDOR"/>
    <n v="45.80319932103157"/>
    <n v="0"/>
    <n v="6"/>
    <n v="51.80319932103157"/>
    <n v="57.59919699999999"/>
    <n v="-5.7959976789684191"/>
    <n v="57.599196999999997"/>
    <n v="-5.7959976789684262"/>
  </r>
  <r>
    <x v="1"/>
    <s v="Sin Definir"/>
    <x v="3"/>
    <s v="09 0972003: ALIM A-101A UNICO21 HUMADA 1 LyC"/>
    <n v="8424733"/>
    <s v="[irvcexCNTfFg]"/>
    <x v="0"/>
    <s v="Confirmado"/>
    <m/>
    <x v="664"/>
    <d v="2023-08-04T00:00:00"/>
    <d v="2023-08-07T00:00:00"/>
    <m/>
    <d v="2023-08-31T00:00:00"/>
    <d v="2023-09-28T00:00:00"/>
    <s v="519 CONDOR"/>
    <s v="N/A"/>
    <s v="519 CONDOR"/>
    <n v="1996.0615498870611"/>
    <n v="0"/>
    <n v="181.90580004638946"/>
    <n v="2177.9673499334504"/>
    <n v="2618.5555520000003"/>
    <n v="-440.58820206654991"/>
    <n v="2618.5555520000003"/>
    <n v="-440.58820206654991"/>
  </r>
  <r>
    <x v="1"/>
    <s v="Sin Definir"/>
    <x v="3"/>
    <s v="MEDINA POMAR:Z358202 UNICO21 A102"/>
    <n v="2016588"/>
    <s v="[EirmtpvjsSceLCNTfFg]"/>
    <x v="0"/>
    <s v="Confirmado"/>
    <d v="2022-08-03T00:00:00"/>
    <x v="665"/>
    <d v="2023-01-03T00:00:00"/>
    <d v="2023-01-19T00:00:00"/>
    <m/>
    <d v="2024-12-11T00:00:00"/>
    <d v="2025-01-13T00:00:00"/>
    <s v="519 CONDOR"/>
    <s v="N/A"/>
    <s v="519 CONDOR"/>
    <n v="6.4200001507997513"/>
    <n v="0"/>
    <n v="10.270800165590643"/>
    <n v="16.690800316390394"/>
    <n v="16.359728"/>
    <n v="0.33107231639039369"/>
    <n v="16.362731000000004"/>
    <n v="0.3280693163903905"/>
  </r>
  <r>
    <x v="1"/>
    <s v="Lista Espera FTTH"/>
    <x v="3"/>
    <s v="HFA/09/ARANDA DE DUERO#SO221270078109#Calle Santiago 5-5ºD"/>
    <n v="8425717"/>
    <s v="[irvceCNTFg]"/>
    <x v="0"/>
    <s v="Confirmado"/>
    <m/>
    <x v="532"/>
    <d v="2023-01-09T00:00:00"/>
    <d v="2023-01-10T00:00:00"/>
    <m/>
    <d v="2023-02-14T00:00:00"/>
    <d v="2023-03-10T00:00:00"/>
    <s v="519 CONDOR"/>
    <s v="N/A"/>
    <s v="519 CONDOR"/>
    <n v="43.978800415992737"/>
    <n v="0"/>
    <n v="6"/>
    <n v="49.978800415992737"/>
    <n v="42.375954000000007"/>
    <n v="7.6028464159927296"/>
    <n v="42.375954000000007"/>
    <n v="7.6028464159927296"/>
  </r>
  <r>
    <x v="1"/>
    <s v="Lista Espera FTTH"/>
    <x v="3"/>
    <s v="LdE/09/Santecilla #2022-0965001-8887905#Urbanización Industrial Santec"/>
    <n v="8424051"/>
    <s v="[irvceCNTfFg]"/>
    <x v="0"/>
    <s v="Confirmado"/>
    <m/>
    <x v="663"/>
    <d v="2023-01-02T00:00:00"/>
    <d v="2023-01-11T00:00:00"/>
    <m/>
    <d v="2023-01-25T00:00:00"/>
    <d v="2023-02-14T00:00:00"/>
    <s v="519 CONDOR"/>
    <s v="N/A"/>
    <s v="519 CONDOR"/>
    <n v="22.587300360202789"/>
    <n v="0"/>
    <n v="6"/>
    <n v="28.587300360202789"/>
    <n v="40.226938000000004"/>
    <n v="-11.639637639797215"/>
    <n v="40.226938000000004"/>
    <n v="-11.639637639797215"/>
  </r>
  <r>
    <x v="1"/>
    <s v="Sin Definir"/>
    <x v="3"/>
    <s v="CRIALES:Z362894 UNICO21 A101"/>
    <n v="2022261"/>
    <s v="[EirmtpvjsScexLCP]"/>
    <x v="2"/>
    <s v="Parámetros de Control"/>
    <d v="2022-08-24T00:00:00"/>
    <x v="666"/>
    <d v="2023-01-13T00:00:00"/>
    <d v="2024-11-11T00:00:00"/>
    <d v="2025-10-10T00:00:00"/>
    <m/>
    <m/>
    <s v="519 CONDOR"/>
    <s v="N/A"/>
    <s v="519 CONDOR"/>
    <n v="236.36999958753586"/>
    <n v="0"/>
    <n v="30.209900150375802"/>
    <n v="266.57989973791166"/>
    <n v="0"/>
    <n v="266.57989973791166"/>
    <n v="0"/>
    <n v="266.57989973791166"/>
  </r>
  <r>
    <x v="1"/>
    <s v="Sin Definir"/>
    <x v="3"/>
    <s v="HUMADA:Z366991 UNICO21 A101"/>
    <n v="2033202"/>
    <s v="[EirmtpvjsSceCNTfFg]"/>
    <x v="0"/>
    <s v="Confirmado"/>
    <d v="2023-03-03T00:00:00"/>
    <x v="667"/>
    <d v="2023-01-12T00:00:00"/>
    <d v="2023-01-23T00:00:00"/>
    <m/>
    <d v="2024-09-20T00:00:00"/>
    <d v="2024-10-24T00:00:00"/>
    <s v="519 CONDOR"/>
    <s v="N/A"/>
    <s v="519 CONDOR"/>
    <n v="74.710000798106194"/>
    <n v="0"/>
    <n v="15.158899817342316"/>
    <n v="89.86890061544851"/>
    <n v="294.91846799999996"/>
    <n v="-205.04956738455144"/>
    <n v="294.91846799999996"/>
    <n v="-205.04956738455144"/>
  </r>
  <r>
    <x v="1"/>
    <s v="Sin Definir"/>
    <x v="3"/>
    <s v="HUMADA:Z367038 UNICO21 A101"/>
    <n v="2033297"/>
    <s v="[EirmtpvjsSceCNTfFg]"/>
    <x v="0"/>
    <s v="Confirmado"/>
    <d v="2022-09-27T00:00:00"/>
    <x v="667"/>
    <d v="2023-01-12T00:00:00"/>
    <d v="2024-04-11T00:00:00"/>
    <m/>
    <d v="2024-09-20T00:00:00"/>
    <d v="2024-10-08T00:00:00"/>
    <s v="519 CONDOR"/>
    <s v="N/A"/>
    <s v="519 CONDOR"/>
    <n v="86.580001458525658"/>
    <n v="0"/>
    <n v="15.935200077700614"/>
    <n v="102.51520153622627"/>
    <n v="182.061207"/>
    <n v="-79.546005463773724"/>
    <n v="155.41201800000005"/>
    <n v="-52.896816463773774"/>
  </r>
  <r>
    <x v="1"/>
    <s v="Sin Definir"/>
    <x v="3"/>
    <s v="HUMADA:Z367104 UNICO21 A101"/>
    <n v="2033298"/>
    <s v="[EirmtpvjsSceCNTfFg]"/>
    <x v="0"/>
    <s v="Confirmado"/>
    <d v="2022-09-27T00:00:00"/>
    <x v="666"/>
    <d v="2023-01-13T00:00:00"/>
    <d v="2023-01-23T00:00:00"/>
    <m/>
    <d v="2024-09-30T00:00:00"/>
    <d v="2024-10-01T00:00:00"/>
    <s v="519 CONDOR"/>
    <s v="N/A"/>
    <s v="519 CONDOR"/>
    <n v="50.710000708699226"/>
    <n v="0"/>
    <n v="13.413800102014839"/>
    <n v="64.123800810714073"/>
    <n v="115.02272000000001"/>
    <n v="-50.898919189285934"/>
    <n v="115.02271999999999"/>
    <n v="-50.89891918928592"/>
  </r>
  <r>
    <x v="1"/>
    <s v="Sin Definir"/>
    <x v="3"/>
    <s v="HUMADA:Z367105 UNICO21 A101"/>
    <n v="2033299"/>
    <s v="[EirmtpvjsSceCNTfFg]"/>
    <x v="0"/>
    <s v="Confirmado"/>
    <d v="2022-09-27T00:00:00"/>
    <x v="666"/>
    <d v="2023-01-13T00:00:00"/>
    <d v="2023-01-23T00:00:00"/>
    <m/>
    <d v="2024-09-25T00:00:00"/>
    <d v="2024-10-04T00:00:00"/>
    <s v="519 CONDOR"/>
    <s v="N/A"/>
    <s v="519 CONDOR"/>
    <n v="29.100000470876694"/>
    <n v="0"/>
    <n v="11.799600175479053"/>
    <n v="40.899600646355751"/>
    <n v="62.574367000000002"/>
    <n v="-21.674766353644252"/>
    <n v="62.574367000000002"/>
    <n v="-21.674766353644252"/>
  </r>
  <r>
    <x v="1"/>
    <s v="Lista Espera FTTH"/>
    <x v="3"/>
    <s v="LdE/09/Adrada de Haza#SO230170605133#Camino Alto Bodegas 6"/>
    <n v="8426288"/>
    <s v="[EirvcaCNTfF]"/>
    <x v="5"/>
    <s v="Solicitada Anulación"/>
    <d v="2023-02-23T00:00:00"/>
    <x v="667"/>
    <d v="2023-01-12T00:00:00"/>
    <m/>
    <m/>
    <d v="2024-05-14T00:00:00"/>
    <d v="2024-05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22035509307#Avenida Castilla/ 00012-LOCAL 12 / "/>
    <n v="8428591"/>
    <s v="[irvceCNTfFg]"/>
    <x v="0"/>
    <s v="Confirmado"/>
    <m/>
    <x v="668"/>
    <d v="2023-01-17T00:00:00"/>
    <d v="2023-01-17T00:00:00"/>
    <m/>
    <d v="2023-02-08T00:00:00"/>
    <d v="2023-02-28T00:00:00"/>
    <s v="519 CONDOR"/>
    <s v="N/A"/>
    <s v="519 CONDOR"/>
    <n v="16.189899802207947"/>
    <n v="0"/>
    <n v="6"/>
    <n v="22.189899802207947"/>
    <n v="24.270899000000004"/>
    <n v="-2.0809991977920568"/>
    <n v="24.270899"/>
    <n v="-2.0809991977920532"/>
  </r>
  <r>
    <x v="1"/>
    <s v="Lista Espera FTTH"/>
    <x v="3"/>
    <s v="LdE/09/Valle de Mena#SO230170825568 #Barrio Sobreviñas 7"/>
    <n v="8428989"/>
    <s v="[irvceCNTfFg]"/>
    <x v="0"/>
    <s v="Confirmado"/>
    <m/>
    <x v="668"/>
    <d v="2023-01-17T00:00:00"/>
    <d v="2023-01-17T00:00:00"/>
    <m/>
    <d v="2023-02-01T00:00:00"/>
    <d v="2023-02-07T00:00:00"/>
    <s v="N/A"/>
    <s v="N/A"/>
    <s v="N/A"/>
    <n v="0"/>
    <n v="0"/>
    <n v="0"/>
    <n v="0"/>
    <n v="16.062812000000001"/>
    <n v="-16.062812000000001"/>
    <n v="16.062812000000001"/>
    <n v="-16.062812000000001"/>
  </r>
  <r>
    <x v="1"/>
    <s v="Sin Definir"/>
    <x v="3"/>
    <s v="IBEAS JUARRO:Z373745 UNI21 CASTOR A101"/>
    <n v="2062568"/>
    <s v="[EirmtpvsSeLCNTg]"/>
    <x v="1"/>
    <s v="Pend. Cierre Material"/>
    <d v="2025-03-18T00:00:00"/>
    <x v="669"/>
    <d v="2025-08-14T00:00:00"/>
    <d v="2025-05-29T00:00:00"/>
    <m/>
    <d v="2025-09-26T00:00:00"/>
    <d v="2025-10-20T00:00:00"/>
    <s v="519 CONDOR"/>
    <s v="N/A"/>
    <s v="519 CONDOR"/>
    <n v="346.76999536901712"/>
    <n v="0"/>
    <n v="35.689900106119353"/>
    <n v="382.45989547513648"/>
    <n v="837.22438300000022"/>
    <n v="-454.76448752486374"/>
    <n v="837.22438299999999"/>
    <n v="-454.76448752486351"/>
  </r>
  <r>
    <x v="1"/>
    <s v="Sin Definir"/>
    <x v="3"/>
    <s v="IBEAS JUARRO:Z373748 UNI21 CASTOR A101"/>
    <n v="2062571"/>
    <s v="[EirmtpvjsSceLCNTg]"/>
    <x v="1"/>
    <s v="Pend. Cierre Material"/>
    <d v="2025-03-18T00:00:00"/>
    <x v="670"/>
    <d v="2025-04-02T00:00:00"/>
    <d v="2025-05-29T00:00:00"/>
    <m/>
    <d v="2025-09-25T00:00:00"/>
    <d v="2025-10-06T00:00:00"/>
    <s v="519 CONDOR"/>
    <s v="N/A"/>
    <s v="519 CONDOR"/>
    <n v="240.79999954253435"/>
    <n v="0"/>
    <n v="27.504799733650685"/>
    <n v="268.30479927618501"/>
    <n v="413.63434399999994"/>
    <n v="-145.32954472381493"/>
    <n v="413.63434399999988"/>
    <n v="-145.32954472381488"/>
  </r>
  <r>
    <x v="1"/>
    <s v="Sin Definir"/>
    <x v="3"/>
    <s v="IBEAS JUARRO:Z373758 UNI21 CASTOR A101"/>
    <n v="2062572"/>
    <s v="[EirmtpvsScexLCNTg]"/>
    <x v="1"/>
    <s v="Pend. Cierre Tesa"/>
    <d v="2025-03-18T00:00:00"/>
    <x v="671"/>
    <d v="2025-08-25T00:00:00"/>
    <d v="2025-05-29T00:00:00"/>
    <m/>
    <d v="2025-10-28T00:00:00"/>
    <m/>
    <s v="519 CONDOR"/>
    <s v="N/A"/>
    <s v="519 CONDOR"/>
    <n v="804.52998791635036"/>
    <n v="0"/>
    <n v="73.748497810024787"/>
    <n v="878.27848572637515"/>
    <n v="2579.0946050000002"/>
    <n v="-1700.8161192736252"/>
    <n v="2571.6025489999997"/>
    <n v="-1693.3240632736247"/>
  </r>
  <r>
    <x v="1"/>
    <s v="Sin Definir"/>
    <x v="3"/>
    <s v="S.JUAN (BG) :Z373714 UNICO21 CASTOR A101"/>
    <n v="2062957"/>
    <s v="[EidrmtpvsScP]"/>
    <x v="2"/>
    <s v="Otras Causas"/>
    <d v="2025-03-06T00:00:00"/>
    <x v="60"/>
    <d v="2025-07-01T00:00:00"/>
    <m/>
    <d v="2025-10-10T00:00:00"/>
    <m/>
    <m/>
    <s v="N/A"/>
    <s v="N/A"/>
    <s v="N/A"/>
    <n v="0"/>
    <n v="0"/>
    <n v="0"/>
    <n v="0"/>
    <n v="47.165254999999995"/>
    <n v="-47.165254999999995"/>
    <n v="46.500304999999997"/>
    <n v="-46.500304999999997"/>
  </r>
  <r>
    <x v="1"/>
    <s v="Sin Definir"/>
    <x v="3"/>
    <s v="SARRACIN:Z373716 UNI21 CASTOR A101"/>
    <n v="2062958"/>
    <s v="[af]"/>
    <x v="5"/>
    <s v="Solicitada Anulación"/>
    <m/>
    <x v="445"/>
    <d v="2022-01-11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SARRACIN:Z373718 UNI21 CASTOR A101"/>
    <n v="2062959"/>
    <s v="[af]"/>
    <x v="5"/>
    <s v="Solicitada Anulación"/>
    <m/>
    <x v="445"/>
    <d v="2022-01-11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Vilviestre del Pinar#22033976301#Calle Vega del Molino/ 01775- "/>
    <n v="8428685"/>
    <s v="[irvceCNTFg]"/>
    <x v="0"/>
    <s v="Confirmado"/>
    <m/>
    <x v="668"/>
    <d v="2023-01-17T00:00:00"/>
    <d v="2023-01-18T00:00:00"/>
    <m/>
    <d v="2023-02-13T00:00:00"/>
    <d v="2023-02-28T00:00:00"/>
    <s v="519 CONDOR"/>
    <s v="N/A"/>
    <s v="519 CONDOR"/>
    <n v="83.470498979091644"/>
    <n v="0"/>
    <n v="6"/>
    <n v="89.470498979091644"/>
    <n v="91.197113000000002"/>
    <n v="-1.7266140209083574"/>
    <n v="91.197112999999987"/>
    <n v="-1.7266140209083432"/>
  </r>
  <r>
    <x v="1"/>
    <s v="Sin Definir"/>
    <x v="3"/>
    <s v="CRIALES:Z362434 UNICO21 A101"/>
    <n v="2022256"/>
    <s v="[EirmtpvjsScexL]"/>
    <x v="3"/>
    <s v="Sin Comenzar"/>
    <d v="2022-08-24T00:00:00"/>
    <x v="49"/>
    <d v="2023-01-20T00:00:00"/>
    <d v="2024-11-11T00:00:00"/>
    <m/>
    <m/>
    <m/>
    <s v="519 CONDOR"/>
    <s v="N/A"/>
    <s v="519 CONDOR"/>
    <n v="453.53999719023705"/>
    <n v="0"/>
    <n v="45.733098350768557"/>
    <n v="499.2730955410056"/>
    <n v="131.37599999999998"/>
    <n v="367.89709554100563"/>
    <n v="0"/>
    <n v="499.2730955410056"/>
  </r>
  <r>
    <x v="1"/>
    <s v="Sin Definir"/>
    <x v="3"/>
    <s v="BG/ARLANZON:Z143599-3 0COBR A108"/>
    <n v="2063608"/>
    <s v="[EirmtpvjsSceCNTfFg]"/>
    <x v="0"/>
    <s v="Confirmado"/>
    <d v="2023-01-17T00:00:00"/>
    <x v="672"/>
    <d v="2023-06-14T00:00:00"/>
    <d v="2023-06-20T00:00:00"/>
    <m/>
    <d v="2024-02-26T00:00:00"/>
    <d v="2024-02-28T00:00:00"/>
    <s v="519 CONDOR"/>
    <s v="519 CONDOR"/>
    <s v="519 CONDOR"/>
    <n v="91.180000469088554"/>
    <n v="38.69999885559082"/>
    <n v="16.281699856332693"/>
    <n v="146.16169918101207"/>
    <n v="141.76026800000002"/>
    <n v="4.4014311810120432"/>
    <n v="141.76026800000002"/>
    <n v="4.4014311810120432"/>
  </r>
  <r>
    <x v="1"/>
    <s v="Sin Definir"/>
    <x v="3"/>
    <s v="MIRANDA E/AREN:Z144059-1 0COBR A104"/>
    <n v="2063611"/>
    <s v="[EirmtpvjsSceCNTfFg]"/>
    <x v="0"/>
    <s v="Confirmado"/>
    <d v="2023-01-17T00:00:00"/>
    <x v="100"/>
    <d v="2023-05-17T00:00:00"/>
    <d v="2023-05-25T00:00:00"/>
    <m/>
    <d v="2023-07-09T00:00:00"/>
    <d v="2023-08-07T00:00:00"/>
    <s v="519 CONDOR"/>
    <s v="N/A"/>
    <s v="519 CONDOR"/>
    <n v="10.800000119954348"/>
    <n v="0"/>
    <n v="10.577400133369864"/>
    <n v="21.377400253324211"/>
    <n v="26.237541000000004"/>
    <n v="-4.8601407466757927"/>
    <n v="26.237541"/>
    <n v="-4.8601407466757891"/>
  </r>
  <r>
    <x v="1"/>
    <s v="Sin Definir"/>
    <x v="3"/>
    <s v="MIRANDA E/AREN:Z144071-1 0COBR A102"/>
    <n v="2063612"/>
    <s v="[EirmtpvcaCNTfF]"/>
    <x v="5"/>
    <s v="Solicitada Anulación"/>
    <d v="2023-04-28T00:00:00"/>
    <x v="17"/>
    <d v="2023-07-24T00:00:00"/>
    <m/>
    <m/>
    <d v="2024-02-12T00:00:00"/>
    <d v="2024-05-13T00:00:00"/>
    <s v="N/A"/>
    <s v="N/A"/>
    <s v="N/A"/>
    <n v="0"/>
    <n v="0"/>
    <n v="0"/>
    <n v="0"/>
    <n v="42.213769999999997"/>
    <n v="-42.213769999999997"/>
    <n v="27.090739999999997"/>
    <n v="-27.090739999999997"/>
  </r>
  <r>
    <x v="1"/>
    <s v="Sin Definir"/>
    <x v="3"/>
    <s v="MIRANDA E/AREN:Z144072-1 0COBR A102"/>
    <n v="2063613"/>
    <s v="[EirmtpvjsSceCNTfFg]"/>
    <x v="0"/>
    <s v="Confirmado"/>
    <d v="2023-01-17T00:00:00"/>
    <x v="673"/>
    <d v="2023-04-21T00:00:00"/>
    <d v="2023-05-19T00:00:00"/>
    <m/>
    <d v="2023-07-13T00:00:00"/>
    <d v="2023-08-07T00:00:00"/>
    <s v="519 CONDOR"/>
    <s v="N/A"/>
    <s v="519 CONDOR"/>
    <n v="29.720000434666872"/>
    <n v="0"/>
    <n v="11.919300108716637"/>
    <n v="41.639300543383513"/>
    <n v="55.088332999999999"/>
    <n v="-13.449032456616486"/>
    <n v="55.088333000000006"/>
    <n v="-13.449032456616493"/>
  </r>
  <r>
    <x v="1"/>
    <s v="Sin Definir"/>
    <x v="3"/>
    <s v="MIRANDA E/AREN:Z144118-1 0COBR A102"/>
    <n v="2063615"/>
    <s v="[EirmtpvjsSceCNTfFg]"/>
    <x v="0"/>
    <s v="Confirmado"/>
    <d v="2023-01-17T00:00:00"/>
    <x v="674"/>
    <d v="2023-05-02T00:00:00"/>
    <d v="2023-05-19T00:00:00"/>
    <m/>
    <d v="2023-06-08T00:00:00"/>
    <d v="2023-07-18T00:00:00"/>
    <s v="519 CONDOR"/>
    <s v="N/A"/>
    <s v="519 CONDOR"/>
    <n v="36.570000439882278"/>
    <n v="0"/>
    <n v="12.425400198875366"/>
    <n v="48.995400638757644"/>
    <n v="82.184828999999993"/>
    <n v="-33.189428361242349"/>
    <n v="82.184828999999993"/>
    <n v="-33.189428361242349"/>
  </r>
  <r>
    <x v="1"/>
    <s v="Sin Definir"/>
    <x v="3"/>
    <s v="MIRANDA E/AREN:Z144120-1 0COBR A101"/>
    <n v="2063617"/>
    <s v="[EirmtpvjsSceCNTfFg]"/>
    <x v="0"/>
    <s v="Confirmado"/>
    <d v="2023-01-17T00:00:00"/>
    <x v="673"/>
    <d v="2023-04-21T00:00:00"/>
    <d v="2023-05-25T00:00:00"/>
    <m/>
    <d v="2023-05-31T00:00:00"/>
    <d v="2023-06-30T00:00:00"/>
    <s v="519 CONDOR"/>
    <s v="N/A"/>
    <s v="519 CONDOR"/>
    <n v="63.750000968575478"/>
    <n v="0"/>
    <n v="14.343400262816246"/>
    <n v="78.093401231391724"/>
    <n v="119.95151800000002"/>
    <n v="-41.858116768608298"/>
    <n v="120.1623"/>
    <n v="-42.068898768608278"/>
  </r>
  <r>
    <x v="1"/>
    <s v="Sin Definir"/>
    <x v="3"/>
    <s v="MIRANDA E/AREN:Z144176-1 0COBR A101"/>
    <n v="2063619"/>
    <s v="[EirmtpvjsSceCNTfFg]"/>
    <x v="0"/>
    <s v="Confirmado"/>
    <d v="2023-04-28T00:00:00"/>
    <x v="674"/>
    <d v="2023-05-02T00:00:00"/>
    <d v="2023-06-06T00:00:00"/>
    <m/>
    <d v="2023-07-13T00:00:00"/>
    <d v="2023-08-07T00:00:00"/>
    <s v="519 CONDOR"/>
    <s v="N/A"/>
    <s v="519 CONDOR"/>
    <n v="96.170000329613686"/>
    <n v="0"/>
    <n v="16.645000019110739"/>
    <n v="112.81500034872442"/>
    <n v="209.16270299999996"/>
    <n v="-96.34770265127554"/>
    <n v="209.16270299999999"/>
    <n v="-96.347702651275569"/>
  </r>
  <r>
    <x v="1"/>
    <s v="Sin Definir"/>
    <x v="3"/>
    <s v="MIRANDA E/AREN:Z144200-1 0COBR A101"/>
    <n v="2063620"/>
    <s v="[EirmtpvjsSceCNTfFg]"/>
    <x v="0"/>
    <s v="Confirmado"/>
    <d v="2023-04-28T00:00:00"/>
    <x v="675"/>
    <d v="2023-05-04T00:00:00"/>
    <d v="2023-05-22T00:00:00"/>
    <m/>
    <d v="2023-08-01T00:00:00"/>
    <d v="2023-09-06T00:00:00"/>
    <s v="519 CONDOR"/>
    <s v="N/A"/>
    <s v="519 CONDOR"/>
    <n v="100.43000107258558"/>
    <n v="0"/>
    <n v="16.933400204925235"/>
    <n v="117.36340127751082"/>
    <n v="136.40786400000002"/>
    <n v="-19.0444627224892"/>
    <n v="136.40786400000002"/>
    <n v="-19.0444627224892"/>
  </r>
  <r>
    <x v="1"/>
    <s v="Sin Definir"/>
    <x v="3"/>
    <s v="MIRANDA E/AREN:Z144217-1 0COBR A104"/>
    <n v="2063622"/>
    <s v="[EirmtpvjsSceCNTfFg]"/>
    <x v="0"/>
    <s v="Confirmado"/>
    <d v="2023-04-28T00:00:00"/>
    <x v="675"/>
    <d v="2023-05-04T00:00:00"/>
    <d v="2023-06-06T00:00:00"/>
    <m/>
    <d v="2023-08-01T00:00:00"/>
    <d v="2023-08-14T00:00:00"/>
    <s v="519 CONDOR"/>
    <s v="N/A"/>
    <s v="519 CONDOR"/>
    <n v="14.150000307708979"/>
    <n v="0"/>
    <n v="10.809100157564133"/>
    <n v="24.95910046527311"/>
    <n v="16.457089000000003"/>
    <n v="8.5020114652731067"/>
    <n v="16.457089"/>
    <n v="8.5020114652731102"/>
  </r>
  <r>
    <x v="1"/>
    <s v="Sin Definir"/>
    <x v="3"/>
    <s v="BG/ARLANZON:Z144567-2 0COBR A104"/>
    <n v="2063624"/>
    <s v="[EirmtpvjsScaeCNTfF]"/>
    <x v="5"/>
    <s v="Solicitada Anulación"/>
    <d v="2023-01-17T00:00:00"/>
    <x v="676"/>
    <d v="2023-06-20T00:00:00"/>
    <d v="2023-06-28T00:00:00"/>
    <m/>
    <d v="2023-07-26T00:00:00"/>
    <d v="2023-10-04T00:00:00"/>
    <s v="519 CONDOR"/>
    <s v="519 CONDOR"/>
    <s v="519 CONDOR"/>
    <n v="18.530000202357769"/>
    <n v="19.34999942779541"/>
    <n v="11.148600109921396"/>
    <n v="49.028599740074576"/>
    <n v="0"/>
    <n v="49.028599740074576"/>
    <n v="0"/>
    <n v="49.028599740074576"/>
  </r>
  <r>
    <x v="1"/>
    <s v="Sin Definir"/>
    <x v="3"/>
    <s v="BG/ARLANZON:Z144624-3 0COBR A104"/>
    <n v="2063631"/>
    <s v="[EirmtpvjsScaeCNTfF]"/>
    <x v="5"/>
    <s v="Solicitada Anulación"/>
    <d v="2023-04-05T00:00:00"/>
    <x v="643"/>
    <d v="2023-06-28T00:00:00"/>
    <d v="2023-07-05T00:00:00"/>
    <m/>
    <d v="2023-07-26T00:00:00"/>
    <d v="2023-10-04T00:00:00"/>
    <s v="519 CONDOR"/>
    <s v="519 CONDOR"/>
    <s v="519 CONDOR"/>
    <n v="45.370001081377268"/>
    <n v="15.479999542236328"/>
    <n v="12.995900025906415"/>
    <n v="73.845900649520019"/>
    <n v="0"/>
    <n v="73.845900649520019"/>
    <n v="0"/>
    <n v="73.845900649520019"/>
  </r>
  <r>
    <x v="1"/>
    <s v="Sin Definir"/>
    <x v="3"/>
    <s v="BG/ARLANZON:Z145652-2 0COBR A109"/>
    <n v="2063635"/>
    <s v="[EirmtpvjsScaeCNTfF]"/>
    <x v="5"/>
    <s v="Solicitada Anulación"/>
    <d v="2023-01-17T00:00:00"/>
    <x v="676"/>
    <d v="2023-06-20T00:00:00"/>
    <d v="2023-06-28T00:00:00"/>
    <m/>
    <d v="2023-07-26T00:00:00"/>
    <d v="2023-10-04T00:00:00"/>
    <s v="519 CONDOR"/>
    <s v="519 CONDOR"/>
    <s v="519 CONDOR"/>
    <n v="14.470000185072422"/>
    <n v="3.869999885559082"/>
    <n v="10.946300157167762"/>
    <n v="29.286300227799266"/>
    <n v="1.212"/>
    <n v="28.074300227799267"/>
    <n v="1.212"/>
    <n v="28.074300227799267"/>
  </r>
  <r>
    <x v="1"/>
    <s v="Sin Definir"/>
    <x v="3"/>
    <s v="09 QDEY.: LyC ALIM A-101A UNICO21 QUINCOCES"/>
    <n v="8424445"/>
    <s v="[EirvcexCNTFg]"/>
    <x v="0"/>
    <s v="Confirmado"/>
    <m/>
    <x v="668"/>
    <d v="2023-01-17T00:00:00"/>
    <d v="2023-10-09T00:00:00"/>
    <m/>
    <d v="2024-06-28T00:00:00"/>
    <d v="2024-07-25T00:00:00"/>
    <s v="519 CONDOR"/>
    <s v="N/A"/>
    <s v="519 CONDOR"/>
    <n v="2747.9912317246199"/>
    <n v="0"/>
    <n v="301.48704474167653"/>
    <n v="3049.4782764662964"/>
    <n v="5623.7100724000002"/>
    <n v="-2574.2317959337038"/>
    <n v="5623.6869840000008"/>
    <n v="-2574.2087075337045"/>
  </r>
  <r>
    <x v="1"/>
    <s v="Lista Espera FTTH"/>
    <x v="3"/>
    <s v="LdE/09/Castrojeriz#23010235381#Calle El Castillo 103 Chalet"/>
    <n v="8429462"/>
    <s v="[EirvcaCNTf]"/>
    <x v="5"/>
    <s v="Solicitada Anulación"/>
    <d v="2024-04-22T00:00:00"/>
    <x v="106"/>
    <d v="2023-02-13T00:00:00"/>
    <m/>
    <m/>
    <d v="2024-04-24T00:00:00"/>
    <d v="2024-05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La Cueva de Roa#SO230171543558#Calle Eras 18"/>
    <n v="8429389"/>
    <s v="[Eirva]"/>
    <x v="5"/>
    <s v="Solicitada Anulación"/>
    <d v="2023-02-23T00:00:00"/>
    <x v="49"/>
    <d v="2023-01-20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Aranda de Duero#SO230171207869#Calle Fernan Gonzalez 3"/>
    <n v="8429414"/>
    <s v="[EirvcaCNTfF]"/>
    <x v="5"/>
    <s v="Solicitada Anulación"/>
    <d v="2023-02-23T00:00:00"/>
    <x v="49"/>
    <d v="2023-01-20T00:00:00"/>
    <m/>
    <m/>
    <d v="2024-05-14T00:00:00"/>
    <d v="2024-05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3"/>
    <s v="MIRANDA E/AREN:Z144115-1 0COBR A101"/>
    <n v="2066176"/>
    <s v="[EirmtpvjsSceCNTfFAg]"/>
    <x v="0"/>
    <s v="Confirmado"/>
    <d v="2023-04-28T00:00:00"/>
    <x v="125"/>
    <d v="2023-05-11T00:00:00"/>
    <d v="2023-06-06T00:00:00"/>
    <m/>
    <d v="2023-07-05T00:00:00"/>
    <d v="2023-07-25T00:00:00"/>
    <s v="519 CONDOR"/>
    <s v="519 CONDOR"/>
    <s v="519 CONDOR"/>
    <n v="26.390000320971012"/>
    <n v="15.479999542236328"/>
    <n v="11.543400191886722"/>
    <n v="53.413400055094058"/>
    <n v="80.282626999999991"/>
    <n v="-26.869226944905932"/>
    <n v="80.282627000000005"/>
    <n v="-26.869226944905947"/>
  </r>
  <r>
    <x v="1"/>
    <s v="Sin Definir"/>
    <x v="3"/>
    <s v="MEDINA POMAR:Z214401-1 0COBR A102"/>
    <n v="2066641"/>
    <s v="[EirmtpvjsSceCNTfFg]"/>
    <x v="0"/>
    <s v="Confirmado"/>
    <d v="2023-01-23T00:00:00"/>
    <x v="632"/>
    <d v="2023-07-25T00:00:00"/>
    <d v="2023-08-11T00:00:00"/>
    <m/>
    <d v="2023-09-05T00:00:00"/>
    <d v="2023-09-22T00:00:00"/>
    <s v="519 CONDOR"/>
    <s v="N/A"/>
    <s v="519 CONDOR"/>
    <n v="12.500000223517418"/>
    <n v="0"/>
    <n v="10.708300122433156"/>
    <n v="23.208300345950576"/>
    <n v="23.738320000000002"/>
    <n v="-0.53001965404942553"/>
    <n v="23.738320000000002"/>
    <n v="-0.53001965404942553"/>
  </r>
  <r>
    <x v="1"/>
    <s v="Lista Espera FTTH"/>
    <x v="3"/>
    <s v="LdE/09/Orbaneja Riopico#23010514651#Calle Principal/ 00006- / Bajo-"/>
    <n v="8430085"/>
    <s v="[irvceCNTfFg]"/>
    <x v="0"/>
    <s v="Confirmado"/>
    <m/>
    <x v="677"/>
    <d v="2023-01-23T00:00:00"/>
    <d v="2023-01-30T00:00:00"/>
    <m/>
    <d v="2023-03-06T00:00:00"/>
    <d v="2023-03-24T00:00:00"/>
    <s v="519 CONDOR"/>
    <s v="N/A"/>
    <s v="519 CONDOR"/>
    <n v="37.472299307584763"/>
    <n v="0"/>
    <n v="6"/>
    <n v="43.472299307584763"/>
    <n v="83.177500000000009"/>
    <n v="-39.705200692415247"/>
    <n v="83.177500000000023"/>
    <n v="-39.705200692415261"/>
  </r>
  <r>
    <x v="1"/>
    <s v="Lista Espera FTTH"/>
    <x v="3"/>
    <s v="LdE/09/Nava de Mena#SO230171724646#Calle la Isla 19 - D"/>
    <n v="8431043"/>
    <s v="[EirveCNTg]"/>
    <x v="1"/>
    <s v="Pend. Cierre Material"/>
    <d v="2023-02-22T00:00:00"/>
    <x v="678"/>
    <d v="2023-01-24T00:00:00"/>
    <d v="2023-06-28T00:00:00"/>
    <m/>
    <d v="2023-06-29T00:00:00"/>
    <d v="2023-07-28T00:00:00"/>
    <s v="519 CONDOR"/>
    <s v="N/A"/>
    <s v="519 CONDOR"/>
    <n v="25.108900308609009"/>
    <n v="0"/>
    <n v="6"/>
    <n v="31.108900308609009"/>
    <n v="36.026835999999996"/>
    <n v="-4.9179356913909871"/>
    <n v="36.026836000000003"/>
    <n v="-4.9179356913909942"/>
  </r>
  <r>
    <x v="1"/>
    <s v="Lista Espera FTTH"/>
    <x v="3"/>
    <s v="LdE/09/Burgos#SO230172241499#Avenida Los Derechos Humanos 64"/>
    <n v="8431614"/>
    <s v="[irvceCNTFg]"/>
    <x v="0"/>
    <s v="Confirmado"/>
    <m/>
    <x v="679"/>
    <d v="2023-02-01T00:00:00"/>
    <d v="2023-02-01T00:00:00"/>
    <m/>
    <d v="2023-02-13T00:00:00"/>
    <d v="2023-03-07T00:00:00"/>
    <s v="519 CONDOR"/>
    <s v="N/A"/>
    <s v="519 CONDOR"/>
    <n v="30.20400071144104"/>
    <n v="0"/>
    <n v="6"/>
    <n v="36.20400071144104"/>
    <n v="36.418611000000006"/>
    <n v="-0.21461028855896558"/>
    <n v="33.234611000000008"/>
    <n v="2.9693897114410319"/>
  </r>
  <r>
    <x v="1"/>
    <s v="Lista Espera FTTH"/>
    <x v="3"/>
    <s v="LdE/09/Aranda de Duero#23010574088#Calle Rosales 13 004 A"/>
    <n v="8431972"/>
    <s v="[irvceCNTFg]"/>
    <x v="0"/>
    <s v="Confirmado"/>
    <m/>
    <x v="4"/>
    <d v="2023-03-09T00:00:00"/>
    <d v="2023-02-09T00:00:00"/>
    <m/>
    <d v="2023-03-10T00:00:00"/>
    <d v="2023-04-05T00:00:00"/>
    <s v="519 CONDOR"/>
    <s v="N/A"/>
    <s v="519 CONDOR"/>
    <n v="28.173800021409988"/>
    <n v="0"/>
    <n v="6"/>
    <n v="34.173800021409988"/>
    <n v="37.663558999999999"/>
    <n v="-3.4897589785900109"/>
    <n v="37.663558999999999"/>
    <n v="-3.4897589785900109"/>
  </r>
  <r>
    <x v="1"/>
    <s v="Lista Espera FTTH"/>
    <x v="3"/>
    <s v="LdE/09/Burgos#SO230170487059#Camino Casa de la Vega 35, Planta 5, Puer"/>
    <n v="8431987"/>
    <s v="[irvceCNTfFg]"/>
    <x v="0"/>
    <s v="Confirmado"/>
    <m/>
    <x v="679"/>
    <d v="2023-02-01T00:00:00"/>
    <d v="2023-02-01T00:00:00"/>
    <m/>
    <d v="2023-02-10T00:00:00"/>
    <d v="2023-02-28T00:00:00"/>
    <s v="519 CONDOR"/>
    <s v="N/A"/>
    <s v="519 CONDOR"/>
    <n v="11.408199995756149"/>
    <n v="0"/>
    <n v="6"/>
    <n v="17.408199995756149"/>
    <n v="30.787305"/>
    <n v="-13.379105004243851"/>
    <n v="30.787305000000003"/>
    <n v="-13.379105004243854"/>
  </r>
  <r>
    <x v="1"/>
    <s v="Sin Definir"/>
    <x v="3"/>
    <s v="BG/ARLANZON:Z144591-1 0COBR A104"/>
    <n v="2063626"/>
    <s v="[EirmtpvjsSceCNTfFg]"/>
    <x v="0"/>
    <s v="Confirmado"/>
    <d v="2023-01-25T00:00:00"/>
    <x v="643"/>
    <d v="2023-06-28T00:00:00"/>
    <d v="2023-07-04T00:00:00"/>
    <m/>
    <d v="2023-09-05T00:00:00"/>
    <d v="2023-09-18T00:00:00"/>
    <s v="519 CONDOR"/>
    <s v="519 CONDOR"/>
    <s v="519 CONDOR"/>
    <n v="40.520000994205475"/>
    <n v="30.959999084472656"/>
    <n v="12.656400140306353"/>
    <n v="84.136400218984477"/>
    <n v="100.24136900000001"/>
    <n v="-16.104968781015529"/>
    <n v="100.24136900000002"/>
    <n v="-16.104968781015543"/>
  </r>
  <r>
    <x v="1"/>
    <s v="Sin Definir"/>
    <x v="3"/>
    <s v="BG/ARLANZON:Z144601-1 0COBR A104"/>
    <n v="2063628"/>
    <s v="[EirmtpvjsSceCNTfFg]"/>
    <x v="0"/>
    <s v="Confirmado"/>
    <d v="2023-01-25T00:00:00"/>
    <x v="680"/>
    <d v="2023-06-21T00:00:00"/>
    <d v="2023-06-28T00:00:00"/>
    <m/>
    <d v="2023-08-07T00:00:00"/>
    <d v="2023-08-16T00:00:00"/>
    <s v="519 CONDOR"/>
    <s v="519 CONDOR"/>
    <s v="519 CONDOR"/>
    <n v="20.160000562667847"/>
    <n v="15.479999542236328"/>
    <n v="11.230500113431365"/>
    <n v="46.870500218335536"/>
    <n v="25.336514000000001"/>
    <n v="21.533986218335535"/>
    <n v="25.336513999999998"/>
    <n v="21.533986218335539"/>
  </r>
  <r>
    <x v="1"/>
    <s v="Sin Definir"/>
    <x v="3"/>
    <s v="BG/ARLANZON:Z144611-1 0COBR A104"/>
    <n v="2063630"/>
    <s v="[EirmtpvjsScaeCNTfF]"/>
    <x v="5"/>
    <s v="Solicitada Anulación"/>
    <d v="2023-01-25T00:00:00"/>
    <x v="680"/>
    <d v="2023-06-21T00:00:00"/>
    <d v="2023-06-28T00:00:00"/>
    <m/>
    <d v="2023-07-26T00:00:00"/>
    <d v="2023-10-04T00:00:00"/>
    <s v="519 CONDOR"/>
    <s v="519 CONDOR"/>
    <s v="519 CONDOR"/>
    <n v="11.030000299215317"/>
    <n v="7.7399997711181641"/>
    <n v="10.5914001864627"/>
    <n v="29.36140025679618"/>
    <n v="0"/>
    <n v="29.36140025679618"/>
    <n v="0"/>
    <n v="29.36140025679618"/>
  </r>
  <r>
    <x v="1"/>
    <s v="Sin Definir"/>
    <x v="3"/>
    <s v="BG/ARLANZON:Z148299-3 0COBR A104"/>
    <n v="2063675"/>
    <s v="[EirmtpvjsSceCNTfFg]"/>
    <x v="0"/>
    <s v="Confirmado"/>
    <d v="2023-01-25T00:00:00"/>
    <x v="681"/>
    <d v="2023-06-22T00:00:00"/>
    <d v="2023-06-28T00:00:00"/>
    <m/>
    <d v="2023-08-07T00:00:00"/>
    <d v="2023-08-17T00:00:00"/>
    <s v="519 CONDOR"/>
    <s v="519 CONDOR"/>
    <s v="519 CONDOR"/>
    <n v="41.290000032633543"/>
    <n v="7.7399997711181641"/>
    <n v="12.696300118052214"/>
    <n v="61.726299921803921"/>
    <n v="20.819679000000001"/>
    <n v="40.906620921803921"/>
    <n v="20.819679000000001"/>
    <n v="40.906620921803921"/>
  </r>
  <r>
    <x v="1"/>
    <s v="Sin Definir"/>
    <x v="3"/>
    <s v="MIRANDA E/AREN:Z144138-1 0COBR A101"/>
    <n v="2066178"/>
    <s v="[EirmtpvjsScaeCNTfF]"/>
    <x v="5"/>
    <s v="Solicitada Anulación"/>
    <d v="2023-04-28T00:00:00"/>
    <x v="675"/>
    <d v="2023-05-04T00:00:00"/>
    <d v="2023-06-06T00:00:00"/>
    <m/>
    <d v="2023-08-01T00:00:00"/>
    <d v="2023-08-30T00:00:00"/>
    <s v="519 CONDOR"/>
    <s v="N/A"/>
    <s v="519 CONDOR"/>
    <n v="20.570000156760216"/>
    <n v="0"/>
    <n v="11.272500139195472"/>
    <n v="31.842500295955688"/>
    <n v="3.6360000000000001"/>
    <n v="28.206500295955689"/>
    <n v="3.6360000000000001"/>
    <n v="28.206500295955689"/>
  </r>
  <r>
    <x v="1"/>
    <s v="Sin Definir"/>
    <x v="3"/>
    <s v="MIRANDA E/AREN:Z144166-1 0COBR A102"/>
    <n v="2066179"/>
    <s v="[EirmtpvsSceLCP]"/>
    <x v="2"/>
    <s v="Parámetros de Control"/>
    <d v="2023-04-28T00:00:00"/>
    <x v="120"/>
    <d v="2023-07-04T00:00:00"/>
    <d v="2023-12-22T00:00:00"/>
    <d v="2024-08-21T00:00:00"/>
    <m/>
    <m/>
    <s v="519 CONDOR"/>
    <s v="N/A"/>
    <s v="519 CONDOR"/>
    <n v="284.50000215321779"/>
    <n v="0"/>
    <n v="29.046199998269969"/>
    <n v="313.54620215148776"/>
    <n v="152.14846999999997"/>
    <n v="161.39773215148779"/>
    <n v="152.14847"/>
    <n v="161.39773215148776"/>
  </r>
  <r>
    <x v="1"/>
    <s v="Sin Definir"/>
    <x v="3"/>
    <s v="ESPINOSA MONTE:Z346832-1 0COBR A101"/>
    <n v="2069049"/>
    <s v="[EirmtpvjsSceCNTfFg]"/>
    <x v="0"/>
    <s v="Confirmado"/>
    <d v="2023-01-26T00:00:00"/>
    <x v="186"/>
    <d v="2023-04-18T00:00:00"/>
    <d v="2023-04-24T00:00:00"/>
    <m/>
    <d v="2023-07-31T00:00:00"/>
    <d v="2023-09-01T00:00:00"/>
    <s v="519 CONDOR"/>
    <s v="519 CONDOR"/>
    <s v="519 CONDOR"/>
    <n v="300.77000276744366"/>
    <n v="40.799998700618744"/>
    <n v="31.165799865444001"/>
    <n v="372.7358013335064"/>
    <n v="382.09555300000005"/>
    <n v="-9.3597516664936506"/>
    <n v="382.095553"/>
    <n v="-9.3597516664935938"/>
  </r>
  <r>
    <x v="1"/>
    <s v="Lista Espera FTTH"/>
    <x v="3"/>
    <s v="LdE/09/Villaldemiro#SO230170738030 #Calle Huertas 2"/>
    <n v="8432061"/>
    <s v="[EirvceCNTfFg]"/>
    <x v="0"/>
    <s v="Confirmado"/>
    <d v="2023-02-23T00:00:00"/>
    <x v="682"/>
    <d v="2023-01-31T00:00:00"/>
    <d v="2023-03-09T00:00:00"/>
    <m/>
    <d v="2023-03-30T00:00:00"/>
    <d v="2023-04-21T00:00:00"/>
    <s v="519 CONDOR"/>
    <s v="N/A"/>
    <s v="519 CONDOR"/>
    <n v="43.958049687099447"/>
    <n v="0"/>
    <n v="6"/>
    <n v="49.958049687099447"/>
    <n v="37.088551000000002"/>
    <n v="12.869498687099444"/>
    <n v="37.088551000000002"/>
    <n v="12.869498687099444"/>
  </r>
  <r>
    <x v="1"/>
    <s v="Lista Espera FTTH"/>
    <x v="3"/>
    <s v="LdE/09/Valle de Mena#SO230171963925#Calle Eladio Bustamante 60, Planta"/>
    <n v="8432735"/>
    <s v="[irvceCNTFg]"/>
    <x v="0"/>
    <s v="Confirmado"/>
    <m/>
    <x v="683"/>
    <d v="2023-02-14T00:00:00"/>
    <d v="2023-02-14T00:00:00"/>
    <m/>
    <d v="2023-02-16T00:00:00"/>
    <d v="2023-03-15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Burgos#SO230172041080#Calle Fuenteovejuna 24 Bloque 2, Escalera"/>
    <n v="8431980"/>
    <s v="[irvceCNTFg]"/>
    <x v="0"/>
    <s v="Confirmado"/>
    <m/>
    <x v="684"/>
    <d v="2023-02-23T00:00:00"/>
    <d v="2023-02-09T00:00:00"/>
    <m/>
    <d v="2023-02-24T00:00:00"/>
    <d v="2023-03-22T00:00:00"/>
    <s v="519 CONDOR"/>
    <s v="N/A"/>
    <s v="519 CONDOR"/>
    <n v="39.657500565052032"/>
    <n v="0"/>
    <n v="6"/>
    <n v="45.657500565052032"/>
    <n v="41.250481000000001"/>
    <n v="4.4070195650520319"/>
    <n v="41.250481000000001"/>
    <n v="4.4070195650520319"/>
  </r>
  <r>
    <x v="1"/>
    <s v="Lista Espera FTTH"/>
    <x v="3"/>
    <s v="LdE/09/San Juan#SO230171725381 #Camino San Juan 13"/>
    <n v="8432491"/>
    <s v="[irvceCNTfFg]"/>
    <x v="0"/>
    <s v="Confirmado"/>
    <m/>
    <x v="106"/>
    <d v="2023-02-13T00:00:00"/>
    <d v="2023-02-13T00:00:00"/>
    <m/>
    <d v="2023-03-23T00:00:00"/>
    <d v="2023-04-06T00:00:00"/>
    <s v="519 CONDOR"/>
    <s v="N/A"/>
    <s v="519 CONDOR"/>
    <n v="18.94119980931282"/>
    <n v="0"/>
    <n v="6"/>
    <n v="24.94119980931282"/>
    <n v="28.521116000000003"/>
    <n v="-3.5799161906871824"/>
    <n v="28.521115999999999"/>
    <n v="-3.5799161906871788"/>
  </r>
  <r>
    <x v="1"/>
    <s v="Lista Espera FTTH"/>
    <x v="3"/>
    <s v="LdE/09/Rubena#23010243976#Carretera Madrid-Irun, S/N-"/>
    <n v="8432518"/>
    <s v="[irvceCNTFg]"/>
    <x v="0"/>
    <s v="Confirmado"/>
    <m/>
    <x v="683"/>
    <d v="2023-02-14T00:00:00"/>
    <d v="2023-02-14T00:00:00"/>
    <m/>
    <d v="2023-02-27T00:00:00"/>
    <d v="2023-03-15T00:00:00"/>
    <s v="519 CONDOR"/>
    <s v="N/A"/>
    <s v="519 CONDOR"/>
    <n v="54.76130086183548"/>
    <n v="0"/>
    <n v="6"/>
    <n v="60.76130086183548"/>
    <n v="86.616420000000005"/>
    <n v="-25.855119138164525"/>
    <n v="86.616419999999977"/>
    <n v="-25.855119138164497"/>
  </r>
  <r>
    <x v="1"/>
    <s v="Lista Espera FTTH"/>
    <x v="3"/>
    <s v="LdE/09/Burgos#SO230172433699#Calle Madrid 13, Planta 3, Puerta C"/>
    <n v="8432828"/>
    <s v="[irvceCNTFg]"/>
    <x v="0"/>
    <s v="Confirmado"/>
    <m/>
    <x v="106"/>
    <d v="2023-02-13T00:00:00"/>
    <d v="2023-02-13T00:00:00"/>
    <m/>
    <d v="2023-03-24T00:00:00"/>
    <d v="2023-04-11T00:00:00"/>
    <s v="519 CONDOR"/>
    <s v="N/A"/>
    <s v="519 CONDOR"/>
    <n v="52.320899873971939"/>
    <n v="0"/>
    <n v="6"/>
    <n v="58.320899873971939"/>
    <n v="100.297484"/>
    <n v="-41.976584126028058"/>
    <n v="100.29748399999998"/>
    <n v="-41.976584126028044"/>
  </r>
  <r>
    <x v="1"/>
    <s v="Sin Definir"/>
    <x v="3"/>
    <s v="09 0967014:ALIM A-101A UNICO21 OÑA"/>
    <n v="8433591"/>
    <s v="[EirvceCNTfFg]"/>
    <x v="0"/>
    <s v="Confirmado"/>
    <m/>
    <x v="679"/>
    <d v="2023-02-01T00:00:00"/>
    <d v="2023-11-01T00:00:00"/>
    <m/>
    <d v="2024-04-19T00:00:00"/>
    <d v="2024-05-22T00:00:00"/>
    <s v="519 CONDOR"/>
    <s v="N/A"/>
    <s v="519 CONDOR"/>
    <n v="644.66749776899815"/>
    <n v="0"/>
    <n v="60.031815972985498"/>
    <n v="704.69931374198359"/>
    <n v="4083.6515440000003"/>
    <n v="-3378.9522302580167"/>
    <n v="4083.6515439999998"/>
    <n v="-3378.9522302580162"/>
  </r>
  <r>
    <x v="1"/>
    <s v="Sin Definir"/>
    <x v="3"/>
    <s v="CRIALES:Z367584 UNICO21 A101"/>
    <n v="2033609"/>
    <s v="[EirmtpvjsSceLCNTg]"/>
    <x v="1"/>
    <s v="Pend. Cierre Material"/>
    <d v="2023-02-01T00:00:00"/>
    <x v="685"/>
    <d v="2023-02-21T00:00:00"/>
    <d v="2023-06-06T00:00:00"/>
    <m/>
    <d v="2025-10-23T00:00:00"/>
    <d v="2025-11-04T00:00:00"/>
    <s v="519 CONDOR"/>
    <s v="N/A"/>
    <s v="519 CONDOR"/>
    <n v="93.14290037893727"/>
    <n v="0"/>
    <n v="16.451100258430088"/>
    <n v="109.59400063736736"/>
    <n v="258.12066400000003"/>
    <n v="-148.52666336263269"/>
    <n v="258.12066399999998"/>
    <n v="-148.52666336263263"/>
  </r>
  <r>
    <x v="1"/>
    <s v="Sin Definir"/>
    <x v="3"/>
    <s v="ROYUELA RIO FR:Z368264 CASTOR UNICO21 A101"/>
    <n v="2039545"/>
    <s v="[EirmtpvjsScexLCNTfFg]"/>
    <x v="0"/>
    <s v="Confirmado"/>
    <d v="2023-06-06T00:00:00"/>
    <x v="686"/>
    <d v="2023-11-23T00:00:00"/>
    <d v="2025-02-10T00:00:00"/>
    <m/>
    <d v="2025-05-08T00:00:00"/>
    <d v="2025-05-30T00:00:00"/>
    <s v="519 CONDOR"/>
    <s v="N/A"/>
    <s v="519 CONDOR"/>
    <n v="1118.0100036486983"/>
    <n v="0"/>
    <n v="87.637602192068016"/>
    <n v="1205.6476058407663"/>
    <n v="1682.4619820000003"/>
    <n v="-476.81437615923392"/>
    <n v="1682.461982"/>
    <n v="-476.81437615923369"/>
  </r>
  <r>
    <x v="1"/>
    <s v="Sin Definir"/>
    <x v="3"/>
    <s v="VILLASANTE:Z369973 UNICO21 A101"/>
    <n v="2041334"/>
    <s v="[EirmtpvsSexCNTg]"/>
    <x v="1"/>
    <s v="Pend. Cierre Material"/>
    <d v="2023-02-01T00:00:00"/>
    <x v="687"/>
    <d v="2024-07-10T00:00:00"/>
    <d v="2024-05-31T00:00:00"/>
    <m/>
    <d v="2024-09-04T00:00:00"/>
    <d v="2024-09-13T00:00:00"/>
    <s v="519 CONDOR"/>
    <s v="519 CONDOR"/>
    <s v="519 CONDOR"/>
    <n v="288.30999736487865"/>
    <n v="46.439998626708984"/>
    <n v="30.257199116709842"/>
    <n v="365.00719510829748"/>
    <n v="423.009615"/>
    <n v="-58.002419891702516"/>
    <n v="423.00961500000005"/>
    <n v="-58.002419891702573"/>
  </r>
  <r>
    <x v="1"/>
    <s v="Sin Definir"/>
    <x v="3"/>
    <s v="QUINCOCES YUSO:Z370158 UNICO21 A101"/>
    <n v="2042196"/>
    <s v="[EirmtpvjsScexCNTfFg]"/>
    <x v="0"/>
    <s v="Confirmado"/>
    <d v="2023-02-01T00:00:00"/>
    <x v="68"/>
    <d v="2023-04-13T00:00:00"/>
    <d v="2024-01-22T00:00:00"/>
    <m/>
    <d v="2024-05-31T00:00:00"/>
    <d v="2024-06-21T00:00:00"/>
    <s v="519 CONDOR"/>
    <s v="519 CONDOR"/>
    <s v="519 CONDOR"/>
    <n v="2748.3180096198321"/>
    <n v="132.27999609708786"/>
    <n v="221.58389664909464"/>
    <n v="3102.1819023660146"/>
    <n v="1402.4903303200001"/>
    <n v="1699.6915720460145"/>
    <n v="1402.4902959999997"/>
    <n v="1699.6916063660149"/>
  </r>
  <r>
    <x v="1"/>
    <s v="Sin Definir"/>
    <x v="3"/>
    <s v="IBEAS JUARRO:Z373738 UNI21 CASTOR A101"/>
    <n v="2062565"/>
    <s v="[EirmtpvjsScexLCNTfFg]"/>
    <x v="0"/>
    <s v="Confirmado"/>
    <d v="2023-02-03T00:00:00"/>
    <x v="688"/>
    <d v="2025-01-20T00:00:00"/>
    <d v="2024-06-21T00:00:00"/>
    <m/>
    <d v="2025-05-08T00:00:00"/>
    <d v="2025-06-03T00:00:00"/>
    <s v="519 CONDOR"/>
    <s v="N/A"/>
    <s v="519 CONDOR"/>
    <n v="1626.0199943929911"/>
    <n v="0"/>
    <n v="124.22899411822118"/>
    <n v="1750.2489885112122"/>
    <n v="2936.3826140000001"/>
    <n v="-1186.1336254887879"/>
    <n v="2936.3826140000006"/>
    <n v="-1186.1336254887883"/>
  </r>
  <r>
    <x v="1"/>
    <s v="Sin Definir"/>
    <x v="3"/>
    <s v="IBEAS JUARRO:Z373740 UNI21 CASTOR A101"/>
    <n v="2062566"/>
    <s v="[EirmtpvjsScaexLCNTg]"/>
    <x v="5"/>
    <s v="Solicitada Anulación"/>
    <d v="2023-02-03T00:00:00"/>
    <x v="689"/>
    <d v="2025-02-03T00:00:00"/>
    <d v="2024-06-25T00:00:00"/>
    <m/>
    <d v="2025-05-27T00:00:00"/>
    <d v="2025-06-24T00:00:00"/>
    <s v="519 CONDOR"/>
    <s v="N/A"/>
    <s v="519 CONDOR"/>
    <n v="796.69000127911568"/>
    <n v="0"/>
    <n v="63.827101015289827"/>
    <n v="860.5171022944055"/>
    <n v="1683.9376999999999"/>
    <n v="-823.42059770559445"/>
    <n v="1683.9376999999999"/>
    <n v="-823.42059770559445"/>
  </r>
  <r>
    <x v="1"/>
    <s v="Sin Definir"/>
    <x v="3"/>
    <s v="SARRACIN:Z317399 UNICO21 A101"/>
    <n v="2062950"/>
    <s v="[EirmtpvsScxP]"/>
    <x v="2"/>
    <s v="Parámetros de Control"/>
    <d v="2025-03-06T00:00:00"/>
    <x v="690"/>
    <d v="2025-03-19T00:00:00"/>
    <m/>
    <d v="2025-07-16T00:00:00"/>
    <m/>
    <m/>
    <s v="519 CONDOR"/>
    <s v="N/A"/>
    <s v="519 CONDOR"/>
    <n v="28.089999839663506"/>
    <n v="0"/>
    <n v="11.80660006851107"/>
    <n v="39.896599908174579"/>
    <n v="11.981517999999999"/>
    <n v="27.915081908174578"/>
    <n v="11.981517999999999"/>
    <n v="27.915081908174578"/>
  </r>
  <r>
    <x v="1"/>
    <s v="Sin Definir"/>
    <x v="3"/>
    <s v="SARRACIN:Z317403 UNICO21 A101"/>
    <n v="2062951"/>
    <s v="[EirmtpvcP]"/>
    <x v="2"/>
    <s v="Parámetros de Control"/>
    <d v="2025-03-06T00:00:00"/>
    <x v="691"/>
    <d v="2025-04-18T00:00:00"/>
    <m/>
    <d v="2025-10-10T00:00:00"/>
    <m/>
    <m/>
    <s v="N/A"/>
    <s v="N/A"/>
    <s v="N/A"/>
    <n v="0"/>
    <n v="0"/>
    <n v="0"/>
    <n v="0"/>
    <n v="164.84738400000001"/>
    <n v="-164.84738400000001"/>
    <n v="164.84738399999998"/>
    <n v="-164.84738399999998"/>
  </r>
  <r>
    <x v="1"/>
    <s v="Sin Definir"/>
    <x v="3"/>
    <s v="SARRACIN:Z373707 UNI21 CASTOR A101"/>
    <n v="2062956"/>
    <s v="[EirmtpvcP]"/>
    <x v="2"/>
    <s v="Parámetros de Control"/>
    <d v="2025-03-06T00:00:00"/>
    <x v="692"/>
    <d v="2025-05-08T00:00:00"/>
    <m/>
    <d v="2025-10-10T00:00:00"/>
    <m/>
    <m/>
    <s v="N/A"/>
    <s v="N/A"/>
    <s v="N/A"/>
    <n v="0"/>
    <n v="0"/>
    <n v="0"/>
    <n v="0"/>
    <n v="544.84231799999998"/>
    <n v="-544.84231799999998"/>
    <n v="544.84231799999998"/>
    <n v="-544.84231799999998"/>
  </r>
  <r>
    <x v="1"/>
    <s v="Sin Definir"/>
    <x v="3"/>
    <s v="BG/GAMONAL:Z149608-2 0COBR A110"/>
    <n v="2063707"/>
    <s v="[EirmtpvsSceCNTg]"/>
    <x v="1"/>
    <s v="Pend. Cierre Material"/>
    <d v="2023-02-01T00:00:00"/>
    <x v="105"/>
    <d v="2023-05-31T00:00:00"/>
    <d v="2023-05-01T00:00:00"/>
    <m/>
    <d v="2023-05-31T00:00:00"/>
    <d v="2023-06-09T00:00:00"/>
    <s v="519 CONDOR"/>
    <s v="N/A"/>
    <s v="519 CONDOR"/>
    <n v="72.160000894218683"/>
    <n v="0"/>
    <n v="20.441900102230164"/>
    <n v="92.601900996448848"/>
    <n v="85.942339000000018"/>
    <n v="6.6595619964488293"/>
    <n v="85.94233899999999"/>
    <n v="6.6595619964488577"/>
  </r>
  <r>
    <x v="1"/>
    <s v="Sin Definir"/>
    <x v="3"/>
    <s v="BG/GAMONAL:Z156901-1 0COBR A107"/>
    <n v="2066266"/>
    <s v="[EirmtpvjsSceCNTfFg]"/>
    <x v="0"/>
    <s v="Confirmado"/>
    <d v="2023-02-01T00:00:00"/>
    <x v="693"/>
    <d v="2023-04-04T00:00:00"/>
    <d v="2023-05-01T00:00:00"/>
    <m/>
    <d v="2023-05-28T00:00:00"/>
    <d v="2023-06-06T00:00:00"/>
    <s v="519 CONDOR"/>
    <s v="N/A"/>
    <s v="519 CONDOR"/>
    <n v="43.120000351220369"/>
    <n v="0"/>
    <n v="14.416700187399236"/>
    <n v="57.536700538619606"/>
    <n v="58.884014999999998"/>
    <n v="-1.3473144613803925"/>
    <n v="58.884014999999998"/>
    <n v="-1.3473144613803925"/>
  </r>
  <r>
    <x v="1"/>
    <s v="Sin Definir"/>
    <x v="3"/>
    <s v="PINEDA TRANSMO:Z344384 COMERCIAL23 A101"/>
    <n v="2070397"/>
    <s v="[EidrmtpvjsScexLCNTg]"/>
    <x v="1"/>
    <s v="Pend. Cierre Material"/>
    <d v="2023-02-06T00:00:00"/>
    <x v="694"/>
    <d v="2024-05-06T00:00:00"/>
    <d v="2024-05-06T00:00:00"/>
    <m/>
    <d v="2025-05-28T00:00:00"/>
    <d v="2025-06-27T00:00:00"/>
    <s v="519 CONDOR"/>
    <s v="519 CONDOR"/>
    <s v="519 CONDOR"/>
    <n v="1441.0999930426478"/>
    <n v="232.19999313354492"/>
    <n v="122.90389893299562"/>
    <n v="1796.2038851091884"/>
    <n v="2507.0038550000004"/>
    <n v="-710.79996989081201"/>
    <n v="2507.0038549999999"/>
    <n v="-710.79996989081155"/>
  </r>
  <r>
    <x v="1"/>
    <s v="Sin Definir"/>
    <x v="3"/>
    <s v="PINEDA TRANSMO:Z344336 COMERCIAL23 A101"/>
    <n v="2070396"/>
    <s v="[EirmtpvjsSceCNTfFg]"/>
    <x v="0"/>
    <s v="Confirmado"/>
    <d v="2023-02-07T00:00:00"/>
    <x v="695"/>
    <d v="2023-05-22T00:00:00"/>
    <d v="2023-06-06T00:00:00"/>
    <m/>
    <d v="2023-07-09T00:00:00"/>
    <d v="2023-08-07T00:00:00"/>
    <s v="519 CONDOR"/>
    <s v="N/A"/>
    <s v="519 CONDOR"/>
    <n v="197.91000007092953"/>
    <n v="0"/>
    <n v="23.739500287782391"/>
    <n v="221.64950035871192"/>
    <n v="453.37744200000003"/>
    <n v="-231.72794164128811"/>
    <n v="453.37744200000003"/>
    <n v="-231.72794164128811"/>
  </r>
  <r>
    <x v="1"/>
    <s v="Lista Espera FTTH"/>
    <x v="3"/>
    <s v="HFT/09/LA VEGA#SO230173171249#Calle La Vega 14"/>
    <n v="8436724"/>
    <s v="[EirvcexCNTfFg]"/>
    <x v="0"/>
    <s v="Confirmado"/>
    <d v="2023-02-23T00:00:00"/>
    <x v="664"/>
    <d v="2023-08-04T00:00:00"/>
    <d v="2024-01-25T00:00:00"/>
    <m/>
    <d v="2024-06-21T00:00:00"/>
    <d v="2024-07-22T00:00:00"/>
    <s v="519 CONDOR"/>
    <s v="N/A"/>
    <s v="519 CONDOR"/>
    <n v="157.53610116243362"/>
    <n v="0"/>
    <n v="10.179999828338623"/>
    <n v="167.71610099077225"/>
    <n v="220.48783399999999"/>
    <n v="-52.771733009227745"/>
    <n v="220.48783399999999"/>
    <n v="-52.771733009227745"/>
  </r>
  <r>
    <x v="1"/>
    <s v="Circuitos"/>
    <x v="3"/>
    <s v="(NC) RENOVACION (09):MEDINA POMAR-BRIVIESCA"/>
    <n v="2064933"/>
    <s v="[EirmtpvseLCNTgh]"/>
    <x v="1"/>
    <s v="Pend. Cierre Material"/>
    <d v="2023-02-10T00:00:00"/>
    <x v="696"/>
    <d v="2025-10-20T00:00:00"/>
    <d v="2025-10-22T00:00:00"/>
    <m/>
    <d v="2025-10-22T00:00:00"/>
    <d v="2025-10-24T00:00:00"/>
    <s v="519 CONDOR"/>
    <s v="519 CONDOR"/>
    <s v="519 CONDOR"/>
    <n v="2643.4399485737085"/>
    <n v="10.289999961853027"/>
    <n v="346.1332107653684"/>
    <n v="2999.86315930093"/>
    <n v="12157.110651570001"/>
    <n v="-9157.2474922690708"/>
    <n v="12157.023565999998"/>
    <n v="-9157.1604066990676"/>
  </r>
  <r>
    <x v="1"/>
    <s v="Sin Definir"/>
    <x v="3"/>
    <s v="SALAS INFANTES:Z373864 UNI21 CASTOR A101"/>
    <n v="2071974"/>
    <s v="[EirmtpvsSexLCNTg]"/>
    <x v="1"/>
    <s v="Pend. Cierre Material"/>
    <d v="2023-02-09T00:00:00"/>
    <x v="697"/>
    <d v="2025-07-10T00:00:00"/>
    <d v="2024-10-07T00:00:00"/>
    <m/>
    <d v="2025-08-28T00:00:00"/>
    <d v="2025-09-25T00:00:00"/>
    <s v="519 CONDOR"/>
    <s v="N/A"/>
    <s v="519 CONDOR"/>
    <n v="851.86999031156301"/>
    <n v="0"/>
    <n v="76.460297065817599"/>
    <n v="928.33028737738061"/>
    <n v="1831.5355530000002"/>
    <n v="-903.20526562261955"/>
    <n v="1830.9573419999999"/>
    <n v="-902.62705462261931"/>
  </r>
  <r>
    <x v="1"/>
    <s v="Sin Definir"/>
    <x v="3"/>
    <s v="SALAS INFANTES:Z373900 UNI21 CASTOR A101"/>
    <n v="2071984"/>
    <s v="[EirmtpvjsSceLCNTfFg]"/>
    <x v="0"/>
    <s v="Confirmado"/>
    <d v="2023-02-09T00:00:00"/>
    <x v="91"/>
    <d v="2023-08-01T00:00:00"/>
    <d v="2024-10-14T00:00:00"/>
    <m/>
    <d v="2025-02-07T00:00:00"/>
    <d v="2025-03-12T00:00:00"/>
    <s v="519 CONDOR"/>
    <s v="N/A"/>
    <s v="519 CONDOR"/>
    <n v="482.58680142856838"/>
    <n v="0"/>
    <n v="42.045198425981425"/>
    <n v="524.6319998545498"/>
    <n v="989.94615700000008"/>
    <n v="-465.31415714545028"/>
    <n v="989.94615699999986"/>
    <n v="-465.31415714545005"/>
  </r>
  <r>
    <x v="1"/>
    <s v="Sin Definir"/>
    <x v="3"/>
    <s v="MIRANDA E/AREN:Z144145-1 0COBR A104"/>
    <n v="2072356"/>
    <s v="[EirmtpvcaxCNTf]"/>
    <x v="5"/>
    <s v="Solicitada Anulación"/>
    <d v="2023-04-28T00:00:00"/>
    <x v="676"/>
    <d v="2023-06-20T00:00:00"/>
    <m/>
    <m/>
    <d v="2024-02-12T00:00:00"/>
    <d v="2024-05-13T00:00:00"/>
    <s v="N/A"/>
    <s v="N/A"/>
    <s v="N/A"/>
    <n v="0"/>
    <n v="0"/>
    <n v="0"/>
    <n v="0"/>
    <n v="58.844116"/>
    <n v="-58.844116"/>
    <n v="58.844116"/>
    <n v="-58.844116"/>
  </r>
  <r>
    <x v="1"/>
    <s v="Sin Definir"/>
    <x v="3"/>
    <s v="MIRANDA E/AREN:Z144169-1 0COBR A102"/>
    <n v="2072358"/>
    <s v="[EirmtpvjsSceCNTfFg]"/>
    <x v="0"/>
    <s v="Confirmado"/>
    <d v="2023-04-28T00:00:00"/>
    <x v="675"/>
    <d v="2023-05-04T00:00:00"/>
    <d v="2023-06-06T00:00:00"/>
    <m/>
    <d v="2023-09-26T00:00:00"/>
    <d v="2023-10-20T00:00:00"/>
    <s v="519 CONDOR"/>
    <s v="N/A"/>
    <s v="519 CONDOR"/>
    <n v="9.8300000987946987"/>
    <n v="0"/>
    <n v="10.498300127127022"/>
    <n v="20.328300225921723"/>
    <n v="22.388501000000002"/>
    <n v="-2.0602007740782788"/>
    <n v="22.388500999999998"/>
    <n v="-2.0602007740782753"/>
  </r>
  <r>
    <x v="1"/>
    <s v="Sin Definir"/>
    <x v="3"/>
    <s v="09 0965014:ALIM A-101A UNICO21 VILLASANTE"/>
    <n v="8436100"/>
    <s v="[EirvcexCNTfFg]"/>
    <x v="0"/>
    <s v="Confirmado"/>
    <m/>
    <x v="62"/>
    <d v="2023-04-25T00:00:00"/>
    <d v="2024-02-19T00:00:00"/>
    <m/>
    <d v="2024-08-29T00:00:00"/>
    <d v="2024-09-04T00:00:00"/>
    <s v="519 CONDOR"/>
    <s v="N/A"/>
    <s v="519 CONDOR"/>
    <n v="1701.507095836103"/>
    <n v="0"/>
    <n v="143.31929218360028"/>
    <n v="1844.8263880197032"/>
    <n v="2094.678715"/>
    <n v="-249.85232698029677"/>
    <n v="2094.6787150000005"/>
    <n v="-249.85232698029722"/>
  </r>
  <r>
    <x v="1"/>
    <s v="Lista Espera FTTH"/>
    <x v="3"/>
    <s v="LdE/09/Valle de Mena#SO221166357752 #Urbanización Señorio de Vivanco 6"/>
    <n v="8436522"/>
    <s v="[irvceCNTfFg]"/>
    <x v="0"/>
    <s v="Confirmado"/>
    <m/>
    <x v="108"/>
    <d v="2023-02-15T00:00:00"/>
    <d v="2023-02-15T00:00:00"/>
    <m/>
    <d v="2023-02-28T00:00:00"/>
    <d v="2023-03-20T00:00:00"/>
    <s v="519 CONDOR"/>
    <s v="N/A"/>
    <s v="519 CONDOR"/>
    <n v="33.300700664520264"/>
    <n v="0"/>
    <n v="6"/>
    <n v="39.300700664520264"/>
    <n v="58.139376000000006"/>
    <n v="-18.838675335479742"/>
    <n v="58.139375999999992"/>
    <n v="-18.838675335479728"/>
  </r>
  <r>
    <x v="1"/>
    <s v="Lista Espera FTTH"/>
    <x v="3"/>
    <s v="LdE/09/Valle de Mena#SO230172677360 #Diseminado Diseminado 53"/>
    <n v="8436525"/>
    <s v="[irveCNTg]"/>
    <x v="1"/>
    <s v="Pend. Cierre Material"/>
    <m/>
    <x v="698"/>
    <d v="2023-02-20T00:00:00"/>
    <d v="2023-02-20T00:00:00"/>
    <m/>
    <d v="2023-05-16T00:00:00"/>
    <d v="2023-06-06T00:00:00"/>
    <s v="519 CONDOR"/>
    <s v="N/A"/>
    <s v="519 CONDOR"/>
    <n v="25.138899564743042"/>
    <n v="0"/>
    <n v="6"/>
    <n v="31.138899564743042"/>
    <n v="35.970177999999997"/>
    <n v="-4.8312784352569551"/>
    <n v="35.970178000000004"/>
    <n v="-4.8312784352569622"/>
  </r>
  <r>
    <x v="1"/>
    <s v="Lista Espera FTTH"/>
    <x v="3"/>
    <s v="HFA/09/MALTRANILLA#2023-0965013-8159079#Urbanización El Ejido 14-BajoD"/>
    <n v="8437650"/>
    <s v="[irva]"/>
    <x v="5"/>
    <s v="Solicitada Anulación"/>
    <m/>
    <x v="108"/>
    <d v="2023-02-15T00:00:00"/>
    <m/>
    <m/>
    <m/>
    <m/>
    <s v="519 CONDOR"/>
    <s v="N/A"/>
    <s v="519 CONDOR"/>
    <n v="14.505099892616272"/>
    <n v="0"/>
    <n v="6"/>
    <n v="20.505099892616272"/>
    <n v="0"/>
    <n v="20.505099892616272"/>
    <n v="0"/>
    <n v="20.505099892616272"/>
  </r>
  <r>
    <x v="1"/>
    <s v="Sin Definir"/>
    <x v="3"/>
    <s v="BG/ARLANZON:Z142709-2 0COBR A106"/>
    <n v="2048193"/>
    <s v="[EirmtpvjsSceCNTg]"/>
    <x v="1"/>
    <s v="Pend. Cierre Material"/>
    <d v="2023-06-28T00:00:00"/>
    <x v="19"/>
    <d v="2023-07-27T00:00:00"/>
    <d v="2023-10-06T00:00:00"/>
    <m/>
    <d v="2023-10-20T00:00:00"/>
    <d v="2023-11-02T00:00:00"/>
    <s v="519 CONDOR"/>
    <s v="N/A"/>
    <s v="519 CONDOR"/>
    <n v="26.220000311732292"/>
    <n v="0"/>
    <n v="11.693900161819904"/>
    <n v="37.913900473552197"/>
    <n v="62.918228999999997"/>
    <n v="-25.0043285264478"/>
    <n v="62.918228999999997"/>
    <n v="-25.0043285264478"/>
  </r>
  <r>
    <x v="1"/>
    <s v="Sin Definir"/>
    <x v="3"/>
    <s v="PEDROSA VALDEP:Z344559-1 0COBR A101"/>
    <n v="2074271"/>
    <s v="[EirmtpvjsSceCNTfFg]"/>
    <x v="0"/>
    <s v="Confirmado"/>
    <d v="2023-02-14T00:00:00"/>
    <x v="130"/>
    <d v="2023-08-07T00:00:00"/>
    <d v="2023-09-13T00:00:00"/>
    <m/>
    <d v="2023-12-28T00:00:00"/>
    <d v="2024-01-02T00:00:00"/>
    <s v="519 CONDOR"/>
    <s v="519 CONDOR"/>
    <s v="519 CONDOR"/>
    <n v="87.750000074505806"/>
    <n v="16.179999530315399"/>
    <n v="16.033899797784542"/>
    <n v="119.96389940260575"/>
    <n v="100.09906699999998"/>
    <n v="19.864832402605771"/>
    <n v="100.09906699999998"/>
    <n v="19.864832402605771"/>
  </r>
  <r>
    <x v="1"/>
    <s v="Lista Espera FTTH"/>
    <x v="3"/>
    <s v="LdE/09/Valle de Mena#SO230273453184 #Calle Eladio Bustamante 68"/>
    <n v="8439313"/>
    <s v="[irvceCNTFg]"/>
    <x v="0"/>
    <s v="Confirmado"/>
    <m/>
    <x v="698"/>
    <d v="2023-02-20T00:00:00"/>
    <d v="2023-02-20T00:00:00"/>
    <m/>
    <d v="2023-03-07T00:00:00"/>
    <d v="2023-03-29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Orbaneja Riopico#SO230274079612 #Barrio Quemadillo 19, Quintani"/>
    <n v="8439955"/>
    <s v="[EirvceCNTF]"/>
    <x v="0"/>
    <s v="Confirmado"/>
    <d v="2023-02-23T00:00:00"/>
    <x v="698"/>
    <d v="2023-02-20T00:00:00"/>
    <d v="2023-07-04T00:00:00"/>
    <m/>
    <d v="2023-05-24T00:00:00"/>
    <d v="2023-05-25T00:00:00"/>
    <s v="519 CONDOR"/>
    <s v="N/A"/>
    <s v="519 CONDOR"/>
    <n v="28.669600248336792"/>
    <n v="0"/>
    <n v="6"/>
    <n v="34.669600248336792"/>
    <n v="3.5999999999999996"/>
    <n v="31.069600248336791"/>
    <n v="3.5999999999999996"/>
    <n v="31.069600248336791"/>
  </r>
  <r>
    <x v="1"/>
    <s v="Lista Espera FTTH"/>
    <x v="3"/>
    <s v="LdE/09/Pampliega #SO221064352898 #Calle el Castillo 35"/>
    <n v="8440261"/>
    <s v="[irvceCNTFg]"/>
    <x v="0"/>
    <s v="Confirmado"/>
    <m/>
    <x v="8"/>
    <d v="2023-02-28T00:00:00"/>
    <d v="2023-02-28T00:00:00"/>
    <m/>
    <d v="2023-03-07T00:00:00"/>
    <d v="2023-03-27T00:00:00"/>
    <s v="519 CONDOR"/>
    <s v="N/A"/>
    <s v="519 CONDOR"/>
    <n v="31.051299393177032"/>
    <n v="0"/>
    <n v="6"/>
    <n v="37.051299393177032"/>
    <n v="37.693987999999997"/>
    <n v="-0.64268860682296491"/>
    <n v="37.693988000000004"/>
    <n v="-0.64268860682297202"/>
  </r>
  <r>
    <x v="1"/>
    <s v="Lista Espera FTTH"/>
    <x v="3"/>
    <s v="LdE/09/Mozares#SO230273303046 #Poblado Mozares 26"/>
    <n v="8440269"/>
    <s v="[EirvcaCNTFA]"/>
    <x v="5"/>
    <s v="Solicitada Anulación"/>
    <d v="2023-02-23T00:00:00"/>
    <x v="699"/>
    <d v="2023-02-22T00:00:00"/>
    <m/>
    <m/>
    <d v="2023-05-24T00:00:00"/>
    <d v="2023-05-26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3"/>
    <s v="09 SAZA.: ALIM  A-101A UNICO21 SANTIBAÑEZ/ZARZAGUDA"/>
    <n v="8441214"/>
    <s v="[irvexCNTg]"/>
    <x v="1"/>
    <s v="Pend. Cierre Material"/>
    <m/>
    <x v="680"/>
    <d v="2023-06-21T00:00:00"/>
    <d v="2023-08-28T00:00:00"/>
    <m/>
    <d v="2024-03-27T00:00:00"/>
    <d v="2024-05-02T00:00:00"/>
    <s v="519 CONDOR"/>
    <s v="N/A"/>
    <s v="519 CONDOR"/>
    <n v="4221.5352848917246"/>
    <n v="0"/>
    <n v="437.76389705127258"/>
    <n v="4659.2991819429972"/>
    <n v="4506.0385649999998"/>
    <n v="153.26061694299733"/>
    <n v="4506.0385650000017"/>
    <n v="153.26061694299551"/>
  </r>
  <r>
    <x v="1"/>
    <s v="Lista Espera FTTH"/>
    <x v="3"/>
    <s v="HFA/09/ARANDA DE DUERO#SO230172508768#Calle Quintanilla de ls Viñas 17"/>
    <n v="8439413"/>
    <s v="[irva]"/>
    <x v="5"/>
    <s v="Solicitada Anulación"/>
    <m/>
    <x v="700"/>
    <d v="2023-02-25T00:00:00"/>
    <m/>
    <m/>
    <m/>
    <m/>
    <s v="519 CONDOR"/>
    <s v="N/A"/>
    <s v="519 CONDOR"/>
    <n v="22.751299560070038"/>
    <n v="0"/>
    <n v="6"/>
    <n v="28.751299560070038"/>
    <n v="0"/>
    <n v="28.751299560070038"/>
    <n v="0"/>
    <n v="28.751299560070038"/>
  </r>
  <r>
    <x v="1"/>
    <s v="Sin Definir"/>
    <x v="3"/>
    <s v="PINEDA TRANSMO:Z344390 COMERCIAL23 A101"/>
    <n v="2076678"/>
    <s v="[EirmtpvjsSceLCNTfFg]"/>
    <x v="0"/>
    <s v="Confirmado"/>
    <d v="2023-02-27T00:00:00"/>
    <x v="514"/>
    <d v="2023-05-19T00:00:00"/>
    <d v="2023-06-06T00:00:00"/>
    <m/>
    <d v="2025-06-24T00:00:00"/>
    <d v="2025-07-04T00:00:00"/>
    <s v="519 CONDOR"/>
    <s v="N/A"/>
    <s v="519 CONDOR"/>
    <n v="152.56000101566315"/>
    <n v="0"/>
    <n v="20.295499510269622"/>
    <n v="172.85550052593277"/>
    <n v="396.51976400000001"/>
    <n v="-223.66426347406724"/>
    <n v="396.51976400000001"/>
    <n v="-223.66426347406724"/>
  </r>
  <r>
    <x v="1"/>
    <s v="Sin Definir"/>
    <x v="3"/>
    <s v="BRIVIESCA:Z356900 UNICO21 A101"/>
    <n v="2006474"/>
    <s v="[EirmtpvjsSceLCNTfFg]"/>
    <x v="0"/>
    <s v="Confirmado"/>
    <d v="2022-07-26T00:00:00"/>
    <x v="701"/>
    <d v="2022-08-08T00:00:00"/>
    <d v="2024-06-14T00:00:00"/>
    <m/>
    <d v="2025-03-15T00:00:00"/>
    <d v="2025-03-31T00:00:00"/>
    <s v="519 CONDOR"/>
    <s v="N/A"/>
    <s v="519 CONDOR"/>
    <n v="778.73620090142936"/>
    <n v="0"/>
    <n v="62.783398646040268"/>
    <n v="841.51959954746962"/>
    <n v="2263.0741498000002"/>
    <n v="-1421.5545502525306"/>
    <n v="1892.1415509999997"/>
    <n v="-1050.6219514525301"/>
  </r>
  <r>
    <x v="1"/>
    <s v="Lista Espera FTTH"/>
    <x v="3"/>
    <s v="LdE/09/Burgos#SO230274027552 #Calle San Nicolas 6, Planta 7, Puerta IZ"/>
    <n v="8438913"/>
    <s v="[irvceCNTFg]"/>
    <x v="0"/>
    <s v="Confirmado"/>
    <m/>
    <x v="8"/>
    <d v="2023-02-28T00:00:00"/>
    <d v="2023-02-28T00:00:00"/>
    <m/>
    <d v="2023-03-16T00:00:00"/>
    <d v="2023-04-03T00:00:00"/>
    <s v="519 CONDOR"/>
    <s v="N/A"/>
    <s v="519 CONDOR"/>
    <n v="15.755199819803238"/>
    <n v="0"/>
    <n v="6"/>
    <n v="21.755199819803238"/>
    <n v="22.719819999999999"/>
    <n v="-0.96462018019676066"/>
    <n v="22.719819999999999"/>
    <n v="-0.96462018019676066"/>
  </r>
  <r>
    <x v="1"/>
    <s v="Lista Espera FTTH"/>
    <x v="3"/>
    <s v="LdE/09/Burgos#23010989085#Calle Cardenal Segura 3 Bajo HALCON-SAVIA"/>
    <n v="8438276"/>
    <s v="[EirvcaCNTfF]"/>
    <x v="5"/>
    <s v="Solicitada Anulación"/>
    <d v="2024-05-21T00:00:00"/>
    <x v="8"/>
    <d v="2023-02-28T00:00:00"/>
    <m/>
    <m/>
    <d v="2024-05-28T00:00:00"/>
    <d v="2024-05-29T00:00:00"/>
    <s v="519 CONDOR"/>
    <s v="N/A"/>
    <s v="519 CONDOR"/>
    <n v="10.80269992351532"/>
    <n v="0"/>
    <n v="6"/>
    <n v="16.80269992351532"/>
    <n v="3.5999999999999996"/>
    <n v="13.20269992351532"/>
    <n v="3.5999999999999996"/>
    <n v="13.20269992351532"/>
  </r>
  <r>
    <x v="1"/>
    <s v="Lista Espera FTTH"/>
    <x v="3"/>
    <s v="LdE/09/Pedrosa de Duero#SO221269345045 #Carretera Bu-132 (Anguix-Valca"/>
    <n v="8441411"/>
    <s v="[irvceCNTFg]"/>
    <x v="0"/>
    <s v="Confirmado"/>
    <m/>
    <x v="8"/>
    <d v="2023-02-28T00:00:00"/>
    <d v="2023-02-28T00:00:00"/>
    <m/>
    <d v="2023-04-03T00:00:00"/>
    <d v="2023-04-19T00:00:00"/>
    <s v="519 CONDOR"/>
    <s v="N/A"/>
    <s v="519 CONDOR"/>
    <n v="46.4248988032341"/>
    <n v="0"/>
    <n v="6"/>
    <n v="52.4248988032341"/>
    <n v="52.439310000000006"/>
    <n v="-1.4411196765905743E-2"/>
    <n v="52.439310000000006"/>
    <n v="-1.4411196765905743E-2"/>
  </r>
  <r>
    <x v="1"/>
    <s v="Sin Definir"/>
    <x v="3"/>
    <s v="BRIVIESCA:Z356901 UNICO21 A101"/>
    <n v="2006475"/>
    <s v="[EirmtpvjsSceLCNTfFg]"/>
    <x v="0"/>
    <s v="Confirmado"/>
    <d v="2022-07-26T00:00:00"/>
    <x v="579"/>
    <d v="2022-08-16T00:00:00"/>
    <d v="2025-01-13T00:00:00"/>
    <m/>
    <d v="2025-06-24T00:00:00"/>
    <d v="2025-07-08T00:00:00"/>
    <s v="519 CONDOR"/>
    <s v="N/A"/>
    <s v="519 CONDOR"/>
    <n v="532.58359693101943"/>
    <n v="0"/>
    <n v="49.045198269519233"/>
    <n v="581.62879520053866"/>
    <n v="1992.5286919999999"/>
    <n v="-1410.8998967994612"/>
    <n v="1992.5286919999999"/>
    <n v="-1410.8998967994612"/>
  </r>
  <r>
    <x v="1"/>
    <s v="Sin Definir"/>
    <x v="3"/>
    <s v="MEDINA POMAR:Z360581 UNICO21 A101"/>
    <n v="2016755"/>
    <s v="[EirmtpvjsSceCNTfFg]"/>
    <x v="0"/>
    <s v="Confirmado"/>
    <d v="2022-08-04T00:00:00"/>
    <x v="51"/>
    <d v="2022-08-25T00:00:00"/>
    <d v="2024-06-14T00:00:00"/>
    <m/>
    <d v="2024-08-08T00:00:00"/>
    <d v="2024-08-16T00:00:00"/>
    <s v="519 CONDOR"/>
    <s v="519 CONDOR"/>
    <s v="519 CONDOR"/>
    <n v="364.58000019937754"/>
    <n v="15.479999542236328"/>
    <n v="34.598600386859459"/>
    <n v="414.65860012847332"/>
    <n v="510.79768000000007"/>
    <n v="-96.139079871526747"/>
    <n v="510.79768000000001"/>
    <n v="-96.13907987152669"/>
  </r>
  <r>
    <x v="1"/>
    <s v="Lista Espera FTTH"/>
    <x v="3"/>
    <s v="LdE/09/Baños de Valdearados#SO221167267326#Carretera Aranda 17"/>
    <n v="8441420"/>
    <s v="[EirvcaCNTfF]"/>
    <x v="5"/>
    <s v="Solicitada Anulación"/>
    <d v="2024-04-16T00:00:00"/>
    <x v="702"/>
    <d v="2023-03-13T00:00:00"/>
    <m/>
    <m/>
    <d v="2024-04-17T00:00:00"/>
    <d v="2024-04-19T00:00:00"/>
    <s v="519 CONDOR"/>
    <s v="N/A"/>
    <s v="519 CONDOR"/>
    <n v="17.472600221633911"/>
    <n v="0"/>
    <n v="6"/>
    <n v="23.472600221633911"/>
    <n v="3.5999999999999996"/>
    <n v="19.87260022163391"/>
    <n v="3.5999999999999996"/>
    <n v="19.87260022163391"/>
  </r>
  <r>
    <x v="1"/>
    <s v="Lista Espera FTTH"/>
    <x v="3"/>
    <s v="LdE/09/Villaldemiro#SO230171979081 #Calle Tamarón 7"/>
    <n v="8443246"/>
    <s v="[irvceCNTfFg]"/>
    <x v="0"/>
    <s v="Confirmado"/>
    <m/>
    <x v="67"/>
    <d v="2023-03-21T00:00:00"/>
    <d v="2023-03-21T00:00:00"/>
    <m/>
    <d v="2023-03-21T00:00:00"/>
    <d v="2023-04-05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Calzada de Bureba#23011858546#Calle San Miguel/ 00067- / Bajo-"/>
    <n v="8442343"/>
    <s v="[EirvP]"/>
    <x v="2"/>
    <s v="Otras Causas"/>
    <d v="2024-08-08T00:00:00"/>
    <x v="72"/>
    <d v="2023-03-03T00:00:00"/>
    <m/>
    <d v="2023-03-08T00:00:00"/>
    <m/>
    <m/>
    <s v="519 CONDOR"/>
    <s v="N/A"/>
    <s v="519 CONDOR"/>
    <n v="40.381500482559204"/>
    <n v="0"/>
    <n v="6"/>
    <n v="46.381500482559204"/>
    <n v="3.5999999999999996"/>
    <n v="42.781500482559203"/>
    <n v="3.5999999999999996"/>
    <n v="42.781500482559203"/>
  </r>
  <r>
    <x v="1"/>
    <s v="Lista Espera FTTH"/>
    <x v="3"/>
    <s v="LdE/09/Milagros#22034018272#Avenida Castilla, 00053- , Bajo"/>
    <n v="8443836"/>
    <s v="[EirvaCNTf]"/>
    <x v="5"/>
    <s v="Solicitada Anulación"/>
    <d v="2023-10-26T00:00:00"/>
    <x v="703"/>
    <d v="2023-03-04T00:00:00"/>
    <m/>
    <m/>
    <d v="2024-03-15T00:00:00"/>
    <d v="2024-03-20T00:00:00"/>
    <s v="519 CONDOR"/>
    <s v="N/A"/>
    <s v="519 CONDOR"/>
    <n v="17.472600221633911"/>
    <n v="0"/>
    <n v="6"/>
    <n v="23.472600221633911"/>
    <n v="3.5999999999999996"/>
    <n v="19.87260022163391"/>
    <n v="7.1999999999999993"/>
    <n v="16.272600221633912"/>
  </r>
  <r>
    <x v="1"/>
    <s v="Lista Espera FTTH"/>
    <x v="3"/>
    <s v="LdE/09/Bortedo#22034863626#Lugar Diseminado, 00033- , Bajo"/>
    <n v="8443845"/>
    <s v="[irveCNTg]"/>
    <x v="1"/>
    <s v="Pend. Cierre Material"/>
    <m/>
    <x v="11"/>
    <d v="2023-03-15T00:00:00"/>
    <d v="2023-03-15T00:00:00"/>
    <m/>
    <d v="2023-05-18T00:00:00"/>
    <d v="2023-06-07T00:00:00"/>
    <s v="519 CONDOR"/>
    <s v="N/A"/>
    <s v="519 CONDOR"/>
    <n v="58.340498566627502"/>
    <n v="0"/>
    <n v="6"/>
    <n v="64.340498566627502"/>
    <n v="76.163887000000003"/>
    <n v="-11.8233884333725"/>
    <n v="76.163886999999988"/>
    <n v="-11.823388433372486"/>
  </r>
  <r>
    <x v="1"/>
    <s v="Lista Espera FTTH"/>
    <x v="3"/>
    <s v="LdE/09/Lerma#22035691237#Diseminado Lerma, 00104-(GASOLINERA , Bajo)"/>
    <n v="8444070"/>
    <s v="[irvceCNTFg]"/>
    <x v="0"/>
    <s v="Confirmado"/>
    <m/>
    <x v="702"/>
    <d v="2023-03-13T00:00:00"/>
    <d v="2023-03-13T00:00:00"/>
    <m/>
    <d v="2023-03-21T00:00:00"/>
    <d v="2023-04-17T00:00:00"/>
    <s v="519 CONDOR"/>
    <s v="N/A"/>
    <s v="519 CONDOR"/>
    <n v="14.443400114774704"/>
    <n v="0"/>
    <n v="6"/>
    <n v="20.443400114774704"/>
    <n v="19.525874999999999"/>
    <n v="0.91752511477470478"/>
    <n v="19.525874999999999"/>
    <n v="0.91752511477470478"/>
  </r>
  <r>
    <x v="1"/>
    <s v="Sin Definir"/>
    <x v="3"/>
    <s v="BG/GAMONAL:Z285600-2 UNI21 A105"/>
    <n v="2079703"/>
    <s v="[EirmtpvjsSceCNTg]"/>
    <x v="1"/>
    <s v="Pend. Cierre Material"/>
    <d v="2023-03-29T00:00:00"/>
    <x v="704"/>
    <d v="2023-03-22T00:00:00"/>
    <d v="2023-03-29T00:00:00"/>
    <m/>
    <d v="2023-05-31T00:00:00"/>
    <d v="2023-07-13T00:00:00"/>
    <s v="519 CONDOR"/>
    <s v="N/A"/>
    <s v="519 CONDOR"/>
    <n v="84.859999559819698"/>
    <n v="0"/>
    <n v="14.972700099214165"/>
    <n v="99.832699659033864"/>
    <n v="93.869464999999991"/>
    <n v="5.9632346590338727"/>
    <n v="93.869464999999991"/>
    <n v="5.9632346590338727"/>
  </r>
  <r>
    <x v="1"/>
    <s v="Sin Definir"/>
    <x v="3"/>
    <s v="BG/GAMONAL:Z346763-4 UNI21 A105"/>
    <n v="2079951"/>
    <s v="[Eiaf]"/>
    <x v="5"/>
    <s v="Anulado"/>
    <d v="2023-03-24T00:00:00"/>
    <x v="10"/>
    <d v="2023-03-24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Villasana de Mena#SO221268313972 #Camino San Juan 4"/>
    <n v="8443840"/>
    <s v="[EirvcaCNTfF]"/>
    <x v="5"/>
    <s v="Solicitada Anulación"/>
    <d v="2024-05-21T00:00:00"/>
    <x v="4"/>
    <d v="2023-03-09T00:00:00"/>
    <m/>
    <m/>
    <d v="2024-05-28T00:00:00"/>
    <d v="2024-05-29T00:00:00"/>
    <s v="519 CONDOR"/>
    <s v="N/A"/>
    <s v="519 CONDOR"/>
    <n v="25.108900308609009"/>
    <n v="0"/>
    <n v="6"/>
    <n v="31.108900308609009"/>
    <n v="3.5999999999999996"/>
    <n v="27.508900308609007"/>
    <n v="3.5999999999999996"/>
    <n v="27.508900308609007"/>
  </r>
  <r>
    <x v="1"/>
    <s v="Lista Espera FTTH"/>
    <x v="3"/>
    <s v="LdE/09/Pedrosa de Tobalina#SO230275240363#Carretera Bu-530 (Barcina) 1"/>
    <n v="8444916"/>
    <s v="[irvexCNTg]"/>
    <x v="1"/>
    <s v="Pend. Cierre Material"/>
    <m/>
    <x v="705"/>
    <d v="2024-01-22T00:00:00"/>
    <d v="2024-01-19T00:00:00"/>
    <m/>
    <d v="2024-03-11T00:00:00"/>
    <d v="2024-04-09T00:00:00"/>
    <s v="519 CONDOR"/>
    <s v="N/A"/>
    <s v="519 CONDOR"/>
    <n v="25.108900308609009"/>
    <n v="0"/>
    <n v="6"/>
    <n v="31.108900308609009"/>
    <n v="43.681000999999995"/>
    <n v="-12.572100691390986"/>
    <n v="43.681001000000002"/>
    <n v="-12.572100691390993"/>
  </r>
  <r>
    <x v="1"/>
    <s v="Lista Espera FTTH"/>
    <x v="3"/>
    <s v="LdE/09/Burgos#SO221166153140 #Calle Alejandro Yagüe 7, Planta 1, Puert"/>
    <n v="8444912"/>
    <s v="[irvceCNTFg]"/>
    <x v="0"/>
    <s v="Confirmado"/>
    <m/>
    <x v="67"/>
    <d v="2023-03-21T00:00:00"/>
    <d v="2023-03-21T00:00:00"/>
    <m/>
    <d v="2023-03-21T00:00:00"/>
    <d v="2023-04-05T00:00:00"/>
    <s v="519 CONDOR"/>
    <s v="N/A"/>
    <s v="519 CONDOR"/>
    <n v="20.247099637985229"/>
    <n v="0"/>
    <n v="6"/>
    <n v="26.247099637985229"/>
    <n v="28.680104"/>
    <n v="-2.4330043620147705"/>
    <n v="28.680104"/>
    <n v="-2.4330043620147705"/>
  </r>
  <r>
    <x v="1"/>
    <s v="Lista Espera FTTH"/>
    <x v="3"/>
    <s v="LdE/09/Villalba de Duero#21035818003#Calle San Pedro, 00010- , Bajo-"/>
    <n v="8446482"/>
    <s v="[irvcaCNTfF]"/>
    <x v="5"/>
    <s v="Solicitada Anulación"/>
    <m/>
    <x v="702"/>
    <d v="2023-03-13T00:00:00"/>
    <m/>
    <m/>
    <d v="2024-06-16T00:00:00"/>
    <d v="2024-06-16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Cubo de Bureba#SO221270322832#Calle Real 59"/>
    <n v="8448162"/>
    <s v="[irvcCNTfF]"/>
    <x v="0"/>
    <s v="Confirmado"/>
    <m/>
    <x v="514"/>
    <d v="2023-05-19T00:00:00"/>
    <m/>
    <m/>
    <d v="2024-06-17T00:00:00"/>
    <d v="2024-06-17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de Pomar#SO230377005202 #Plaza Mayor 4, Planta 2, Puerta"/>
    <n v="8449148"/>
    <s v="[irvceCNTfFg]"/>
    <x v="0"/>
    <s v="Confirmado"/>
    <m/>
    <x v="520"/>
    <d v="2023-03-30T00:00:00"/>
    <d v="2023-03-30T00:00:00"/>
    <m/>
    <d v="2023-04-03T00:00:00"/>
    <d v="2023-04-21T00:00:00"/>
    <s v="519 CONDOR"/>
    <s v="N/A"/>
    <s v="519 CONDOR"/>
    <n v="9.5195001363754272"/>
    <n v="0"/>
    <n v="6"/>
    <n v="15.519500136375427"/>
    <n v="23.958365999999998"/>
    <n v="-8.4388658636245708"/>
    <n v="23.958365999999998"/>
    <n v="-8.4388658636245708"/>
  </r>
  <r>
    <x v="1"/>
    <s v="Lista Espera FTTH"/>
    <x v="3"/>
    <s v="LdE/09/Villasana de Mena#SO221166708902 #Calle Tarriba 12 - B, Tarriba"/>
    <n v="8449831"/>
    <s v="[irveCNTg]"/>
    <x v="1"/>
    <s v="Pend. Cierre Material"/>
    <m/>
    <x v="520"/>
    <d v="2023-03-30T00:00:00"/>
    <d v="2023-06-08T00:00:00"/>
    <m/>
    <d v="2023-06-08T00:00:00"/>
    <d v="2023-07-17T00:00:00"/>
    <s v="519 CONDOR"/>
    <s v="N/A"/>
    <s v="519 CONDOR"/>
    <n v="29.446599870920181"/>
    <n v="0"/>
    <n v="6"/>
    <n v="35.446599870920181"/>
    <n v="36.305096999999996"/>
    <n v="-0.85849712907981512"/>
    <n v="36.305097000000004"/>
    <n v="-0.85849712907982223"/>
  </r>
  <r>
    <x v="1"/>
    <s v="Lista Espera FTTH"/>
    <x v="3"/>
    <s v="LdE/09/Burgos#SO230376731556 #Calle San Lesmes 14, Planta Entreplanta,"/>
    <n v="8450512"/>
    <s v="[irvceCNTfFg]"/>
    <x v="0"/>
    <s v="Confirmado"/>
    <m/>
    <x v="520"/>
    <d v="2023-03-30T00:00:00"/>
    <d v="2023-03-30T00:00:00"/>
    <m/>
    <d v="2023-04-01T00:00:00"/>
    <d v="2023-04-19T00:00:00"/>
    <s v="519 CONDOR"/>
    <s v="N/A"/>
    <s v="519 CONDOR"/>
    <n v="11.578400045633316"/>
    <n v="0"/>
    <n v="6"/>
    <n v="17.578400045633316"/>
    <n v="19.001939"/>
    <n v="-1.4235389543666841"/>
    <n v="19.001939"/>
    <n v="-1.4235389543666841"/>
  </r>
  <r>
    <x v="1"/>
    <s v="Lista Espera FTTH"/>
    <x v="3"/>
    <s v="LdE/09/Aranda de Duero#SO230377013507#Calle San Francisco 40, Planta 1"/>
    <n v="8451449"/>
    <s v="[irveCNTg]"/>
    <x v="1"/>
    <s v="Pend. Cierre Material"/>
    <m/>
    <x v="706"/>
    <d v="2023-04-05T00:00:00"/>
    <d v="2023-04-05T00:00:00"/>
    <m/>
    <d v="2023-04-28T00:00:00"/>
    <d v="2023-05-16T00:00:00"/>
    <s v="N/A"/>
    <s v="N/A"/>
    <s v="N/A"/>
    <n v="0"/>
    <n v="0"/>
    <n v="0"/>
    <n v="0"/>
    <n v="30.018580000000004"/>
    <n v="-30.018580000000004"/>
    <n v="30.01858"/>
    <n v="-30.01858"/>
  </r>
  <r>
    <x v="1"/>
    <s v="Lista Espera FTTH"/>
    <x v="3"/>
    <s v="LdE/09/Lezana de Mena#SO221269787156 #Carretera Lezana 2"/>
    <n v="8450044"/>
    <s v="[irvceCNTFg]"/>
    <x v="0"/>
    <s v="Confirmado"/>
    <m/>
    <x v="706"/>
    <d v="2023-04-05T00:00:00"/>
    <d v="2023-06-08T00:00:00"/>
    <m/>
    <d v="2023-07-12T00:00:00"/>
    <d v="2023-07-13T00:00:00"/>
    <s v="519 CONDOR"/>
    <s v="N/A"/>
    <s v="519 CONDOR"/>
    <n v="52.72869873046875"/>
    <n v="0"/>
    <n v="6"/>
    <n v="58.72869873046875"/>
    <n v="65.819126999999995"/>
    <n v="-7.0904282695312446"/>
    <n v="65.819126999999995"/>
    <n v="-7.0904282695312446"/>
  </r>
  <r>
    <x v="1"/>
    <s v="Sin Definir"/>
    <x v="3"/>
    <s v="VILLODRIGO:Z368980 UNICO21 A101"/>
    <n v="2056265"/>
    <s v="[EirmtpvsScxP]"/>
    <x v="2"/>
    <s v="Parámetros de Control"/>
    <d v="2023-10-22T00:00:00"/>
    <x v="143"/>
    <d v="2023-10-30T00:00:00"/>
    <m/>
    <d v="2025-10-10T00:00:00"/>
    <m/>
    <m/>
    <s v="519 CONDOR"/>
    <s v="N/A"/>
    <s v="519 CONDOR"/>
    <n v="740.69599643969536"/>
    <n v="0"/>
    <n v="65.743299014345553"/>
    <n v="806.43929545404092"/>
    <n v="100.464"/>
    <n v="705.97529545404086"/>
    <n v="69.551999999999992"/>
    <n v="736.8872954540409"/>
  </r>
  <r>
    <x v="1"/>
    <s v="Sin Definir"/>
    <x v="3"/>
    <s v="SARRACIN:Z317397-1 UNI21 A101"/>
    <n v="2058921"/>
    <s v="[EidrmtpvjsScexP]"/>
    <x v="2"/>
    <s v="Otras Causas"/>
    <d v="2025-03-06T00:00:00"/>
    <x v="707"/>
    <d v="2025-04-17T00:00:00"/>
    <d v="2025-05-29T00:00:00"/>
    <d v="2025-10-10T00:00:00"/>
    <m/>
    <m/>
    <s v="519 CONDOR"/>
    <s v="N/A"/>
    <s v="519 CONDOR"/>
    <n v="352.87999968603253"/>
    <n v="0"/>
    <n v="34.986398840105551"/>
    <n v="387.86639852613808"/>
    <n v="238.42527199999998"/>
    <n v="149.44112652613811"/>
    <n v="238.42527199999998"/>
    <n v="149.44112652613811"/>
  </r>
  <r>
    <x v="1"/>
    <s v="Lista Espera FTTH"/>
    <x v="3"/>
    <s v="LdE/09/Sotillo de la Ribera#SO230274040723 #Camino Real 10"/>
    <n v="8450490"/>
    <s v="[irvceCNTFg]"/>
    <x v="0"/>
    <s v="Confirmado"/>
    <m/>
    <x v="708"/>
    <d v="2023-08-09T00:00:00"/>
    <d v="2023-08-11T00:00:00"/>
    <m/>
    <d v="2023-08-11T00:00:00"/>
    <d v="2023-09-12T00:00:00"/>
    <s v="519 CONDOR"/>
    <s v="N/A"/>
    <s v="519 CONDOR"/>
    <n v="17.472600221633911"/>
    <n v="0"/>
    <n v="6"/>
    <n v="23.472600221633911"/>
    <n v="28.281283999999999"/>
    <n v="-4.8086837783660883"/>
    <n v="28.281283999999999"/>
    <n v="-4.8086837783660883"/>
  </r>
  <r>
    <x v="1"/>
    <s v="Lista Espera FTTH"/>
    <x v="3"/>
    <s v="LdE/09/Ibeas de Juarros#SO221063169812 #Calle el Solar 22"/>
    <n v="8450830"/>
    <s v="[irvcaCNTfF]"/>
    <x v="5"/>
    <s v="Solicitada Anulación"/>
    <m/>
    <x v="704"/>
    <d v="2023-03-22T00:00:00"/>
    <m/>
    <m/>
    <d v="2024-07-02T00:00:00"/>
    <d v="2024-07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3"/>
    <s v="MEDINA POMAR:Z214366-1 0COBR A101"/>
    <n v="2072834"/>
    <s v="[EirmtpvjsScexCNTfFg]"/>
    <x v="0"/>
    <s v="Confirmado"/>
    <d v="2023-02-15T00:00:00"/>
    <x v="127"/>
    <d v="2023-05-05T00:00:00"/>
    <d v="2023-11-09T00:00:00"/>
    <m/>
    <d v="2024-04-29T00:00:00"/>
    <d v="2024-05-23T00:00:00"/>
    <s v="519 CONDOR"/>
    <s v="519 CONDOR"/>
    <s v="519 CONDOR"/>
    <n v="559.55999667197466"/>
    <n v="23.919999301433563"/>
    <n v="53.476499972123634"/>
    <n v="636.95649594553186"/>
    <n v="452.301356"/>
    <n v="184.65513994553186"/>
    <n v="452.30135600000006"/>
    <n v="184.6551399455318"/>
  </r>
  <r>
    <x v="1"/>
    <s v="Lista Espera FTTH"/>
    <x v="3"/>
    <s v="LdE/09/Valle de Mena#SO230170719919 #Lugar Diseminado 40"/>
    <n v="8452690"/>
    <s v="[irva]"/>
    <x v="5"/>
    <s v="Solicitada Anulación"/>
    <m/>
    <x v="308"/>
    <d v="2023-04-10T00:00:00"/>
    <m/>
    <m/>
    <m/>
    <m/>
    <s v="519 CONDOR"/>
    <s v="N/A"/>
    <s v="519 CONDOR"/>
    <n v="44.994099944829941"/>
    <n v="0"/>
    <n v="6"/>
    <n v="50.994099944829941"/>
    <n v="3.5999999999999996"/>
    <n v="47.394099944829939"/>
    <n v="0"/>
    <n v="50.994099944829941"/>
  </r>
  <r>
    <x v="1"/>
    <s v="Lista Espera FTTH"/>
    <x v="3"/>
    <s v="LdE/09/Valle de Valdebezana#SO230172553717 #Poblado Hoz de Arreba 1, H"/>
    <n v="8452840"/>
    <s v="[EirvaCNTf]"/>
    <x v="5"/>
    <s v="Solicitada Anulación"/>
    <d v="2023-05-19T00:00:00"/>
    <x v="709"/>
    <d v="2023-03-23T00:00:00"/>
    <m/>
    <m/>
    <d v="2024-03-15T00:00:00"/>
    <d v="2024-03-19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Valle de Mena#SO230376779080 #Lugar Diseminado 22, Ungo"/>
    <n v="8453751"/>
    <s v="[irvceCNTFg]"/>
    <x v="0"/>
    <s v="Confirmado"/>
    <m/>
    <x v="66"/>
    <d v="2023-04-11T00:00:00"/>
    <d v="2023-04-11T00:00:00"/>
    <m/>
    <d v="2023-04-13T00:00:00"/>
    <d v="2023-05-10T00:00:00"/>
    <s v="519 CONDOR"/>
    <s v="N/A"/>
    <s v="519 CONDOR"/>
    <n v="9.7439000606536865"/>
    <n v="0"/>
    <n v="6"/>
    <n v="15.743900060653687"/>
    <n v="15.968982"/>
    <n v="-0.22508193934631393"/>
    <n v="15.968982"/>
    <n v="-0.22508193934631393"/>
  </r>
  <r>
    <x v="1"/>
    <s v="Lista Espera FTTH"/>
    <x v="3"/>
    <s v="LdE/09/Aranda de Duero#SO230377681459 #Calle Hospicio 1, Planta 1, Pue"/>
    <n v="8454619"/>
    <s v="[irvceCNTFg]"/>
    <x v="0"/>
    <s v="Confirmado"/>
    <m/>
    <x v="308"/>
    <d v="2023-04-10T00:00:00"/>
    <d v="2023-04-10T00:00:00"/>
    <m/>
    <d v="2023-04-10T00:00:00"/>
    <d v="2023-04-19T00:00:00"/>
    <s v="519 CONDOR"/>
    <s v="N/A"/>
    <s v="519 CONDOR"/>
    <n v="29.511400431394577"/>
    <n v="0"/>
    <n v="6"/>
    <n v="35.511400431394577"/>
    <n v="23.035052999999998"/>
    <n v="12.476347431394579"/>
    <n v="23.035052999999998"/>
    <n v="12.476347431394579"/>
  </r>
  <r>
    <x v="1"/>
    <s v="Sin Definir"/>
    <x v="3"/>
    <s v="BG/GAMONAL:Z156310-1 UNI21 A105"/>
    <n v="2079928"/>
    <s v="[EirmtpvjsSceCNTfFg]"/>
    <x v="0"/>
    <s v="Confirmado"/>
    <d v="2023-03-29T00:00:00"/>
    <x v="710"/>
    <d v="2023-04-20T00:00:00"/>
    <d v="2024-08-06T00:00:00"/>
    <m/>
    <d v="2024-09-20T00:00:00"/>
    <d v="2024-09-25T00:00:00"/>
    <s v="519 CONDOR"/>
    <s v="N/A"/>
    <s v="519 CONDOR"/>
    <n v="27.430000100284815"/>
    <n v="0"/>
    <n v="12.163300164119153"/>
    <n v="39.593300264403965"/>
    <n v="24.420144000000001"/>
    <n v="15.173156264403964"/>
    <n v="24.420144000000001"/>
    <n v="15.173156264403964"/>
  </r>
  <r>
    <x v="1"/>
    <s v="Lista Espera FTTH"/>
    <x v="3"/>
    <s v="LdE/09/Miranda de Ebro#23012959398#Calle La Picota/ 00032- / Bajo"/>
    <n v="8453755"/>
    <s v="[irvcaCNTfF]"/>
    <x v="0"/>
    <s v="Confirmado"/>
    <m/>
    <x v="651"/>
    <d v="2023-03-27T00:00:00"/>
    <m/>
    <m/>
    <d v="2024-07-30T00:00:00"/>
    <d v="2024-07-30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SO221166067202 #Cañada Príncipe Felipe S/N, Mil"/>
    <n v="8454616"/>
    <s v="[irva]"/>
    <x v="5"/>
    <s v="Solicitada Anulación"/>
    <m/>
    <x v="711"/>
    <d v="2023-05-09T00:00:00"/>
    <m/>
    <m/>
    <m/>
    <m/>
    <s v="519 CONDOR"/>
    <s v="N/A"/>
    <s v="519 CONDOR"/>
    <n v="40.742200407743454"/>
    <n v="0"/>
    <n v="6"/>
    <n v="46.742200407743454"/>
    <n v="3.5999999999999996"/>
    <n v="43.142200407743452"/>
    <n v="0"/>
    <n v="46.742200407743454"/>
  </r>
  <r>
    <x v="1"/>
    <s v="Lista Espera FTTH"/>
    <x v="3"/>
    <s v="LdE/09/Aranda de Duero#SO221269447400 #Carretera Estacion 27, Planta 4"/>
    <n v="8440583"/>
    <s v="[irva]"/>
    <x v="5"/>
    <s v="Solicitada Anulación"/>
    <m/>
    <x v="9"/>
    <d v="2023-04-03T00:00:00"/>
    <m/>
    <m/>
    <m/>
    <m/>
    <s v="519 CONDOR"/>
    <s v="N/A"/>
    <s v="519 CONDOR"/>
    <n v="21.881100177764893"/>
    <n v="0"/>
    <n v="6"/>
    <n v="27.881100177764893"/>
    <n v="3.5999999999999996"/>
    <n v="24.281100177764891"/>
    <n v="0"/>
    <n v="27.881100177764893"/>
  </r>
  <r>
    <x v="1"/>
    <s v="Sin Definir"/>
    <x v="3"/>
    <s v="BG/ARLANZON:Z144576-3 0COBR A104"/>
    <n v="2086214"/>
    <s v="[EirmtpvjsSceCNTfFg]"/>
    <x v="0"/>
    <s v="Confirmado"/>
    <d v="2023-04-05T00:00:00"/>
    <x v="681"/>
    <d v="2023-06-22T00:00:00"/>
    <d v="2023-06-28T00:00:00"/>
    <m/>
    <d v="2023-09-17T00:00:00"/>
    <d v="2023-09-22T00:00:00"/>
    <s v="519 CONDOR"/>
    <s v="519 CONDOR"/>
    <s v="519 CONDOR"/>
    <n v="13.800000369548798"/>
    <n v="7.7399997711181641"/>
    <n v="10.784600131408871"/>
    <n v="32.324600272075834"/>
    <n v="43.305764999999994"/>
    <n v="-10.98116472792416"/>
    <n v="41.125264999999999"/>
    <n v="-8.8006647279241648"/>
  </r>
  <r>
    <x v="1"/>
    <s v="Lista Espera FTTH"/>
    <x v="3"/>
    <s v="LdE/09/Quintanilla de la Mata#SO230376704408 #Carretera Madrid 11"/>
    <n v="8455575"/>
    <s v="[EirvPh]"/>
    <x v="2"/>
    <s v="Otras Causas"/>
    <d v="2024-08-08T00:00:00"/>
    <x v="693"/>
    <d v="2023-04-04T00:00:00"/>
    <m/>
    <d v="2023-04-17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Valle de Mena#SO230273815829 #Lugar Diseminado 15"/>
    <n v="8455873"/>
    <s v="[irveCNTg]"/>
    <x v="1"/>
    <s v="Pend. Cierre Material"/>
    <m/>
    <x v="99"/>
    <d v="2023-04-17T00:00:00"/>
    <d v="2023-04-17T00:00:00"/>
    <m/>
    <d v="2023-05-16T00:00:00"/>
    <d v="2023-06-07T00:00:00"/>
    <s v="519 CONDOR"/>
    <s v="N/A"/>
    <s v="519 CONDOR"/>
    <n v="29.662099421024323"/>
    <n v="0"/>
    <n v="6"/>
    <n v="35.662099421024323"/>
    <n v="44.762959000000002"/>
    <n v="-9.1008595789756797"/>
    <n v="44.762958999999995"/>
    <n v="-9.1008595789756725"/>
  </r>
  <r>
    <x v="1"/>
    <s v="Sin Definir"/>
    <x v="3"/>
    <s v="SEDANO:Z373876 UNICO21 A101"/>
    <n v="2062575"/>
    <s v="[EirmtpvsScexLCNTfFAg]"/>
    <x v="0"/>
    <s v="Confirmado"/>
    <d v="2023-04-07T00:00:00"/>
    <x v="712"/>
    <d v="2023-11-30T00:00:00"/>
    <d v="2023-11-06T00:00:00"/>
    <m/>
    <d v="2024-09-16T00:00:00"/>
    <d v="2024-10-16T00:00:00"/>
    <s v="519 CONDOR"/>
    <s v="N/A"/>
    <s v="519 CONDOR"/>
    <n v="935.04999750852585"/>
    <n v="0"/>
    <n v="75.654298016556368"/>
    <n v="1010.7042955250822"/>
    <n v="1639.152472"/>
    <n v="-628.44817647491777"/>
    <n v="1639.1524719999993"/>
    <n v="-628.44817647491709"/>
  </r>
  <r>
    <x v="1"/>
    <s v="Sin Definir"/>
    <x v="3"/>
    <s v="MEDINA POMAR:Z214412-2 0COBR A101"/>
    <n v="2086663"/>
    <s v="[EirmtpvsSceCNTfFAg]"/>
    <x v="0"/>
    <s v="Confirmado"/>
    <d v="2023-04-07T00:00:00"/>
    <x v="713"/>
    <d v="2024-06-24T00:00:00"/>
    <d v="2023-05-23T00:00:00"/>
    <m/>
    <d v="2024-06-26T00:00:00"/>
    <d v="2024-07-12T00:00:00"/>
    <s v="519 CONDOR"/>
    <s v="519 CONDOR"/>
    <s v="519 CONDOR"/>
    <n v="166.93000194430351"/>
    <n v="43.269998729228973"/>
    <n v="24.16720032094716"/>
    <n v="234.36720099447965"/>
    <n v="211.39930599999997"/>
    <n v="22.967894994479678"/>
    <n v="211.39930599999994"/>
    <n v="22.967894994479707"/>
  </r>
  <r>
    <x v="1"/>
    <s v="Lista Espera FTTH"/>
    <x v="3"/>
    <s v="LdE/09/Pancorvo#SO230376836231#Calle Madrid 4, Santa Maria Rivarredond"/>
    <n v="8455582"/>
    <s v="[irveCNTfg]"/>
    <x v="1"/>
    <s v="Pend. Cierre Material"/>
    <m/>
    <x v="124"/>
    <d v="2023-04-14T00:00:00"/>
    <d v="2023-04-14T00:00:00"/>
    <m/>
    <d v="2023-04-25T00:00:00"/>
    <d v="2023-05-16T00:00:00"/>
    <s v="519 CONDOR"/>
    <s v="N/A"/>
    <s v="519 CONDOR"/>
    <n v="19.379299700260162"/>
    <n v="0"/>
    <n v="6"/>
    <n v="25.379299700260162"/>
    <n v="27.171196999999996"/>
    <n v="-1.7918972997398335"/>
    <n v="27.171196999999999"/>
    <n v="-1.791897299739837"/>
  </r>
  <r>
    <x v="1"/>
    <s v="Lista Espera FTTH"/>
    <x v="3"/>
    <s v="LdE/09/BURGOS#SO230377899230 #Calle Lain Calvo 11, Planta 5, Puerta B"/>
    <n v="8455594"/>
    <s v="[irvceCNTFg]"/>
    <x v="0"/>
    <s v="Confirmado"/>
    <m/>
    <x v="66"/>
    <d v="2023-04-11T00:00:00"/>
    <d v="2023-04-11T00:00:00"/>
    <m/>
    <d v="2023-04-12T00:00:00"/>
    <d v="2023-05-05T00:00:00"/>
    <s v="519 CONDOR"/>
    <s v="N/A"/>
    <s v="519 CONDOR"/>
    <n v="12.095800012350082"/>
    <n v="0"/>
    <n v="6"/>
    <n v="18.095800012350082"/>
    <n v="19.328358000000001"/>
    <n v="-1.2325579876499191"/>
    <n v="19.328358000000001"/>
    <n v="-1.2325579876499191"/>
  </r>
  <r>
    <x v="1"/>
    <s v="Lista Espera FTTH"/>
    <x v="3"/>
    <s v="LdE/09/Miranda de Ebro#SO230275026045 #Calle San Juan 24, Planta 1, Pu"/>
    <n v="8456897"/>
    <s v="[irveCNTg]"/>
    <x v="1"/>
    <s v="Pend. Cierre Material"/>
    <m/>
    <x v="99"/>
    <d v="2023-04-17T00:00:00"/>
    <d v="2023-04-17T00:00:00"/>
    <m/>
    <d v="2023-04-24T00:00:00"/>
    <d v="2023-05-16T00:00:00"/>
    <s v="519 CONDOR"/>
    <s v="N/A"/>
    <s v="519 CONDOR"/>
    <n v="25.520800113677979"/>
    <n v="0"/>
    <n v="6"/>
    <n v="31.520800113677979"/>
    <n v="34.617059000000005"/>
    <n v="-3.0962588863220262"/>
    <n v="34.617058999999998"/>
    <n v="-3.0962588863220191"/>
  </r>
  <r>
    <x v="1"/>
    <s v="Lista Espera FTTH"/>
    <x v="3"/>
    <s v="LdE/09/Burgos #23013943217#Calle Petronila Casado/ 00024- / Bajo-Local"/>
    <n v="8457827"/>
    <s v="[irvceCNTFg]"/>
    <x v="0"/>
    <s v="Confirmado"/>
    <m/>
    <x v="99"/>
    <d v="2023-04-17T00:00:00"/>
    <d v="2023-04-17T00:00:00"/>
    <m/>
    <d v="2023-04-18T00:00:00"/>
    <d v="2023-05-10T00:00:00"/>
    <s v="519 CONDOR"/>
    <s v="N/A"/>
    <s v="519 CONDOR"/>
    <n v="16.544000118970871"/>
    <n v="0"/>
    <n v="6"/>
    <n v="22.544000118970871"/>
    <n v="22.866322"/>
    <n v="-0.32232188102912929"/>
    <n v="22.866321999999997"/>
    <n v="-0.32232188102912573"/>
  </r>
  <r>
    <x v="1"/>
    <s v="Sin Definir"/>
    <x v="3"/>
    <s v="MEDINA POMAR:Z358201 UNICO21 A102"/>
    <n v="2016585"/>
    <s v="[EirmtpvjsSceCNTfFg]"/>
    <x v="0"/>
    <s v="Confirmado"/>
    <d v="2022-08-05T00:00:00"/>
    <x v="569"/>
    <d v="2022-08-12T00:00:00"/>
    <d v="2024-06-14T00:00:00"/>
    <m/>
    <d v="2024-06-28T00:00:00"/>
    <d v="2024-07-16T00:00:00"/>
    <s v="519 CONDOR"/>
    <s v="519 CONDOR"/>
    <s v="519 CONDOR"/>
    <n v="41.70000035315752"/>
    <n v="4.5699998736381531"/>
    <n v="12.503100239863244"/>
    <n v="58.773100466658917"/>
    <n v="67.443607"/>
    <n v="-8.6705065333410829"/>
    <n v="67.443607"/>
    <n v="-8.6705065333410829"/>
  </r>
  <r>
    <x v="1"/>
    <s v="Sin Definir"/>
    <x v="3"/>
    <s v="MEDINA POMAR:Z214389-1 0COBR A101"/>
    <n v="2086259"/>
    <s v="[EirmtpvjsSceCNTfFg]"/>
    <x v="0"/>
    <s v="Confirmado"/>
    <d v="2023-04-14T00:00:00"/>
    <x v="673"/>
    <d v="2023-04-21T00:00:00"/>
    <d v="2023-04-26T00:00:00"/>
    <m/>
    <d v="2024-04-30T00:00:00"/>
    <d v="2024-05-06T00:00:00"/>
    <s v="519 CONDOR"/>
    <s v="N/A"/>
    <s v="519 CONDOR"/>
    <n v="76.736100742159039"/>
    <n v="0"/>
    <n v="15.330400133943556"/>
    <n v="92.066500876102594"/>
    <n v="149.186544"/>
    <n v="-57.120043123897403"/>
    <n v="149.186544"/>
    <n v="-57.120043123897403"/>
  </r>
  <r>
    <x v="1"/>
    <s v="Sin Definir"/>
    <x v="3"/>
    <s v="09 0967007: ALIM  A-101 UNICO21 EXP.1"/>
    <n v="8420013"/>
    <s v="[irvcexLCPNTRg]"/>
    <x v="1"/>
    <s v="Pend. Cierre Material"/>
    <m/>
    <x v="95"/>
    <d v="2023-08-10T00:00:00"/>
    <d v="2024-05-06T00:00:00"/>
    <m/>
    <d v="2025-12-22T00:00:00"/>
    <d v="2026-01-15T00:00:00"/>
    <s v="519 CONDOR"/>
    <s v="N/A"/>
    <s v="N/A"/>
    <n v="530.26880000000006"/>
    <n v="0"/>
    <n v="0"/>
    <n v="530.26880000000006"/>
    <n v="569.42851999999993"/>
    <n v="-39.159719999999879"/>
    <n v="569.42852000000005"/>
    <n v="-39.159719999999993"/>
  </r>
  <r>
    <x v="1"/>
    <s v="Sin Definir"/>
    <x v="3"/>
    <s v="09 0969019: ALIM  A-101A UNICO21 SILOS 1"/>
    <n v="8437416"/>
    <s v="[EirvcexCNTFg]"/>
    <x v="0"/>
    <s v="Confirmado"/>
    <d v="2023-04-14T00:00:00"/>
    <x v="111"/>
    <d v="2023-11-27T00:00:00"/>
    <d v="2023-06-15T00:00:00"/>
    <m/>
    <d v="2023-11-29T00:00:00"/>
    <d v="2023-12-20T00:00:00"/>
    <s v="519 CONDOR"/>
    <s v="N/A"/>
    <s v="519 CONDOR"/>
    <n v="794.61628301441669"/>
    <n v="0"/>
    <n v="70.292380046692529"/>
    <n v="864.90866306110922"/>
    <n v="1790.2738289999998"/>
    <n v="-925.36516593889053"/>
    <n v="1790.2738290000004"/>
    <n v="-925.36516593889121"/>
  </r>
  <r>
    <x v="1"/>
    <s v="Sin Definir"/>
    <x v="3"/>
    <s v="09 0971004: ALIM A-101A UNICO21 SEDANO 1 LyC"/>
    <n v="8455464"/>
    <s v="[EirvcexLC]"/>
    <x v="3"/>
    <s v="Comenzado"/>
    <d v="2023-05-29T00:00:00"/>
    <x v="104"/>
    <d v="2023-05-26T00:00:00"/>
    <d v="2024-02-16T00:00:00"/>
    <m/>
    <m/>
    <m/>
    <s v="519 CONDOR"/>
    <s v="N/A"/>
    <s v="519 CONDOR"/>
    <n v="3290.2226886106591"/>
    <n v="0"/>
    <n v="516.99157557322542"/>
    <n v="3807.2142641838846"/>
    <n v="1619.2708890000001"/>
    <n v="2187.9433751838842"/>
    <n v="453.27088900000012"/>
    <n v="3353.9433751838842"/>
  </r>
  <r>
    <x v="1"/>
    <s v="Lista Espera FTTH"/>
    <x v="3"/>
    <s v="LdE/09/Burgos #SO221167334253 #Calle Escobilla 6, Cortes"/>
    <n v="8456423"/>
    <s v="[EirvcaCNTfF]"/>
    <x v="5"/>
    <s v="Solicitada Anulación"/>
    <d v="2024-04-16T00:00:00"/>
    <x v="308"/>
    <d v="2023-04-10T00:00:00"/>
    <m/>
    <m/>
    <d v="2024-04-17T00:00:00"/>
    <d v="2024-04-19T00:00:00"/>
    <s v="519 CONDOR"/>
    <s v="N/A"/>
    <s v="519 CONDOR"/>
    <n v="27.658999982595446"/>
    <n v="0"/>
    <n v="6"/>
    <n v="33.658999982595446"/>
    <n v="3.5999999999999996"/>
    <n v="30.058999982595445"/>
    <n v="3.5999999999999996"/>
    <n v="30.058999982595445"/>
  </r>
  <r>
    <x v="1"/>
    <s v="Lista Espera FTTH"/>
    <x v="3"/>
    <s v="LdE/09/Vivanco de Mena#SO230377961686 #Camino Cementerio 7"/>
    <n v="8457835"/>
    <s v="[irveCNTg]"/>
    <x v="1"/>
    <s v="Pend. Cierre Material"/>
    <m/>
    <x v="66"/>
    <d v="2023-04-11T00:00:00"/>
    <d v="2023-08-28T00:00:00"/>
    <m/>
    <d v="2023-08-28T00:00:00"/>
    <d v="2023-09-15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Pancorvo#SO230377428300 #Calle Fuente 26, Santa María Rivarredo"/>
    <n v="8458113"/>
    <s v="[EirvcaCNTfF]"/>
    <x v="5"/>
    <s v="Solicitada Anulación"/>
    <d v="2024-08-08T00:00:00"/>
    <x v="68"/>
    <d v="2023-04-13T00:00:00"/>
    <m/>
    <m/>
    <d v="2025-10-25T00:00:00"/>
    <d v="2025-11-19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urgos#SO230378306650 #Calle San Pedro de Cardeña 25-B"/>
    <n v="8458277"/>
    <s v="[EirvcaCNTfF]"/>
    <x v="5"/>
    <s v="Solicitada Anulación"/>
    <d v="2023-12-20T00:00:00"/>
    <x v="68"/>
    <d v="2023-04-13T00:00:00"/>
    <m/>
    <m/>
    <d v="2023-12-21T00:00:00"/>
    <d v="2024-01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Quintanilla del Agua#SO230172622470 #Calle Mayor 49"/>
    <n v="8458280"/>
    <s v="[irveCNTg]"/>
    <x v="1"/>
    <s v="Pend. Cierre Material"/>
    <m/>
    <x v="186"/>
    <d v="2023-04-18T00:00:00"/>
    <d v="2023-06-26T00:00:00"/>
    <m/>
    <d v="2023-06-26T00:00:00"/>
    <d v="2023-07-18T00:00:00"/>
    <s v="519 CONDOR"/>
    <s v="N/A"/>
    <s v="519 CONDOR"/>
    <n v="58.18500018119812"/>
    <n v="0"/>
    <n v="6"/>
    <n v="64.18500018119812"/>
    <n v="62.871313999999998"/>
    <n v="1.313686181198122"/>
    <n v="62.871313999999998"/>
    <n v="1.313686181198122"/>
  </r>
  <r>
    <x v="1"/>
    <s v="Lista Espera FTTH"/>
    <x v="3"/>
    <s v="LdE/09/Milagros#22034094101#Carretera Madrid-Irun, 00149-A-1 KM. 149 G"/>
    <n v="8458369"/>
    <s v="[irvceLCNTF]"/>
    <x v="0"/>
    <s v="Confirmado"/>
    <m/>
    <x v="99"/>
    <d v="2023-04-17T00:00:00"/>
    <d v="2024-04-26T00:00:00"/>
    <m/>
    <d v="2025-10-10T00:00:00"/>
    <d v="2025-10-13T00:00:00"/>
    <s v="519 CONDOR"/>
    <s v="N/A"/>
    <s v="519 CONDOR"/>
    <n v="41.586600869894028"/>
    <n v="0"/>
    <n v="6"/>
    <n v="47.586600869894028"/>
    <n v="110.48624999999998"/>
    <n v="-62.899649130105956"/>
    <n v="110.48624999999998"/>
    <n v="-62.899649130105956"/>
  </r>
  <r>
    <x v="1"/>
    <s v="Lista Espera FTTH"/>
    <x v="3"/>
    <s v="LdE/09/Burgos #23013600447#Calle San Carlos 4 1 004 C,"/>
    <n v="8459018"/>
    <s v="[EircaCNTfF]"/>
    <x v="5"/>
    <s v="Solicitada Anulación"/>
    <d v="2024-04-16T00:00:00"/>
    <x v="673"/>
    <d v="2023-04-21T00:00:00"/>
    <m/>
    <m/>
    <d v="2024-04-17T00:00:00"/>
    <d v="2024-04-1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 #SO230478889483 #Calle Concepción 21"/>
    <n v="8461183"/>
    <s v="[irvceCNTFg]"/>
    <x v="0"/>
    <s v="Confirmado"/>
    <m/>
    <x v="714"/>
    <d v="2023-11-17T00:00:00"/>
    <d v="2023-12-15T00:00:00"/>
    <m/>
    <d v="2023-12-18T00:00:00"/>
    <d v="2024-01-04T00:00:00"/>
    <s v="519 CONDOR"/>
    <s v="N/A"/>
    <s v="519 CONDOR"/>
    <n v="16.060499846935272"/>
    <n v="0"/>
    <n v="6"/>
    <n v="22.060499846935272"/>
    <n v="30.778161999999998"/>
    <n v="-8.717662153064726"/>
    <n v="30.778162000000002"/>
    <n v="-8.7176621530647296"/>
  </r>
  <r>
    <x v="1"/>
    <s v="Lista Espera FTTH"/>
    <x v="3"/>
    <s v="LdE/09/Burgos#23014463527#Calle Calzadas/ 00005-BAR OJALATA "/>
    <n v="8461232"/>
    <s v="[irveCNTg]"/>
    <x v="1"/>
    <s v="Pend. Cierre Material"/>
    <m/>
    <x v="42"/>
    <d v="2023-04-19T00:00:00"/>
    <d v="2023-07-21T00:00:00"/>
    <m/>
    <d v="2023-07-24T00:00:00"/>
    <d v="2023-08-02T00:00:00"/>
    <s v="519 CONDOR"/>
    <s v="N/A"/>
    <s v="519 CONDOR"/>
    <n v="15.213800042867661"/>
    <n v="0"/>
    <n v="6"/>
    <n v="21.213800042867661"/>
    <n v="36.771075000000003"/>
    <n v="-15.557274957132343"/>
    <n v="36.771074999999996"/>
    <n v="-15.557274957132336"/>
  </r>
  <r>
    <x v="1"/>
    <s v="Lista Espera FTTH"/>
    <x v="3"/>
    <s v="LdE/09/Burgos G#SO230478881308 #Avenida Cid Campeador 60, Planta 4, Pu"/>
    <n v="8462448"/>
    <s v="[irveCNTg]"/>
    <x v="1"/>
    <s v="Pend. Cierre Material"/>
    <m/>
    <x v="673"/>
    <d v="2023-04-21T00:00:00"/>
    <d v="2023-04-21T00:00:00"/>
    <m/>
    <d v="2023-05-04T00:00:00"/>
    <d v="2023-05-23T00:00:00"/>
    <s v="519 CONDOR"/>
    <s v="N/A"/>
    <s v="519 CONDOR"/>
    <n v="11.987799972295761"/>
    <n v="0"/>
    <n v="6"/>
    <n v="17.987799972295761"/>
    <n v="18.245057000000003"/>
    <n v="-0.25725702770424164"/>
    <n v="18.245056999999996"/>
    <n v="-0.25725702770423453"/>
  </r>
  <r>
    <x v="1"/>
    <s v="Lista Espera FTTH"/>
    <x v="3"/>
    <s v="LdE/09/Maltranilla#SO230377419806 #Urbanización El Ejido 1"/>
    <n v="8459399"/>
    <s v="[irvceCNTfFg]"/>
    <x v="0"/>
    <s v="Confirmado"/>
    <m/>
    <x v="186"/>
    <d v="2023-04-18T00:00:00"/>
    <d v="2023-09-20T00:00:00"/>
    <m/>
    <d v="2024-02-06T00:00:00"/>
    <d v="2024-02-28T00:00:00"/>
    <s v="519 CONDOR"/>
    <s v="N/A"/>
    <s v="519 CONDOR"/>
    <n v="25.108900308609009"/>
    <n v="0"/>
    <n v="6"/>
    <n v="31.108900308609009"/>
    <n v="32.308855000000001"/>
    <n v="-1.1999546913909924"/>
    <n v="32.308855000000001"/>
    <n v="-1.1999546913909924"/>
  </r>
  <r>
    <x v="1"/>
    <s v="Sin Definir"/>
    <x v="3"/>
    <s v="SEDANO:Z373875 UNICO21 A101"/>
    <n v="2062574"/>
    <s v="[EirmtpvjsScexLC]"/>
    <x v="3"/>
    <s v="Comenzado"/>
    <d v="2023-04-21T00:00:00"/>
    <x v="144"/>
    <d v="2023-11-16T00:00:00"/>
    <d v="2024-10-11T00:00:00"/>
    <m/>
    <m/>
    <m/>
    <s v="519 CONDOR"/>
    <s v="519 CONDOR"/>
    <s v="519 CONDOR"/>
    <n v="441.17999389767647"/>
    <n v="39.399998843669891"/>
    <n v="44.643898546012508"/>
    <n v="525.22389128735881"/>
    <n v="127.512"/>
    <n v="397.71189128735881"/>
    <n v="0"/>
    <n v="525.22389128735881"/>
  </r>
  <r>
    <x v="1"/>
    <s v="Lista Espera FTTH"/>
    <x v="3"/>
    <s v="LdE/09/Poza de la Sal#SO230378588050 #Camino de la Nava 107"/>
    <n v="8459531"/>
    <s v="[irvceCNTFg]"/>
    <x v="0"/>
    <s v="Confirmado"/>
    <m/>
    <x v="42"/>
    <d v="2023-04-19T00:00:00"/>
    <d v="2023-07-21T00:00:00"/>
    <m/>
    <d v="2023-07-24T00:00:00"/>
    <d v="2023-08-29T00:00:00"/>
    <s v="519 CONDOR"/>
    <s v="N/A"/>
    <s v="519 CONDOR"/>
    <n v="32.745200395584106"/>
    <n v="0"/>
    <n v="6"/>
    <n v="38.745200395584106"/>
    <n v="41.540928000000008"/>
    <n v="-2.7957276044159016"/>
    <n v="41.540928000000008"/>
    <n v="-2.7957276044159016"/>
  </r>
  <r>
    <x v="1"/>
    <s v="Lista Espera FTTH"/>
    <x v="3"/>
    <s v="LdE/09/Aranda de Duero#SO230172605638 #Calle Renalte 13, Gumiel de Izá"/>
    <n v="8460835"/>
    <s v="[irveCNTg]"/>
    <x v="1"/>
    <s v="Pend. Cierre Material"/>
    <m/>
    <x v="710"/>
    <d v="2023-04-20T00:00:00"/>
    <d v="2023-04-26T00:00:00"/>
    <m/>
    <d v="2023-05-09T00:00:00"/>
    <d v="2023-05-26T00:00:00"/>
    <s v="519 CONDOR"/>
    <s v="N/A"/>
    <s v="519 CONDOR"/>
    <n v="17.472600221633911"/>
    <n v="0"/>
    <n v="6"/>
    <n v="23.472600221633911"/>
    <n v="31.031437"/>
    <n v="-7.5588367783660892"/>
    <n v="31.031437"/>
    <n v="-7.5588367783660892"/>
  </r>
  <r>
    <x v="1"/>
    <s v="Sin Definir"/>
    <x v="3"/>
    <s v="BRIVIESCA:Z257368 UNICO21 A101"/>
    <n v="2006453"/>
    <s v="[EirmtpvjsSceCNTfFg]"/>
    <x v="0"/>
    <s v="Confirmado"/>
    <d v="2022-07-26T00:00:00"/>
    <x v="555"/>
    <d v="2022-08-02T00:00:00"/>
    <d v="2024-06-14T00:00:00"/>
    <m/>
    <d v="2024-10-31T00:00:00"/>
    <d v="2024-11-13T00:00:00"/>
    <s v="519 CONDOR"/>
    <s v="N/A"/>
    <s v="519 CONDOR"/>
    <n v="412.6025006682612"/>
    <n v="0"/>
    <n v="38.245498803880082"/>
    <n v="450.84799947214128"/>
    <n v="2269.8459619999994"/>
    <n v="-1818.9979625278581"/>
    <n v="2269.8541620000001"/>
    <n v="-1819.0061625278588"/>
  </r>
  <r>
    <x v="1"/>
    <s v="Lista Espera FTTH"/>
    <x v="3"/>
    <s v="LdE/09/Huerta de Rey#SO230479332951 #Carretera Hinojosa 79, Planta 2, "/>
    <n v="8460997"/>
    <s v="[irveCNTg]"/>
    <x v="1"/>
    <s v="Pend. Cierre Material"/>
    <m/>
    <x v="62"/>
    <d v="2023-04-25T00:00:00"/>
    <d v="2023-09-15T00:00:00"/>
    <m/>
    <d v="2023-09-15T00:00:00"/>
    <d v="2023-09-29T00:00:00"/>
    <s v="519 CONDOR"/>
    <s v="N/A"/>
    <s v="519 CONDOR"/>
    <n v="47.377699434757233"/>
    <n v="0"/>
    <n v="6"/>
    <n v="53.377699434757233"/>
    <n v="150.30067399999999"/>
    <n v="-96.922974565242754"/>
    <n v="150.30067400000001"/>
    <n v="-96.922974565242782"/>
  </r>
  <r>
    <x v="1"/>
    <s v="Lista Espera FTTH"/>
    <x v="3"/>
    <s v="LdE/09/Quintanilla-Vivar#23012129566#Calle San Roque/ 00005- / Bajo-"/>
    <n v="8462047"/>
    <s v="[irveCNTg]"/>
    <x v="1"/>
    <s v="Pend. Cierre Material"/>
    <m/>
    <x v="34"/>
    <d v="2023-04-26T00:00:00"/>
    <d v="2023-04-26T00:00:00"/>
    <m/>
    <d v="2023-05-15T00:00:00"/>
    <d v="2023-06-06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Valle de Mena#SO230479506270 #Camino El Berron 7, El Berron"/>
    <n v="8462447"/>
    <s v="[irvceCNTfFAg]"/>
    <x v="0"/>
    <s v="Confirmado"/>
    <m/>
    <x v="34"/>
    <d v="2023-04-26T00:00:00"/>
    <d v="2023-04-26T00:00:00"/>
    <m/>
    <d v="2023-05-04T00:00:00"/>
    <d v="2023-05-23T00:00:00"/>
    <s v="519 CONDOR"/>
    <s v="N/A"/>
    <s v="519 CONDOR"/>
    <n v="24.594000101089478"/>
    <n v="0"/>
    <n v="6"/>
    <n v="30.594000101089478"/>
    <n v="31.031437"/>
    <n v="-0.43743689891052284"/>
    <n v="31.031437"/>
    <n v="-0.43743689891052284"/>
  </r>
  <r>
    <x v="1"/>
    <s v="Lista Espera FTTH"/>
    <x v="3"/>
    <s v="LdE/09/Medina de Pomar#SO230378423252 #Urbanización Villahermosa 4, Ci"/>
    <n v="8463241"/>
    <s v="[irveCNTg]"/>
    <x v="1"/>
    <s v="Pend. Cierre Material"/>
    <m/>
    <x v="109"/>
    <d v="2023-04-27T00:00:00"/>
    <d v="2023-04-27T00:00:00"/>
    <m/>
    <d v="2023-05-09T00:00:00"/>
    <d v="2023-05-26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Valle de Mena#SO230274935621 #Diseminado Gijano 57"/>
    <n v="8462856"/>
    <s v="[irveCNTfg]"/>
    <x v="1"/>
    <s v="Pend. Cierre Material"/>
    <m/>
    <x v="109"/>
    <d v="2023-04-27T00:00:00"/>
    <d v="2023-04-27T00:00:00"/>
    <m/>
    <d v="2023-05-08T00:00:00"/>
    <d v="2023-05-29T00:00:00"/>
    <s v="519 CONDOR"/>
    <s v="N/A"/>
    <s v="519 CONDOR"/>
    <n v="17.771100044250488"/>
    <n v="0"/>
    <n v="6"/>
    <n v="23.771100044250488"/>
    <n v="24.721190999999997"/>
    <n v="-0.95009095574950919"/>
    <n v="24.721190999999997"/>
    <n v="-0.95009095574950919"/>
  </r>
  <r>
    <x v="1"/>
    <s v="Sin Definir"/>
    <x v="3"/>
    <s v="STO.DOMINGO SI:Z373872 UNICO21 A101"/>
    <n v="2071451"/>
    <s v="[EirmtpvjsScexLCNTg]"/>
    <x v="1"/>
    <s v="Pend. Cierre Material"/>
    <d v="2023-04-26T00:00:00"/>
    <x v="715"/>
    <d v="2023-06-07T00:00:00"/>
    <d v="2023-10-19T00:00:00"/>
    <m/>
    <d v="2025-12-17T00:00:00"/>
    <d v="2025-12-19T00:00:00"/>
    <s v="519 CONDOR"/>
    <s v="N/A"/>
    <s v="519 CONDOR"/>
    <n v="1031.4545800000001"/>
    <n v="0"/>
    <n v="89.343083000000007"/>
    <n v="1120.7976630000001"/>
    <n v="1980.6994079999999"/>
    <n v="-859.90174499999989"/>
    <n v="1980.6994080000002"/>
    <n v="-859.90174500000012"/>
  </r>
  <r>
    <x v="1"/>
    <s v="Sin Definir"/>
    <x v="3"/>
    <s v="STO.DOMINGO SI:Z373882 UNI21 CASTOR A101"/>
    <n v="2071985"/>
    <s v="[EirmtpvjsScexLCNTg]"/>
    <x v="1"/>
    <s v="Pend. Cierre Material"/>
    <d v="2023-04-26T00:00:00"/>
    <x v="597"/>
    <d v="2023-09-27T00:00:00"/>
    <d v="2025-01-13T00:00:00"/>
    <m/>
    <d v="2025-11-24T00:00:00"/>
    <d v="2025-12-23T00:00:00"/>
    <s v="519 CONDOR"/>
    <s v="N/A"/>
    <s v="519 CONDOR"/>
    <n v="3685.4114000000009"/>
    <n v="0"/>
    <n v="291.843661"/>
    <n v="3977.2550610000008"/>
    <n v="3558.9007389999997"/>
    <n v="418.35432200000105"/>
    <n v="3935.1767389999986"/>
    <n v="42.078322000002117"/>
  </r>
  <r>
    <x v="1"/>
    <s v="Sin Definir"/>
    <x v="3"/>
    <s v="ESPINOSA MONTE:Z346839-1 0COBR A101"/>
    <n v="2089375"/>
    <s v="[EirmtpvjsSceCNTfFg]"/>
    <x v="0"/>
    <s v="Confirmado"/>
    <d v="2023-04-24T00:00:00"/>
    <x v="100"/>
    <d v="2023-05-17T00:00:00"/>
    <d v="2023-05-22T00:00:00"/>
    <m/>
    <d v="2023-08-09T00:00:00"/>
    <d v="2023-09-12T00:00:00"/>
    <s v="519 CONDOR"/>
    <s v="519 CONDOR"/>
    <s v="519 CONDOR"/>
    <n v="323.30000415071845"/>
    <n v="4.7099998593330383"/>
    <n v="36.85570017272903"/>
    <n v="364.86570418278052"/>
    <n v="427.38255658000003"/>
    <n v="-62.516852397219509"/>
    <n v="427.38254800000004"/>
    <n v="-62.516843817219524"/>
  </r>
  <r>
    <x v="1"/>
    <s v="Sin Definir"/>
    <x v="3"/>
    <s v="ESPINOSA MONTE:Z346840-2 0COBR A101"/>
    <n v="2089376"/>
    <s v="[EirmtpvjsSceCNTfFAg]"/>
    <x v="0"/>
    <s v="Confirmado"/>
    <d v="2023-04-24T00:00:00"/>
    <x v="242"/>
    <d v="2023-05-18T00:00:00"/>
    <d v="2023-07-05T00:00:00"/>
    <m/>
    <d v="2023-10-06T00:00:00"/>
    <d v="2023-10-20T00:00:00"/>
    <s v="519 CONDOR"/>
    <s v="519 CONDOR"/>
    <s v="519 CONDOR"/>
    <n v="353.45000302046537"/>
    <n v="60.84999805688858"/>
    <n v="38.964800467383839"/>
    <n v="453.26480154473779"/>
    <n v="467.28276699999998"/>
    <n v="-14.017965455262186"/>
    <n v="467.28276700000004"/>
    <n v="-14.017965455262242"/>
  </r>
  <r>
    <x v="1"/>
    <s v="Lista Espera FTTH"/>
    <x v="3"/>
    <s v="LdE/09/ Las Quintanillas#SO230479107668 #Carretera N-120 (Logroño-Vigo"/>
    <n v="8462861"/>
    <s v="[EirvcaCNTF]"/>
    <x v="5"/>
    <s v="Solicitada Anulación"/>
    <d v="2023-08-09T00:00:00"/>
    <x v="566"/>
    <d v="2023-05-12T00:00:00"/>
    <m/>
    <m/>
    <d v="2023-08-11T00:00:00"/>
    <d v="2023-08-2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#SO230377853919 #Calle Francisco Salinas 8"/>
    <n v="8463009"/>
    <s v="[irvcaCNTfF]"/>
    <x v="5"/>
    <s v="Solicitada Anulación"/>
    <m/>
    <x v="62"/>
    <d v="2023-04-25T00:00:00"/>
    <m/>
    <m/>
    <d v="2024-07-31T00:00:00"/>
    <d v="2024-08-0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uzo de Salce#SO230273308280 #Calle Arena 45"/>
    <n v="8463198"/>
    <s v="[irvcaCNTfF]"/>
    <x v="5"/>
    <s v="Solicitada Anulación"/>
    <m/>
    <x v="109"/>
    <d v="2023-04-27T00:00:00"/>
    <m/>
    <m/>
    <d v="2024-07-31T00:00:00"/>
    <d v="2024-08-12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Madrigalejo del Monte#SO230479844673 #Plaza Mayor 1, Montuenga"/>
    <n v="8464430"/>
    <s v="[irvceCNTfFg]"/>
    <x v="0"/>
    <s v="Confirmado"/>
    <m/>
    <x v="70"/>
    <d v="2023-04-28T00:00:00"/>
    <d v="2023-07-21T00:00:00"/>
    <m/>
    <d v="2023-07-24T00:00:00"/>
    <d v="2023-08-29T00:00:00"/>
    <s v="519 CONDOR"/>
    <s v="N/A"/>
    <s v="519 CONDOR"/>
    <n v="78.160000324249268"/>
    <n v="0"/>
    <n v="6"/>
    <n v="84.160000324249268"/>
    <n v="87.605090999999987"/>
    <n v="-3.4450906757507198"/>
    <n v="87.605090999999987"/>
    <n v="-3.4450906757507198"/>
  </r>
  <r>
    <x v="1"/>
    <s v="Lista Espera FTTH"/>
    <x v="3"/>
    <s v="LdE/09/Tubilla del Lago#SO230479857552 #Calle Real 32"/>
    <n v="8464440"/>
    <s v="[EirvcaCNTfF]"/>
    <x v="5"/>
    <s v="Solicitada Anulación"/>
    <d v="2024-04-30T00:00:00"/>
    <x v="70"/>
    <d v="2023-04-28T00:00:00"/>
    <m/>
    <m/>
    <d v="2024-04-30T00:00:00"/>
    <d v="2024-07-30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Rabé de las Calzadas#SO230480091057 #Calle San Baudel 16, Plant"/>
    <n v="8465034"/>
    <s v="[EirvcaCNTfF]"/>
    <x v="5"/>
    <s v="Solicitada Anulación"/>
    <d v="2023-10-26T00:00:00"/>
    <x v="70"/>
    <d v="2023-04-28T00:00:00"/>
    <m/>
    <m/>
    <d v="2024-04-24T00:00:00"/>
    <d v="2024-04-25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Belorado#SO230479882518 #Barrio Corro 40"/>
    <n v="8465076"/>
    <s v="[irvcaCNTfF]"/>
    <x v="5"/>
    <s v="Solicitada Anulación"/>
    <m/>
    <x v="70"/>
    <d v="2023-04-28T00:00:00"/>
    <m/>
    <m/>
    <d v="2024-07-31T00:00:00"/>
    <d v="2024-08-19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Valle de Mena#SO230480124304 #Diseminado Santecilla 10, Planta "/>
    <n v="8465663"/>
    <s v="[irveCNTfg]"/>
    <x v="1"/>
    <s v="Pend. Cierre Material"/>
    <m/>
    <x v="127"/>
    <d v="2023-05-05T00:00:00"/>
    <d v="2023-05-05T00:00:00"/>
    <m/>
    <d v="2023-05-15T00:00:00"/>
    <d v="2023-06-06T00:00:00"/>
    <s v="519 CONDOR"/>
    <s v="N/A"/>
    <s v="519 CONDOR"/>
    <n v="7.91510009765625"/>
    <n v="0"/>
    <n v="6"/>
    <n v="13.91510009765625"/>
    <n v="15.789651000000001"/>
    <n v="-1.874550902343751"/>
    <n v="15.789650999999999"/>
    <n v="-1.8745509023437492"/>
  </r>
  <r>
    <x v="1"/>
    <s v="Lista Espera FTTH"/>
    <x v="3"/>
    <s v="LdE/09/Aranda de Duero#23014852255#Calle Fernan Gonzalez 28 004 B"/>
    <n v="8465675"/>
    <s v="[irvceCNTFg]"/>
    <x v="0"/>
    <s v="Confirmado"/>
    <m/>
    <x v="127"/>
    <d v="2023-05-05T00:00:00"/>
    <d v="2023-07-28T00:00:00"/>
    <m/>
    <d v="2023-07-28T00:00:00"/>
    <d v="2023-08-24T00:00:00"/>
    <s v="519 CONDOR"/>
    <s v="N/A"/>
    <s v="519 CONDOR"/>
    <n v="40.438900291919708"/>
    <n v="0"/>
    <n v="6"/>
    <n v="46.438900291919708"/>
    <n v="48.278780000000005"/>
    <n v="-1.8398797080802964"/>
    <n v="48.278780000000005"/>
    <n v="-1.8398797080802964"/>
  </r>
  <r>
    <x v="1"/>
    <s v="Lista Espera FTTH"/>
    <x v="3"/>
    <s v="LdE/09/Santecillla#SO230480316832 #Urbanización Industrial Santecill"/>
    <n v="8465671"/>
    <s v="[irveCNTg]"/>
    <x v="1"/>
    <s v="Pend. Cierre Material"/>
    <m/>
    <x v="127"/>
    <d v="2023-05-05T00:00:00"/>
    <d v="2023-05-05T00:00:00"/>
    <m/>
    <d v="2023-05-16T00:00:00"/>
    <d v="2023-06-06T00:00:00"/>
    <s v="519 CONDOR"/>
    <s v="N/A"/>
    <s v="519 CONDOR"/>
    <n v="28.627600461244583"/>
    <n v="0"/>
    <n v="6"/>
    <n v="34.627600461244583"/>
    <n v="40.443241"/>
    <n v="-5.8156405387554173"/>
    <n v="40.443241"/>
    <n v="-5.8156405387554173"/>
  </r>
  <r>
    <x v="1"/>
    <s v="Sin Definir"/>
    <x v="3"/>
    <s v="MEDINA POMAR:Z358947 UNI21 CASTOR A102"/>
    <n v="2016066"/>
    <s v="[EirmtpvjsSceCNTfFg]"/>
    <x v="0"/>
    <s v="Confirmado"/>
    <d v="2022-08-09T00:00:00"/>
    <x v="559"/>
    <d v="2022-09-27T00:00:00"/>
    <d v="2024-06-17T00:00:00"/>
    <m/>
    <d v="2024-08-30T00:00:00"/>
    <d v="2024-09-13T00:00:00"/>
    <s v="519 CONDOR"/>
    <s v="519 CONDOR"/>
    <s v="519 CONDOR"/>
    <n v="183.7400009855628"/>
    <n v="43.269998729228973"/>
    <n v="25.157000256098797"/>
    <n v="252.16699997089057"/>
    <n v="321.674802"/>
    <n v="-69.507802029109428"/>
    <n v="321.674802"/>
    <n v="-69.507802029109428"/>
  </r>
  <r>
    <x v="1"/>
    <s v="Sin Definir"/>
    <x v="3"/>
    <s v="TRESPADERNE:Z372493 UNI21 CASTOR A101"/>
    <n v="2052729"/>
    <s v="[EirmtpvjsSceCNTfFg]"/>
    <x v="0"/>
    <s v="Confirmado"/>
    <d v="2023-05-31T00:00:00"/>
    <x v="716"/>
    <d v="2023-05-03T00:00:00"/>
    <d v="2023-10-06T00:00:00"/>
    <m/>
    <d v="2024-07-31T00:00:00"/>
    <d v="2024-08-06T00:00:00"/>
    <s v="519 CONDOR"/>
    <s v="N/A"/>
    <s v="519 CONDOR"/>
    <n v="577.71000062674284"/>
    <n v="0"/>
    <n v="49.559700821495767"/>
    <n v="627.26970144823861"/>
    <n v="1212.8983400000002"/>
    <n v="-585.62863855176158"/>
    <n v="1212.8983400000002"/>
    <n v="-585.62863855176158"/>
  </r>
  <r>
    <x v="1"/>
    <s v="Sin Definir"/>
    <x v="3"/>
    <s v="TRESPADERNE:Z372501 UNICO21 A101"/>
    <n v="2052734"/>
    <s v="[EirmtpvjsSceLCNTfFg]"/>
    <x v="0"/>
    <s v="Confirmado"/>
    <d v="2023-05-31T00:00:00"/>
    <x v="716"/>
    <d v="2023-05-03T00:00:00"/>
    <d v="2024-06-25T00:00:00"/>
    <m/>
    <d v="2024-10-24T00:00:00"/>
    <d v="2024-11-18T00:00:00"/>
    <s v="519 CONDOR"/>
    <s v="N/A"/>
    <s v="519 CONDOR"/>
    <n v="282.82000037282705"/>
    <n v="0"/>
    <n v="28.979000597916524"/>
    <n v="311.79900097074358"/>
    <n v="463.95036299999998"/>
    <n v="-152.1513620292564"/>
    <n v="463.95036299999992"/>
    <n v="-152.15136202925635"/>
  </r>
  <r>
    <x v="1"/>
    <s v="Lista Espera FTTH"/>
    <x v="3"/>
    <s v="LdE/09/Medina de Pomar#SO230378677576 #Poblado Villacomparada de Rueda"/>
    <n v="8465224"/>
    <s v="[EirvaCNTf]"/>
    <x v="5"/>
    <s v="Solicitada Anulación"/>
    <d v="2023-11-09T00:00:00"/>
    <x v="674"/>
    <d v="2023-05-02T00:00:00"/>
    <m/>
    <m/>
    <d v="2024-03-15T00:00:00"/>
    <d v="2024-03-19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Santecilla#23014467820#Urbanización Industrial Santecilla, 0000"/>
    <n v="8465809"/>
    <s v="[irveCNTg]"/>
    <x v="1"/>
    <s v="Pend. Cierre Material"/>
    <m/>
    <x v="675"/>
    <d v="2023-05-04T00:00:00"/>
    <d v="2023-09-12T00:00:00"/>
    <m/>
    <d v="2023-09-12T00:00:00"/>
    <d v="2023-09-20T00:00:00"/>
    <s v="519 CONDOR"/>
    <s v="N/A"/>
    <s v="519 CONDOR"/>
    <n v="25.108900308609009"/>
    <n v="0"/>
    <n v="6"/>
    <n v="31.108900308609009"/>
    <n v="36.026835999999996"/>
    <n v="-4.9179356913909871"/>
    <n v="36.026836000000003"/>
    <n v="-4.9179356913909942"/>
  </r>
  <r>
    <x v="1"/>
    <s v="Lista Espera FTTH"/>
    <x v="3"/>
    <s v="LdE/09/Vadocondes#SO230478886582 #Calle Don Prudencio Ortego 40"/>
    <n v="8466337"/>
    <s v="[irvceCNTFg]"/>
    <x v="0"/>
    <s v="Confirmado"/>
    <m/>
    <x v="675"/>
    <d v="2023-05-04T00:00:00"/>
    <d v="2023-08-17T00:00:00"/>
    <m/>
    <d v="2023-08-17T00:00:00"/>
    <d v="2023-09-06T00:00:00"/>
    <s v="519 CONDOR"/>
    <s v="N/A"/>
    <s v="519 CONDOR"/>
    <n v="25.108900308609009"/>
    <n v="0"/>
    <n v="6"/>
    <n v="31.108900308609009"/>
    <n v="23.808221"/>
    <n v="7.3006793086090092"/>
    <n v="23.808221"/>
    <n v="7.3006793086090092"/>
  </r>
  <r>
    <x v="1"/>
    <s v="Lista Espera FTTH"/>
    <x v="3"/>
    <s v="LdE/09/Sotillo de la Ribera#SO230480224340 #Calle Eras 48"/>
    <n v="8466711"/>
    <s v="[irveCNTg]"/>
    <x v="1"/>
    <s v="Pend. Cierre Material"/>
    <m/>
    <x v="127"/>
    <d v="2023-05-05T00:00:00"/>
    <d v="2023-08-28T00:00:00"/>
    <m/>
    <d v="2023-08-28T00:00:00"/>
    <d v="2023-09-15T00:00:00"/>
    <s v="519 CONDOR"/>
    <s v="N/A"/>
    <s v="519 CONDOR"/>
    <n v="52.939200401306152"/>
    <n v="0"/>
    <n v="6"/>
    <n v="58.939200401306152"/>
    <n v="59.782042000000004"/>
    <n v="-0.84284159869385178"/>
    <n v="59.782042000000004"/>
    <n v="-0.84284159869385178"/>
  </r>
  <r>
    <x v="1"/>
    <s v="Lista Espera FTTH"/>
    <x v="3"/>
    <s v="LdE/09/Ciadoncha#SO230376946103 #Calle Burgos S/N, Ciadoncha"/>
    <n v="8466970"/>
    <s v="[irvcaCNTfF]"/>
    <x v="5"/>
    <s v="Solicitada Anulación"/>
    <m/>
    <x v="127"/>
    <d v="2023-05-05T00:00:00"/>
    <m/>
    <m/>
    <d v="2024-07-31T00:00:00"/>
    <d v="2024-08-19T00:00:00"/>
    <s v="N/A"/>
    <s v="N/A"/>
    <s v="N/A"/>
    <n v="0"/>
    <n v="0"/>
    <n v="0"/>
    <n v="0"/>
    <n v="6"/>
    <n v="-6"/>
    <n v="3.5999999999999996"/>
    <n v="-3.5999999999999996"/>
  </r>
  <r>
    <x v="1"/>
    <s v="Sin Definir"/>
    <x v="3"/>
    <s v="BRIVIESCA:Z356899 UNI21 CASTOR A101 "/>
    <n v="8363128"/>
    <s v="[EirvceLCNTfFg]"/>
    <x v="0"/>
    <s v="Confirmado"/>
    <d v="2023-05-13T00:00:00"/>
    <x v="717"/>
    <d v="2023-05-24T00:00:00"/>
    <d v="2023-06-06T00:00:00"/>
    <m/>
    <d v="2025-01-30T00:00:00"/>
    <d v="2025-02-28T00:00:00"/>
    <s v="519 CONDOR"/>
    <s v="N/A"/>
    <s v="519 CONDOR"/>
    <n v="444.1634039953351"/>
    <n v="0"/>
    <n v="43.62237528655433"/>
    <n v="487.7857792818894"/>
    <n v="621.05526600000019"/>
    <n v="-133.26948671811078"/>
    <n v="621.05526599999996"/>
    <n v="-133.26948671811056"/>
  </r>
  <r>
    <x v="1"/>
    <s v="Lista Espera FTTH"/>
    <x v="3"/>
    <s v="LdE/09/Lerma#SO230480405725 #Camino El Parque 1"/>
    <n v="8468688"/>
    <s v="[irvceCNTFg]"/>
    <x v="0"/>
    <s v="Confirmado"/>
    <m/>
    <x v="711"/>
    <d v="2023-05-09T00:00:00"/>
    <d v="2023-12-18T00:00:00"/>
    <m/>
    <d v="2024-03-18T00:00:00"/>
    <d v="2024-04-16T00:00:00"/>
    <s v="519 CONDOR"/>
    <s v="N/A"/>
    <s v="519 CONDOR"/>
    <n v="105.50049999976159"/>
    <n v="0"/>
    <n v="6"/>
    <n v="111.50049999976159"/>
    <n v="132.93205800000001"/>
    <n v="-21.431558000238425"/>
    <n v="132.93205800000001"/>
    <n v="-21.431558000238425"/>
  </r>
  <r>
    <x v="1"/>
    <s v="Lista Espera FTTH"/>
    <x v="3"/>
    <s v="LdE/09/Santelices#SO230480085722 #Carretera Bilbao 16, Santelices"/>
    <n v="8470261"/>
    <s v="[EirvaCNTf]"/>
    <x v="5"/>
    <s v="Solicitada Anulación"/>
    <d v="2024-03-21T00:00:00"/>
    <x v="711"/>
    <d v="2023-05-09T00:00:00"/>
    <m/>
    <m/>
    <d v="2024-03-21T00:00:00"/>
    <d v="2024-04-01T00:00:00"/>
    <s v="519 CONDOR"/>
    <s v="N/A"/>
    <s v="519 CONDOR"/>
    <n v="6.7700002193450928"/>
    <n v="0"/>
    <n v="6"/>
    <n v="12.770000219345093"/>
    <n v="3.5999999999999996"/>
    <n v="9.1700002193450931"/>
    <n v="7.1999999999999993"/>
    <n v="5.5700002193450935"/>
  </r>
  <r>
    <x v="1"/>
    <s v="Lista Espera FTTH"/>
    <x v="3"/>
    <s v="LdE/09/Saldaña de Burgos#23015364344#Carretera Madrid-Irun, S/N-KILOME"/>
    <n v="8474704"/>
    <s v="[irvceCNTFg]"/>
    <x v="0"/>
    <s v="Confirmado"/>
    <m/>
    <x v="125"/>
    <d v="2023-05-11T00:00:00"/>
    <d v="2023-05-30T00:00:00"/>
    <m/>
    <d v="2023-05-31T00:00:00"/>
    <d v="2023-07-03T00:00:00"/>
    <s v="519 CONDOR"/>
    <s v="N/A"/>
    <s v="519 CONDOR"/>
    <n v="39.866600275039673"/>
    <n v="0"/>
    <n v="6"/>
    <n v="45.866600275039673"/>
    <n v="44.291081000000005"/>
    <n v="1.5755192750396674"/>
    <n v="44.291081000000005"/>
    <n v="1.5755192750396674"/>
  </r>
  <r>
    <x v="1"/>
    <s v="Lista Espera FTTH"/>
    <x v="3"/>
    <s v="LdE/09/Poza de la Sal#SO230480216665 #Calle Diseminado 79"/>
    <n v="8470421"/>
    <s v="[irvceCNTFg]"/>
    <x v="0"/>
    <s v="Confirmado"/>
    <m/>
    <x v="566"/>
    <d v="2023-05-12T00:00:00"/>
    <d v="2023-05-12T00:00:00"/>
    <m/>
    <d v="2023-05-26T00:00:00"/>
    <d v="2023-06-14T00:00:00"/>
    <s v="519 CONDOR"/>
    <s v="N/A"/>
    <s v="519 CONDOR"/>
    <n v="22.89040008187294"/>
    <n v="0"/>
    <n v="6"/>
    <n v="28.89040008187294"/>
    <n v="33.604559000000002"/>
    <n v="-4.7141589181270618"/>
    <n v="33.604559000000002"/>
    <n v="-4.7141589181270618"/>
  </r>
  <r>
    <x v="1"/>
    <s v="Lista Espera FTTH"/>
    <x v="3"/>
    <s v="LdE/09/Villafranca Montes de Oca#SO230480694310#Pasaje la Revilla 9"/>
    <n v="8473664"/>
    <s v="[irveCNTfg]"/>
    <x v="1"/>
    <s v="Pend. Cierre Material"/>
    <m/>
    <x v="14"/>
    <d v="2023-05-16T00:00:00"/>
    <d v="2023-05-16T00:00:00"/>
    <m/>
    <d v="2023-05-25T00:00:00"/>
    <d v="2023-06-07T00:00:00"/>
    <s v="519 CONDOR"/>
    <s v="N/A"/>
    <s v="519 CONDOR"/>
    <n v="48.925200432538986"/>
    <n v="0"/>
    <n v="6"/>
    <n v="54.925200432538986"/>
    <n v="41.851117999999992"/>
    <n v="13.074082432538994"/>
    <n v="41.851118"/>
    <n v="13.074082432538987"/>
  </r>
  <r>
    <x v="1"/>
    <s v="Lista Espera FTTH"/>
    <x v="3"/>
    <s v="LdE/09/Tubilla del Lago#SO230480398282 #Calle Aranda 5"/>
    <n v="8468845"/>
    <s v="[irvcaCNTfF]"/>
    <x v="5"/>
    <s v="Solicitada Anulación"/>
    <m/>
    <x v="3"/>
    <d v="2023-05-10T00:00:00"/>
    <m/>
    <m/>
    <d v="2024-07-31T00:00:00"/>
    <d v="2024-08-1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Valle de Mena#SO230480702750 #Barrio Santiago 8, Villanueva de "/>
    <n v="8473670"/>
    <s v="[EirvaCNTf]"/>
    <x v="5"/>
    <s v="Solicitada Anulación"/>
    <d v="2024-03-21T00:00:00"/>
    <x v="3"/>
    <d v="2023-05-10T00:00:00"/>
    <m/>
    <m/>
    <d v="2024-03-21T00:00:00"/>
    <d v="2024-04-01T00:00:00"/>
    <s v="519 CONDOR"/>
    <s v="N/A"/>
    <s v="519 CONDOR"/>
    <n v="28.669600248336792"/>
    <n v="0"/>
    <n v="6"/>
    <n v="34.669600248336792"/>
    <n v="3.5999999999999996"/>
    <n v="31.069600248336791"/>
    <n v="7.1999999999999993"/>
    <n v="27.469600248336793"/>
  </r>
  <r>
    <x v="1"/>
    <s v="Lista Espera FTTH"/>
    <x v="3"/>
    <s v="LdE/09/Villarcayo de Merindad de Cast#SO230580793872 #Residencial Virg"/>
    <n v="8478981"/>
    <s v="[EirvcaCNTfF]"/>
    <x v="5"/>
    <s v="Solicitada Anulación"/>
    <d v="2024-04-22T00:00:00"/>
    <x v="514"/>
    <d v="2023-05-19T00:00:00"/>
    <m/>
    <m/>
    <d v="2024-04-24T00:00:00"/>
    <d v="2024-04-26T00:00:00"/>
    <s v="519 CONDOR"/>
    <s v="N/A"/>
    <s v="519 CONDOR"/>
    <n v="96.117000961065287"/>
    <n v="0"/>
    <n v="6"/>
    <n v="102.11700096106529"/>
    <n v="3.5999999999999996"/>
    <n v="98.517000961065293"/>
    <n v="3.5999999999999996"/>
    <n v="98.517000961065293"/>
  </r>
  <r>
    <x v="1"/>
    <s v="Lista Espera FTTH"/>
    <x v="3"/>
    <s v="LdE/09/Burgos#SO230581614067 #Calle Pablo Casals 32, Planta 1, Puerta "/>
    <n v="8478865"/>
    <s v="[irva]"/>
    <x v="5"/>
    <s v="Solicitada Anulación"/>
    <m/>
    <x v="514"/>
    <d v="2023-05-19T00:00:00"/>
    <m/>
    <m/>
    <m/>
    <m/>
    <s v="519 CONDOR"/>
    <s v="N/A"/>
    <s v="519 CONDOR"/>
    <n v="12.277599960565567"/>
    <n v="0"/>
    <n v="6"/>
    <n v="18.277599960565567"/>
    <n v="3.5999999999999996"/>
    <n v="14.677599960565567"/>
    <n v="0"/>
    <n v="18.277599960565567"/>
  </r>
  <r>
    <x v="1"/>
    <s v="Lista Espera FTTH"/>
    <x v="3"/>
    <s v="LdE/09/ Espinosa de los Monteros#SO230581182678 #Lugar Bárcenas S/N, B"/>
    <n v="8478853"/>
    <s v="[irvceCNTfFg]"/>
    <x v="0"/>
    <s v="Confirmado"/>
    <m/>
    <x v="514"/>
    <d v="2023-05-19T00:00:00"/>
    <d v="2023-05-19T00:00:00"/>
    <m/>
    <d v="2023-05-30T00:00:00"/>
    <d v="2023-06-27T00:00:00"/>
    <s v="519 CONDOR"/>
    <s v="N/A"/>
    <s v="519 CONDOR"/>
    <n v="11.591500043869019"/>
    <n v="0"/>
    <n v="6"/>
    <n v="17.591500043869019"/>
    <n v="17.976695999999997"/>
    <n v="-0.38519595613097835"/>
    <n v="17.976695999999997"/>
    <n v="-0.38519595613097835"/>
  </r>
  <r>
    <x v="1"/>
    <s v="Lista Espera FTTH"/>
    <x v="3"/>
    <s v="LdE/09/Caleruega#SO230480747077#Carretera Aranda 31,Baños de Valdearad"/>
    <n v="8472726"/>
    <s v="[EirvaeCNT]"/>
    <x v="5"/>
    <s v="Solicitada Anulación"/>
    <d v="2023-06-27T00:00:00"/>
    <x v="566"/>
    <d v="2023-05-12T00:00:00"/>
    <d v="2023-09-14T00:00:00"/>
    <m/>
    <d v="2023-09-14T00:00:00"/>
    <d v="2023-09-18T00:00:00"/>
    <s v="519 CONDOR"/>
    <s v="N/A"/>
    <s v="519 CONDOR"/>
    <n v="63.773999333381653"/>
    <n v="0"/>
    <n v="6"/>
    <n v="69.773999333381653"/>
    <n v="3.5999999999999996"/>
    <n v="66.173999333381659"/>
    <n v="3.5999999999999996"/>
    <n v="66.173999333381659"/>
  </r>
  <r>
    <x v="1"/>
    <s v="Lista Espera FTTH"/>
    <x v="3"/>
    <s v="LdE/09/Medina de Pomar#SO221166135141 #Calle Medina de Rioseco 2"/>
    <n v="8475237"/>
    <s v="[EirvaCNTf]"/>
    <x v="5"/>
    <s v="Solicitada Anulación"/>
    <d v="2023-09-18T00:00:00"/>
    <x v="188"/>
    <d v="2023-05-15T00:00:00"/>
    <m/>
    <m/>
    <d v="2024-03-21T00:00:00"/>
    <d v="2024-04-01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Sin Definir"/>
    <x v="3"/>
    <s v="MEDINA POMAR:Z214395-1 0COBR A101"/>
    <n v="2088221"/>
    <s v="[EirmtpvjsSceCNTfFg]"/>
    <x v="0"/>
    <s v="Confirmado"/>
    <d v="2023-05-19T00:00:00"/>
    <x v="105"/>
    <d v="2023-05-31T00:00:00"/>
    <d v="2023-06-09T00:00:00"/>
    <m/>
    <d v="2023-07-05T00:00:00"/>
    <d v="2023-08-07T00:00:00"/>
    <s v="519 CONDOR"/>
    <s v="519 CONDOR"/>
    <s v="519 CONDOR"/>
    <n v="25.19000006467104"/>
    <n v="12.029999613761902"/>
    <n v="11.556700095459075"/>
    <n v="48.77669977389202"/>
    <n v="56.782814000000002"/>
    <n v="-8.0061142261079823"/>
    <n v="56.782814000000002"/>
    <n v="-8.0061142261079823"/>
  </r>
  <r>
    <x v="1"/>
    <s v="Lista Espera FTTH"/>
    <x v="3"/>
    <s v="LdE/09/Vilviestre del Pinar#SO221063154880 #Calle las Vegas,6"/>
    <n v="8476582"/>
    <s v="[EirvaCNTf]"/>
    <x v="5"/>
    <s v="Solicitada Anulación"/>
    <d v="2024-03-21T00:00:00"/>
    <x v="188"/>
    <d v="2023-05-15T00:00:00"/>
    <m/>
    <m/>
    <d v="2024-03-21T00:00:00"/>
    <d v="2024-04-01T00:00:00"/>
    <s v="519 CONDOR"/>
    <s v="N/A"/>
    <s v="519 CONDOR"/>
    <n v="11.34000039100647"/>
    <n v="0"/>
    <n v="6"/>
    <n v="17.34000039100647"/>
    <n v="3.5999999999999996"/>
    <n v="13.74000039100647"/>
    <n v="7.1999999999999993"/>
    <n v="10.14000039100647"/>
  </r>
  <r>
    <x v="1"/>
    <s v="Lista Espera FTTH"/>
    <x v="3"/>
    <s v="LdE/09/Villarcayo de Merindad de Cast#SO230581536139 #Calle Jerbo 5, B"/>
    <n v="8480819"/>
    <s v="[EirvaCNTf]"/>
    <x v="5"/>
    <s v="Solicitada Anulación"/>
    <d v="2024-03-21T00:00:00"/>
    <x v="514"/>
    <d v="2023-05-19T00:00:00"/>
    <m/>
    <m/>
    <d v="2024-03-21T00:00:00"/>
    <d v="2024-04-01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Canicosa de la Sierra#SO230581525744 #Calle San Bartolome 22"/>
    <n v="8481132"/>
    <s v="[irvceCNTFg]"/>
    <x v="0"/>
    <s v="Confirmado"/>
    <m/>
    <x v="718"/>
    <d v="2023-05-23T00:00:00"/>
    <d v="2023-06-14T00:00:00"/>
    <m/>
    <d v="2023-06-14T00:00:00"/>
    <d v="2023-07-13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Burgos#SO230581934142 #Barrio San Cristobal 1, Planta 4, Puerta"/>
    <n v="8483359"/>
    <s v="[irvceCNTFg]"/>
    <x v="0"/>
    <s v="Confirmado"/>
    <m/>
    <x v="719"/>
    <d v="2023-05-29T00:00:00"/>
    <d v="2023-05-29T00:00:00"/>
    <m/>
    <d v="2023-06-01T00:00:00"/>
    <d v="2023-07-03T00:00:00"/>
    <s v="519 CONDOR"/>
    <s v="N/A"/>
    <s v="519 CONDOR"/>
    <n v="16.795599848031998"/>
    <n v="0"/>
    <n v="6"/>
    <n v="22.795599848031998"/>
    <n v="24.591232000000002"/>
    <n v="-1.7956321519680039"/>
    <n v="24.591232000000002"/>
    <n v="-1.7956321519680039"/>
  </r>
  <r>
    <x v="1"/>
    <s v="Lista Espera FTTH"/>
    <x v="3"/>
    <s v="LdE/09/Valle de Mena#SO230581454836 #Diseminado Gijano 63, Nocedal"/>
    <n v="8483380"/>
    <s v="[irvceCNTfFg]"/>
    <x v="0"/>
    <s v="Confirmado"/>
    <m/>
    <x v="104"/>
    <d v="2023-05-26T00:00:00"/>
    <d v="2023-05-26T00:00:00"/>
    <m/>
    <d v="2023-05-30T00:00:00"/>
    <d v="2023-06-28T00:00:00"/>
    <s v="519 CONDOR"/>
    <s v="N/A"/>
    <s v="519 CONDOR"/>
    <n v="9.0743000507354736"/>
    <n v="0"/>
    <n v="6"/>
    <n v="15.074300050735474"/>
    <n v="15.583748000000002"/>
    <n v="-0.50944794926452808"/>
    <n v="15.583748"/>
    <n v="-0.5094479492645263"/>
  </r>
  <r>
    <x v="1"/>
    <s v="Lista Espera FTTH"/>
    <x v="3"/>
    <s v="LdE/09/Aranda de Duero#23015782359#Camino de Picocho 25 Bajo"/>
    <n v="8482731"/>
    <s v="[irveCNTg]"/>
    <x v="1"/>
    <s v="Pend. Cierre Material"/>
    <m/>
    <x v="720"/>
    <d v="2023-06-02T00:00:00"/>
    <d v="2023-09-04T00:00:00"/>
    <m/>
    <d v="2023-09-04T00:00:00"/>
    <d v="2023-09-26T00:00:00"/>
    <s v="519 CONDOR"/>
    <s v="N/A"/>
    <s v="519 CONDOR"/>
    <n v="92.279698431491852"/>
    <n v="0"/>
    <n v="6"/>
    <n v="98.279698431491852"/>
    <n v="59.116188000000001"/>
    <n v="39.163510431491851"/>
    <n v="62.032187999999998"/>
    <n v="36.247510431491854"/>
  </r>
  <r>
    <x v="1"/>
    <s v="Sin Definir"/>
    <x v="3"/>
    <s v="IBEAS JUARRO:Z373731 UNI21 CASTOR A101"/>
    <n v="2062562"/>
    <s v="[EirmtpvjsScexLCNTg]"/>
    <x v="1"/>
    <s v="Pend. Cierre Material"/>
    <d v="2023-05-12T00:00:00"/>
    <x v="75"/>
    <d v="2023-05-25T00:00:00"/>
    <d v="2024-01-22T00:00:00"/>
    <m/>
    <d v="2025-05-12T00:00:00"/>
    <d v="2025-06-03T00:00:00"/>
    <s v="519 CONDOR"/>
    <s v="N/A"/>
    <s v="519 CONDOR"/>
    <n v="206.93130003732517"/>
    <n v="0"/>
    <n v="28.493499889668072"/>
    <n v="235.42479992699324"/>
    <n v="453.43247200000013"/>
    <n v="-218.00767207300689"/>
    <n v="453.43247200000008"/>
    <n v="-218.00767207300683"/>
  </r>
  <r>
    <x v="1"/>
    <s v="Sin Definir"/>
    <x v="3"/>
    <s v="MEDINA POMAR:Z346753-2 UNI21 A102"/>
    <n v="2093517"/>
    <s v="[EidrmtpvsScxLCP]"/>
    <x v="2"/>
    <s v="Otras Causas"/>
    <d v="2023-05-12T00:00:00"/>
    <x v="692"/>
    <d v="2025-05-08T00:00:00"/>
    <m/>
    <d v="2025-10-10T00:00:00"/>
    <m/>
    <m/>
    <s v="519 CONDOR"/>
    <s v="519 CONDOR"/>
    <s v="519 CONDOR"/>
    <n v="33.46000063419342"/>
    <n v="4.4900000095367432"/>
    <n v="13.059700050062688"/>
    <n v="51.009700693792851"/>
    <n v="1.8180000000000001"/>
    <n v="49.191700693792853"/>
    <n v="1.8180000000000001"/>
    <n v="49.191700693792853"/>
  </r>
  <r>
    <x v="1"/>
    <s v="Sin Definir"/>
    <x v="3"/>
    <s v="BG/GAMONAL:Z144749-2 0COBR A104"/>
    <n v="2096037"/>
    <s v="[EirmtpvjsSceCNTg]"/>
    <x v="1"/>
    <s v="Pend. Cierre Material"/>
    <d v="2023-05-24T00:00:00"/>
    <x v="2"/>
    <d v="2023-08-18T00:00:00"/>
    <d v="2023-09-01T00:00:00"/>
    <m/>
    <d v="2023-10-09T00:00:00"/>
    <d v="2023-10-18T00:00:00"/>
    <s v="519 CONDOR"/>
    <s v="N/A"/>
    <s v="519 CONDOR"/>
    <n v="98.180000856518745"/>
    <n v="0"/>
    <n v="16.876699843033407"/>
    <n v="115.05670069955215"/>
    <n v="151.19005800000002"/>
    <n v="-36.133357300447869"/>
    <n v="151.19005799999999"/>
    <n v="-36.133357300447841"/>
  </r>
  <r>
    <x v="1"/>
    <s v="Sin Definir"/>
    <x v="3"/>
    <s v="BG/GAMONAL:Z156906-1 0COBR A107"/>
    <n v="2096111"/>
    <s v="[EirmtpvjsSceCNTfFg]"/>
    <x v="0"/>
    <s v="Confirmado"/>
    <d v="2023-05-24T00:00:00"/>
    <x v="118"/>
    <d v="2023-07-11T00:00:00"/>
    <d v="2023-08-01T00:00:00"/>
    <m/>
    <d v="2023-08-07T00:00:00"/>
    <d v="2023-08-17T00:00:00"/>
    <s v="519 CONDOR"/>
    <s v="N/A"/>
    <s v="519 CONDOR"/>
    <n v="51.860000528395176"/>
    <n v="0"/>
    <n v="13.539800045792759"/>
    <n v="65.399800574187935"/>
    <n v="74.256503000000038"/>
    <n v="-8.8567024258121023"/>
    <n v="74.256502999999995"/>
    <n v="-8.8567024258120597"/>
  </r>
  <r>
    <x v="1"/>
    <s v="Sin Definir"/>
    <x v="3"/>
    <s v="MEDINA POMAR:Z214364-1 0COBR A101"/>
    <n v="2096230"/>
    <s v="[EirmtpvjsSceCNTfFg]"/>
    <x v="0"/>
    <s v="Confirmado"/>
    <d v="2023-05-24T00:00:00"/>
    <x v="611"/>
    <d v="2023-07-31T00:00:00"/>
    <d v="2023-08-17T00:00:00"/>
    <m/>
    <d v="2023-10-19T00:00:00"/>
    <d v="2023-11-09T00:00:00"/>
    <s v="519 CONDOR"/>
    <s v="519 CONDOR"/>
    <s v="519 CONDOR"/>
    <n v="111.82000005990267"/>
    <n v="4.7099998593330383"/>
    <n v="17.638300167807188"/>
    <n v="134.16830008704289"/>
    <n v="128.63383400000001"/>
    <n v="5.5344660870428868"/>
    <n v="124.13383400000002"/>
    <n v="10.034466087042873"/>
  </r>
  <r>
    <x v="1"/>
    <s v="Sin Definir"/>
    <x v="3"/>
    <s v="MEDINA POMAR:Z214409-1 0COBR A101"/>
    <n v="2096232"/>
    <s v="[EirmtpvjsSceCNTfFg]"/>
    <x v="0"/>
    <s v="Confirmado"/>
    <d v="2023-05-24T00:00:00"/>
    <x v="128"/>
    <d v="2023-07-26T00:00:00"/>
    <d v="2023-08-11T00:00:00"/>
    <m/>
    <d v="2023-11-08T00:00:00"/>
    <d v="2023-11-17T00:00:00"/>
    <s v="519 CONDOR"/>
    <s v="519 CONDOR"/>
    <s v="519 CONDOR"/>
    <n v="56.930000323802233"/>
    <n v="0.69999998807907104"/>
    <n v="13.810699964969608"/>
    <n v="71.440700276850919"/>
    <n v="49.566040999999998"/>
    <n v="21.87465927685092"/>
    <n v="49.566041000000006"/>
    <n v="21.874659276850913"/>
  </r>
  <r>
    <x v="1"/>
    <s v="Sin Definir"/>
    <x v="3"/>
    <s v="09 PNGO.: ALIM  A-101A UNICO21 LYC PRADOLUEN 1"/>
    <n v="8409917"/>
    <s v="[EirvcexLCNTfFg]"/>
    <x v="0"/>
    <s v="Confirmado"/>
    <d v="2023-05-22T00:00:00"/>
    <x v="695"/>
    <d v="2023-05-22T00:00:00"/>
    <d v="2024-06-11T00:00:00"/>
    <m/>
    <d v="2024-12-19T00:00:00"/>
    <d v="2025-01-22T00:00:00"/>
    <s v="519 CONDOR"/>
    <s v="N/A"/>
    <s v="519 CONDOR"/>
    <n v="1345.9231843352318"/>
    <n v="0"/>
    <n v="118.72757586933869"/>
    <n v="1464.6507602045704"/>
    <n v="1341.2480620000001"/>
    <n v="123.40269820457024"/>
    <n v="1341.2480619999997"/>
    <n v="123.4026982045707"/>
  </r>
  <r>
    <x v="1"/>
    <s v="Lista Espera FTTH"/>
    <x v="3"/>
    <s v="LdE/09/Salas de los Infantes#SO230581282899 #Calle Fuente del Rey 3, C"/>
    <n v="8482251"/>
    <s v="[irvcaCNTfF]"/>
    <x v="5"/>
    <s v="Solicitada Anulación"/>
    <m/>
    <x v="718"/>
    <d v="2023-05-23T00:00:00"/>
    <m/>
    <m/>
    <d v="2024-07-31T00:00:00"/>
    <d v="2024-09-02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Valle de Mena#SO230581782274 #Carretera Nocedal 2, Nocedal"/>
    <n v="8486585"/>
    <s v="[irvceCNTFg]"/>
    <x v="0"/>
    <s v="Confirmado"/>
    <m/>
    <x v="502"/>
    <d v="2023-06-05T00:00:00"/>
    <d v="2023-06-05T00:00:00"/>
    <m/>
    <d v="2023-06-07T00:00:00"/>
    <d v="2023-07-13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Sin Definir"/>
    <x v="3"/>
    <s v="MIRANDA E/AREN:Z144128-2 0COBR A101"/>
    <n v="2098637"/>
    <s v="[EirmtpvjsSceCNTfFg]"/>
    <x v="0"/>
    <s v="Confirmado"/>
    <d v="2023-06-01T00:00:00"/>
    <x v="61"/>
    <d v="2023-08-17T00:00:00"/>
    <d v="2023-09-07T00:00:00"/>
    <m/>
    <d v="2023-10-13T00:00:00"/>
    <d v="2023-10-19T00:00:00"/>
    <s v="519 CONDOR"/>
    <s v="N/A"/>
    <s v="519 CONDOR"/>
    <n v="106.42000104486942"/>
    <n v="0"/>
    <n v="17.186799857464436"/>
    <n v="123.60680090233386"/>
    <n v="123.51351100000001"/>
    <n v="9.3289902333850705E-2"/>
    <n v="123.51351100000001"/>
    <n v="9.3289902333850705E-2"/>
  </r>
  <r>
    <x v="1"/>
    <s v="Sin Definir"/>
    <x v="3"/>
    <s v="09 MEFE.: ALIM A-101A UNICO21 MELGAR 1 "/>
    <n v="8482578"/>
    <s v="[irvceCNTFg]"/>
    <x v="0"/>
    <s v="Confirmado"/>
    <m/>
    <x v="485"/>
    <d v="2023-05-30T00:00:00"/>
    <d v="2023-10-26T00:00:00"/>
    <m/>
    <d v="2024-02-28T00:00:00"/>
    <d v="2024-03-21T00:00:00"/>
    <s v="519 CONDOR"/>
    <s v="N/A"/>
    <s v="519 CONDOR"/>
    <n v="804.24439416080713"/>
    <n v="0"/>
    <n v="71.024461658926384"/>
    <n v="875.26885581973352"/>
    <n v="844.34589200000005"/>
    <n v="30.922963819733468"/>
    <n v="844.34589200000005"/>
    <n v="30.922963819733468"/>
  </r>
  <r>
    <x v="1"/>
    <s v="Lista Espera FTTH"/>
    <x v="3"/>
    <s v="LdE/09/BURGOS#23016260802#Paseo Pisones, 00049-CENTRO PRELABORAL , Baj"/>
    <n v="8488858"/>
    <s v="[irvceCNTFg]"/>
    <x v="0"/>
    <s v="Confirmado"/>
    <m/>
    <x v="720"/>
    <d v="2023-06-02T00:00:00"/>
    <d v="2023-07-21T00:00:00"/>
    <m/>
    <d v="2023-07-24T00:00:00"/>
    <d v="2023-08-24T00:00:00"/>
    <s v="519 CONDOR"/>
    <s v="N/A"/>
    <s v="519 CONDOR"/>
    <n v="55.790300250053406"/>
    <n v="0"/>
    <n v="6"/>
    <n v="61.790300250053406"/>
    <n v="67.295604999999995"/>
    <n v="-5.505304749946589"/>
    <n v="67.295604999999995"/>
    <n v="-5.505304749946589"/>
  </r>
  <r>
    <x v="1"/>
    <s v="Lista Espera FTTH"/>
    <x v="3"/>
    <s v="LdE/09/Valle de Mena#SO230683252759 #Poblado Caniego 6, Caniego"/>
    <n v="8491848"/>
    <s v="[irvceCNTg]"/>
    <x v="1"/>
    <s v="Pend. Cierre Material"/>
    <m/>
    <x v="98"/>
    <d v="2023-06-16T00:00:00"/>
    <d v="2023-07-13T00:00:00"/>
    <m/>
    <d v="2023-07-13T00:00:00"/>
    <d v="2023-08-10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Sin Definir"/>
    <x v="3"/>
    <s v="IBEAS JUARRO:Z373734 UNI21 CASTOR A101"/>
    <n v="2062564"/>
    <s v="[EirmtpvjsScexLCNTfFg]"/>
    <x v="0"/>
    <s v="Confirmado"/>
    <d v="2023-02-03T00:00:00"/>
    <x v="721"/>
    <d v="2025-02-14T00:00:00"/>
    <d v="2025-02-14T00:00:00"/>
    <m/>
    <d v="2025-02-19T00:00:00"/>
    <d v="2025-03-21T00:00:00"/>
    <s v="519 CONDOR"/>
    <s v="N/A"/>
    <s v="519 CONDOR"/>
    <n v="361.80999853461981"/>
    <n v="0"/>
    <n v="39.055799610857662"/>
    <n v="400.86579814547747"/>
    <n v="483.66665499999999"/>
    <n v="-82.800856854522522"/>
    <n v="483.66665499999993"/>
    <n v="-82.800856854522465"/>
  </r>
  <r>
    <x v="1"/>
    <s v="Sin Definir"/>
    <x v="3"/>
    <s v="ARANDA DUERO/M:Z143803-1 UNI21 A101"/>
    <n v="1990604"/>
    <s v="[EirmtpvsScexCNTg]"/>
    <x v="1"/>
    <s v="Pend. Cierre Material"/>
    <d v="2023-07-05T00:00:00"/>
    <x v="722"/>
    <d v="2024-04-11T00:00:00"/>
    <d v="2024-02-15T00:00:00"/>
    <m/>
    <d v="2024-05-14T00:00:00"/>
    <d v="2024-06-04T00:00:00"/>
    <s v="519 CONDOR"/>
    <s v="N/A"/>
    <s v="519 CONDOR"/>
    <n v="183.36999924480915"/>
    <n v="0"/>
    <n v="24.828999544329946"/>
    <n v="208.1989987891391"/>
    <n v="315.68231330999998"/>
    <n v="-107.48331452086089"/>
    <n v="315.68228900000003"/>
    <n v="-107.48329021086093"/>
  </r>
  <r>
    <x v="1"/>
    <s v="Lista Espera FTTH"/>
    <x v="3"/>
    <s v="COMPLEMTENTARIA DE LA ACT 8473664"/>
    <n v="8493674"/>
    <s v="[irvceCNTFg]"/>
    <x v="0"/>
    <s v="Confirmado"/>
    <m/>
    <x v="723"/>
    <d v="2023-06-13T00:00:00"/>
    <d v="2023-06-13T00:00:00"/>
    <m/>
    <d v="2023-08-04T00:00:00"/>
    <d v="2023-08-22T00:00:00"/>
    <s v="519 CONDOR"/>
    <s v="N/A"/>
    <s v="N/A"/>
    <n v="22.394000053405762"/>
    <n v="0"/>
    <n v="0"/>
    <n v="22.394000053405762"/>
    <n v="24.945637000000001"/>
    <n v="-2.5516369465942397"/>
    <n v="24.945637000000001"/>
    <n v="-2.5516369465942397"/>
  </r>
  <r>
    <x v="1"/>
    <s v="Lista Espera FTTH"/>
    <x v="3"/>
    <s v="LdE/09/Valle de Mena#SO230683423998 #Camino Villasuso 20, Villasuso de"/>
    <n v="8493322"/>
    <s v="[irvceCNTg]"/>
    <x v="1"/>
    <s v="Pend. Cierre Material"/>
    <m/>
    <x v="476"/>
    <d v="2023-06-19T00:00:00"/>
    <d v="2023-07-10T00:00:00"/>
    <m/>
    <d v="2023-07-11T00:00:00"/>
    <d v="2023-08-10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HFA/09/BURGOS#SO230683143338#Calle Poeta Martin Garrido 5"/>
    <n v="8491887"/>
    <s v="[irvceCNTFg]"/>
    <x v="0"/>
    <s v="Confirmado"/>
    <m/>
    <x v="476"/>
    <d v="2023-06-19T00:00:00"/>
    <d v="2023-07-24T00:00:00"/>
    <m/>
    <d v="2023-07-25T00:00:00"/>
    <d v="2023-08-24T00:00:00"/>
    <s v="519 CONDOR"/>
    <s v="N/A"/>
    <s v="519 CONDOR"/>
    <n v="13.017799973487854"/>
    <n v="0"/>
    <n v="6"/>
    <n v="19.017799973487854"/>
    <n v="30.140695999999998"/>
    <n v="-11.122896026512144"/>
    <n v="30.140696000000002"/>
    <n v="-11.122896026512148"/>
  </r>
  <r>
    <x v="1"/>
    <s v="Lista Espera FTTH"/>
    <x v="3"/>
    <s v="LdE/09/Villasana de Mena#SO230582730515 #Carretera Burceña 4, Burceña"/>
    <n v="8491465"/>
    <s v="[irvceCNTfFg]"/>
    <x v="0"/>
    <s v="Confirmado"/>
    <m/>
    <x v="724"/>
    <d v="2023-06-15T00:00:00"/>
    <d v="2023-07-14T00:00:00"/>
    <m/>
    <d v="2023-07-18T00:00:00"/>
    <d v="2023-08-14T00:00:00"/>
    <s v="519 CONDOR"/>
    <s v="N/A"/>
    <s v="519 CONDOR"/>
    <n v="17.820000141859055"/>
    <n v="0"/>
    <n v="6"/>
    <n v="23.820000141859055"/>
    <n v="24.717990999999998"/>
    <n v="-0.89799085814094326"/>
    <n v="24.717990999999998"/>
    <n v="-0.89799085814094326"/>
  </r>
  <r>
    <x v="1"/>
    <s v="Sin Definir"/>
    <x v="3"/>
    <s v="MIRANDA E/AREN:Z144071-3 UNI21 A102"/>
    <n v="2101928"/>
    <s v="[EirmtpvcP]"/>
    <x v="2"/>
    <s v="Parámetros de Control"/>
    <d v="2023-09-04T00:00:00"/>
    <x v="725"/>
    <d v="2024-03-26T00:00:00"/>
    <m/>
    <d v="2025-10-10T00:00:00"/>
    <m/>
    <m/>
    <s v="N/A"/>
    <s v="N/A"/>
    <s v="N/A"/>
    <n v="0"/>
    <n v="0"/>
    <n v="0"/>
    <n v="0"/>
    <n v="127.50699599999999"/>
    <n v="-127.50699599999999"/>
    <n v="127.50699599999999"/>
    <n v="-127.50699599999999"/>
  </r>
  <r>
    <x v="1"/>
    <s v="Sin Definir"/>
    <x v="3"/>
    <s v="MIRANDA E/AREN:Z144145-2 UNI21 A104"/>
    <n v="2101930"/>
    <s v="[EirmtpvjsScexLCNTg]"/>
    <x v="1"/>
    <s v="Pend. Cierre Material"/>
    <d v="2025-03-12T00:00:00"/>
    <x v="653"/>
    <d v="2025-04-09T00:00:00"/>
    <d v="2025-06-27T00:00:00"/>
    <m/>
    <d v="2025-09-24T00:00:00"/>
    <d v="2025-10-03T00:00:00"/>
    <s v="519 CONDOR"/>
    <s v="N/A"/>
    <s v="519 CONDOR"/>
    <n v="107.0680001873225"/>
    <n v="0"/>
    <n v="17.234399877762797"/>
    <n v="124.30240006508529"/>
    <n v="214.02899399999995"/>
    <n v="-89.726593934914661"/>
    <n v="214.02899400000001"/>
    <n v="-89.726593934914717"/>
  </r>
  <r>
    <x v="1"/>
    <s v="Sin Definir"/>
    <x v="3"/>
    <s v="MIRANDA E/AREN:Z144166-3 UNI21 A102"/>
    <n v="2101931"/>
    <s v="[Eiaf]"/>
    <x v="5"/>
    <s v="Anulado"/>
    <d v="2023-08-29T00:00:00"/>
    <x v="136"/>
    <d v="2023-08-29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Valle de Mena#SO230683739663 #Lugar Diseminado 64"/>
    <n v="8493605"/>
    <s v="[irveCNTg]"/>
    <x v="1"/>
    <s v="Pend. Cierre Material"/>
    <m/>
    <x v="723"/>
    <d v="2023-06-13T00:00:00"/>
    <d v="2023-08-28T00:00:00"/>
    <m/>
    <d v="2023-08-28T00:00:00"/>
    <d v="2023-09-15T00:00:00"/>
    <s v="519 CONDOR"/>
    <s v="N/A"/>
    <s v="519 CONDOR"/>
    <n v="17.472600221633911"/>
    <n v="0"/>
    <n v="6"/>
    <n v="23.472600221633911"/>
    <n v="23.808221"/>
    <n v="-0.3356207783660885"/>
    <n v="23.808221"/>
    <n v="-0.3356207783660885"/>
  </r>
  <r>
    <x v="1"/>
    <s v="Lista Espera FTTH"/>
    <x v="3"/>
    <s v="LdE/09/Valle de Mena#SO230683281318 #Camino Taranco S/N, Taranco"/>
    <n v="8493609"/>
    <s v="[irvceCNTFg]"/>
    <x v="0"/>
    <s v="Confirmado"/>
    <m/>
    <x v="476"/>
    <d v="2023-06-19T00:00:00"/>
    <d v="2023-07-24T00:00:00"/>
    <m/>
    <d v="2023-07-25T00:00:00"/>
    <d v="2023-08-29T00:00:00"/>
    <s v="519 CONDOR"/>
    <s v="N/A"/>
    <s v="N/A"/>
    <n v="23.469399511814117"/>
    <n v="0"/>
    <n v="0"/>
    <n v="23.469399511814117"/>
    <n v="31.676988999999999"/>
    <n v="-8.2075894881858815"/>
    <n v="31.676988999999995"/>
    <n v="-8.207589488185878"/>
  </r>
  <r>
    <x v="1"/>
    <s v="Ampliaciones"/>
    <x v="3"/>
    <s v="BAÑV. (09):AmpliacionCTOSat 20934 Exp 477611"/>
    <n v="8499099"/>
    <s v="[irvceCNTFg]"/>
    <x v="0"/>
    <s v="Confirmado"/>
    <m/>
    <x v="611"/>
    <d v="2023-07-31T00:00:00"/>
    <d v="2023-09-12T00:00:00"/>
    <m/>
    <d v="2023-09-12T00:00:00"/>
    <d v="2023-09-19T00:00:00"/>
    <s v="519 CONDOR"/>
    <s v="N/A"/>
    <s v="N/A"/>
    <n v="9.4443000555038452"/>
    <n v="0"/>
    <n v="0"/>
    <n v="9.4443000555038452"/>
    <n v="20.559761000000002"/>
    <n v="-11.115460944496157"/>
    <n v="20.559760999999998"/>
    <n v="-11.115460944496153"/>
  </r>
  <r>
    <x v="1"/>
    <s v="Lista Espera FTTH"/>
    <x v="3"/>
    <s v="LdE/09/Merindad de Sotoscueva#SO230683960695 #Calle Entrambosrios 43"/>
    <n v="8497798"/>
    <s v="[EirvexLCNTg]"/>
    <x v="1"/>
    <s v="Pend. Cierre Material"/>
    <d v="2024-08-08T00:00:00"/>
    <x v="726"/>
    <d v="2023-06-27T00:00:00"/>
    <d v="2025-08-14T00:00:00"/>
    <m/>
    <d v="2025-09-22T00:00:00"/>
    <d v="2025-10-06T00:00:00"/>
    <s v="519 CONDOR"/>
    <s v="N/A"/>
    <s v="519 CONDOR"/>
    <n v="22.908900260925293"/>
    <n v="0"/>
    <n v="11.565250704942063"/>
    <n v="34.474150965867352"/>
    <n v="44.492440999999999"/>
    <n v="-10.018290034132647"/>
    <n v="44.492440999999999"/>
    <n v="-10.018290034132647"/>
  </r>
  <r>
    <x v="1"/>
    <s v="Lista Espera FTTH"/>
    <x v="3"/>
    <s v="LdE/09/Ameyugo#2023/0966005/8010851#Calle Autopista BU-MZg sn, Area Se"/>
    <n v="8494494"/>
    <s v="[irvceCNTfFg]"/>
    <x v="0"/>
    <s v="Confirmado"/>
    <m/>
    <x v="726"/>
    <d v="2023-06-27T00:00:00"/>
    <d v="2023-06-28T00:00:00"/>
    <m/>
    <d v="2023-07-04T00:00:00"/>
    <d v="2023-08-09T00:00:00"/>
    <s v="519 CONDOR"/>
    <s v="N/A"/>
    <s v="519 CONDOR"/>
    <n v="48.536299884319305"/>
    <n v="0"/>
    <n v="6"/>
    <n v="54.536299884319305"/>
    <n v="59.184926000000004"/>
    <n v="-4.6486261156806989"/>
    <n v="29.231325999999999"/>
    <n v="25.304973884319306"/>
  </r>
  <r>
    <x v="1"/>
    <s v="Lista Espera FTTH"/>
    <x v="3"/>
    <s v="LdE/09/ Peñaranda de Duero#SO230683406307 #Calle Manzano 8"/>
    <n v="8497037"/>
    <s v="[irvcexCNTFg]"/>
    <x v="0"/>
    <s v="Confirmado"/>
    <m/>
    <x v="147"/>
    <d v="2024-03-08T00:00:00"/>
    <d v="2024-03-08T00:00:00"/>
    <m/>
    <d v="2024-04-03T00:00:00"/>
    <d v="2024-04-15T00:00:00"/>
    <s v="519 CONDOR"/>
    <s v="N/A"/>
    <s v="519 CONDOR"/>
    <n v="19.243400573730469"/>
    <n v="0"/>
    <n v="6"/>
    <n v="25.243400573730469"/>
    <n v="43.681001000000002"/>
    <n v="-18.437600426269533"/>
    <n v="43.681001000000002"/>
    <n v="-18.437600426269533"/>
  </r>
  <r>
    <x v="1"/>
    <s v="Lista Espera FTTH"/>
    <x v="3"/>
    <s v="LdE/09/Navas del Pinar#SO230683903697 #Carretera Sagunto 1"/>
    <n v="8500106"/>
    <s v="[EirvaCNTf]"/>
    <x v="5"/>
    <s v="Solicitada Anulación"/>
    <d v="2024-03-27T00:00:00"/>
    <x v="727"/>
    <d v="2023-06-30T00:00:00"/>
    <m/>
    <m/>
    <d v="2024-04-01T00:00:00"/>
    <d v="2024-04-04T00:00:00"/>
    <s v="519 CONDOR"/>
    <s v="N/A"/>
    <s v="519 CONDOR"/>
    <n v="15.272600173950195"/>
    <n v="0"/>
    <n v="6"/>
    <n v="21.272600173950195"/>
    <n v="3.5999999999999996"/>
    <n v="17.672600173950194"/>
    <n v="7.1999999999999993"/>
    <n v="14.072600173950196"/>
  </r>
  <r>
    <x v="1"/>
    <s v="Lista Espera FTTH"/>
    <x v="3"/>
    <s v="LdE/09/Trespaderne#SO230683750207 #Travesía Mijangos 3, Nofuentes"/>
    <n v="8503963"/>
    <s v="[irvexLCNTfg]"/>
    <x v="1"/>
    <s v="Pend. Cierre Material"/>
    <m/>
    <x v="728"/>
    <d v="2023-07-03T00:00:00"/>
    <d v="2025-11-13T00:00:00"/>
    <m/>
    <d v="2025-12-12T00:00:00"/>
    <d v="2026-01-09T00:00:00"/>
    <s v="519 CONDOR"/>
    <s v="N/A"/>
    <s v="519 CONDOR"/>
    <n v="1924.3400000000001"/>
    <n v="0"/>
    <n v="600"/>
    <n v="2524.34"/>
    <n v="40.881732999999997"/>
    <n v="2483.458267"/>
    <n v="40.881733000000004"/>
    <n v="2483.458267"/>
  </r>
  <r>
    <x v="1"/>
    <s v="Sin Definir"/>
    <x v="5"/>
    <s v="VD/VADILLOS:Z114592-2 0COBR A103"/>
    <n v="2102404"/>
    <s v="[EirmtpvjsSceCNTg]"/>
    <x v="1"/>
    <s v="Pend. Cierre Material"/>
    <d v="2023-07-07T00:00:00"/>
    <x v="585"/>
    <d v="2023-09-25T00:00:00"/>
    <d v="2023-10-06T00:00:00"/>
    <m/>
    <d v="2023-12-29T00:00:00"/>
    <d v="2024-01-10T00:00:00"/>
    <s v="519 CONDOR"/>
    <s v="N/A"/>
    <s v="519 CONDOR"/>
    <n v="108.59000069648027"/>
    <n v="0"/>
    <n v="17.532600020633637"/>
    <n v="126.12260071711391"/>
    <n v="163.559673"/>
    <n v="-37.437072282886092"/>
    <n v="143.130571"/>
    <n v="-17.007970282886092"/>
  </r>
  <r>
    <x v="1"/>
    <s v="Sin Definir"/>
    <x v="3"/>
    <s v="TRESPADERNE:Z372504 UNI21 CASTOR A101"/>
    <n v="2052737"/>
    <s v="[EirmtpvjsScexLCNTfFg]"/>
    <x v="0"/>
    <s v="Confirmado"/>
    <d v="2023-07-14T00:00:00"/>
    <x v="128"/>
    <d v="2023-07-26T00:00:00"/>
    <d v="2024-08-05T00:00:00"/>
    <m/>
    <d v="2025-05-31T00:00:00"/>
    <d v="2025-06-19T00:00:00"/>
    <s v="519 CONDOR"/>
    <s v="N/A"/>
    <s v="519 CONDOR"/>
    <n v="268.08999914675951"/>
    <n v="0"/>
    <n v="28.231398991091567"/>
    <n v="296.32139813785108"/>
    <n v="439.96386800000005"/>
    <n v="-143.64246986214897"/>
    <n v="439.96386799999993"/>
    <n v="-143.64246986214886"/>
  </r>
  <r>
    <x v="1"/>
    <s v="Sin Definir"/>
    <x v="3"/>
    <s v="ESPINOSA MONTE:Z358264-7 0COBR A101"/>
    <n v="2065857"/>
    <s v="[EirmtpvjsSceCNTfFg]"/>
    <x v="0"/>
    <s v="Confirmado"/>
    <d v="2023-01-30T00:00:00"/>
    <x v="708"/>
    <d v="2023-08-09T00:00:00"/>
    <d v="2023-08-21T00:00:00"/>
    <m/>
    <d v="2024-03-27T00:00:00"/>
    <d v="2024-04-16T00:00:00"/>
    <s v="519 CONDOR"/>
    <s v="519 CONDOR"/>
    <s v="519 CONDOR"/>
    <n v="174.77000192552805"/>
    <n v="24.759999215602875"/>
    <n v="22.155399981392918"/>
    <n v="221.68540112252384"/>
    <n v="387.77157580000005"/>
    <n v="-166.08617467747621"/>
    <n v="387.77163299999995"/>
    <n v="-166.08623187747611"/>
  </r>
  <r>
    <x v="1"/>
    <s v="Lista Espera FTTH"/>
    <x v="3"/>
    <s v="LdE/09/Caleruega#SO230684500685 #Calle Cava Arriba 61, Planta 0, Puert"/>
    <n v="8505546"/>
    <s v="[EirvceCNTfFg]"/>
    <x v="0"/>
    <s v="Confirmado"/>
    <d v="2023-09-25T00:00:00"/>
    <x v="634"/>
    <d v="2023-07-10T00:00:00"/>
    <d v="2023-12-29T00:00:00"/>
    <m/>
    <d v="2023-12-29T00:00:00"/>
    <d v="2024-01-15T00:00:00"/>
    <s v="519 CONDOR"/>
    <s v="N/A"/>
    <s v="519 CONDOR"/>
    <n v="7.6363000869750977"/>
    <n v="0"/>
    <n v="6"/>
    <n v="13.636300086975098"/>
    <n v="16.062812000000001"/>
    <n v="-2.4265119130249033"/>
    <n v="16.062812000000001"/>
    <n v="-2.4265119130249033"/>
  </r>
  <r>
    <x v="1"/>
    <s v="Lista Espera FTTH"/>
    <x v="3"/>
    <s v="LdE/09/Valle de Mena#SO230785502068 #Camino Barriolaza 7, Planta 0, Pu"/>
    <n v="8507837"/>
    <s v="[irveCNTg]"/>
    <x v="1"/>
    <s v="Pend. Cierre Material"/>
    <m/>
    <x v="118"/>
    <d v="2023-07-11T00:00:00"/>
    <d v="2023-09-06T00:00:00"/>
    <m/>
    <d v="2023-09-06T00:00:00"/>
    <d v="2023-10-04T00:00:00"/>
    <s v="519 CONDOR"/>
    <s v="N/A"/>
    <s v="519 CONDOR"/>
    <n v="7.6363000869750977"/>
    <n v="0"/>
    <n v="6"/>
    <n v="13.636300086975098"/>
    <n v="20.535875000000001"/>
    <n v="-6.8995749130249031"/>
    <n v="20.535875000000001"/>
    <n v="-6.8995749130249031"/>
  </r>
  <r>
    <x v="1"/>
    <s v="Lista Espera FTTH"/>
    <x v="3"/>
    <s v="LdE/09/Madrigalejo del Monte#SO230685105744 #Calle eras del rabanillo "/>
    <n v="8511375"/>
    <s v="[irvceCNTfFg]"/>
    <x v="0"/>
    <s v="Confirmado"/>
    <m/>
    <x v="88"/>
    <d v="2023-07-14T00:00:00"/>
    <d v="2023-12-15T00:00:00"/>
    <m/>
    <d v="2023-12-18T00:00:00"/>
    <d v="2024-01-04T00:00:00"/>
    <s v="519 CONDOR"/>
    <s v="N/A"/>
    <s v="519 CONDOR"/>
    <n v="40.19020026922226"/>
    <n v="0"/>
    <n v="6"/>
    <n v="46.19020026922226"/>
    <n v="44.614680999999997"/>
    <n v="1.5755192692222622"/>
    <n v="44.291081000000005"/>
    <n v="1.899119269222254"/>
  </r>
  <r>
    <x v="1"/>
    <s v="Lista Espera FTTH"/>
    <x v="3"/>
    <s v="LdE/09/Valle de Mena#SO230683742678 #Lugar Diseminado 40"/>
    <n v="8513067"/>
    <s v="[irveCNTg]"/>
    <x v="1"/>
    <s v="Pend. Cierre Material"/>
    <m/>
    <x v="86"/>
    <d v="2023-07-20T00:00:00"/>
    <d v="2023-09-04T00:00:00"/>
    <m/>
    <d v="2023-09-04T00:00:00"/>
    <d v="2023-09-15T00:00:00"/>
    <s v="519 CONDOR"/>
    <s v="N/A"/>
    <s v="519 CONDOR"/>
    <n v="32.357499688863754"/>
    <n v="0"/>
    <n v="6"/>
    <n v="38.357499688863754"/>
    <n v="38.277982000000002"/>
    <n v="7.9517688863752767E-2"/>
    <n v="38.277981999999994"/>
    <n v="7.9517688863759872E-2"/>
  </r>
  <r>
    <x v="1"/>
    <s v="Lista Espera FTTH"/>
    <x v="3"/>
    <s v="LdE/09/Orbaneja Riopico#SO230684334985 #Barrio Quemadillo 19, Quintani"/>
    <n v="8516296"/>
    <s v="[irveCNTg]"/>
    <x v="1"/>
    <s v="Pend. Cierre Material"/>
    <m/>
    <x v="86"/>
    <d v="2023-07-20T00:00:00"/>
    <d v="2023-09-15T00:00:00"/>
    <m/>
    <d v="2023-09-15T00:00:00"/>
    <d v="2023-10-03T00:00:00"/>
    <s v="519 CONDOR"/>
    <s v="N/A"/>
    <s v="519 CONDOR"/>
    <n v="28.669600248336792"/>
    <n v="0"/>
    <n v="6"/>
    <n v="34.669600248336792"/>
    <n v="35.165380999999996"/>
    <n v="-0.49578075166320446"/>
    <n v="35.165380999999996"/>
    <n v="-0.49578075166320446"/>
  </r>
  <r>
    <x v="1"/>
    <s v="Lista Espera FTTH"/>
    <x v="3"/>
    <s v="LdE/09/Burgos#2306/0965013/5972772#Paseo Sierra de Atapuerca, 00004-UN"/>
    <n v="8507936"/>
    <s v="[irveCNTg]"/>
    <x v="1"/>
    <s v="Pend. Cierre Material"/>
    <m/>
    <x v="503"/>
    <d v="2023-07-19T00:00:00"/>
    <d v="2023-08-11T00:00:00"/>
    <m/>
    <d v="2023-08-11T00:00:00"/>
    <d v="2023-09-13T00:00:00"/>
    <s v="519 CONDOR"/>
    <s v="N/A"/>
    <s v="N/A"/>
    <n v="10.076800048351288"/>
    <n v="0"/>
    <n v="0"/>
    <n v="10.076800048351288"/>
    <n v="25.604331999999996"/>
    <n v="-15.527531951648708"/>
    <n v="25.604331999999999"/>
    <n v="-15.527531951648712"/>
  </r>
  <r>
    <x v="1"/>
    <s v="Lista Espera FTTH"/>
    <x v="3"/>
    <s v="LdE/09/#SO230785584588#Calle Parte 20, Los Barrios de Bureba"/>
    <n v="8521058"/>
    <s v="[irveCNTg]"/>
    <x v="1"/>
    <s v="Pend. Cierre Material"/>
    <m/>
    <x v="128"/>
    <d v="2023-07-26T00:00:00"/>
    <d v="2023-09-27T00:00:00"/>
    <m/>
    <d v="2023-09-28T00:00:00"/>
    <d v="2023-10-20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Lista Espera FTTH"/>
    <x v="3"/>
    <s v="LdE/09/Valle de Mena#SO230582862822 #Diseminado Gijano 5, Nocedal"/>
    <n v="8504130"/>
    <s v="[irveCNTg]"/>
    <x v="1"/>
    <s v="Pend. Cierre Material"/>
    <m/>
    <x v="128"/>
    <d v="2023-07-26T00:00:00"/>
    <d v="2023-08-28T00:00:00"/>
    <m/>
    <d v="2023-08-28T00:00:00"/>
    <d v="2023-09-28T00:00:00"/>
    <s v="519 CONDOR"/>
    <s v="N/A"/>
    <s v="N/A"/>
    <n v="75.737298220396042"/>
    <n v="0"/>
    <n v="0"/>
    <n v="75.737298220396042"/>
    <n v="54.778843000000002"/>
    <n v="20.95845522039604"/>
    <n v="54.778843000000002"/>
    <n v="20.95845522039604"/>
  </r>
  <r>
    <x v="1"/>
    <s v="Sin Definir"/>
    <x v="3"/>
    <s v="BRIVIESCA:Z356896 UNICO21 A101"/>
    <n v="2006470"/>
    <s v="[EirmtpvjsSceCNTfFg]"/>
    <x v="0"/>
    <s v="Confirmado"/>
    <d v="2023-05-12T00:00:00"/>
    <x v="727"/>
    <d v="2023-06-30T00:00:00"/>
    <d v="2024-09-30T00:00:00"/>
    <m/>
    <d v="2024-10-31T00:00:00"/>
    <d v="2024-11-15T00:00:00"/>
    <s v="519 CONDOR"/>
    <s v="N/A"/>
    <s v="519 CONDOR"/>
    <n v="127.05999998748302"/>
    <n v="0"/>
    <n v="18.800299500965338"/>
    <n v="145.86029948844836"/>
    <n v="296.9383121300001"/>
    <n v="-151.07801264155174"/>
    <n v="296.93832500000002"/>
    <n v="-151.07802551155166"/>
  </r>
  <r>
    <x v="1"/>
    <s v="Sin Definir"/>
    <x v="3"/>
    <s v="BRIVIESCA:Z356897 UNICO21 A101"/>
    <n v="2006471"/>
    <s v="[EirmtpvjsScexCNTfFg]"/>
    <x v="0"/>
    <s v="Confirmado"/>
    <d v="2023-05-12T00:00:00"/>
    <x v="727"/>
    <d v="2023-06-30T00:00:00"/>
    <d v="2024-07-08T00:00:00"/>
    <m/>
    <d v="2024-10-31T00:00:00"/>
    <d v="2024-11-15T00:00:00"/>
    <s v="519 CONDOR"/>
    <s v="N/A"/>
    <s v="519 CONDOR"/>
    <n v="213.1000002771616"/>
    <n v="0"/>
    <n v="25.056899702916297"/>
    <n v="238.1568999800779"/>
    <n v="754.69933400000014"/>
    <n v="-516.54243401992221"/>
    <n v="754.99305200000003"/>
    <n v="-516.83615201992211"/>
  </r>
  <r>
    <x v="1"/>
    <s v="Sin Definir"/>
    <x v="3"/>
    <s v="TUBILLA LAGO:Z361530 UNI21 CASTOR A101"/>
    <n v="2019588"/>
    <s v="[EirmtpvjsSceLCNTfFg]"/>
    <x v="0"/>
    <s v="Confirmado"/>
    <d v="2022-08-12T00:00:00"/>
    <x v="17"/>
    <d v="2023-07-24T00:00:00"/>
    <d v="2024-07-08T00:00:00"/>
    <m/>
    <d v="2025-05-27T00:00:00"/>
    <d v="2025-06-30T00:00:00"/>
    <s v="519 CONDOR"/>
    <s v="519 CONDOR"/>
    <s v="519 CONDOR"/>
    <n v="293.1899993494153"/>
    <n v="47.139998614788055"/>
    <n v="31.349900203125912"/>
    <n v="371.67989816732927"/>
    <n v="433.33918900000003"/>
    <n v="-61.659290832670763"/>
    <n v="433.33918899999992"/>
    <n v="-61.659290832670649"/>
  </r>
  <r>
    <x v="1"/>
    <s v="Sin Definir"/>
    <x v="3"/>
    <s v="CONDADO:Z366859 UNICO21 A101"/>
    <n v="2031927"/>
    <s v="[EirmtpvjsSceLCNTg]"/>
    <x v="1"/>
    <s v="Pend. Cierre Material"/>
    <d v="2025-03-25T00:00:00"/>
    <x v="729"/>
    <d v="2025-04-25T00:00:00"/>
    <d v="2025-05-29T00:00:00"/>
    <m/>
    <d v="2025-12-22T00:00:00"/>
    <d v="2026-01-02T00:00:00"/>
    <s v="519 CONDOR"/>
    <s v="N/A"/>
    <s v="519 CONDOR"/>
    <n v="172.06000249832869"/>
    <n v="0"/>
    <n v="21.801899775671217"/>
    <n v="193.8619022739999"/>
    <n v="357.46838600000001"/>
    <n v="-163.60648372600011"/>
    <n v="357.46838600000001"/>
    <n v="-163.60648372600011"/>
  </r>
  <r>
    <x v="1"/>
    <s v="Sin Definir"/>
    <x v="3"/>
    <s v="MECERREYES:Z376445 UNICO21 A101"/>
    <n v="2090668"/>
    <s v="[EirmtpvjsSceLCNTfFg]"/>
    <x v="0"/>
    <s v="Confirmado"/>
    <d v="2023-06-29T00:00:00"/>
    <x v="503"/>
    <d v="2023-07-19T00:00:00"/>
    <d v="2024-09-26T00:00:00"/>
    <m/>
    <d v="2024-11-27T00:00:00"/>
    <d v="2024-12-11T00:00:00"/>
    <s v="519 CONDOR"/>
    <s v="N/A"/>
    <s v="519 CONDOR"/>
    <n v="91.059999503195286"/>
    <n v="0"/>
    <n v="16.128400222918387"/>
    <n v="107.18839972611367"/>
    <n v="125.78524299999999"/>
    <n v="-18.596843273886321"/>
    <n v="125.78524300000001"/>
    <n v="-18.596843273886336"/>
  </r>
  <r>
    <x v="1"/>
    <s v="Sin Definir"/>
    <x v="3"/>
    <s v="TORDOMAR:Z324481-3 0COBR A101"/>
    <n v="2102872"/>
    <s v="[EirmtpvjsSceCNTg]"/>
    <x v="1"/>
    <s v="Pend. Cierre Material"/>
    <d v="2024-01-26T00:00:00"/>
    <x v="730"/>
    <d v="2024-01-31T00:00:00"/>
    <d v="2024-02-12T00:00:00"/>
    <m/>
    <d v="2024-02-26T00:00:00"/>
    <d v="2024-03-08T00:00:00"/>
    <s v="519 CONDOR"/>
    <s v="519 CONDOR"/>
    <s v="519 CONDOR"/>
    <n v="18.300000295042992"/>
    <n v="23.219999313354492"/>
    <n v="11.124800099772216"/>
    <n v="52.6447997081697"/>
    <n v="64.142436000000004"/>
    <n v="-11.497636291830304"/>
    <n v="64.142436000000004"/>
    <n v="-11.497636291830304"/>
  </r>
  <r>
    <x v="1"/>
    <s v="Sin Definir"/>
    <x v="3"/>
    <s v="ESPINOSA MONTE:Z346835-3 0COBR A101"/>
    <n v="2104525"/>
    <s v="[EirmtpvjsSceCNTfFg]"/>
    <x v="0"/>
    <s v="Confirmado"/>
    <d v="2023-07-31T00:00:00"/>
    <x v="731"/>
    <d v="2023-09-29T00:00:00"/>
    <d v="2023-10-06T00:00:00"/>
    <m/>
    <d v="2024-01-31T00:00:00"/>
    <d v="2024-02-20T00:00:00"/>
    <s v="519 CONDOR"/>
    <s v="519 CONDOR"/>
    <s v="519 CONDOR"/>
    <n v="190.74000074714422"/>
    <n v="50.309998512268066"/>
    <n v="23.221499658491467"/>
    <n v="264.27149891790373"/>
    <n v="291.55253700000003"/>
    <n v="-27.281038082096302"/>
    <n v="291.55253700000003"/>
    <n v="-27.281038082096302"/>
  </r>
  <r>
    <x v="1"/>
    <s v="Sin Definir"/>
    <x v="3"/>
    <s v="MELGAR FERNAME:Z377512 0COBR A101"/>
    <n v="2104746"/>
    <s v="[EirmtpvsSceCNTfFg]"/>
    <x v="0"/>
    <s v="Confirmado"/>
    <d v="2023-08-26T00:00:00"/>
    <x v="732"/>
    <d v="2024-05-22T00:00:00"/>
    <d v="2024-04-22T00:00:00"/>
    <m/>
    <d v="2024-05-24T00:00:00"/>
    <d v="2024-06-11T00:00:00"/>
    <s v="519 CONDOR"/>
    <s v="N/A"/>
    <s v="519 CONDOR"/>
    <n v="262.31000300869346"/>
    <n v="0"/>
    <n v="28.308399416616567"/>
    <n v="290.61840242531002"/>
    <n v="354.49865000000011"/>
    <n v="-63.880247574690088"/>
    <n v="354.49864999999994"/>
    <n v="-63.880247574689918"/>
  </r>
  <r>
    <x v="1"/>
    <s v="Sin Definir"/>
    <x v="3"/>
    <s v="MELGAR FERNAME:Z377513 0COBR A101"/>
    <n v="2104747"/>
    <s v="[EirmtpvjsSceCNTg]"/>
    <x v="1"/>
    <s v="Pend. Cierre Material"/>
    <d v="2023-08-26T00:00:00"/>
    <x v="597"/>
    <d v="2023-09-27T00:00:00"/>
    <d v="2023-11-02T00:00:00"/>
    <m/>
    <d v="2024-03-16T00:00:00"/>
    <d v="2024-04-09T00:00:00"/>
    <s v="519 CONDOR"/>
    <s v="N/A"/>
    <s v="519 CONDOR"/>
    <n v="151.95000093430281"/>
    <n v="0"/>
    <n v="20.592999503619978"/>
    <n v="172.54300043792279"/>
    <n v="303.953081"/>
    <n v="-131.41008056207721"/>
    <n v="303.953081"/>
    <n v="-131.41008056207721"/>
  </r>
  <r>
    <x v="1"/>
    <s v="Sin Definir"/>
    <x v="3"/>
    <s v="MELGAR FERNAME:Z377514 0COBR A101"/>
    <n v="2104748"/>
    <s v="[EirmtpvjsSceCNTfFg]"/>
    <x v="0"/>
    <s v="Confirmado"/>
    <d v="2023-08-26T00:00:00"/>
    <x v="733"/>
    <d v="2023-10-10T00:00:00"/>
    <d v="2023-11-02T00:00:00"/>
    <m/>
    <d v="2024-03-20T00:00:00"/>
    <d v="2024-03-26T00:00:00"/>
    <s v="519 CONDOR"/>
    <s v="N/A"/>
    <s v="519 CONDOR"/>
    <n v="165.7800014577806"/>
    <n v="0"/>
    <n v="21.651400206281238"/>
    <n v="187.43140166406184"/>
    <n v="481.82312899999999"/>
    <n v="-294.39172733593819"/>
    <n v="481.82312899999999"/>
    <n v="-294.39172733593819"/>
  </r>
  <r>
    <x v="1"/>
    <s v="Sin Definir"/>
    <x v="3"/>
    <s v="MELGAR FERNAME:Z377515 0COBR A101"/>
    <n v="2104749"/>
    <s v="[EirmtpvjsSceCNTfFg]"/>
    <x v="0"/>
    <s v="Confirmado"/>
    <d v="2023-08-26T00:00:00"/>
    <x v="734"/>
    <d v="2023-10-19T00:00:00"/>
    <d v="2023-11-02T00:00:00"/>
    <m/>
    <d v="2024-03-16T00:00:00"/>
    <d v="2024-03-26T00:00:00"/>
    <s v="519 CONDOR"/>
    <s v="N/A"/>
    <s v="519 CONDOR"/>
    <n v="293.72000312060118"/>
    <n v="0"/>
    <n v="30.710799875614043"/>
    <n v="324.43080299621522"/>
    <n v="516.42644500000017"/>
    <n v="-191.99564200378495"/>
    <n v="516.42644500000017"/>
    <n v="-191.99564200378495"/>
  </r>
  <r>
    <x v="1"/>
    <s v="Sin Definir"/>
    <x v="3"/>
    <s v="MELGAR FERNAME:Z377519 0COBR A101"/>
    <n v="2104752"/>
    <s v="[EirmtpvjsSceCNTfFg]"/>
    <x v="0"/>
    <s v="Confirmado"/>
    <d v="2023-08-26T00:00:00"/>
    <x v="735"/>
    <d v="2023-10-24T00:00:00"/>
    <d v="2023-11-02T00:00:00"/>
    <m/>
    <d v="2024-03-20T00:00:00"/>
    <d v="2024-04-15T00:00:00"/>
    <s v="519 CONDOR"/>
    <s v="N/A"/>
    <s v="519 CONDOR"/>
    <n v="73.690000854432583"/>
    <n v="0"/>
    <n v="15.016799905967716"/>
    <n v="88.706800760400299"/>
    <n v="139.37123399999999"/>
    <n v="-50.664433239599688"/>
    <n v="139.36766299999999"/>
    <n v="-50.660862239599695"/>
  </r>
  <r>
    <x v="1"/>
    <s v="Sin Definir"/>
    <x v="3"/>
    <s v="MELGAR FERNAME:Z377520 0COBR A101"/>
    <n v="2104753"/>
    <s v="[EirmtpvjsSceCNTg]"/>
    <x v="1"/>
    <s v="Pend. Cierre Material"/>
    <d v="2023-08-26T00:00:00"/>
    <x v="736"/>
    <d v="2023-10-25T00:00:00"/>
    <d v="2023-11-02T00:00:00"/>
    <m/>
    <d v="2024-03-19T00:00:00"/>
    <d v="2024-04-03T00:00:00"/>
    <s v="519 CONDOR"/>
    <s v="N/A"/>
    <s v="519 CONDOR"/>
    <n v="14.100000277161598"/>
    <n v="0"/>
    <n v="10.820300146632642"/>
    <n v="24.920300423794238"/>
    <n v="25.988365999999999"/>
    <n v="-1.0680655762057611"/>
    <n v="25.988365999999999"/>
    <n v="-1.0680655762057611"/>
  </r>
  <r>
    <x v="1"/>
    <s v="Sin Definir"/>
    <x v="3"/>
    <s v="MELGAR FERNAME:Z377521 0COBR A101"/>
    <n v="2104754"/>
    <s v="[EirmtpvjsSceCNTfFg]"/>
    <x v="0"/>
    <s v="Confirmado"/>
    <d v="2023-08-26T00:00:00"/>
    <x v="736"/>
    <d v="2023-10-25T00:00:00"/>
    <d v="2024-02-26T00:00:00"/>
    <m/>
    <d v="2024-05-24T00:00:00"/>
    <d v="2024-05-30T00:00:00"/>
    <s v="519 CONDOR"/>
    <s v="N/A"/>
    <s v="519 CONDOR"/>
    <n v="64.240000396966934"/>
    <n v="0"/>
    <n v="14.218100201530007"/>
    <n v="78.458100598496941"/>
    <n v="100.11301"/>
    <n v="-21.654909401503062"/>
    <n v="100.11301000000003"/>
    <n v="-21.65490940150309"/>
  </r>
  <r>
    <x v="1"/>
    <s v="Sin Definir"/>
    <x v="3"/>
    <s v="MELGAR FERNAME:Z377523 0COBR  A101"/>
    <n v="2104755"/>
    <s v="[EirmtpvjsSceCNTfFg]"/>
    <x v="0"/>
    <s v="Confirmado"/>
    <d v="2023-08-26T00:00:00"/>
    <x v="737"/>
    <d v="2023-10-26T00:00:00"/>
    <d v="2023-11-06T00:00:00"/>
    <m/>
    <d v="2024-03-20T00:00:00"/>
    <d v="2024-03-28T00:00:00"/>
    <s v="519 CONDOR"/>
    <s v="N/A"/>
    <s v="519 CONDOR"/>
    <n v="31.530000049620867"/>
    <n v="0"/>
    <n v="11.983700112617761"/>
    <n v="43.513700162238628"/>
    <n v="58.601111000000003"/>
    <n v="-15.087410837761375"/>
    <n v="58.601110999999996"/>
    <n v="-15.087410837761368"/>
  </r>
  <r>
    <x v="1"/>
    <s v="Sin Definir"/>
    <x v="5"/>
    <s v="PEÑAFLOR HORNI:Z375665 0COBR CASTOR A101"/>
    <n v="2082630"/>
    <s v="[EirmtpvjsScexCNTfF]"/>
    <x v="0"/>
    <s v="Confirmado"/>
    <d v="2023-05-05T00:00:00"/>
    <x v="738"/>
    <d v="2023-09-07T00:00:00"/>
    <d v="2024-03-11T00:00:00"/>
    <m/>
    <d v="2025-02-19T00:00:00"/>
    <d v="2025-02-19T00:00:00"/>
    <s v="519 CONDOR"/>
    <s v="519 CONDOR"/>
    <s v="519 CONDOR"/>
    <n v="1050.4699949510396"/>
    <n v="56.839998185634613"/>
    <n v="85.986598732770972"/>
    <n v="1193.2965918694451"/>
    <n v="32.205719999999999"/>
    <n v="1161.0908718694452"/>
    <n v="35.805720000000001"/>
    <n v="1157.4908718694451"/>
  </r>
  <r>
    <x v="1"/>
    <s v="Lista Espera FTTH"/>
    <x v="3"/>
    <s v="LdE/09/#SO230786886849 #Calle Alta 31, Castrillo del Val"/>
    <n v="8521090"/>
    <s v="[EirvceCNTFg]"/>
    <x v="0"/>
    <s v="Confirmado"/>
    <d v="2024-04-22T00:00:00"/>
    <x v="17"/>
    <d v="2023-07-24T00:00:00"/>
    <d v="2024-04-25T00:00:00"/>
    <m/>
    <d v="2024-06-12T00:00:00"/>
    <d v="2024-06-21T00:00:00"/>
    <s v="519 CONDOR"/>
    <s v="N/A"/>
    <s v="519 CONDOR"/>
    <n v="17.472600221633911"/>
    <n v="0"/>
    <n v="6"/>
    <n v="23.472600221633911"/>
    <n v="124.87661600000001"/>
    <n v="-101.4040157783661"/>
    <n v="124.87661600000001"/>
    <n v="-101.4040157783661"/>
  </r>
  <r>
    <x v="1"/>
    <s v="Lista Espera FTTH"/>
    <x v="3"/>
    <s v="LdE/09/#SO230684838587 #Calle Aniceto Ramirez 44"/>
    <n v="8521156"/>
    <s v="[irvceCNTfFg]"/>
    <x v="0"/>
    <s v="Confirmado"/>
    <m/>
    <x v="17"/>
    <d v="2023-07-24T00:00:00"/>
    <d v="2023-09-13T00:00:00"/>
    <m/>
    <d v="2024-02-06T00:00:00"/>
    <d v="2024-02-16T00:00:00"/>
    <s v="519 CONDOR"/>
    <s v="N/A"/>
    <s v="519 CONDOR"/>
    <n v="25.108900308609009"/>
    <n v="0"/>
    <n v="6"/>
    <n v="31.108900308609009"/>
    <n v="37.595200999999996"/>
    <n v="-6.4863006913909871"/>
    <n v="37.595201000000003"/>
    <n v="-6.4863006913909942"/>
  </r>
  <r>
    <x v="1"/>
    <s v="Lista Espera FTTH"/>
    <x v="3"/>
    <s v="LdE/09/Quintana del Pidio#SO230786889759 #Calle Soto 17"/>
    <n v="8524347"/>
    <s v="[irvceCNTfFg]"/>
    <x v="0"/>
    <s v="Confirmado"/>
    <m/>
    <x v="92"/>
    <d v="2023-07-28T00:00:00"/>
    <d v="2024-01-31T00:00:00"/>
    <m/>
    <d v="2024-01-31T00:00:00"/>
    <d v="2024-02-16T00:00:00"/>
    <s v="519 CONDOR"/>
    <s v="N/A"/>
    <s v="519 CONDOR"/>
    <n v="26.161000546693799"/>
    <n v="0"/>
    <n v="6"/>
    <n v="32.161000546693799"/>
    <n v="32.620888000000001"/>
    <n v="-0.45988745330620162"/>
    <n v="32.620887999999994"/>
    <n v="-0.45988745330619452"/>
  </r>
  <r>
    <x v="1"/>
    <s v="Lista Espera FTTH"/>
    <x v="3"/>
    <s v="LdE/09/Merindad de Valdeporres#SO230785648598 #Urbanización Almudena 3"/>
    <n v="8524364"/>
    <s v="[irvceCNTfFg]"/>
    <x v="0"/>
    <s v="Confirmado"/>
    <m/>
    <x v="92"/>
    <d v="2023-07-28T00:00:00"/>
    <d v="2023-12-22T00:00:00"/>
    <m/>
    <d v="2023-12-22T00:00:00"/>
    <d v="2024-01-16T00:00:00"/>
    <s v="519 CONDOR"/>
    <s v="N/A"/>
    <s v="519 CONDOR"/>
    <n v="25.108900308609009"/>
    <n v="0"/>
    <n v="6"/>
    <n v="31.108900308609009"/>
    <n v="31.553773"/>
    <n v="-0.44487269139099084"/>
    <n v="31.553773000000003"/>
    <n v="-0.44487269139099439"/>
  </r>
  <r>
    <x v="1"/>
    <s v="Lista Espera FTTH"/>
    <x v="3"/>
    <s v="LdE/09/#2023/0910001/8258622#Calle Paloma/ 00029- / Bajo"/>
    <n v="8523644"/>
    <s v="[irvceCNTFg]"/>
    <x v="0"/>
    <s v="Confirmado"/>
    <m/>
    <x v="611"/>
    <d v="2023-07-31T00:00:00"/>
    <d v="2023-07-31T00:00:00"/>
    <m/>
    <d v="2023-08-10T00:00:00"/>
    <d v="2023-09-06T00:00:00"/>
    <s v="519 CONDOR"/>
    <s v="N/A"/>
    <s v="519 CONDOR"/>
    <n v="12.15310001373291"/>
    <n v="0"/>
    <n v="6"/>
    <n v="18.15310001373291"/>
    <n v="21.518103"/>
    <n v="-3.3650029862670898"/>
    <n v="21.518103"/>
    <n v="-3.3650029862670898"/>
  </r>
  <r>
    <x v="1"/>
    <s v="Lista Espera FTTH"/>
    <x v="3"/>
    <s v="LdE/09/#2023/0966004/8242183#Parque Antonio de Cabezon/ 00014-CASERA O"/>
    <n v="8523646"/>
    <s v="[irveCNTg]"/>
    <x v="1"/>
    <s v="Pend. Cierre Material"/>
    <m/>
    <x v="611"/>
    <d v="2023-07-31T00:00:00"/>
    <d v="2023-08-17T00:00:00"/>
    <m/>
    <d v="2023-08-17T00:00:00"/>
    <d v="2023-09-18T00:00:00"/>
    <s v="519 CONDOR"/>
    <s v="N/A"/>
    <s v="519 CONDOR"/>
    <n v="16.324000120162964"/>
    <n v="0"/>
    <n v="6"/>
    <n v="22.324000120162964"/>
    <n v="26.946451"/>
    <n v="-4.6224508798370358"/>
    <n v="26.946450999999996"/>
    <n v="-4.6224508798370323"/>
  </r>
  <r>
    <x v="1"/>
    <s v="Lista Espera FTTH"/>
    <x v="3"/>
    <s v="HFA/09/MEDINA DE POMAR#SO230787319269#Calle La Penilla 23"/>
    <n v="8525468"/>
    <s v="[EirvaCNTf]"/>
    <x v="5"/>
    <s v="Solicitada Anulación"/>
    <d v="2025-10-21T00:00:00"/>
    <x v="739"/>
    <d v="2025-10-21T00:00:00"/>
    <m/>
    <m/>
    <d v="2025-10-21T00:00:00"/>
    <d v="2025-10-22T00:00:00"/>
    <s v="519 CONDOR"/>
    <s v="N/A"/>
    <s v="519 CONDOR"/>
    <n v="36.664699047803879"/>
    <n v="0"/>
    <n v="6"/>
    <n v="42.664699047803879"/>
    <n v="3.5999999999999996"/>
    <n v="39.064699047803877"/>
    <n v="3.5999999999999996"/>
    <n v="39.064699047803877"/>
  </r>
  <r>
    <x v="1"/>
    <s v="Lista Espera FTTH"/>
    <x v="3"/>
    <s v="LdE/09/Aranda de Duero#2023/0961003/8313257#Carretera de Salas de los "/>
    <n v="8526053"/>
    <s v="[irveCNTg]"/>
    <x v="1"/>
    <s v="Pend. Cierre Material"/>
    <m/>
    <x v="740"/>
    <d v="2024-10-10T00:00:00"/>
    <d v="2024-08-16T00:00:00"/>
    <m/>
    <d v="2024-10-10T00:00:00"/>
    <d v="2024-10-17T00:00:00"/>
    <s v="519 CONDOR"/>
    <s v="N/A"/>
    <s v="519 CONDOR"/>
    <n v="45.771100744605064"/>
    <n v="0"/>
    <n v="6"/>
    <n v="51.771100744605064"/>
    <n v="337.76311399999997"/>
    <n v="-285.99201325539491"/>
    <n v="337.76311400000003"/>
    <n v="-285.99201325539497"/>
  </r>
  <r>
    <x v="1"/>
    <s v="Lista Espera FTTH"/>
    <x v="3"/>
    <s v="LdE/09/San Martín de Rubiales#SO230683403102#Calle Mambrilla 59 Parcel"/>
    <n v="8494745"/>
    <s v="[irvaCNT]"/>
    <x v="5"/>
    <s v="Solicitada Anulación"/>
    <m/>
    <x v="643"/>
    <d v="2023-06-28T00:00:00"/>
    <m/>
    <m/>
    <d v="2025-11-03T00:00:00"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Fuentelcésped#SO230684749462 #Calle Torre 3"/>
    <n v="8501259"/>
    <s v="[EirvaCNTf]"/>
    <x v="5"/>
    <s v="Solicitada Anulación"/>
    <d v="2023-09-18T00:00:00"/>
    <x v="727"/>
    <d v="2023-06-30T00:00:00"/>
    <m/>
    <m/>
    <d v="2024-04-01T00:00:00"/>
    <d v="2024-04-04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Burgos#SO230787641144 #Calle Burgos 4, Planta 1, Puerta E"/>
    <n v="8526394"/>
    <s v="[irvceCNTFg]"/>
    <x v="0"/>
    <s v="Confirmado"/>
    <m/>
    <x v="741"/>
    <d v="2023-08-03T00:00:00"/>
    <d v="2023-08-04T00:00:00"/>
    <m/>
    <d v="2023-08-10T00:00:00"/>
    <d v="2023-09-12T00:00:00"/>
    <s v="519 CONDOR"/>
    <s v="N/A"/>
    <s v="519 CONDOR"/>
    <n v="12.918700098991394"/>
    <n v="0"/>
    <n v="6"/>
    <n v="18.918700098991394"/>
    <n v="38.711831000000004"/>
    <n v="-19.79313090100861"/>
    <n v="38.711831000000004"/>
    <n v="-19.79313090100861"/>
  </r>
  <r>
    <x v="1"/>
    <s v="Sin Definir"/>
    <x v="4"/>
    <s v="S.JULIA VILATO:Z378349 UNICO22 A101"/>
    <n v="2109801"/>
    <s v="[EirmtpvcP]"/>
    <x v="2"/>
    <s v="Parámetros de Control"/>
    <d v="2024-02-05T00:00:00"/>
    <x v="742"/>
    <d v="2024-03-05T00:00:00"/>
    <m/>
    <d v="2024-04-17T00:00:00"/>
    <m/>
    <m/>
    <s v="N/A"/>
    <s v="N/A"/>
    <s v="N/A"/>
    <n v="0"/>
    <n v="0"/>
    <n v="0"/>
    <n v="0"/>
    <n v="40.265166999999998"/>
    <n v="-40.265166999999998"/>
    <n v="40.265166999999998"/>
    <n v="-40.265166999999998"/>
  </r>
  <r>
    <x v="1"/>
    <s v="Sin Definir"/>
    <x v="3"/>
    <s v="CONDADO:Z367047 CASTOR UNICO21 A101"/>
    <n v="2032448"/>
    <s v="[EirmtpvjsScexLCP]"/>
    <x v="2"/>
    <s v="Parámetros de Control"/>
    <d v="2023-08-03T00:00:00"/>
    <x v="743"/>
    <d v="2024-02-01T00:00:00"/>
    <d v="2024-05-09T00:00:00"/>
    <d v="2025-10-24T00:00:00"/>
    <m/>
    <m/>
    <s v="519 CONDOR"/>
    <s v="N/A"/>
    <s v="519 CONDOR"/>
    <n v="1418.0824882730842"/>
    <n v="0"/>
    <n v="112.91699608004842"/>
    <n v="1530.9994843531326"/>
    <n v="0"/>
    <n v="1530.9994843531326"/>
    <n v="0"/>
    <n v="1530.9994843531326"/>
  </r>
  <r>
    <x v="1"/>
    <s v="Sin Definir"/>
    <x v="3"/>
    <s v="MEDINA POMAR:Z214406-1 0COBR A101"/>
    <n v="2072836"/>
    <s v="[EirmtpvjsSceCNTfFg]"/>
    <x v="0"/>
    <s v="Confirmado"/>
    <d v="2023-02-15T00:00:00"/>
    <x v="611"/>
    <d v="2023-07-31T00:00:00"/>
    <d v="2023-08-15T00:00:00"/>
    <m/>
    <d v="2024-05-17T00:00:00"/>
    <d v="2024-05-23T00:00:00"/>
    <s v="519 CONDOR"/>
    <s v="N/A"/>
    <s v="519 CONDOR"/>
    <n v="265.82000088319182"/>
    <n v="0"/>
    <n v="28.705300347686546"/>
    <n v="294.52530123087837"/>
    <n v="284.54762200000005"/>
    <n v="9.9776792308783229"/>
    <n v="284.54762199999999"/>
    <n v="9.9776792308783797"/>
  </r>
  <r>
    <x v="1"/>
    <s v="Sin Definir"/>
    <x v="3"/>
    <s v="PANCORBO:Z324578-2 0COBR A101"/>
    <n v="2096889"/>
    <s v="[EirmtpvjsSceLCNTfFg]"/>
    <x v="0"/>
    <s v="Confirmado"/>
    <d v="2023-08-01T00:00:00"/>
    <x v="640"/>
    <d v="2023-08-08T00:00:00"/>
    <d v="2024-01-22T00:00:00"/>
    <m/>
    <d v="2024-11-27T00:00:00"/>
    <d v="2024-12-19T00:00:00"/>
    <s v="519 CONDOR"/>
    <s v="519 CONDOR"/>
    <s v="519 CONDOR"/>
    <n v="174.88000041246414"/>
    <n v="0.69999998807907104"/>
    <n v="22.313599593335397"/>
    <n v="197.89359999387861"/>
    <n v="135.707123"/>
    <n v="62.186476993878614"/>
    <n v="135.707123"/>
    <n v="62.186476993878614"/>
  </r>
  <r>
    <x v="1"/>
    <s v="Sin Definir"/>
    <x v="3"/>
    <s v="09 0968004: ALIM  A-101A UNICO21 VILLO 1"/>
    <n v="8498419"/>
    <s v="[EirvcexLCNTg]"/>
    <x v="1"/>
    <s v="Pend. Cierre Material"/>
    <d v="2023-06-29T00:00:00"/>
    <x v="129"/>
    <d v="2023-09-18T00:00:00"/>
    <d v="2025-05-28T00:00:00"/>
    <m/>
    <d v="2025-12-12T00:00:00"/>
    <d v="2026-01-12T00:00:00"/>
    <s v="519 CONDOR"/>
    <s v="N/A"/>
    <s v="519 CONDOR"/>
    <n v="4016.9865999999997"/>
    <n v="0"/>
    <n v="293.26064299999996"/>
    <n v="4310.2472429999998"/>
    <n v="5520.6059100000002"/>
    <n v="-1210.3586670000004"/>
    <n v="5520.6059099999993"/>
    <n v="-1210.3586669999995"/>
  </r>
  <r>
    <x v="1"/>
    <s v="Lista Espera FTTH"/>
    <x v="3"/>
    <s v="LdE/09/Quintanar de la Sierra#SO230785624475 #Calle Ernesto Sanz y San"/>
    <n v="8525902"/>
    <s v="[irveCNTg]"/>
    <x v="1"/>
    <s v="Pend. Cierre Material"/>
    <m/>
    <x v="141"/>
    <d v="2023-08-11T00:00:00"/>
    <d v="2023-09-15T00:00:00"/>
    <m/>
    <d v="2023-09-15T00:00:00"/>
    <d v="2023-10-03T00:00:00"/>
    <s v="519 CONDOR"/>
    <s v="N/A"/>
    <s v="519 CONDOR"/>
    <n v="34.977300763130188"/>
    <n v="0"/>
    <n v="6"/>
    <n v="40.977300763130188"/>
    <n v="40.294639000000011"/>
    <n v="0.68266176313017723"/>
    <n v="40.294639000000004"/>
    <n v="0.68266176313018434"/>
  </r>
  <r>
    <x v="1"/>
    <s v="Lista Espera FTTH"/>
    <x v="3"/>
    <s v="LdE/09/Villasana de Mena#SO230787637755 #Calle Ervigio 1"/>
    <n v="8528486"/>
    <s v="[irvceCNTFg]"/>
    <x v="0"/>
    <s v="Confirmado"/>
    <m/>
    <x v="640"/>
    <d v="2023-08-08T00:00:00"/>
    <d v="2023-11-29T00:00:00"/>
    <m/>
    <d v="2024-03-02T00:00:00"/>
    <d v="2024-03-11T00:00:00"/>
    <s v="519 CONDOR"/>
    <s v="N/A"/>
    <s v="519 CONDOR"/>
    <n v="15.20360004901886"/>
    <n v="0"/>
    <n v="6"/>
    <n v="21.20360004901886"/>
    <n v="44.063691999999996"/>
    <n v="-22.860091950981136"/>
    <n v="44.063692000000003"/>
    <n v="-22.860091950981143"/>
  </r>
  <r>
    <x v="1"/>
    <s v="Lista Espera FTTH"/>
    <x v="3"/>
    <s v="LdE/09/Burgos# 2023/0910001/8341172#Calle Lain Calvo 25 local"/>
    <n v="8529200"/>
    <s v="[irvceCNTfFg]"/>
    <x v="0"/>
    <s v="Confirmado"/>
    <m/>
    <x v="744"/>
    <d v="2023-08-14T00:00:00"/>
    <d v="2023-09-15T00:00:00"/>
    <m/>
    <d v="2023-09-15T00:00:00"/>
    <d v="2023-10-11T00:00:00"/>
    <s v="519 CONDOR"/>
    <s v="N/A"/>
    <s v="519 CONDOR"/>
    <n v="11.235199987888336"/>
    <n v="0"/>
    <n v="6"/>
    <n v="17.235199987888336"/>
    <n v="20.211199000000001"/>
    <n v="-2.9759990121116644"/>
    <n v="20.211199000000001"/>
    <n v="-2.9759990121116644"/>
  </r>
  <r>
    <x v="1"/>
    <s v="Lista Espera FTTH"/>
    <x v="3"/>
    <s v="LdE/09/Salas de los Infantes#SO230787181580 #Calle Fuente del Rey 1, C"/>
    <n v="8525527"/>
    <s v="[irvPh]"/>
    <x v="2"/>
    <s v="Otras Causas"/>
    <m/>
    <x v="708"/>
    <d v="2023-08-09T00:00:00"/>
    <m/>
    <d v="2023-09-12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Villasana de Mena#SO230888154585 #Barrio Viñaval 47, Planta 0, "/>
    <n v="8528766"/>
    <s v="[EirvaCNTf]"/>
    <x v="5"/>
    <s v="Solicitada Anulación"/>
    <d v="2023-12-11T00:00:00"/>
    <x v="708"/>
    <d v="2023-08-09T00:00:00"/>
    <m/>
    <m/>
    <d v="2024-04-01T00:00:00"/>
    <d v="2024-04-04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Villasana de Mena#SO230787338327 #Diseminado Burceña 3"/>
    <n v="8529213"/>
    <s v="[EirvaCNTf]"/>
    <x v="5"/>
    <s v="Solicitada Anulación"/>
    <d v="2024-01-10T00:00:00"/>
    <x v="95"/>
    <d v="2023-08-10T00:00:00"/>
    <m/>
    <m/>
    <d v="2024-03-15T00:00:00"/>
    <d v="2024-03-19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Lista Espera FTTH"/>
    <x v="3"/>
    <s v="LdE/09/Trespaderne#8529477# Calle Negro Dia 9 Bajo"/>
    <n v="8529477"/>
    <s v="[irvceCNTfFg]"/>
    <x v="0"/>
    <s v="Confirmado"/>
    <m/>
    <x v="744"/>
    <d v="2023-08-14T00:00:00"/>
    <d v="2023-12-22T00:00:00"/>
    <m/>
    <d v="2023-12-22T00:00:00"/>
    <d v="2024-01-18T00:00:00"/>
    <s v="519 CONDOR"/>
    <s v="N/A"/>
    <s v="519 CONDOR"/>
    <n v="54.475000210106373"/>
    <n v="0"/>
    <n v="6"/>
    <n v="60.475000210106373"/>
    <n v="61.346964"/>
    <n v="-0.87196378989362699"/>
    <n v="61.346963999999993"/>
    <n v="-0.87196378989361989"/>
  </r>
  <r>
    <x v="1"/>
    <s v="Lista Espera FTTH"/>
    <x v="3"/>
    <s v="LdE/09/Milagros#8329099#Calle Avila, 00014- , Bajo-"/>
    <n v="8529527"/>
    <s v="[irvceCNTfFg]"/>
    <x v="0"/>
    <s v="Confirmado"/>
    <m/>
    <x v="61"/>
    <d v="2023-08-17T00:00:00"/>
    <d v="2023-10-23T00:00:00"/>
    <m/>
    <d v="2023-10-23T00:00:00"/>
    <d v="2023-11-17T00:00:00"/>
    <s v="519 CONDOR"/>
    <s v="N/A"/>
    <s v="519 CONDOR"/>
    <n v="80.997602343559265"/>
    <n v="0"/>
    <n v="6"/>
    <n v="86.997602343559265"/>
    <n v="110.123051"/>
    <n v="-23.125448656440739"/>
    <n v="110.12305099999998"/>
    <n v="-23.12544865644071"/>
  </r>
  <r>
    <x v="1"/>
    <s v="Red Distribución"/>
    <x v="6"/>
    <s v="POLA LENA:Z368295 UNICO21 A101"/>
    <n v="2035376"/>
    <s v="[EirmtpvjsSceCNTg]"/>
    <x v="1"/>
    <s v="Pend. Cierre Material"/>
    <d v="2023-03-06T00:00:00"/>
    <x v="138"/>
    <d v="2024-01-16T00:00:00"/>
    <d v="2023-08-28T00:00:00"/>
    <m/>
    <d v="2024-11-18T00:00:00"/>
    <d v="2024-12-17T00:00:00"/>
    <s v="519 CONDOR"/>
    <s v="N/A"/>
    <s v="519 CONDOR"/>
    <n v="272.40000189095736"/>
    <n v="0"/>
    <n v="29.213498883690704"/>
    <n v="301.61350077464806"/>
    <n v="564.64912400000014"/>
    <n v="-263.03562322535208"/>
    <n v="563.80199200000004"/>
    <n v="-262.18849122535198"/>
  </r>
  <r>
    <x v="1"/>
    <s v="Lista Espera FTTH"/>
    <x v="3"/>
    <s v="LdE/09/Fuentecen# 2022/0961029/8221178#Calle Diego Arias de Miranda/ 0"/>
    <n v="8525480"/>
    <s v="[irveCNTg]"/>
    <x v="1"/>
    <s v="Pend. Cierre Material"/>
    <m/>
    <x v="18"/>
    <d v="2023-08-21T00:00:00"/>
    <d v="2023-09-29T00:00:00"/>
    <m/>
    <d v="2023-09-29T00:00:00"/>
    <d v="2023-10-19T00:00:00"/>
    <s v="519 CONDOR"/>
    <s v="N/A"/>
    <s v="519 CONDOR"/>
    <n v="33.31339967250824"/>
    <n v="0"/>
    <n v="6"/>
    <n v="39.31339967250824"/>
    <n v="57.45074799999999"/>
    <n v="-18.13734832749175"/>
    <n v="57.411280000000005"/>
    <n v="-18.097880327491765"/>
  </r>
  <r>
    <x v="1"/>
    <s v="Sin Definir"/>
    <x v="3"/>
    <s v="VARG.: ALIM A-101A CERO_COBRE  VILLA 1"/>
    <n v="8529258"/>
    <s v="[irvcexLCNTg]"/>
    <x v="1"/>
    <s v="Pend. Cierre Material"/>
    <m/>
    <x v="18"/>
    <d v="2023-08-21T00:00:00"/>
    <d v="2024-03-05T00:00:00"/>
    <m/>
    <d v="2025-05-29T00:00:00"/>
    <d v="2025-06-12T00:00:00"/>
    <s v="519 CONDOR"/>
    <s v="N/A"/>
    <s v="519 CONDOR"/>
    <n v="2206.8874739855528"/>
    <n v="0"/>
    <n v="181.77870041541019"/>
    <n v="2388.666174400963"/>
    <n v="2628.4972780000003"/>
    <n v="-239.83110359903731"/>
    <n v="2628.4972780000003"/>
    <n v="-239.83110359903731"/>
  </r>
  <r>
    <x v="1"/>
    <s v="Lista Espera FTTH"/>
    <x v="3"/>
    <s v="Calle Autopista Burgos-Malzaga/ S/N-KILOMETRO...(0065/0)EST"/>
    <n v="8529616"/>
    <s v="[irvceLCNTFg]"/>
    <x v="0"/>
    <s v="Confirmado"/>
    <m/>
    <x v="745"/>
    <d v="2024-10-23T00:00:00"/>
    <d v="2024-10-23T00:00:00"/>
    <m/>
    <d v="2025-02-12T00:00:00"/>
    <d v="2025-03-12T00:00:00"/>
    <s v="519 CONDOR"/>
    <s v="N/A"/>
    <s v="519 CONDOR"/>
    <n v="31.084200471639633"/>
    <n v="0"/>
    <n v="6"/>
    <n v="37.084200471639633"/>
    <n v="95.860092999999978"/>
    <n v="-58.775892528360345"/>
    <n v="95.860093000000006"/>
    <n v="-58.775892528360373"/>
  </r>
  <r>
    <x v="1"/>
    <s v="Lista Espera FTTH"/>
    <x v="3"/>
    <s v="LdE/09/Burgos#8390255#Calle Angel Garcia Bedoya 11 Bajo"/>
    <n v="8531001"/>
    <s v="[irveCNTg]"/>
    <x v="1"/>
    <s v="Pend. Cierre Material"/>
    <m/>
    <x v="131"/>
    <d v="2023-08-22T00:00:00"/>
    <d v="2023-09-27T00:00:00"/>
    <m/>
    <d v="2023-09-28T00:00:00"/>
    <d v="2023-10-13T00:00:00"/>
    <s v="519 CONDOR"/>
    <s v="N/A"/>
    <s v="519 CONDOR"/>
    <n v="13.476600140333176"/>
    <n v="0"/>
    <n v="6"/>
    <n v="19.476600140333176"/>
    <n v="18.508875"/>
    <n v="0.96772514033317591"/>
    <n v="18.508874999999996"/>
    <n v="0.96772514033317947"/>
  </r>
  <r>
    <x v="1"/>
    <s v="Lista Espera FTTH"/>
    <x v="3"/>
    <s v="LdE/09/Burgos#SO230888568620 #Calle Alejandro Yagüe 3, Planta 5, Puert"/>
    <n v="8530495"/>
    <s v="[irveCNTg]"/>
    <x v="1"/>
    <s v="Pend. Cierre Material"/>
    <m/>
    <x v="131"/>
    <d v="2023-08-22T00:00:00"/>
    <d v="2023-09-27T00:00:00"/>
    <m/>
    <d v="2023-09-28T00:00:00"/>
    <d v="2023-10-06T00:00:00"/>
    <s v="519 CONDOR"/>
    <s v="N/A"/>
    <s v="519 CONDOR"/>
    <n v="16.430499851703644"/>
    <n v="0"/>
    <n v="6"/>
    <n v="22.430499851703644"/>
    <n v="26.354913999999997"/>
    <n v="-3.9244141482963535"/>
    <n v="26.354914000000001"/>
    <n v="-3.924414148296357"/>
  </r>
  <r>
    <x v="1"/>
    <s v="Lista Espera FTTH"/>
    <x v="3"/>
    <s v="LdE/09/Valle de Mena#SO230888716432 #Diseminado Santecilla 1, Santecil"/>
    <n v="8533156"/>
    <s v="[irveCNTg]"/>
    <x v="1"/>
    <s v="Pend. Cierre Material"/>
    <m/>
    <x v="131"/>
    <d v="2023-08-22T00:00:00"/>
    <d v="2023-08-22T00:00:00"/>
    <m/>
    <d v="2023-08-31T00:00:00"/>
    <d v="2023-09-15T00:00:00"/>
    <s v="519 CONDOR"/>
    <s v="N/A"/>
    <s v="519 CONDOR"/>
    <n v="9.8363001346588135"/>
    <n v="0"/>
    <n v="6"/>
    <n v="15.836300134658813"/>
    <n v="16.062812000000001"/>
    <n v="-0.2265118653411875"/>
    <n v="16.062812000000001"/>
    <n v="-0.2265118653411875"/>
  </r>
  <r>
    <x v="1"/>
    <s v="Red Distribución"/>
    <x v="6"/>
    <s v="COLOMBRES:Z359758 UNICO21 A101"/>
    <n v="2015420"/>
    <s v="[EirmtpvjsScexCNTg]"/>
    <x v="1"/>
    <s v="Pend. Cierre Material"/>
    <d v="2022-08-05T00:00:00"/>
    <x v="639"/>
    <d v="2023-06-06T00:00:00"/>
    <d v="2023-09-22T00:00:00"/>
    <m/>
    <d v="2024-11-06T00:00:00"/>
    <d v="2025-01-29T00:00:00"/>
    <s v="N/A"/>
    <s v="N/A"/>
    <s v="N/A"/>
    <n v="0"/>
    <n v="0"/>
    <n v="0"/>
    <n v="0"/>
    <n v="2353.3303860000001"/>
    <n v="-2353.3303860000001"/>
    <n v="2341.4404939999999"/>
    <n v="-2341.4404939999999"/>
  </r>
  <r>
    <x v="1"/>
    <s v="Red Distribución"/>
    <x v="6"/>
    <s v="LLANES:Z369234 UNICO21 A101"/>
    <n v="2040517"/>
    <s v="[EirmtpvjsScexP]"/>
    <x v="2"/>
    <s v="Parámetros de Control"/>
    <d v="2023-01-31T00:00:00"/>
    <x v="746"/>
    <d v="2023-03-29T00:00:00"/>
    <d v="2025-11-03T00:00:00"/>
    <d v="2025-09-26T00:00:00"/>
    <m/>
    <m/>
    <s v="N/A"/>
    <s v="N/A"/>
    <s v="N/A"/>
    <n v="0"/>
    <n v="0"/>
    <n v="0"/>
    <n v="0"/>
    <n v="4.8479999999999999"/>
    <n v="-4.8479999999999999"/>
    <n v="4.8479999999999999"/>
    <n v="-4.8479999999999999"/>
  </r>
  <r>
    <x v="1"/>
    <s v="Lista Espera FTTH"/>
    <x v="3"/>
    <s v="LdE/09/Burgos#8408721#Avenida Cid Campeador/ 00004-7285 / Bajo"/>
    <n v="8532092"/>
    <s v="[irveCNTg]"/>
    <x v="1"/>
    <s v="Pend. Cierre Material"/>
    <m/>
    <x v="20"/>
    <d v="2023-08-23T00:00:00"/>
    <d v="2023-08-23T00:00:00"/>
    <m/>
    <d v="2023-08-29T00:00:00"/>
    <d v="2023-09-15T00:00:00"/>
    <s v="519 CONDOR"/>
    <s v="N/A"/>
    <s v="519 CONDOR"/>
    <n v="15.374200135469437"/>
    <n v="0"/>
    <n v="6"/>
    <n v="21.374200135469437"/>
    <n v="22.754949"/>
    <n v="-1.3807488645305632"/>
    <n v="22.754949"/>
    <n v="-1.3807488645305632"/>
  </r>
  <r>
    <x v="1"/>
    <s v="Sin Definir"/>
    <x v="3"/>
    <s v="VARG.: ALIM A-101A CERO_COBRE VILLA 2"/>
    <n v="8531880"/>
    <s v="[irvcexLCNTg]"/>
    <x v="1"/>
    <s v="Pend. Cierre Material"/>
    <m/>
    <x v="18"/>
    <d v="2023-08-21T00:00:00"/>
    <d v="2024-03-05T00:00:00"/>
    <m/>
    <d v="2025-03-10T00:00:00"/>
    <d v="2025-04-07T00:00:00"/>
    <s v="519 CONDOR"/>
    <s v="N/A"/>
    <s v="519 CONDOR"/>
    <n v="4950.3287301063538"/>
    <n v="0"/>
    <n v="390.55447534102404"/>
    <n v="5340.8832054473778"/>
    <n v="5663.8997580000014"/>
    <n v="-323.01655255262358"/>
    <n v="5663.8997580000014"/>
    <n v="-323.01655255262358"/>
  </r>
  <r>
    <x v="1"/>
    <s v="Red Distribución"/>
    <x v="6"/>
    <s v="POLA LENA:Z368310 UNICO21 A101"/>
    <n v="2035379"/>
    <s v="[EirmtpvjsScexLCNTfFRg]"/>
    <x v="1"/>
    <s v="Pend. Cierre Material"/>
    <d v="2023-03-06T00:00:00"/>
    <x v="747"/>
    <d v="2024-04-25T00:00:00"/>
    <d v="2023-08-28T00:00:00"/>
    <m/>
    <d v="2024-12-02T00:00:00"/>
    <d v="2025-07-16T00:00:00"/>
    <s v="519 CONDOR"/>
    <s v="N/A"/>
    <s v="519 CONDOR"/>
    <n v="753.60800256890059"/>
    <n v="0"/>
    <n v="67.096400180390447"/>
    <n v="820.70440274929103"/>
    <n v="1204.4650390000002"/>
    <n v="-383.76063625070913"/>
    <n v="1193.5521790000003"/>
    <n v="-372.84777625070922"/>
  </r>
  <r>
    <x v="1"/>
    <s v="Red Distribución"/>
    <x v="6"/>
    <s v="RIBADESELLA:Z372962 UNICO21 A102"/>
    <n v="2056999"/>
    <s v="[EirmtpvjsScexLCNg]"/>
    <x v="4"/>
    <s v="Con PO"/>
    <d v="2022-12-21T00:00:00"/>
    <x v="676"/>
    <d v="2023-06-20T00:00:00"/>
    <d v="2023-08-24T00:00:00"/>
    <m/>
    <d v="2025-09-19T00:00:00"/>
    <m/>
    <s v="519 CONDOR"/>
    <s v="519 CONDOR"/>
    <s v="519 CONDOR"/>
    <n v="528.47999738156796"/>
    <n v="0.34999999403953552"/>
    <n v="45.25150015596671"/>
    <n v="574.0814975315742"/>
    <n v="620.81893200000002"/>
    <n v="-46.737434468425818"/>
    <n v="608.81893200000002"/>
    <n v="-34.737434468425818"/>
  </r>
  <r>
    <x v="1"/>
    <s v="Red Distribución"/>
    <x v="6"/>
    <s v="RIBADESELLA:Z372913 UNICO21 A101"/>
    <n v="2057235"/>
    <s v="[EirmtpvjsScexCNTg]"/>
    <x v="1"/>
    <s v="Pend. Cierre Material"/>
    <d v="2022-12-14T00:00:00"/>
    <x v="748"/>
    <d v="2023-12-28T00:00:00"/>
    <d v="2024-01-12T00:00:00"/>
    <m/>
    <d v="2025-06-11T00:00:00"/>
    <d v="2025-06-25T00:00:00"/>
    <s v="519 CONDOR"/>
    <s v="519 CONDOR"/>
    <s v="519 CONDOR"/>
    <n v="1794.3419971342682"/>
    <n v="0.34999999403953552"/>
    <n v="123.60879515747433"/>
    <n v="1918.3007922857821"/>
    <n v="1702.4320920000002"/>
    <n v="215.86870028578187"/>
    <n v="3223.3227740000002"/>
    <n v="-1305.0219817142181"/>
  </r>
  <r>
    <x v="1"/>
    <s v="Red Alimentación"/>
    <x v="6"/>
    <s v="33 POLE.: ALIM A-101A UNICO21"/>
    <n v="8420975"/>
    <s v="[EirvcexCNTg]"/>
    <x v="1"/>
    <s v="Pend. Cierre Material"/>
    <m/>
    <x v="112"/>
    <d v="2024-03-27T00:00:00"/>
    <d v="2023-08-25T00:00:00"/>
    <m/>
    <d v="2025-05-30T00:00:00"/>
    <d v="2025-07-04T00:00:00"/>
    <s v="519 CONDOR"/>
    <s v="519 CONDOR"/>
    <s v="519 CONDOR"/>
    <n v="4756.1047984710149"/>
    <n v="38.639999032020569"/>
    <n v="441.26828711051985"/>
    <n v="5236.0130846135553"/>
    <n v="4336.5543429999998"/>
    <n v="899.4587416135555"/>
    <n v="4336.554342999998"/>
    <n v="899.45874161355732"/>
  </r>
  <r>
    <x v="1"/>
    <s v="Red Distribución"/>
    <x v="6"/>
    <s v="COLOMBRES:Z358500 UNICO21 A101"/>
    <n v="2014448"/>
    <s v="[EirmtpvjsScexP]"/>
    <x v="2"/>
    <s v="Parámetros de Control"/>
    <d v="2022-08-03T00:00:00"/>
    <x v="20"/>
    <d v="2023-08-23T00:00:00"/>
    <d v="2025-11-03T00:00:00"/>
    <d v="2025-09-26T00:00:00"/>
    <m/>
    <m/>
    <s v="519 CONDOR"/>
    <s v="519 CONDOR"/>
    <s v="519 CONDOR"/>
    <n v="1914.0515867603958"/>
    <n v="28.769999086856842"/>
    <n v="147.90579290540973"/>
    <n v="2090.7273787526624"/>
    <n v="30.905999999999999"/>
    <n v="2059.8213787526624"/>
    <n v="30.905999999999999"/>
    <n v="2059.8213787526624"/>
  </r>
  <r>
    <x v="1"/>
    <s v="Red Distribución"/>
    <x v="6"/>
    <s v="POLA LENA:Z377480-1 0COBR A101"/>
    <n v="2107167"/>
    <s v="[EirmtpvjceP]"/>
    <x v="2"/>
    <s v="Parámetros de Control"/>
    <d v="2023-07-28T00:00:00"/>
    <x v="664"/>
    <d v="2023-08-04T00:00:00"/>
    <d v="2025-11-03T00:00:00"/>
    <d v="2023-10-11T00:00:00"/>
    <m/>
    <m/>
    <s v="519 CONDOR"/>
    <s v="N/A"/>
    <s v="519 CONDOR"/>
    <n v="134.20000010728836"/>
    <n v="0"/>
    <n v="18.86890026847496"/>
    <n v="153.06890037576332"/>
    <n v="5.4539999999999997"/>
    <n v="147.61490037576331"/>
    <n v="5.4539999999999997"/>
    <n v="147.61490037576331"/>
  </r>
  <r>
    <x v="1"/>
    <s v="Red Distribución"/>
    <x v="6"/>
    <s v="NUEVA LLANES:Z358145 UNICO21 A102"/>
    <n v="2014948"/>
    <s v="[EirmtpvjsScexLP]"/>
    <x v="2"/>
    <s v="Parámetros de Control"/>
    <d v="2022-08-03T00:00:00"/>
    <x v="749"/>
    <d v="2023-09-04T00:00:00"/>
    <d v="2025-11-03T00:00:00"/>
    <d v="2025-09-26T00:00:00"/>
    <m/>
    <m/>
    <s v="519 CONDOR"/>
    <s v="519 CONDOR"/>
    <s v="519 CONDOR"/>
    <n v="569.1899966225028"/>
    <n v="0.69999998807907104"/>
    <n v="53.055098614355188"/>
    <n v="622.94509522493706"/>
    <n v="6.6659999999999995"/>
    <n v="616.27909522493701"/>
    <n v="6.6659999999999995"/>
    <n v="616.27909522493701"/>
  </r>
  <r>
    <x v="1"/>
    <s v="Red Distribución"/>
    <x v="6"/>
    <s v="NUEVA LLANES:Z358160 UNICO21 A102"/>
    <n v="2014951"/>
    <s v="[EirmtpvjsScexLP]"/>
    <x v="2"/>
    <s v="Otras Causas"/>
    <d v="2022-08-01T00:00:00"/>
    <x v="649"/>
    <d v="2023-03-28T00:00:00"/>
    <d v="2025-11-03T00:00:00"/>
    <d v="2025-09-26T00:00:00"/>
    <m/>
    <m/>
    <s v="519 CONDOR"/>
    <s v="519 CONDOR"/>
    <s v="519 CONDOR"/>
    <n v="86164.93"/>
    <n v="248.39999999999998"/>
    <n v="7476.003999999999"/>
    <n v="93889.333999999988"/>
    <n v="23.044"/>
    <n v="93866.29"/>
    <n v="8.484"/>
    <n v="93880.849999999991"/>
  </r>
  <r>
    <x v="1"/>
    <s v="Red Distribución"/>
    <x v="6"/>
    <s v="NUEVA LLANES:Z358262 UNICO21 A102"/>
    <n v="2014963"/>
    <s v="[EirmtpvjsScexP]"/>
    <x v="2"/>
    <s v="Parámetros de Control"/>
    <d v="2022-08-01T00:00:00"/>
    <x v="654"/>
    <d v="2022-12-12T00:00:00"/>
    <d v="2025-11-03T00:00:00"/>
    <d v="2025-09-26T00:00:00"/>
    <m/>
    <m/>
    <s v="519 CONDOR"/>
    <s v="519 CONDOR"/>
    <s v="519 CONDOR"/>
    <n v="62951.26999999999"/>
    <n v="3934"/>
    <n v="4603.3811999999998"/>
    <n v="71488.651199999993"/>
    <n v="10.302"/>
    <n v="71478.349199999997"/>
    <n v="10.302"/>
    <n v="71478.349199999997"/>
  </r>
  <r>
    <x v="1"/>
    <s v="Red Distribución"/>
    <x v="6"/>
    <s v="NUEVA LLANES:Z358293 UNICO21 A102"/>
    <n v="2014968"/>
    <s v="[EirmtpvjsSceCP]"/>
    <x v="2"/>
    <s v="Obras Promotoras"/>
    <d v="2022-08-01T00:00:00"/>
    <x v="750"/>
    <d v="2024-02-29T00:00:00"/>
    <d v="2025-11-03T00:00:00"/>
    <d v="2024-02-23T00:00:00"/>
    <m/>
    <m/>
    <s v="519 CONDOR"/>
    <s v="519 CONDOR"/>
    <s v="519 CONDOR"/>
    <n v="95.359999487176538"/>
    <n v="12.309999644756317"/>
    <n v="16.634499912533911"/>
    <n v="124.30449904446677"/>
    <n v="85.066740999999979"/>
    <n v="39.237758044466787"/>
    <n v="75.944340999999994"/>
    <n v="48.360158044466772"/>
  </r>
  <r>
    <x v="1"/>
    <s v="Red Distribución"/>
    <x v="6"/>
    <s v="NUEVA LLANES:Z358297 UNICO21 A102"/>
    <n v="2014970"/>
    <s v="[EirmtpvjsScexLP]"/>
    <x v="2"/>
    <s v="Parámetros de Control"/>
    <d v="2022-08-01T00:00:00"/>
    <x v="751"/>
    <d v="2023-03-18T00:00:00"/>
    <d v="2025-11-03T00:00:00"/>
    <d v="2025-09-26T00:00:00"/>
    <m/>
    <m/>
    <s v="519 CONDOR"/>
    <s v="519 CONDOR"/>
    <s v="519 CONDOR"/>
    <n v="609.88999768346548"/>
    <n v="54.879998385906219"/>
    <n v="52.346400588309734"/>
    <n v="717.11639665768143"/>
    <n v="9.6959999999999997"/>
    <n v="707.42039665768141"/>
    <n v="9.6959999999999997"/>
    <n v="707.42039665768141"/>
  </r>
  <r>
    <x v="1"/>
    <s v="Red Distribución"/>
    <x v="6"/>
    <s v="NUEVA LLANES:Z358310 UNICO21 A101"/>
    <n v="2014974"/>
    <s v="[EirmtpvjsSceLCP]"/>
    <x v="2"/>
    <s v="Obras Promotoras"/>
    <d v="2022-08-01T00:00:00"/>
    <x v="752"/>
    <d v="2024-01-30T00:00:00"/>
    <d v="2025-11-03T00:00:00"/>
    <d v="2024-01-31T00:00:00"/>
    <m/>
    <m/>
    <s v="519 CONDOR"/>
    <s v="519 CONDOR"/>
    <s v="519 CONDOR"/>
    <n v="256.34000028669834"/>
    <n v="58.749998271465302"/>
    <n v="27.758899001652765"/>
    <n v="342.84889755981641"/>
    <n v="303.20849799999996"/>
    <n v="39.640399559816444"/>
    <n v="287.92049800000007"/>
    <n v="54.928399559816341"/>
  </r>
  <r>
    <x v="1"/>
    <s v="Red Distribución"/>
    <x v="6"/>
    <s v="NUEVA LLANES:Z358312 UNICO21 A102"/>
    <n v="2014975"/>
    <s v="[EirmtpvjsSceLCP]"/>
    <x v="2"/>
    <s v="Parámetros de Control"/>
    <d v="2022-08-01T00:00:00"/>
    <x v="753"/>
    <d v="2024-02-22T00:00:00"/>
    <d v="2025-11-03T00:00:00"/>
    <d v="2025-09-26T00:00:00"/>
    <m/>
    <m/>
    <s v="519 CONDOR"/>
    <s v="519 CONDOR"/>
    <s v="519 CONDOR"/>
    <n v="237.89000045135617"/>
    <n v="0.69999998807907104"/>
    <n v="26.557699840269237"/>
    <n v="265.14770027970451"/>
    <n v="228.15410000000003"/>
    <n v="36.993600279704481"/>
    <n v="146.70410000000001"/>
    <n v="118.4436002797045"/>
  </r>
  <r>
    <x v="1"/>
    <s v="Red Distribución"/>
    <x v="6"/>
    <s v="NUEVA LLANES:Z358316 UNICO21 A102"/>
    <n v="2014977"/>
    <s v="[EirmtpvjsScexLCP]"/>
    <x v="2"/>
    <s v="Otras Causas"/>
    <d v="2022-08-04T00:00:00"/>
    <x v="754"/>
    <d v="2022-12-13T00:00:00"/>
    <d v="2025-11-03T00:00:00"/>
    <d v="2025-09-26T00:00:00"/>
    <m/>
    <m/>
    <s v="519 CONDOR"/>
    <s v="519 CONDOR"/>
    <s v="519 CONDOR"/>
    <n v="27859.280000000002"/>
    <n v="2774.8"/>
    <n v="3432.6587999999997"/>
    <n v="34066.738799999999"/>
    <n v="58.491598999999987"/>
    <n v="34008.247200999998"/>
    <n v="58.491598999999994"/>
    <n v="34008.247200999998"/>
  </r>
  <r>
    <x v="1"/>
    <s v="Red Distribución"/>
    <x v="6"/>
    <s v="NUEVA LLANES:Z358325 UNICO21 A102"/>
    <n v="2014980"/>
    <s v="[EirmtpvjsSceCP]"/>
    <x v="2"/>
    <s v="Obras Promotoras"/>
    <d v="2022-08-01T00:00:00"/>
    <x v="755"/>
    <d v="2024-06-10T00:00:00"/>
    <d v="2025-11-03T00:00:00"/>
    <d v="2024-02-28T00:00:00"/>
    <m/>
    <m/>
    <s v="519 CONDOR"/>
    <s v="519 CONDOR"/>
    <s v="519 CONDOR"/>
    <n v="269.99000145867467"/>
    <n v="2.4899999499320984"/>
    <n v="28.752899833927302"/>
    <n v="301.23290124253407"/>
    <n v="364.38413400000002"/>
    <n v="-63.151232757465948"/>
    <n v="364.38413400000007"/>
    <n v="-63.151232757466005"/>
  </r>
  <r>
    <x v="1"/>
    <s v="Red Distribución"/>
    <x v="6"/>
    <s v="POLA LENA:Z368299 UNICO21 A101"/>
    <n v="2035377"/>
    <s v="[EirmtpvjsSceLCNTg]"/>
    <x v="1"/>
    <s v="Pend. Cierre Material"/>
    <d v="2023-03-06T00:00:00"/>
    <x v="684"/>
    <d v="2023-02-23T00:00:00"/>
    <d v="2023-08-28T00:00:00"/>
    <m/>
    <d v="2024-12-03T00:00:00"/>
    <d v="2024-12-19T00:00:00"/>
    <s v="519 CONDOR"/>
    <s v="N/A"/>
    <s v="519 CONDOR"/>
    <n v="46.340000424534082"/>
    <n v="0"/>
    <n v="13.085500205483285"/>
    <n v="59.425500630017368"/>
    <n v="56.268163999999999"/>
    <n v="3.1573366300173689"/>
    <n v="56.268163999999999"/>
    <n v="3.1573366300173689"/>
  </r>
  <r>
    <x v="1"/>
    <s v="Red Distribución"/>
    <x v="6"/>
    <s v="POLA LENA:Z368308 UNICO21 A101"/>
    <n v="2035378"/>
    <s v="[EirmtpvjsSceLCNTg]"/>
    <x v="1"/>
    <s v="Pend. Cierre Material"/>
    <d v="2023-03-06T00:00:00"/>
    <x v="756"/>
    <d v="2024-02-16T00:00:00"/>
    <d v="2023-08-28T00:00:00"/>
    <m/>
    <d v="2024-11-28T00:00:00"/>
    <d v="2025-01-07T00:00:00"/>
    <s v="519 CONDOR"/>
    <s v="N/A"/>
    <s v="519 CONDOR"/>
    <n v="92.780000831931829"/>
    <n v="0"/>
    <n v="16.397900110083071"/>
    <n v="109.1779009420149"/>
    <n v="477.17617361000003"/>
    <n v="-367.99827266798513"/>
    <n v="477.1761350000001"/>
    <n v="-367.9982340579852"/>
  </r>
  <r>
    <x v="1"/>
    <s v="Red Distribución"/>
    <x v="6"/>
    <s v="POLA LENA:Z368312 UNICO21 A101"/>
    <n v="2035380"/>
    <s v="[EirmtpvsSceLCNTfFg]"/>
    <x v="0"/>
    <s v="Confirmado"/>
    <d v="2023-03-06T00:00:00"/>
    <x v="742"/>
    <d v="2024-03-05T00:00:00"/>
    <d v="2023-08-28T00:00:00"/>
    <m/>
    <d v="2024-11-28T00:00:00"/>
    <d v="2025-01-13T00:00:00"/>
    <s v="519 CONDOR"/>
    <s v="N/A"/>
    <s v="519 CONDOR"/>
    <n v="305.97000081837177"/>
    <n v="0"/>
    <n v="31.457000115282824"/>
    <n v="337.4270009336546"/>
    <n v="451.61626500000006"/>
    <n v="-114.18926406634546"/>
    <n v="452.92738900000001"/>
    <n v="-115.50038806634541"/>
  </r>
  <r>
    <x v="1"/>
    <s v="Red Distribución"/>
    <x v="6"/>
    <s v="POLA LENA:Z368314 UNICO21 A101"/>
    <n v="2035381"/>
    <s v="[EirmtpvjsSceLP]"/>
    <x v="2"/>
    <s v="Parámetros de Control"/>
    <d v="2023-03-06T00:00:00"/>
    <x v="757"/>
    <d v="2023-12-05T00:00:00"/>
    <d v="2025-11-03T00:00:00"/>
    <d v="2025-10-03T00:00:00"/>
    <m/>
    <m/>
    <s v="519 CONDOR"/>
    <s v="N/A"/>
    <s v="519 CONDOR"/>
    <n v="46.993800319124759"/>
    <n v="0"/>
    <n v="13.175100118031352"/>
    <n v="60.168900437156111"/>
    <n v="3.6360000000000001"/>
    <n v="56.532900437156108"/>
    <n v="3.6360000000000001"/>
    <n v="56.532900437156108"/>
  </r>
  <r>
    <x v="1"/>
    <s v="Red Distribución"/>
    <x v="6"/>
    <s v="POLA LENA:Z368316 UNICO21 A101"/>
    <n v="2035382"/>
    <s v="[EirmtpvjsSceLCNTg]"/>
    <x v="1"/>
    <s v="Pend. Cierre Material"/>
    <d v="2022-10-03T00:00:00"/>
    <x v="144"/>
    <d v="2023-11-16T00:00:00"/>
    <d v="2023-08-28T00:00:00"/>
    <m/>
    <d v="2024-11-28T00:00:00"/>
    <d v="2025-01-03T00:00:00"/>
    <s v="519 CONDOR"/>
    <s v="N/A"/>
    <s v="519 CONDOR"/>
    <n v="134.83000043779612"/>
    <n v="0"/>
    <n v="19.256000174373384"/>
    <n v="154.0860006121695"/>
    <n v="101.76822500000002"/>
    <n v="52.317775612169484"/>
    <n v="101.76822499999999"/>
    <n v="52.317775612169513"/>
  </r>
  <r>
    <x v="1"/>
    <s v="Red Distribución"/>
    <x v="6"/>
    <s v="POLA LENA:Z368318 UNICO21 A101"/>
    <n v="2035384"/>
    <s v="[EirmtpvjsSceLCNTfFg]"/>
    <x v="0"/>
    <s v="Confirmado"/>
    <d v="2023-03-06T00:00:00"/>
    <x v="756"/>
    <d v="2024-02-16T00:00:00"/>
    <d v="2023-08-28T00:00:00"/>
    <m/>
    <d v="2024-12-03T00:00:00"/>
    <d v="2024-12-13T00:00:00"/>
    <s v="519 CONDOR"/>
    <s v="N/A"/>
    <s v="519 CONDOR"/>
    <n v="111.68000110983849"/>
    <n v="0"/>
    <n v="18.449599893325569"/>
    <n v="130.12960100316405"/>
    <n v="237.55850299999997"/>
    <n v="-107.42890199683592"/>
    <n v="245.47610299999994"/>
    <n v="-115.34650199683588"/>
  </r>
  <r>
    <x v="1"/>
    <s v="Red Distribución"/>
    <x v="6"/>
    <s v="POLA LENA:Z368320 UNICO21 A101"/>
    <n v="2035385"/>
    <s v="[EirmtpvjsSceLCNTg]"/>
    <x v="1"/>
    <s v="Pend. Cierre Material"/>
    <d v="2023-03-06T00:00:00"/>
    <x v="7"/>
    <d v="2023-02-24T00:00:00"/>
    <d v="2023-08-28T00:00:00"/>
    <m/>
    <d v="2025-08-18T00:00:00"/>
    <d v="2025-09-04T00:00:00"/>
    <s v="519 CONDOR"/>
    <s v="N/A"/>
    <s v="519 CONDOR"/>
    <n v="130.58000129088759"/>
    <n v="0"/>
    <n v="18.942400480455149"/>
    <n v="149.52240177134274"/>
    <n v="192.91811700000005"/>
    <n v="-43.395715228657309"/>
    <n v="192.91811699999997"/>
    <n v="-43.395715228657224"/>
  </r>
  <r>
    <x v="1"/>
    <s v="Red Distribución"/>
    <x v="6"/>
    <s v="POLA LENA:Z368322 UNICO21 A101"/>
    <n v="2035386"/>
    <s v="[EirmtpvjsSceLCNTfFg]"/>
    <x v="0"/>
    <s v="Confirmado"/>
    <d v="2023-03-06T00:00:00"/>
    <x v="69"/>
    <d v="2023-03-01T00:00:00"/>
    <d v="2023-08-28T00:00:00"/>
    <m/>
    <d v="2024-11-28T00:00:00"/>
    <d v="2025-01-02T00:00:00"/>
    <s v="519 CONDOR"/>
    <s v="N/A"/>
    <s v="519 CONDOR"/>
    <n v="151.62000069022179"/>
    <n v="0"/>
    <n v="20.471200189936155"/>
    <n v="172.09120088015794"/>
    <n v="99.833949000000018"/>
    <n v="72.257251880157924"/>
    <n v="99.83394899999999"/>
    <n v="72.257251880157952"/>
  </r>
  <r>
    <x v="1"/>
    <s v="Red Distribución"/>
    <x v="6"/>
    <s v="POLA LENA:Z368359 UNICO21 A101"/>
    <n v="2035391"/>
    <s v="[EirmtpvjsSceLCP]"/>
    <x v="2"/>
    <s v="Parámetros de Control"/>
    <d v="2023-03-06T00:00:00"/>
    <x v="699"/>
    <d v="2023-02-22T00:00:00"/>
    <d v="2025-11-03T00:00:00"/>
    <d v="2025-09-26T00:00:00"/>
    <m/>
    <m/>
    <s v="519 CONDOR"/>
    <s v="N/A"/>
    <s v="519 CONDOR"/>
    <n v="293.64000062644482"/>
    <n v="0"/>
    <n v="29.641199984970683"/>
    <n v="323.2812006114155"/>
    <n v="109.86009999999999"/>
    <n v="213.42110061141551"/>
    <n v="109.86009999999999"/>
    <n v="213.42110061141551"/>
  </r>
  <r>
    <x v="1"/>
    <s v="Red Distribución"/>
    <x v="6"/>
    <s v="POLA LENA:Z368360 UNICO21 A101"/>
    <n v="2035394"/>
    <s v="[EirmtpvjsSceLCNTfFg]"/>
    <x v="0"/>
    <s v="Confirmado"/>
    <d v="2023-03-06T00:00:00"/>
    <x v="758"/>
    <d v="2023-02-18T00:00:00"/>
    <d v="2023-08-28T00:00:00"/>
    <m/>
    <d v="2025-01-17T00:00:00"/>
    <d v="2025-01-24T00:00:00"/>
    <s v="519 CONDOR"/>
    <s v="N/A"/>
    <s v="519 CONDOR"/>
    <n v="127.49000032991171"/>
    <n v="0"/>
    <n v="18.753400164245065"/>
    <n v="146.24340049415679"/>
    <n v="99.01436600000001"/>
    <n v="47.229034494156778"/>
    <n v="99.714366000000012"/>
    <n v="46.529034494156775"/>
  </r>
  <r>
    <x v="1"/>
    <s v="Red Distribución"/>
    <x v="6"/>
    <s v="POLA LENA:Z368361 UNICO21 A101"/>
    <n v="2035395"/>
    <s v="[EirmtpvjsSceLCNTfFg]"/>
    <x v="0"/>
    <s v="Confirmado"/>
    <d v="2023-03-06T00:00:00"/>
    <x v="684"/>
    <d v="2023-02-23T00:00:00"/>
    <d v="2023-08-28T00:00:00"/>
    <m/>
    <d v="2025-01-13T00:00:00"/>
    <d v="2025-01-22T00:00:00"/>
    <s v="519 CONDOR"/>
    <s v="N/A"/>
    <s v="519 CONDOR"/>
    <n v="177.06000062823296"/>
    <n v="0"/>
    <n v="22.130899554694452"/>
    <n v="199.19090018292741"/>
    <n v="431.324432"/>
    <n v="-232.13353181707259"/>
    <n v="431.32443200000006"/>
    <n v="-232.13353181707265"/>
  </r>
  <r>
    <x v="1"/>
    <s v="Red Distribución"/>
    <x v="6"/>
    <s v="POLA LENA:Z368362 UNICO21 A101"/>
    <n v="2035396"/>
    <s v="[EirmtpvjsSceLCP]"/>
    <x v="2"/>
    <s v="Parámetros de Control"/>
    <d v="2023-03-06T00:00:00"/>
    <x v="759"/>
    <d v="2023-01-30T00:00:00"/>
    <d v="2025-11-03T00:00:00"/>
    <d v="2025-09-26T00:00:00"/>
    <m/>
    <m/>
    <s v="519 CONDOR"/>
    <s v="N/A"/>
    <s v="519 CONDOR"/>
    <n v="25.530000232160091"/>
    <n v="0"/>
    <n v="11.525200176271795"/>
    <n v="37.055200408431887"/>
    <n v="1.8180000000000001"/>
    <n v="35.237200408431889"/>
    <n v="1.8180000000000001"/>
    <n v="35.237200408431889"/>
  </r>
  <r>
    <x v="1"/>
    <s v="Red Distribución"/>
    <x v="6"/>
    <s v="RIBADESELLA:Z291523 UNICO21 A101"/>
    <n v="2056768"/>
    <s v="[EirmtpvjsSceCNTg]"/>
    <x v="1"/>
    <s v="Pend. Cierre Material"/>
    <d v="2022-12-13T00:00:00"/>
    <x v="73"/>
    <d v="2023-03-10T00:00:00"/>
    <d v="2023-08-24T00:00:00"/>
    <m/>
    <d v="2024-03-25T00:00:00"/>
    <d v="2024-04-04T00:00:00"/>
    <s v="519 CONDOR"/>
    <s v="519 CONDOR"/>
    <s v="519 CONDOR"/>
    <n v="125.4200007095933"/>
    <n v="0.34999999403953552"/>
    <n v="18.352299938225002"/>
    <n v="144.12230064185783"/>
    <n v="137.41122100000001"/>
    <n v="6.7110796418578218"/>
    <n v="137.41122099999998"/>
    <n v="6.7110796418578502"/>
  </r>
  <r>
    <x v="1"/>
    <s v="Red Distribución"/>
    <x v="6"/>
    <s v="LLANES:Z368014 UNI21 CASTOR A101"/>
    <n v="2035359"/>
    <s v="[EirmtpvjsScexP]"/>
    <x v="2"/>
    <s v="Parámetros de Control"/>
    <d v="2023-01-31T00:00:00"/>
    <x v="760"/>
    <d v="2024-03-01T00:00:00"/>
    <d v="2025-11-03T00:00:00"/>
    <d v="2025-10-29T00:00:00"/>
    <m/>
    <m/>
    <s v="519 CONDOR"/>
    <s v="519 CONDOR"/>
    <s v="519 CONDOR"/>
    <n v="116032.91"/>
    <n v="7411.5999999999995"/>
    <n v="10227.780000000001"/>
    <n v="133672.29"/>
    <n v="6.06"/>
    <n v="133666.23000000001"/>
    <n v="6.06"/>
    <n v="133666.23000000001"/>
  </r>
  <r>
    <x v="1"/>
    <s v="Red Distribución"/>
    <x v="6"/>
    <s v="LLANES:Z369273 UNICO21 A101"/>
    <n v="2094698"/>
    <s v="[EirmtpvjsSceLCP]"/>
    <x v="2"/>
    <s v="Parámetros de Control"/>
    <d v="2023-06-15T00:00:00"/>
    <x v="82"/>
    <d v="2023-07-13T00:00:00"/>
    <d v="2025-11-03T00:00:00"/>
    <d v="2025-09-26T00:00:00"/>
    <m/>
    <m/>
    <s v="519 CONDOR"/>
    <s v="N/A"/>
    <s v="519 CONDOR"/>
    <n v="460.34000132977962"/>
    <n v="0"/>
    <n v="42.675899095477916"/>
    <n v="503.01590042525754"/>
    <n v="261.81615299999993"/>
    <n v="241.19974742525761"/>
    <n v="261.81615299999999"/>
    <n v="241.19974742525756"/>
  </r>
  <r>
    <x v="1"/>
    <s v="Red Distribución"/>
    <x v="6"/>
    <s v="POLA LENA:Z377481-1 0COBR A101"/>
    <n v="2107168"/>
    <s v="[EirmtpvjsSceLCNTg]"/>
    <x v="1"/>
    <s v="Pend. Cierre Material"/>
    <d v="2023-07-21T00:00:00"/>
    <x v="92"/>
    <d v="2023-07-28T00:00:00"/>
    <d v="2023-08-24T00:00:00"/>
    <m/>
    <d v="2025-03-18T00:00:00"/>
    <d v="2025-03-26T00:00:00"/>
    <s v="519 CONDOR"/>
    <s v="N/A"/>
    <s v="519 CONDOR"/>
    <n v="167.12000058591366"/>
    <n v="0"/>
    <n v="21.479900423737604"/>
    <n v="188.59990100965126"/>
    <n v="199.12713299999999"/>
    <n v="-10.527231990348724"/>
    <n v="199.12713299999999"/>
    <n v="-10.527231990348724"/>
  </r>
  <r>
    <x v="1"/>
    <s v="Red Distribución"/>
    <x v="6"/>
    <s v="INFIESTO:Z372605 UNICO21 A101"/>
    <n v="2063889"/>
    <s v="[EirmtpvjsScexCP]"/>
    <x v="2"/>
    <s v="Parámetros de Control"/>
    <d v="2023-01-18T00:00:00"/>
    <x v="84"/>
    <d v="2023-07-12T00:00:00"/>
    <d v="2025-11-03T00:00:00"/>
    <d v="2025-09-26T00:00:00"/>
    <m/>
    <m/>
    <s v="519 CONDOR"/>
    <s v="N/A"/>
    <s v="519 CONDOR"/>
    <n v="1176.4299965798855"/>
    <n v="0"/>
    <n v="95.351200574237055"/>
    <n v="1271.7811971541225"/>
    <n v="743.17910000000006"/>
    <n v="528.60209715412248"/>
    <n v="743.17910000000006"/>
    <n v="528.60209715412248"/>
  </r>
  <r>
    <x v="1"/>
    <s v="Red Distribución"/>
    <x v="6"/>
    <s v="NAVA:Z374009 UNICO21 A101"/>
    <n v="2063214"/>
    <s v="[EirmtpvjsScexCNTfFg]"/>
    <x v="0"/>
    <s v="Confirmado"/>
    <d v="2023-01-18T00:00:00"/>
    <x v="761"/>
    <d v="2024-05-29T00:00:00"/>
    <d v="2023-08-24T00:00:00"/>
    <m/>
    <d v="2025-08-21T00:00:00"/>
    <d v="2025-09-04T00:00:00"/>
    <s v="519 CONDOR"/>
    <s v="N/A"/>
    <s v="519 CONDOR"/>
    <n v="976.28999701142311"/>
    <n v="0"/>
    <n v="77.136196787144286"/>
    <n v="1053.4261937985675"/>
    <n v="432.11338600000005"/>
    <n v="621.31280779856752"/>
    <n v="432.11338599999999"/>
    <n v="621.31280779856752"/>
  </r>
  <r>
    <x v="1"/>
    <s v="Red Distribución"/>
    <x v="6"/>
    <s v="LLANES:Z369272 UNICO21 A101"/>
    <n v="2089094"/>
    <s v="[EirmtpvjsSceLCNTg]"/>
    <x v="1"/>
    <s v="Pend. Cierre Material"/>
    <d v="2023-05-10T00:00:00"/>
    <x v="82"/>
    <d v="2023-07-13T00:00:00"/>
    <d v="2023-08-24T00:00:00"/>
    <m/>
    <d v="2024-12-03T00:00:00"/>
    <d v="2025-01-07T00:00:00"/>
    <s v="519 CONDOR"/>
    <s v="519 CONDOR"/>
    <s v="519 CONDOR"/>
    <n v="230.31999962031841"/>
    <n v="7.7399997711181641"/>
    <n v="25.682699859827011"/>
    <n v="263.74269925126362"/>
    <n v="281.82035500000001"/>
    <n v="-18.07765574873639"/>
    <n v="281.82035500000001"/>
    <n v="-18.07765574873639"/>
  </r>
  <r>
    <x v="1"/>
    <s v="Lista Espera FTTH"/>
    <x v="3"/>
    <s v="LdE/09/Las Quintanillas#SO230889268795 #Carretera N-120 (Logroño-Vigo)"/>
    <n v="8533680"/>
    <s v="[irveCNTg]"/>
    <x v="1"/>
    <s v="Pend. Cierre Material"/>
    <m/>
    <x v="644"/>
    <d v="2023-08-25T00:00:00"/>
    <d v="2023-09-21T00:00:00"/>
    <m/>
    <d v="2023-09-21T00:00:00"/>
    <d v="2023-10-05T00:00:00"/>
    <s v="519 CONDOR"/>
    <s v="N/A"/>
    <s v="519 CONDOR"/>
    <n v="23.825600385665894"/>
    <n v="0"/>
    <n v="6"/>
    <n v="29.825600385665894"/>
    <n v="37.559529000000005"/>
    <n v="-7.7339286143341113"/>
    <n v="37.559528999999998"/>
    <n v="-7.7339286143341042"/>
  </r>
  <r>
    <x v="1"/>
    <s v="Red Distribución"/>
    <x v="6"/>
    <s v="LLANES:Z369258 UNICO21 A101"/>
    <n v="2040522"/>
    <s v="[EirmtpvjsSceLCP]"/>
    <x v="2"/>
    <s v="Parámetros de Control"/>
    <d v="2022-10-19T00:00:00"/>
    <x v="480"/>
    <d v="2023-02-06T00:00:00"/>
    <d v="2025-11-03T00:00:00"/>
    <d v="2025-09-26T00:00:00"/>
    <m/>
    <m/>
    <s v="519 CONDOR"/>
    <s v="519 CONDOR"/>
    <s v="519 CONDOR"/>
    <n v="183.39000068604946"/>
    <n v="8.4399997591972351"/>
    <n v="22.400399975916741"/>
    <n v="214.23040042116344"/>
    <n v="6.06"/>
    <n v="208.17040042116344"/>
    <n v="6.06"/>
    <n v="208.17040042116344"/>
  </r>
  <r>
    <x v="1"/>
    <s v="Red Distribución"/>
    <x v="6"/>
    <s v="RIBADESELLA:Z291505 UNI21 CASTOR A101"/>
    <n v="2056767"/>
    <s v="[EirmtpvjsScexCNTg]"/>
    <x v="1"/>
    <s v="Pend. Cierre Material"/>
    <d v="2022-12-13T00:00:00"/>
    <x v="762"/>
    <d v="2023-12-07T00:00:00"/>
    <d v="2023-08-24T00:00:00"/>
    <m/>
    <d v="2024-11-26T00:00:00"/>
    <d v="2025-01-07T00:00:00"/>
    <s v="519 CONDOR"/>
    <s v="519 CONDOR"/>
    <s v="519 CONDOR"/>
    <n v="444.99000083655119"/>
    <n v="0.34999999403953552"/>
    <n v="40.753699736586952"/>
    <n v="486.09370056717768"/>
    <n v="482.65065499999997"/>
    <n v="3.4430455671777054"/>
    <n v="482.65065500000009"/>
    <n v="3.4430455671775917"/>
  </r>
  <r>
    <x v="1"/>
    <s v="Red Distribución"/>
    <x v="6"/>
    <s v="NAVA:Z374038 UNICO21 A101"/>
    <n v="2063244"/>
    <s v="[EirmtpvjsSceLCP]"/>
    <x v="2"/>
    <s v="Parámetros de Control"/>
    <d v="2023-03-31T00:00:00"/>
    <x v="128"/>
    <d v="2023-07-26T00:00:00"/>
    <d v="2025-11-03T00:00:00"/>
    <d v="2025-09-26T00:00:00"/>
    <m/>
    <m/>
    <s v="519 CONDOR"/>
    <s v="N/A"/>
    <s v="519 CONDOR"/>
    <n v="299.07000187039375"/>
    <n v="0"/>
    <n v="30.943898930462467"/>
    <n v="330.01390080085622"/>
    <n v="425.68725500000005"/>
    <n v="-95.67335419914383"/>
    <n v="416.7282550000001"/>
    <n v="-86.714354199143884"/>
  </r>
  <r>
    <x v="1"/>
    <s v="Red Distribución"/>
    <x v="6"/>
    <s v="NUEVA LLANES:Z358313 UNICO21 A102"/>
    <n v="2014976"/>
    <s v="[EirmtpvjsSceLCP]"/>
    <x v="2"/>
    <s v="Obras Promotoras"/>
    <d v="2022-08-01T00:00:00"/>
    <x v="79"/>
    <d v="2022-11-22T00:00:00"/>
    <d v="2025-11-03T00:00:00"/>
    <d v="2024-02-08T00:00:00"/>
    <m/>
    <m/>
    <s v="519 CONDOR"/>
    <s v="519 CONDOR"/>
    <s v="519 CONDOR"/>
    <n v="388.76399789711832"/>
    <n v="4.5699998736381531"/>
    <n v="38.001999968990674"/>
    <n v="431.33599773974714"/>
    <n v="257.33755300000001"/>
    <n v="173.99844473974713"/>
    <n v="257.33755300000007"/>
    <n v="173.99844473974707"/>
  </r>
  <r>
    <x v="1"/>
    <s v="Red Distribución"/>
    <x v="6"/>
    <s v="BELEÑO:Z354542-1 0COBR A101"/>
    <n v="2074323"/>
    <s v="[EirmtpvjsSceLCNTg]"/>
    <x v="1"/>
    <s v="Pend. Cierre Material"/>
    <d v="2023-08-25T00:00:00"/>
    <x v="755"/>
    <d v="2024-06-10T00:00:00"/>
    <d v="2023-11-01T00:00:00"/>
    <m/>
    <d v="2024-12-03T00:00:00"/>
    <d v="2025-01-03T00:00:00"/>
    <s v="519 CONDOR"/>
    <s v="N/A"/>
    <s v="519 CONDOR"/>
    <n v="339.1800021789968"/>
    <n v="0"/>
    <n v="33.163600418934209"/>
    <n v="372.34360259793101"/>
    <n v="406.26745"/>
    <n v="-33.923847402068986"/>
    <n v="406.26745"/>
    <n v="-33.923847402068986"/>
  </r>
  <r>
    <x v="1"/>
    <s v="Red Distribución"/>
    <x v="6"/>
    <s v="LLANES:Z369186 UNICO21 A101"/>
    <n v="2040404"/>
    <s v="[EirmtpvjsSceLCPNTg]"/>
    <x v="1"/>
    <s v="Pend. Cierre Material"/>
    <d v="2022-10-19T00:00:00"/>
    <x v="742"/>
    <d v="2024-03-05T00:00:00"/>
    <d v="2023-08-28T00:00:00"/>
    <m/>
    <d v="2025-09-18T00:00:00"/>
    <d v="2025-10-06T00:00:00"/>
    <s v="519 CONDOR"/>
    <s v="519 CONDOR"/>
    <s v="519 CONDOR"/>
    <n v="259.81000069901347"/>
    <n v="31.829999148845673"/>
    <n v="28.162800359812366"/>
    <n v="319.80280020767151"/>
    <n v="253.09877900000001"/>
    <n v="66.704021207671502"/>
    <n v="253.09877900000001"/>
    <n v="66.704021207671502"/>
  </r>
  <r>
    <x v="1"/>
    <s v="Red Distribución"/>
    <x v="6"/>
    <s v="LLANES:Z369191 UNICO21 A101"/>
    <n v="2040406"/>
    <s v="[EirmtpvsSceCNTg]"/>
    <x v="1"/>
    <s v="Pend. Cierre Material"/>
    <d v="2022-10-19T00:00:00"/>
    <x v="756"/>
    <d v="2024-02-16T00:00:00"/>
    <d v="2023-08-28T00:00:00"/>
    <m/>
    <d v="2024-10-10T00:00:00"/>
    <d v="2024-10-30T00:00:00"/>
    <s v="519 CONDOR"/>
    <s v="519 CONDOR"/>
    <s v="519 CONDOR"/>
    <n v="533.33999816328287"/>
    <n v="113.89999693632126"/>
    <n v="47.365198307070159"/>
    <n v="694.60519340667429"/>
    <n v="517.0883399999999"/>
    <n v="177.51685340667439"/>
    <n v="517.08834000000013"/>
    <n v="177.51685340667416"/>
  </r>
  <r>
    <x v="1"/>
    <s v="Red Distribución"/>
    <x v="6"/>
    <s v="LLANES:Z369215 UNICO21 A101"/>
    <n v="2040516"/>
    <s v="[EirmtpvjsSceLCNTg]"/>
    <x v="1"/>
    <s v="Pend. Cierre Material"/>
    <d v="2023-01-31T00:00:00"/>
    <x v="84"/>
    <d v="2023-07-12T00:00:00"/>
    <d v="2023-08-28T00:00:00"/>
    <m/>
    <d v="2025-04-14T00:00:00"/>
    <d v="2025-05-13T00:00:00"/>
    <s v="519 CONDOR"/>
    <s v="519 CONDOR"/>
    <s v="519 CONDOR"/>
    <n v="85.820000231266022"/>
    <n v="39.399998843669891"/>
    <n v="15.793799781788891"/>
    <n v="141.0137988567248"/>
    <n v="139.27947599999999"/>
    <n v="1.7343228567248161"/>
    <n v="139.27947599999999"/>
    <n v="1.7343228567248161"/>
  </r>
  <r>
    <x v="1"/>
    <s v="Red Distribución"/>
    <x v="6"/>
    <s v="LLANES:Z369238 UNICO21 A101"/>
    <n v="2040518"/>
    <s v="[EirmtpvjsSceLCNTg]"/>
    <x v="1"/>
    <s v="Pend. Cierre Material"/>
    <d v="2023-05-18T00:00:00"/>
    <x v="82"/>
    <d v="2023-07-13T00:00:00"/>
    <d v="2023-08-28T00:00:00"/>
    <m/>
    <d v="2025-04-14T00:00:00"/>
    <d v="2025-04-29T00:00:00"/>
    <s v="519 CONDOR"/>
    <s v="519 CONDOR"/>
    <s v="519 CONDOR"/>
    <n v="81.290000982582569"/>
    <n v="20.049999415874481"/>
    <n v="15.513799788047379"/>
    <n v="116.85380018650443"/>
    <n v="92.305700000000002"/>
    <n v="24.548100186504428"/>
    <n v="92.305699999999987"/>
    <n v="24.548100186504442"/>
  </r>
  <r>
    <x v="1"/>
    <s v="Red Distribución"/>
    <x v="6"/>
    <s v="LLANES:Z369249 UNICO21 A101"/>
    <n v="2040520"/>
    <s v="[EirmtpvjsSceCNTfFg]"/>
    <x v="0"/>
    <s v="Confirmado"/>
    <d v="2022-10-19T00:00:00"/>
    <x v="480"/>
    <d v="2023-02-06T00:00:00"/>
    <d v="2023-08-28T00:00:00"/>
    <m/>
    <d v="2024-04-23T00:00:00"/>
    <d v="2024-05-03T00:00:00"/>
    <s v="519 CONDOR"/>
    <s v="519 CONDOR"/>
    <s v="519 CONDOR"/>
    <n v="142.60000048205256"/>
    <n v="8.4399997591972351"/>
    <n v="19.614399824565652"/>
    <n v="170.65440006581545"/>
    <n v="135.195347"/>
    <n v="35.459053065815453"/>
    <n v="135.19534700000003"/>
    <n v="35.459053065815425"/>
  </r>
  <r>
    <x v="1"/>
    <s v="Red Distribución"/>
    <x v="6"/>
    <s v="LLANES:Z376745 CERO_COBRE A101"/>
    <n v="2094699"/>
    <s v="[EirmtpvjsSceLCNTg]"/>
    <x v="1"/>
    <s v="Pend. Cierre Material"/>
    <d v="2023-05-19T00:00:00"/>
    <x v="763"/>
    <d v="2024-02-02T00:00:00"/>
    <d v="2023-08-28T00:00:00"/>
    <m/>
    <d v="2024-11-18T00:00:00"/>
    <d v="2024-12-09T00:00:00"/>
    <s v="519 CONDOR"/>
    <s v="519 CONDOR"/>
    <s v="519 CONDOR"/>
    <n v="268.0400008186698"/>
    <n v="116.79999655485153"/>
    <n v="28.987199145096554"/>
    <n v="413.82719651861788"/>
    <n v="363.45411900000005"/>
    <n v="50.373077518617833"/>
    <n v="363.45411900000011"/>
    <n v="50.373077518617777"/>
  </r>
  <r>
    <x v="1"/>
    <s v="Red Distribución"/>
    <x v="6"/>
    <s v="NAVA:Z374087 UNICO21 A101"/>
    <n v="2063254"/>
    <s v="[EirmtpvjsSceCNTg]"/>
    <x v="1"/>
    <s v="Pend. Cierre Material"/>
    <d v="2023-08-24T00:00:00"/>
    <x v="764"/>
    <d v="2023-10-20T00:00:00"/>
    <d v="2023-10-24T00:00:00"/>
    <m/>
    <d v="2024-07-29T00:00:00"/>
    <d v="2024-08-12T00:00:00"/>
    <s v="519 CONDOR"/>
    <s v="N/A"/>
    <s v="519 CONDOR"/>
    <n v="28.660000331699848"/>
    <n v="0"/>
    <n v="11.86890015790835"/>
    <n v="40.528900489608198"/>
    <n v="82.548334000000011"/>
    <n v="-42.019433510391814"/>
    <n v="82.548333999999997"/>
    <n v="-42.019433510391799"/>
  </r>
  <r>
    <x v="1"/>
    <s v="Red Distribución"/>
    <x v="6"/>
    <s v="LLANES:Z369302 UNICO21 A101"/>
    <n v="2040525"/>
    <s v="[EirmtpvjsSceLP]"/>
    <x v="2"/>
    <s v="Parámetros de Control"/>
    <d v="2023-05-30T00:00:00"/>
    <x v="373"/>
    <d v="2023-02-02T00:00:00"/>
    <d v="2025-11-03T00:00:00"/>
    <d v="2025-09-26T00:00:00"/>
    <m/>
    <m/>
    <s v="519 CONDOR"/>
    <s v="519 CONDOR"/>
    <s v="519 CONDOR"/>
    <n v="19.070000216364861"/>
    <n v="15.479999542236328"/>
    <n v="11.171700104064495"/>
    <n v="45.721699862665687"/>
    <n v="0"/>
    <n v="45.721699862665687"/>
    <n v="0"/>
    <n v="45.721699862665687"/>
  </r>
  <r>
    <x v="1"/>
    <s v="Red Distribución"/>
    <x v="6"/>
    <s v="LLANES:Z369074 UNICO21 A101"/>
    <n v="2040398"/>
    <s v="[EirmtpvjsScexCNTg]"/>
    <x v="1"/>
    <s v="Pend. Cierre Material"/>
    <d v="2023-01-31T00:00:00"/>
    <x v="742"/>
    <d v="2024-03-05T00:00:00"/>
    <d v="2023-08-28T00:00:00"/>
    <m/>
    <d v="2024-05-07T00:00:00"/>
    <d v="2024-05-10T00:00:00"/>
    <s v="519 CONDOR"/>
    <s v="519 CONDOR"/>
    <s v="519 CONDOR"/>
    <n v="236.00000203773379"/>
    <n v="20.049999415874481"/>
    <n v="26.580799967926737"/>
    <n v="282.63080142153501"/>
    <n v="303.25351400000005"/>
    <n v="-20.622712578465041"/>
    <n v="303.25351400000005"/>
    <n v="-20.622712578465041"/>
  </r>
  <r>
    <x v="1"/>
    <s v="Red Distribución"/>
    <x v="6"/>
    <s v="LLANES:Z368076 UNI21 CASTOR A101"/>
    <n v="2035375"/>
    <s v="[EirmtpvjsSceCNTfFg]"/>
    <x v="0"/>
    <s v="Confirmado"/>
    <d v="2022-11-03T00:00:00"/>
    <x v="242"/>
    <d v="2023-05-18T00:00:00"/>
    <d v="2023-08-28T00:00:00"/>
    <m/>
    <d v="2024-05-24T00:00:00"/>
    <d v="2024-06-04T00:00:00"/>
    <s v="519 CONDOR"/>
    <s v="N/A"/>
    <s v="519 CONDOR"/>
    <n v="56.009998619556427"/>
    <n v="0"/>
    <n v="13.709900063353032"/>
    <n v="69.719898682909459"/>
    <n v="50.596991999999993"/>
    <n v="19.122906682909466"/>
    <n v="50.596992000000014"/>
    <n v="19.122906682909445"/>
  </r>
  <r>
    <x v="1"/>
    <s v="Red Distribución"/>
    <x v="6"/>
    <s v="LLANES:Z369082 UNICO21 A101"/>
    <n v="2040400"/>
    <s v="[EirmtpvjsScexLCNTg]"/>
    <x v="1"/>
    <s v="Pend. Cierre Material"/>
    <d v="2023-01-31T00:00:00"/>
    <x v="81"/>
    <d v="2023-07-17T00:00:00"/>
    <d v="2023-08-28T00:00:00"/>
    <m/>
    <d v="2025-02-03T00:00:00"/>
    <d v="2025-08-29T00:00:00"/>
    <s v="519 CONDOR"/>
    <s v="519 CONDOR"/>
    <s v="519 CONDOR"/>
    <n v="391.36229956264123"/>
    <n v="47.139998614788055"/>
    <n v="41.486900325561294"/>
    <n v="479.98919850299058"/>
    <n v="445.25261399999999"/>
    <n v="34.736584502990581"/>
    <n v="445.25261399999994"/>
    <n v="34.736584502990638"/>
  </r>
  <r>
    <x v="1"/>
    <s v="Lista Espera FTTH"/>
    <x v="3"/>
    <s v="LdE/09/Burgos#8313476#Avenida Cid Campeador, 00052- , 2º-"/>
    <n v="8534085"/>
    <s v="[irveCNTg]"/>
    <x v="1"/>
    <s v="Pend. Cierre Material"/>
    <m/>
    <x v="765"/>
    <d v="2023-08-28T00:00:00"/>
    <d v="2023-10-30T00:00:00"/>
    <m/>
    <d v="2023-10-30T00:00:00"/>
    <d v="2023-11-09T00:00:00"/>
    <s v="519 CONDOR"/>
    <s v="N/A"/>
    <s v="519 CONDOR"/>
    <n v="17.073100000619888"/>
    <n v="0"/>
    <n v="6"/>
    <n v="23.073100000619888"/>
    <n v="40.133451000000008"/>
    <n v="-17.06035099938012"/>
    <n v="40.133451000000008"/>
    <n v="-17.06035099938012"/>
  </r>
  <r>
    <x v="1"/>
    <s v="Red Distribución"/>
    <x v="6"/>
    <s v="LASTRES:Z372740 UNICO21 A101"/>
    <n v="2055066"/>
    <s v="[EirmtpvjsSceCNTg]"/>
    <x v="1"/>
    <s v="Pend. Cierre Material"/>
    <d v="2023-01-17T00:00:00"/>
    <x v="766"/>
    <d v="2024-03-07T00:00:00"/>
    <d v="2023-08-28T00:00:00"/>
    <m/>
    <d v="2024-09-26T00:00:00"/>
    <d v="2024-10-18T00:00:00"/>
    <s v="519 CONDOR"/>
    <s v="N/A"/>
    <s v="519 CONDOR"/>
    <n v="480.08400184071064"/>
    <n v="0"/>
    <n v="43.957598895931255"/>
    <n v="524.04160073664184"/>
    <n v="732.23491299999989"/>
    <n v="-208.19331226335805"/>
    <n v="732.23491299999989"/>
    <n v="-208.19331226335805"/>
  </r>
  <r>
    <x v="1"/>
    <s v="Red Distribución"/>
    <x v="6"/>
    <s v="SAMES:Z369752 UNICO21 A101"/>
    <n v="2042246"/>
    <s v="[EirmtpvjsSceCNTfFg]"/>
    <x v="0"/>
    <s v="Confirmado"/>
    <d v="2023-06-05T00:00:00"/>
    <x v="503"/>
    <d v="2023-07-19T00:00:00"/>
    <d v="2023-08-28T00:00:00"/>
    <m/>
    <d v="2024-07-23T00:00:00"/>
    <d v="2024-08-12T00:00:00"/>
    <s v="519 CONDOR"/>
    <s v="N/A"/>
    <s v="519 CONDOR"/>
    <n v="278.58000619709492"/>
    <n v="0"/>
    <n v="29.340899393538393"/>
    <n v="307.92090559063331"/>
    <n v="331.34732399999996"/>
    <n v="-23.426418409366647"/>
    <n v="331.34732400000001"/>
    <n v="-23.426418409366704"/>
  </r>
  <r>
    <x v="1"/>
    <s v="Lista Espera FTTH"/>
    <x v="3"/>
    <s v="LdE/09/Villarcayo de Merindad de Cast#SO230889219188 #Plaza Mayor 31, "/>
    <n v="8535095"/>
    <s v="[irvceCNTg]"/>
    <x v="1"/>
    <s v="Pend. Cierre Material"/>
    <m/>
    <x v="139"/>
    <d v="2023-08-31T00:00:00"/>
    <d v="2023-09-29T00:00:00"/>
    <m/>
    <d v="2023-09-29T00:00:00"/>
    <d v="2023-10-17T00:00:00"/>
    <s v="519 CONDOR"/>
    <s v="N/A"/>
    <s v="519 CONDOR"/>
    <n v="9.5785000920295715"/>
    <n v="0"/>
    <n v="6"/>
    <n v="15.578500092029572"/>
    <n v="14.848952000000002"/>
    <n v="0.72954809202956916"/>
    <n v="14.848952000000002"/>
    <n v="0.72954809202956916"/>
  </r>
  <r>
    <x v="1"/>
    <s v="Red Distribución"/>
    <x v="6"/>
    <s v="33 NUVA.: LyC ALIM  A-102A UNICO21 LLANES 102"/>
    <n v="8391080"/>
    <s v="[EirvcexLCP]"/>
    <x v="3"/>
    <s v="Comenzado"/>
    <d v="2022-10-24T00:00:00"/>
    <x v="136"/>
    <d v="2023-08-29T00:00:00"/>
    <d v="2025-10-09T00:00:00"/>
    <m/>
    <m/>
    <m/>
    <s v="519 CONDOR"/>
    <s v="N/A"/>
    <s v="519 CONDOR"/>
    <n v="2615.969044273138"/>
    <n v="0"/>
    <n v="222.06300369965061"/>
    <n v="2838.0320479727889"/>
    <n v="961.07262600000013"/>
    <n v="1876.9594219727887"/>
    <n v="810.68709000000013"/>
    <n v="2027.3449579727887"/>
  </r>
  <r>
    <x v="1"/>
    <s v="Red Distribución"/>
    <x v="6"/>
    <s v="POLA LENA:Z377476-1 0COBR A101"/>
    <n v="2106927"/>
    <s v="[EirmtpvjsSceCNTg]"/>
    <x v="1"/>
    <s v="Pend. Cierre Material"/>
    <d v="2023-10-30T00:00:00"/>
    <x v="116"/>
    <d v="2023-11-11T00:00:00"/>
    <d v="2023-09-11T00:00:00"/>
    <m/>
    <d v="2024-05-06T00:00:00"/>
    <d v="2024-05-22T00:00:00"/>
    <s v="519 CONDOR"/>
    <s v="N/A"/>
    <s v="519 CONDOR"/>
    <n v="119.78900067365169"/>
    <n v="0"/>
    <n v="18.288600217358763"/>
    <n v="138.07760089101043"/>
    <n v="165.11549699999998"/>
    <n v="-27.037896108989543"/>
    <n v="165.11549700000003"/>
    <n v="-27.037896108989599"/>
  </r>
  <r>
    <x v="1"/>
    <s v="Red Distribución"/>
    <x v="6"/>
    <s v="LASTRES:Z372813 UNICO21 A101"/>
    <n v="2055101"/>
    <s v="[EirmtpvjsSceLCNTg]"/>
    <x v="1"/>
    <s v="Pend. Cierre Material"/>
    <d v="2023-01-17T00:00:00"/>
    <x v="767"/>
    <d v="2023-09-19T00:00:00"/>
    <d v="2023-09-22T00:00:00"/>
    <m/>
    <d v="2024-12-03T00:00:00"/>
    <d v="2025-01-07T00:00:00"/>
    <s v="519 CONDOR"/>
    <s v="N/A"/>
    <s v="519 CONDOR"/>
    <n v="234.25040165021122"/>
    <n v="0"/>
    <n v="30.758699881761515"/>
    <n v="265.00910153197276"/>
    <n v="322.04849300000001"/>
    <n v="-57.039391468027247"/>
    <n v="322.04849300000001"/>
    <n v="-57.039391468027247"/>
  </r>
  <r>
    <x v="1"/>
    <s v="Red Distribución"/>
    <x v="6"/>
    <s v="LLANES:Z369097 UNICO21 A101"/>
    <n v="2040403"/>
    <s v="[EirmtpvjsSceCNTg]"/>
    <x v="1"/>
    <s v="Pend. Cierre Material"/>
    <d v="2024-01-11T00:00:00"/>
    <x v="659"/>
    <d v="2024-04-19T00:00:00"/>
    <d v="2023-08-31T00:00:00"/>
    <m/>
    <d v="2024-05-22T00:00:00"/>
    <d v="2024-06-12T00:00:00"/>
    <s v="519 CONDOR"/>
    <s v="519 CONDOR"/>
    <s v="519 CONDOR"/>
    <n v="164.96600032442808"/>
    <n v="20.049999415874481"/>
    <n v="21.426699741332982"/>
    <n v="206.44269948163554"/>
    <n v="220.63791399999999"/>
    <n v="-14.195214518364452"/>
    <n v="220.63791399999997"/>
    <n v="-14.195214518364423"/>
  </r>
  <r>
    <x v="1"/>
    <s v="Red Distribución"/>
    <x v="6"/>
    <s v="LLANES:Z368045 UNICO21 A101"/>
    <n v="2035367"/>
    <s v="[EirmtpvjsSceLCP]"/>
    <x v="2"/>
    <s v="Obras Promotoras"/>
    <d v="2022-10-03T00:00:00"/>
    <x v="702"/>
    <d v="2023-03-13T00:00:00"/>
    <d v="2025-11-03T00:00:00"/>
    <d v="2024-02-22T00:00:00"/>
    <m/>
    <m/>
    <s v="519 CONDOR"/>
    <s v="519 CONDOR"/>
    <s v="519 CONDOR"/>
    <n v="93.790001038461924"/>
    <n v="4.5699998736381531"/>
    <n v="16.358700281857693"/>
    <n v="114.71870119395777"/>
    <n v="117.52179800000002"/>
    <n v="-2.8030968060422481"/>
    <n v="117.52179799999999"/>
    <n v="-2.8030968060422197"/>
  </r>
  <r>
    <x v="1"/>
    <s v="Red Distribución"/>
    <x v="6"/>
    <s v="BELEÑO:Z354512-1 0COBR A101"/>
    <n v="2074320"/>
    <s v="[EirmtpvcxP]"/>
    <x v="2"/>
    <s v="Parámetros de Control"/>
    <d v="2023-08-02T00:00:00"/>
    <x v="139"/>
    <d v="2023-08-31T00:00:00"/>
    <m/>
    <d v="2023-10-18T00:00:00"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Burgos#SO230889412293 #Calle Burgos 6, Planta 1, Puerta D, Vill"/>
    <n v="8536540"/>
    <s v="[EirvcaCNTfF]"/>
    <x v="5"/>
    <s v="Solicitada Anulación"/>
    <d v="2023-11-17T00:00:00"/>
    <x v="139"/>
    <d v="2023-08-31T00:00:00"/>
    <m/>
    <m/>
    <d v="2024-01-09T00:00:00"/>
    <d v="2024-01-10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3"/>
    <s v="CAcono#ANEXO8838793#GA#AUTOVIA A-1 KM 171 GUMIEL DE HIZAN#"/>
    <n v="8536839"/>
    <s v="[EidexLP]"/>
    <x v="2"/>
    <s v="Otras Causas"/>
    <d v="2023-08-29T00:00:00"/>
    <x v="136"/>
    <d v="2023-08-29T00:00:00"/>
    <d v="2023-10-27T00:00:00"/>
    <d v="2023-10-17T00:00:00"/>
    <m/>
    <m/>
    <s v="N/A"/>
    <s v="N/A"/>
    <s v="N/A"/>
    <n v="0"/>
    <n v="0"/>
    <n v="0"/>
    <n v="0"/>
    <n v="300.87067400000001"/>
    <n v="-300.87067400000001"/>
    <n v="0"/>
    <n v="0"/>
  </r>
  <r>
    <x v="1"/>
    <s v="Red Distribución"/>
    <x v="6"/>
    <s v="POLA LENA:Z377490-1 0COBR A101"/>
    <n v="2106928"/>
    <s v="[EirmtpvjsSceLCNTg]"/>
    <x v="1"/>
    <s v="Pend. Cierre Material"/>
    <d v="2023-07-21T00:00:00"/>
    <x v="768"/>
    <d v="2023-09-01T00:00:00"/>
    <d v="2023-09-22T00:00:00"/>
    <m/>
    <d v="2024-12-04T00:00:00"/>
    <d v="2025-01-07T00:00:00"/>
    <s v="519 CONDOR"/>
    <s v="N/A"/>
    <s v="519 CONDOR"/>
    <n v="59.880000978708267"/>
    <n v="0"/>
    <n v="14.067600098082423"/>
    <n v="73.94760107679069"/>
    <n v="98.871443979999995"/>
    <n v="-24.923842903209305"/>
    <n v="98.871464000000017"/>
    <n v="-24.923862923209327"/>
  </r>
  <r>
    <x v="1"/>
    <s v="Red Distribución"/>
    <x v="6"/>
    <s v="POLA LENA:Z377475-1 0COBR A101"/>
    <n v="2106487"/>
    <s v="[EirmtpvjsSceCNTfFg]"/>
    <x v="0"/>
    <s v="Confirmado"/>
    <d v="2023-07-21T00:00:00"/>
    <x v="768"/>
    <d v="2023-09-01T00:00:00"/>
    <d v="2023-09-15T00:00:00"/>
    <m/>
    <d v="2024-05-06T00:00:00"/>
    <d v="2024-05-07T00:00:00"/>
    <s v="519 CONDOR"/>
    <s v="N/A"/>
    <s v="519 CONDOR"/>
    <n v="38.54000036418438"/>
    <n v="0"/>
    <n v="12.581500163342803"/>
    <n v="51.121500527527182"/>
    <n v="72.170144999999991"/>
    <n v="-21.048644472472809"/>
    <n v="72.170145000000005"/>
    <n v="-21.048644472472823"/>
  </r>
  <r>
    <x v="1"/>
    <s v="Red Distribución"/>
    <x v="6"/>
    <s v="POLA LENA:Z377479-1 0COBR A101"/>
    <n v="2107166"/>
    <s v="[EirmtpvcP]"/>
    <x v="2"/>
    <s v="Parámetros de Control"/>
    <d v="2023-07-21T00:00:00"/>
    <x v="768"/>
    <d v="2023-09-01T00:00:00"/>
    <m/>
    <d v="2023-09-29T00:00:00"/>
    <m/>
    <m/>
    <s v="N/A"/>
    <s v="N/A"/>
    <s v="N/A"/>
    <n v="0"/>
    <n v="0"/>
    <n v="0"/>
    <n v="0"/>
    <n v="4.242"/>
    <n v="-4.242"/>
    <n v="4.242"/>
    <n v="-4.242"/>
  </r>
  <r>
    <x v="1"/>
    <s v="Sin Definir"/>
    <x v="3"/>
    <s v="BG/GAMONAL:Z350043-1 0COBR A104"/>
    <n v="2116509"/>
    <s v="[EirmtpvjsScae]"/>
    <x v="5"/>
    <s v="Anulado"/>
    <d v="2023-09-01T00:00:00"/>
    <x v="93"/>
    <d v="2023-10-04T00:00:00"/>
    <d v="2023-10-09T00:00:00"/>
    <m/>
    <m/>
    <m/>
    <s v="519 CONDOR"/>
    <s v="N/A"/>
    <s v="519 CONDOR"/>
    <n v="92.85000055283308"/>
    <n v="0"/>
    <n v="16.413300195188071"/>
    <n v="109.26330074802115"/>
    <n v="0"/>
    <n v="109.26330074802115"/>
    <n v="0"/>
    <n v="109.26330074802115"/>
  </r>
  <r>
    <x v="1"/>
    <s v="Red Distribución"/>
    <x v="6"/>
    <s v="POLA LENA:Z368358 0COBR A101"/>
    <n v="2106605"/>
    <s v="[EirmtpvjsSceLCNTg]"/>
    <x v="1"/>
    <s v="Pend. Cierre Material"/>
    <d v="2023-08-27T00:00:00"/>
    <x v="769"/>
    <d v="2023-09-03T00:00:00"/>
    <d v="2023-10-06T00:00:00"/>
    <m/>
    <d v="2025-03-04T00:00:00"/>
    <d v="2025-03-21T00:00:00"/>
    <s v="519 CONDOR"/>
    <s v="N/A"/>
    <s v="519 CONDOR"/>
    <n v="258.79999957792461"/>
    <n v="0"/>
    <n v="29.537599218243372"/>
    <n v="288.33759879616798"/>
    <n v="219.62293600000004"/>
    <n v="68.714662796167943"/>
    <n v="219.62293600000001"/>
    <n v="68.714662796167971"/>
  </r>
  <r>
    <x v="1"/>
    <s v="Sin Definir"/>
    <x v="3"/>
    <s v="BG/ARLANZON:Z348264-1 0COBR A104"/>
    <n v="2105053"/>
    <s v="[EirmtpvjsSceCNTFg]"/>
    <x v="0"/>
    <s v="Confirmado"/>
    <d v="2023-09-04T00:00:00"/>
    <x v="770"/>
    <d v="2023-09-12T00:00:00"/>
    <d v="2023-10-04T00:00:00"/>
    <m/>
    <d v="2023-10-20T00:00:00"/>
    <d v="2023-11-02T00:00:00"/>
    <s v="519 CONDOR"/>
    <s v="N/A"/>
    <s v="519 CONDOR"/>
    <n v="47.670000478625298"/>
    <n v="0"/>
    <n v="13.194700032144041"/>
    <n v="60.864700510769339"/>
    <n v="56.629950000000001"/>
    <n v="4.234750510769338"/>
    <n v="56.629950000000015"/>
    <n v="4.2347505107693237"/>
  </r>
  <r>
    <x v="1"/>
    <s v="Red Distribución"/>
    <x v="6"/>
    <s v="CALEAO:Z353449 UNICO21 A101"/>
    <n v="1997992"/>
    <s v="[EirmtpvjsScexP]"/>
    <x v="2"/>
    <s v="Parámetros de Control"/>
    <d v="2022-05-18T00:00:00"/>
    <x v="771"/>
    <d v="2022-05-26T00:00:00"/>
    <d v="2025-10-09T00:00:00"/>
    <d v="2025-11-17T00:00:00"/>
    <m/>
    <m/>
    <s v="519 CONDOR"/>
    <s v="519 CONDOR"/>
    <s v="519 CONDOR"/>
    <n v="267.36999917030334"/>
    <n v="39.399998843669891"/>
    <n v="35.041999956920733"/>
    <n v="341.81199797089397"/>
    <n v="74.465906000000004"/>
    <n v="267.34609197089395"/>
    <n v="11.513999999999999"/>
    <n v="330.29799797089396"/>
  </r>
  <r>
    <x v="1"/>
    <s v="Red Distribución"/>
    <x v="6"/>
    <s v="CALEAO:Z353433 UNICO21 A101"/>
    <n v="1997984"/>
    <s v="[EirmtpvjsScexCP]"/>
    <x v="2"/>
    <s v="Parámetros de Control"/>
    <d v="2022-05-18T00:00:00"/>
    <x v="772"/>
    <d v="2022-06-10T00:00:00"/>
    <d v="2025-10-09T00:00:00"/>
    <d v="2025-11-17T00:00:00"/>
    <m/>
    <m/>
    <s v="519 CONDOR"/>
    <s v="519 CONDOR"/>
    <s v="519 CONDOR"/>
    <n v="162.81000038981438"/>
    <n v="16.179999530315399"/>
    <n v="22.03919972764254"/>
    <n v="201.02919964777232"/>
    <n v="78.385103999999998"/>
    <n v="122.64409564777232"/>
    <n v="12.12"/>
    <n v="188.90919964777231"/>
  </r>
  <r>
    <x v="1"/>
    <s v="Red Distribución"/>
    <x v="6"/>
    <s v="NUEVA LLANES:Z358086 UNICO21 A102"/>
    <n v="2014937"/>
    <s v="[EirmtpvcP]"/>
    <x v="2"/>
    <s v="Parámetros de Control"/>
    <d v="2022-07-29T00:00:00"/>
    <x v="749"/>
    <d v="2023-09-04T00:00:00"/>
    <m/>
    <d v="2023-09-28T00:00:00"/>
    <m/>
    <m/>
    <s v="N/A"/>
    <s v="N/A"/>
    <s v="N/A"/>
    <n v="0"/>
    <n v="0"/>
    <n v="0"/>
    <n v="0"/>
    <n v="0"/>
    <n v="0"/>
    <n v="0"/>
    <n v="0"/>
  </r>
  <r>
    <x v="1"/>
    <s v="Red Distribución"/>
    <x v="6"/>
    <s v="NUEVA LLANES:Z358260 UNICO21 A102"/>
    <n v="2014962"/>
    <s v="[EirmtpvjsScexCP]"/>
    <x v="2"/>
    <s v="Parámetros de Control"/>
    <d v="2022-08-01T00:00:00"/>
    <x v="749"/>
    <d v="2023-09-04T00:00:00"/>
    <d v="2025-11-03T00:00:00"/>
    <d v="2025-09-26T00:00:00"/>
    <m/>
    <m/>
    <s v="519 CONDOR"/>
    <s v="519 CONDOR"/>
    <s v="519 CONDOR"/>
    <n v="20040.419999999998"/>
    <n v="1615.6"/>
    <n v="2821.4996999999998"/>
    <n v="24477.519699999997"/>
    <n v="3.03"/>
    <n v="24474.489699999998"/>
    <n v="3.03"/>
    <n v="24474.489699999998"/>
  </r>
  <r>
    <x v="1"/>
    <s v="Red Distribución"/>
    <x v="6"/>
    <s v="POLA LENA:Z377472-1 0COBR A101"/>
    <n v="2106486"/>
    <s v="[EirmtpvjsSceCNTfFg]"/>
    <x v="0"/>
    <s v="Confirmado"/>
    <d v="2023-07-21T00:00:00"/>
    <x v="749"/>
    <d v="2023-09-04T00:00:00"/>
    <d v="2023-09-15T00:00:00"/>
    <m/>
    <d v="2024-05-06T00:00:00"/>
    <d v="2024-05-08T00:00:00"/>
    <s v="519 CONDOR"/>
    <s v="N/A"/>
    <s v="519 CONDOR"/>
    <n v="7.390000119805336"/>
    <n v="0"/>
    <n v="10.338000166758896"/>
    <n v="17.728000286564232"/>
    <n v="31.935607000000001"/>
    <n v="-14.207606713435769"/>
    <n v="31.935607000000001"/>
    <n v="-14.207606713435769"/>
  </r>
  <r>
    <x v="1"/>
    <s v="Red Distribución"/>
    <x v="6"/>
    <s v="INFIESTO:Z372887 UNICO21 A101"/>
    <n v="2063894"/>
    <s v="[EirmtpvjsSceCNTfFg]"/>
    <x v="0"/>
    <s v="Confirmado"/>
    <d v="2023-01-18T00:00:00"/>
    <x v="187"/>
    <d v="2023-04-24T00:00:00"/>
    <d v="2023-09-06T00:00:00"/>
    <m/>
    <d v="2024-11-18T00:00:00"/>
    <d v="2024-12-09T00:00:00"/>
    <s v="519 CONDOR"/>
    <s v="N/A"/>
    <s v="519 CONDOR"/>
    <n v="310.79460035492627"/>
    <n v="0"/>
    <n v="31.740499254453937"/>
    <n v="342.53509960938021"/>
    <n v="376.124526"/>
    <n v="-33.589426390619792"/>
    <n v="376.124526"/>
    <n v="-33.589426390619792"/>
  </r>
  <r>
    <x v="1"/>
    <s v="Sin Definir"/>
    <x v="5"/>
    <s v="VD/VADILLOS:Z114728-1 0COBR A108"/>
    <n v="2111942"/>
    <s v="[EirmtpvjsScaeCNTfF]"/>
    <x v="5"/>
    <s v="Solicitada Anulación"/>
    <d v="2023-09-05T00:00:00"/>
    <x v="731"/>
    <d v="2023-09-29T00:00:00"/>
    <d v="2023-10-06T00:00:00"/>
    <m/>
    <d v="2024-04-09T00:00:00"/>
    <d v="2024-04-09T00:00:00"/>
    <s v="519 CONDOR"/>
    <s v="N/A"/>
    <s v="519 CONDOR"/>
    <n v="15.99000009894371"/>
    <n v="0"/>
    <n v="1.122100022984295"/>
    <n v="17.112100121928005"/>
    <n v="6.6251619999999996"/>
    <n v="10.486938121928006"/>
    <n v="6.6251619999999996"/>
    <n v="10.486938121928006"/>
  </r>
  <r>
    <x v="1"/>
    <s v="Sin Definir"/>
    <x v="5"/>
    <s v="VD/ZORRILLA:Z122597-1 0COBR A110"/>
    <n v="2111943"/>
    <s v="[EirmtpvjsSceCNTg]"/>
    <x v="1"/>
    <s v="Pend. Cierre Material"/>
    <d v="2023-09-05T00:00:00"/>
    <x v="585"/>
    <d v="2023-09-25T00:00:00"/>
    <d v="2023-10-23T00:00:00"/>
    <m/>
    <d v="2023-11-30T00:00:00"/>
    <d v="2023-12-22T00:00:00"/>
    <s v="519 CONDOR"/>
    <s v="N/A"/>
    <s v="519 CONDOR"/>
    <n v="59.639999695122242"/>
    <n v="0"/>
    <n v="13.935300143764167"/>
    <n v="73.575299838886409"/>
    <n v="58.568701000000004"/>
    <n v="15.006598838886404"/>
    <n v="58.568701000000004"/>
    <n v="15.006598838886404"/>
  </r>
  <r>
    <x v="1"/>
    <s v="Sin Definir"/>
    <x v="5"/>
    <s v="VD/ZORRILLA:Z234138-2 0COBR A101"/>
    <n v="2111945"/>
    <s v="[EirmtpvjsSceCNTg]"/>
    <x v="1"/>
    <s v="Pend. Cierre Material"/>
    <d v="2023-09-05T00:00:00"/>
    <x v="134"/>
    <d v="2023-09-21T00:00:00"/>
    <d v="2023-10-23T00:00:00"/>
    <m/>
    <d v="2023-11-27T00:00:00"/>
    <d v="2023-12-18T00:00:00"/>
    <s v="519 CONDOR"/>
    <s v="N/A"/>
    <s v="519 CONDOR"/>
    <n v="158.23000126332045"/>
    <n v="0"/>
    <n v="21.045899578946091"/>
    <n v="179.27590084226654"/>
    <n v="177.71216000000004"/>
    <n v="1.5637408422664976"/>
    <n v="177.71216000000004"/>
    <n v="1.5637408422664976"/>
  </r>
  <r>
    <x v="1"/>
    <s v="Sin Definir"/>
    <x v="5"/>
    <s v="VD/ZORRILLA:Z234144-1 0COBR A101"/>
    <n v="2111946"/>
    <s v="[EirmtpvjsSceCNTg]"/>
    <x v="1"/>
    <s v="Pend. Cierre Material"/>
    <d v="2023-09-05T00:00:00"/>
    <x v="134"/>
    <d v="2023-09-21T00:00:00"/>
    <d v="2023-10-23T00:00:00"/>
    <m/>
    <d v="2023-12-14T00:00:00"/>
    <d v="2024-01-04T00:00:00"/>
    <s v="519 CONDOR"/>
    <s v="N/A"/>
    <s v="519 CONDOR"/>
    <n v="111.21000029891729"/>
    <n v="0"/>
    <n v="17.647399975343049"/>
    <n v="128.85740027426033"/>
    <n v="297.68574799999999"/>
    <n v="-168.82834772573966"/>
    <n v="297.68574800000005"/>
    <n v="-168.82834772573972"/>
  </r>
  <r>
    <x v="1"/>
    <s v="Sin Definir"/>
    <x v="5"/>
    <s v="PEÂ¿AFIEL:Z260799-1 0COBR A101"/>
    <n v="2117364"/>
    <s v="[EirmtpvjsSceCNTfFg]"/>
    <x v="0"/>
    <s v="Confirmado"/>
    <d v="2023-09-05T00:00:00"/>
    <x v="134"/>
    <d v="2023-09-21T00:00:00"/>
    <d v="2023-09-21T00:00:00"/>
    <m/>
    <d v="2024-01-31T00:00:00"/>
    <d v="2024-02-19T00:00:00"/>
    <s v="519 CONDOR"/>
    <s v="N/A"/>
    <s v="519 CONDOR"/>
    <n v="69.929999526590109"/>
    <n v="0"/>
    <n v="15.040300126516073"/>
    <n v="84.970299653106181"/>
    <n v="129.74802500000001"/>
    <n v="-44.777725346893831"/>
    <n v="129.74802499999998"/>
    <n v="-44.777725346893803"/>
  </r>
  <r>
    <x v="1"/>
    <s v="Sin Definir"/>
    <x v="3"/>
    <s v="BG/ARLANZON:Z143980-1 PB20 A105"/>
    <n v="2014747"/>
    <s v="[EirmtpvsSceCNTg]"/>
    <x v="1"/>
    <s v="Pend. Cierre Material"/>
    <d v="2022-07-27T00:00:00"/>
    <x v="773"/>
    <d v="2024-02-05T00:00:00"/>
    <d v="2023-10-26T00:00:00"/>
    <m/>
    <d v="2024-02-16T00:00:00"/>
    <d v="2024-02-21T00:00:00"/>
    <s v="519 CONDOR"/>
    <s v="519 CONDOR"/>
    <s v="519 CONDOR"/>
    <n v="61.630000367760658"/>
    <n v="27.089999198913574"/>
    <n v="14.162800138679145"/>
    <n v="102.88279970535338"/>
    <n v="87.793508000000003"/>
    <n v="15.089291705353375"/>
    <n v="87.793508000000003"/>
    <n v="15.089291705353375"/>
  </r>
  <r>
    <x v="1"/>
    <s v="Sin Definir"/>
    <x v="3"/>
    <s v="MONTORIO:Z357488 UNICO21 A101"/>
    <n v="2015679"/>
    <s v="[EirmtpvjsSceCNTFg]"/>
    <x v="0"/>
    <s v="Confirmado"/>
    <d v="2022-08-02T00:00:00"/>
    <x v="117"/>
    <d v="2023-11-07T00:00:00"/>
    <d v="2023-11-15T00:00:00"/>
    <m/>
    <d v="2024-06-27T00:00:00"/>
    <d v="2024-07-08T00:00:00"/>
    <s v="519 CONDOR"/>
    <s v="519 CONDOR"/>
    <s v="519 CONDOR"/>
    <n v="60.420000441372395"/>
    <n v="47.139998614788055"/>
    <n v="17.275700154549625"/>
    <n v="124.83569921071008"/>
    <n v="113.03264900000001"/>
    <n v="11.803050210710069"/>
    <n v="113.03264900000002"/>
    <n v="11.803050210710055"/>
  </r>
  <r>
    <x v="1"/>
    <s v="Sin Definir"/>
    <x v="3"/>
    <s v="MONTORIO:Z357511 UNICO21 A101"/>
    <n v="2015680"/>
    <s v="[EirmtpvjsSceCNTfFg]"/>
    <x v="0"/>
    <s v="Confirmado"/>
    <d v="2022-08-04T00:00:00"/>
    <x v="774"/>
    <d v="2023-11-08T00:00:00"/>
    <d v="2024-03-18T00:00:00"/>
    <m/>
    <d v="2024-06-27T00:00:00"/>
    <d v="2024-07-23T00:00:00"/>
    <s v="519 CONDOR"/>
    <s v="519 CONDOR"/>
    <s v="519 CONDOR"/>
    <n v="172.7400013320148"/>
    <n v="23.219999313354492"/>
    <n v="23.775199902462958"/>
    <n v="219.73520054783225"/>
    <n v="530.70113800000001"/>
    <n v="-310.96593745216774"/>
    <n v="530.70113800000001"/>
    <n v="-310.96593745216774"/>
  </r>
  <r>
    <x v="1"/>
    <s v="Sin Definir"/>
    <x v="3"/>
    <s v="MONTORIO:Z357516 UNICO21 A101"/>
    <n v="2015681"/>
    <s v="[EirmtpvjsScexCNTfFg]"/>
    <x v="0"/>
    <s v="Confirmado"/>
    <d v="2022-08-02T00:00:00"/>
    <x v="117"/>
    <d v="2023-11-07T00:00:00"/>
    <d v="2024-03-18T00:00:00"/>
    <m/>
    <d v="2024-06-27T00:00:00"/>
    <d v="2024-07-08T00:00:00"/>
    <s v="519 CONDOR"/>
    <s v="519 CONDOR"/>
    <s v="519 CONDOR"/>
    <n v="191.30999992415309"/>
    <n v="81.969997584819794"/>
    <n v="23.230600000084934"/>
    <n v="296.51059750905779"/>
    <n v="460.40201300000001"/>
    <n v="-163.89141549094222"/>
    <n v="460.40201300000001"/>
    <n v="-163.89141549094222"/>
  </r>
  <r>
    <x v="1"/>
    <s v="Red Distribución"/>
    <x v="6"/>
    <s v="PANES:Z373309 UNICO21 A101"/>
    <n v="2061747"/>
    <s v="[EirmtpvsSceCP]"/>
    <x v="2"/>
    <s v="Parámetros de Control"/>
    <d v="2023-01-12T00:00:00"/>
    <x v="681"/>
    <d v="2023-06-22T00:00:00"/>
    <d v="2025-11-03T00:00:00"/>
    <d v="2025-09-26T00:00:00"/>
    <m/>
    <m/>
    <s v="519 CONDOR"/>
    <s v="N/A"/>
    <s v="519 CONDOR"/>
    <n v="107.50000070780516"/>
    <n v="0"/>
    <n v="17.057299967170508"/>
    <n v="124.55730067497566"/>
    <n v="7.2720000000000002"/>
    <n v="117.28530067497566"/>
    <n v="7.2720000000000002"/>
    <n v="117.28530067497566"/>
  </r>
  <r>
    <x v="1"/>
    <s v="Red Distribución"/>
    <x v="6"/>
    <s v="LASTRES:Z372818 UNICO21 A101"/>
    <n v="2055105"/>
    <s v="[EirmtpvjsScexLCNTg]"/>
    <x v="1"/>
    <s v="Pend. Cierre Tesa"/>
    <d v="2023-01-17T00:00:00"/>
    <x v="775"/>
    <d v="2023-01-28T00:00:00"/>
    <d v="2023-09-07T00:00:00"/>
    <m/>
    <d v="2025-04-14T00:00:00"/>
    <m/>
    <s v="519 CONDOR"/>
    <s v="N/A"/>
    <s v="519 CONDOR"/>
    <n v="420.25230038548335"/>
    <n v="0"/>
    <n v="42.984199181254212"/>
    <n v="463.23649956673756"/>
    <n v="680.94920500000012"/>
    <n v="-217.71270543326256"/>
    <n v="680.87827699999991"/>
    <n v="-217.64177743326235"/>
  </r>
  <r>
    <x v="1"/>
    <s v="Red Distribución"/>
    <x v="6"/>
    <s v="RIBADESELLA:Z293853 UNICO21 A101"/>
    <n v="2056774"/>
    <s v="[EirmtpvjsScexCNTg]"/>
    <x v="1"/>
    <s v="Pend. Cierre Material"/>
    <d v="2022-12-13T00:00:00"/>
    <x v="776"/>
    <d v="2024-08-08T00:00:00"/>
    <d v="2023-09-07T00:00:00"/>
    <m/>
    <d v="2025-07-02T00:00:00"/>
    <d v="2025-09-05T00:00:00"/>
    <s v="519 CONDOR"/>
    <s v="519 CONDOR"/>
    <s v="519 CONDOR"/>
    <n v="375.39999955147505"/>
    <n v="0.34999999403953552"/>
    <n v="37.804899980614323"/>
    <n v="413.55489952612891"/>
    <n v="2161.041221"/>
    <n v="-1747.4863214738712"/>
    <n v="2161.0412209999995"/>
    <n v="-1747.4863214738707"/>
  </r>
  <r>
    <x v="1"/>
    <s v="Red Distribución"/>
    <x v="6"/>
    <s v="LASTRES:Z372819 UNICO21 A101"/>
    <n v="2055106"/>
    <s v="[EirmtpvjsScexLP]"/>
    <x v="2"/>
    <s v="Parámetros de Control"/>
    <d v="2023-01-17T00:00:00"/>
    <x v="758"/>
    <d v="2023-02-18T00:00:00"/>
    <d v="2025-11-03T00:00:00"/>
    <d v="2025-09-26T00:00:00"/>
    <m/>
    <m/>
    <s v="519 CONDOR"/>
    <s v="N/A"/>
    <s v="519 CONDOR"/>
    <n v="59866.246699999996"/>
    <n v="0"/>
    <n v="5666.6503999999995"/>
    <n v="65532.897099999995"/>
    <n v="28.481999999999999"/>
    <n v="65504.415099999991"/>
    <n v="28.481999999999999"/>
    <n v="65504.415099999991"/>
  </r>
  <r>
    <x v="1"/>
    <s v="Red Distribución"/>
    <x v="6"/>
    <s v="LASTRES:Z372747 UNICO21 A101"/>
    <n v="2055073"/>
    <s v="[EirmtpvjsScexLCP]"/>
    <x v="2"/>
    <s v="Parámetros de Control"/>
    <d v="2023-01-17T00:00:00"/>
    <x v="777"/>
    <d v="2023-02-10T00:00:00"/>
    <d v="2025-11-03T00:00:00"/>
    <d v="2025-09-26T00:00:00"/>
    <m/>
    <m/>
    <s v="519 CONDOR"/>
    <s v="N/A"/>
    <s v="519 CONDOR"/>
    <n v="49726.778099999996"/>
    <n v="0"/>
    <n v="4990.9584999999997"/>
    <n v="54717.736599999997"/>
    <n v="43.632000000000005"/>
    <n v="54674.104599999999"/>
    <n v="43.631999999999998"/>
    <n v="54674.104599999999"/>
  </r>
  <r>
    <x v="1"/>
    <s v="Red Distribución"/>
    <x v="6"/>
    <s v="ARRIONDAS:Z371320-1 0COBR A101"/>
    <n v="2074362"/>
    <s v="[EirmtpvjsScaeCNTfF]"/>
    <x v="5"/>
    <s v="Solicitada Anulación"/>
    <d v="2023-02-14T00:00:00"/>
    <x v="699"/>
    <d v="2023-02-22T00:00:00"/>
    <d v="2023-09-07T00:00:00"/>
    <m/>
    <d v="2024-02-01T00:00:00"/>
    <d v="2024-02-01T00:00:00"/>
    <s v="519 CONDOR"/>
    <s v="519 CONDOR"/>
    <s v="519 CONDOR"/>
    <n v="55.480000860989094"/>
    <n v="23.219999313354492"/>
    <n v="13.759599998155238"/>
    <n v="92.459600172498824"/>
    <n v="0"/>
    <n v="92.459600172498824"/>
    <n v="0"/>
    <n v="92.459600172498824"/>
  </r>
  <r>
    <x v="1"/>
    <s v="Red Distribución"/>
    <x v="6"/>
    <s v="NUEVA LLANES:Z358284 UNICO21 A101"/>
    <n v="2014965"/>
    <s v="[EirmtpvjsSceCNTg]"/>
    <x v="1"/>
    <s v="Pend. Cierre Material"/>
    <d v="2022-08-01T00:00:00"/>
    <x v="778"/>
    <d v="2022-08-22T00:00:00"/>
    <d v="2023-09-07T00:00:00"/>
    <m/>
    <d v="2024-07-04T00:00:00"/>
    <d v="2024-07-30T00:00:00"/>
    <s v="519 CONDOR"/>
    <s v="519 CONDOR"/>
    <s v="519 CONDOR"/>
    <n v="235.31000155583024"/>
    <n v="16.179999530315399"/>
    <n v="26.426099501413859"/>
    <n v="277.91610058755953"/>
    <n v="365.52169099999998"/>
    <n v="-87.605590412440449"/>
    <n v="329.33960999999999"/>
    <n v="-51.423509412440467"/>
  </r>
  <r>
    <x v="1"/>
    <s v="Red Distribución"/>
    <x v="6"/>
    <s v="NUEVA LLANES:Z358259 UNICO21 A101"/>
    <n v="2014961"/>
    <s v="[EirmtpvjsScexLCNTfFg]"/>
    <x v="0"/>
    <s v="Confirmado"/>
    <d v="2022-08-01T00:00:00"/>
    <x v="607"/>
    <d v="2022-10-10T00:00:00"/>
    <d v="2023-09-07T00:00:00"/>
    <m/>
    <d v="2025-01-29T00:00:00"/>
    <d v="2025-02-25T00:00:00"/>
    <s v="519 CONDOR"/>
    <s v="519 CONDOR"/>
    <s v="519 CONDOR"/>
    <n v="282.18999863415956"/>
    <n v="0.69999998807907104"/>
    <n v="33.499900076838571"/>
    <n v="316.38989869907721"/>
    <n v="592.97653100000002"/>
    <n v="-276.58663230092282"/>
    <n v="579.33653099999992"/>
    <n v="-262.94663230092272"/>
  </r>
  <r>
    <x v="1"/>
    <s v="Red Distribución"/>
    <x v="6"/>
    <s v="NUEVA LLANES:Z358272 UNICO21 A102"/>
    <n v="2016671"/>
    <s v="[EirmtpvjsScexLP]"/>
    <x v="2"/>
    <s v="Parámetros de Control"/>
    <d v="2022-08-04T00:00:00"/>
    <x v="630"/>
    <d v="2022-11-15T00:00:00"/>
    <d v="2025-10-09T00:00:00"/>
    <d v="2025-11-17T00:00:00"/>
    <m/>
    <m/>
    <s v="519 CONDOR"/>
    <s v="519 CONDOR"/>
    <s v="519 CONDOR"/>
    <n v="227.90000088885427"/>
    <n v="8.4399997591972351"/>
    <n v="25.717000243581822"/>
    <n v="262.05700089163332"/>
    <n v="73.962000000000003"/>
    <n v="188.09500089163333"/>
    <n v="73.961999999999989"/>
    <n v="188.09500089163333"/>
  </r>
  <r>
    <x v="1"/>
    <s v="Sin Definir"/>
    <x v="3"/>
    <s v="MIRANDA E/AREN:Z144092-2 0COBR A102"/>
    <n v="2102444"/>
    <s v="[EirmtpvjsSceCNTfFg]"/>
    <x v="0"/>
    <s v="Confirmado"/>
    <d v="2023-06-19T00:00:00"/>
    <x v="779"/>
    <d v="2023-09-22T00:00:00"/>
    <d v="2023-10-04T00:00:00"/>
    <m/>
    <d v="2023-10-18T00:00:00"/>
    <d v="2023-11-14T00:00:00"/>
    <s v="519 CONDOR"/>
    <s v="N/A"/>
    <s v="519 CONDOR"/>
    <n v="83.570000752806664"/>
    <n v="0"/>
    <n v="15.76929988914803"/>
    <n v="99.339300641954694"/>
    <n v="152.29438400000001"/>
    <n v="-52.955083358045314"/>
    <n v="169.542384"/>
    <n v="-70.203083358045305"/>
  </r>
  <r>
    <x v="1"/>
    <s v="Sin Definir"/>
    <x v="3"/>
    <s v="BG/GAMONAL:Z349519-3 0COBR A109"/>
    <n v="2102911"/>
    <s v="[EirmtpvcaCNTfF]"/>
    <x v="5"/>
    <s v="Solicitada Anulación"/>
    <d v="2024-01-26T00:00:00"/>
    <x v="743"/>
    <d v="2024-02-01T00:00:00"/>
    <m/>
    <m/>
    <d v="2024-03-15T00:00:00"/>
    <d v="2024-03-20T00:00:00"/>
    <s v="N/A"/>
    <s v="N/A"/>
    <s v="N/A"/>
    <n v="0"/>
    <n v="0"/>
    <n v="0"/>
    <n v="0"/>
    <n v="7.545971999999999"/>
    <n v="-7.545971999999999"/>
    <n v="7.5459719999999999"/>
    <n v="-7.5459719999999999"/>
  </r>
  <r>
    <x v="1"/>
    <s v="Sin Definir"/>
    <x v="3"/>
    <s v="MIRANDA E/AREN:Z144117-1 0COBR A102"/>
    <n v="2103330"/>
    <s v="[EirmtpvsSceCNTfFg]"/>
    <x v="0"/>
    <s v="Confirmado"/>
    <d v="2023-06-21T00:00:00"/>
    <x v="780"/>
    <d v="2023-10-17T00:00:00"/>
    <d v="2023-10-04T00:00:00"/>
    <m/>
    <d v="2023-10-30T00:00:00"/>
    <d v="2023-11-08T00:00:00"/>
    <s v="519 CONDOR"/>
    <s v="N/A"/>
    <s v="519 CONDOR"/>
    <n v="51.620000850409269"/>
    <n v="0"/>
    <n v="13.315100114902108"/>
    <n v="64.935100965311378"/>
    <n v="118.889949"/>
    <n v="-53.954848034688624"/>
    <n v="118.88994900000002"/>
    <n v="-53.954848034688638"/>
  </r>
  <r>
    <x v="1"/>
    <s v="Sin Definir"/>
    <x v="3"/>
    <s v="VILLANUEVA ARG:Z379312 0COBR A101"/>
    <n v="2114205"/>
    <s v="[EirmtpvjsSceCNTfFg]"/>
    <x v="0"/>
    <s v="Confirmado"/>
    <d v="2023-09-05T00:00:00"/>
    <x v="781"/>
    <d v="2023-09-11T00:00:00"/>
    <d v="2023-10-04T00:00:00"/>
    <m/>
    <d v="2024-03-27T00:00:00"/>
    <d v="2024-04-10T00:00:00"/>
    <s v="519 CONDOR"/>
    <s v="N/A"/>
    <s v="519 CONDOR"/>
    <n v="113.87000105530024"/>
    <n v="0"/>
    <n v="17.883300162331011"/>
    <n v="131.75330121763125"/>
    <n v="238.37808699999999"/>
    <n v="-106.62478578236875"/>
    <n v="238.37808700000002"/>
    <n v="-106.62478578236878"/>
  </r>
  <r>
    <x v="1"/>
    <s v="Sin Definir"/>
    <x v="3"/>
    <s v="VILLANUEVA ARG:Z379314 0COBR A101"/>
    <n v="2114207"/>
    <s v="[EirmtpvjsSceLCNTfFg]"/>
    <x v="0"/>
    <s v="Confirmado"/>
    <d v="2023-09-05T00:00:00"/>
    <x v="782"/>
    <d v="2023-09-08T00:00:00"/>
    <d v="2024-06-25T00:00:00"/>
    <m/>
    <d v="2025-03-15T00:00:00"/>
    <d v="2025-04-01T00:00:00"/>
    <s v="519 CONDOR"/>
    <s v="N/A"/>
    <s v="519 CONDOR"/>
    <n v="84.610000394284725"/>
    <n v="0"/>
    <n v="15.818999823950236"/>
    <n v="100.42900021823496"/>
    <n v="297.261301"/>
    <n v="-196.83230078176504"/>
    <n v="297.261301"/>
    <n v="-196.83230078176504"/>
  </r>
  <r>
    <x v="1"/>
    <s v="Sin Definir"/>
    <x v="3"/>
    <s v="VILLANUEVA ARG:Z379322 0COBR A101"/>
    <n v="2114208"/>
    <s v="[EirmtpvjsSceCNTfFg]"/>
    <x v="0"/>
    <s v="Confirmado"/>
    <d v="2023-09-05T00:00:00"/>
    <x v="780"/>
    <d v="2023-10-17T00:00:00"/>
    <d v="2024-01-17T00:00:00"/>
    <m/>
    <d v="2024-03-27T00:00:00"/>
    <d v="2024-04-12T00:00:00"/>
    <s v="519 CONDOR"/>
    <s v="N/A"/>
    <s v="519 CONDOR"/>
    <n v="44.780000559985638"/>
    <n v="0"/>
    <n v="13.54819997083694"/>
    <n v="58.328200530822578"/>
    <n v="108.69578799999999"/>
    <n v="-50.367587469177415"/>
    <n v="108.69578799999999"/>
    <n v="-50.367587469177415"/>
  </r>
  <r>
    <x v="1"/>
    <s v="Sin Definir"/>
    <x v="3"/>
    <s v="TORRESANDINO:Z379520 0COBR A101"/>
    <n v="2115220"/>
    <s v="[EirmtpvjsSceLCNTfFg]"/>
    <x v="0"/>
    <s v="Confirmado"/>
    <d v="2023-10-10T00:00:00"/>
    <x v="764"/>
    <d v="2023-10-20T00:00:00"/>
    <d v="2023-10-24T00:00:00"/>
    <m/>
    <d v="2024-11-06T00:00:00"/>
    <d v="2024-11-18T00:00:00"/>
    <s v="519 CONDOR"/>
    <s v="N/A"/>
    <s v="519 CONDOR"/>
    <n v="71.550000838935375"/>
    <n v="0"/>
    <n v="14.917400036363304"/>
    <n v="86.467400875298679"/>
    <n v="137.711411"/>
    <n v="-51.244010124701319"/>
    <n v="137.71141099999997"/>
    <n v="-51.24401012470129"/>
  </r>
  <r>
    <x v="1"/>
    <s v="Sin Definir"/>
    <x v="3"/>
    <s v="TORRESANDINO:Z379521 0COBR A101"/>
    <n v="2115221"/>
    <s v="[EirmtpvjsSceLCNTfFg]"/>
    <x v="0"/>
    <s v="Confirmado"/>
    <d v="2023-10-10T00:00:00"/>
    <x v="780"/>
    <d v="2023-10-17T00:00:00"/>
    <d v="2023-10-19T00:00:00"/>
    <m/>
    <d v="2024-11-06T00:00:00"/>
    <d v="2024-11-20T00:00:00"/>
    <s v="519 CONDOR"/>
    <s v="N/A"/>
    <s v="519 CONDOR"/>
    <n v="160.68000141903758"/>
    <n v="0"/>
    <n v="21.276200171943003"/>
    <n v="181.95620159098058"/>
    <n v="440.76406499999996"/>
    <n v="-258.80786340901938"/>
    <n v="440.76406499999996"/>
    <n v="-258.80786340901938"/>
  </r>
  <r>
    <x v="1"/>
    <s v="Sin Definir"/>
    <x v="3"/>
    <s v="TORRESANDINO:Z379522 0COBR A101"/>
    <n v="2115222"/>
    <s v="[EirmtpvjsSceLCNTfFg]"/>
    <x v="0"/>
    <s v="Confirmado"/>
    <d v="2023-10-10T00:00:00"/>
    <x v="780"/>
    <d v="2023-10-17T00:00:00"/>
    <d v="2023-10-23T00:00:00"/>
    <m/>
    <d v="2024-11-06T00:00:00"/>
    <d v="2024-11-19T00:00:00"/>
    <s v="519 CONDOR"/>
    <s v="N/A"/>
    <s v="519 CONDOR"/>
    <n v="106.32000158727169"/>
    <n v="0"/>
    <n v="17.373000109650192"/>
    <n v="123.69300169692188"/>
    <n v="418.684754"/>
    <n v="-294.9917523030781"/>
    <n v="418.68475400000005"/>
    <n v="-294.99175230307816"/>
  </r>
  <r>
    <x v="1"/>
    <s v="Sin Definir"/>
    <x v="3"/>
    <s v="TORRESANDINO:Z379525 0COBR A101"/>
    <n v="2115223"/>
    <s v="[EirmtpvjsSceLCNTfFg]"/>
    <x v="0"/>
    <s v="Confirmado"/>
    <d v="2023-10-10T00:00:00"/>
    <x v="734"/>
    <d v="2023-10-19T00:00:00"/>
    <d v="2023-11-08T00:00:00"/>
    <m/>
    <d v="2024-11-06T00:00:00"/>
    <d v="2024-11-27T00:00:00"/>
    <s v="519 CONDOR"/>
    <s v="N/A"/>
    <s v="519 CONDOR"/>
    <n v="213.4100012332201"/>
    <n v="0"/>
    <n v="25.065299360931675"/>
    <n v="238.47530059415178"/>
    <n v="459.39876400000014"/>
    <n v="-220.92346340584837"/>
    <n v="459.4051990000001"/>
    <n v="-220.92989840584832"/>
  </r>
  <r>
    <x v="1"/>
    <s v="Sin Definir"/>
    <x v="3"/>
    <s v="TORRESANDINO:Z379531 0COBR A101"/>
    <n v="2115226"/>
    <s v="[EirmtpvjsSceLCNTfFg]"/>
    <x v="0"/>
    <s v="Confirmado"/>
    <d v="2023-10-10T00:00:00"/>
    <x v="783"/>
    <d v="2023-11-22T00:00:00"/>
    <d v="2023-11-27T00:00:00"/>
    <m/>
    <d v="2024-11-06T00:00:00"/>
    <d v="2024-11-20T00:00:00"/>
    <s v="519 CONDOR"/>
    <s v="519 CONDOR"/>
    <s v="519 CONDOR"/>
    <n v="92.320001356303692"/>
    <n v="124.5399963259697"/>
    <n v="16.383200174498555"/>
    <n v="233.24319785677193"/>
    <n v="376.67579100000006"/>
    <n v="-143.43259314322813"/>
    <n v="376.67579100000006"/>
    <n v="-143.43259314322813"/>
  </r>
  <r>
    <x v="1"/>
    <s v="Sin Definir"/>
    <x v="3"/>
    <s v="BG/GAMONAL:Z348482-1 0COBR A102"/>
    <n v="2116895"/>
    <s v="[Eirmtpva]"/>
    <x v="5"/>
    <s v="Anulado"/>
    <d v="2023-09-05T00:00:00"/>
    <x v="779"/>
    <d v="2023-09-22T00:00:00"/>
    <m/>
    <m/>
    <m/>
    <m/>
    <s v="N/A"/>
    <s v="N/A"/>
    <s v="N/A"/>
    <n v="0"/>
    <n v="0"/>
    <n v="0"/>
    <n v="0"/>
    <n v="4.7531749999999997"/>
    <n v="-4.7531749999999997"/>
    <n v="4.3131749999999993"/>
    <n v="-4.3131749999999993"/>
  </r>
  <r>
    <x v="1"/>
    <s v="Sin Definir"/>
    <x v="3"/>
    <s v="BG/GAMONAL:Z350062-1 0COBR A109"/>
    <n v="2116897"/>
    <s v="[EirmtpvjsScaeCNT]"/>
    <x v="5"/>
    <s v="Solicitada Anulación"/>
    <d v="2023-09-05T00:00:00"/>
    <x v="133"/>
    <d v="2023-09-20T00:00:00"/>
    <d v="2023-10-04T00:00:00"/>
    <m/>
    <d v="2023-10-20T00:00:00"/>
    <d v="2023-10-23T00:00:00"/>
    <s v="519 CONDOR"/>
    <s v="N/A"/>
    <s v="519 CONDOR"/>
    <n v="59.030000537633896"/>
    <n v="0"/>
    <n v="14.013000184752045"/>
    <n v="73.043000722385941"/>
    <n v="14.380189999999999"/>
    <n v="58.662810722385942"/>
    <n v="8.6281140000000001"/>
    <n v="64.414886722385944"/>
  </r>
  <r>
    <x v="1"/>
    <s v="Sin Definir"/>
    <x v="3"/>
    <s v="VILLANUEVA ARG:Z379310 0COBR A101"/>
    <n v="2114203"/>
    <s v="[EirmtpvjsSceLCNTfFg]"/>
    <x v="0"/>
    <s v="Confirmado"/>
    <d v="2023-09-05T00:00:00"/>
    <x v="731"/>
    <d v="2023-09-29T00:00:00"/>
    <d v="2023-11-02T00:00:00"/>
    <m/>
    <d v="2025-03-31T00:00:00"/>
    <d v="2025-04-03T00:00:00"/>
    <s v="519 CONDOR"/>
    <s v="519 CONDOR"/>
    <s v="519 CONDOR"/>
    <n v="202.24000134319067"/>
    <n v="78.099997699260712"/>
    <n v="23.705899519490458"/>
    <n v="304.04589856194184"/>
    <n v="350.835127"/>
    <n v="-46.78922843805816"/>
    <n v="350.83512699999994"/>
    <n v="-46.789228438058103"/>
  </r>
  <r>
    <x v="1"/>
    <s v="Sin Definir"/>
    <x v="3"/>
    <s v="09 0971007: ALIM  A-101A UNICO21 MONTORIO"/>
    <n v="8382498"/>
    <s v="[EirvcexLCNTg]"/>
    <x v="1"/>
    <s v="Pend. Cierre Material"/>
    <m/>
    <x v="784"/>
    <d v="2024-05-30T00:00:00"/>
    <d v="2024-03-18T00:00:00"/>
    <m/>
    <d v="2025-03-14T00:00:00"/>
    <d v="2025-03-28T00:00:00"/>
    <s v="519 CONDOR"/>
    <s v="N/A"/>
    <s v="519 CONDOR"/>
    <n v="1527.4678024774194"/>
    <n v="0"/>
    <n v="130.9956536254723"/>
    <n v="1658.4634561028915"/>
    <n v="3318.0883101200006"/>
    <n v="-1659.6248540171091"/>
    <n v="3318.0883329999997"/>
    <n v="-1659.6248768971082"/>
  </r>
  <r>
    <x v="1"/>
    <s v="Lista Espera FTTH"/>
    <x v="3"/>
    <s v="LdE/09/Merindad de Valdeporres#SO230582573554 #Calle Real 46, Rozas"/>
    <n v="8528767"/>
    <s v="[a]"/>
    <x v="5"/>
    <s v="Solicitada Anulación"/>
    <m/>
    <x v="136"/>
    <d v="2023-08-29T00:00:00"/>
    <m/>
    <m/>
    <m/>
    <m/>
    <s v="N/A"/>
    <s v="N/A"/>
    <s v="N/A"/>
    <n v="0"/>
    <n v="0"/>
    <n v="0"/>
    <n v="0"/>
    <n v="3.5999999999999996"/>
    <n v="-3.5999999999999996"/>
    <n v="0"/>
    <n v="0"/>
  </r>
  <r>
    <x v="1"/>
    <s v="Lista Espera FTTH"/>
    <x v="3"/>
    <s v="LdE/09/Vilviestre del Pinar#8725284#Calle Las Vegas, 00002-POL. IND LA"/>
    <n v="8534298"/>
    <s v="[EirvaCNTf]"/>
    <x v="5"/>
    <s v="Solicitada Anulación"/>
    <d v="2024-03-27T00:00:00"/>
    <x v="644"/>
    <d v="2023-08-25T00:00:00"/>
    <m/>
    <m/>
    <d v="2024-04-01T00:00:00"/>
    <d v="2024-04-03T00:00:00"/>
    <s v="N/A"/>
    <s v="N/A"/>
    <s v="N/A"/>
    <n v="0"/>
    <n v="0"/>
    <n v="0"/>
    <n v="0"/>
    <n v="3.5999999999999996"/>
    <n v="-3.5999999999999996"/>
    <n v="7.1999999999999993"/>
    <n v="-7.1999999999999993"/>
  </r>
  <r>
    <x v="1"/>
    <s v="Sin Definir"/>
    <x v="3"/>
    <s v="0961021: ALIM A-101A CERO_COBRE TORRE 1 LyC"/>
    <n v="8534395"/>
    <s v="[EirvceCNTg]"/>
    <x v="1"/>
    <s v="Pend. Cierre Material"/>
    <d v="2023-09-11T00:00:00"/>
    <x v="785"/>
    <d v="2023-09-17T00:00:00"/>
    <d v="2024-03-05T00:00:00"/>
    <m/>
    <d v="2024-11-07T00:00:00"/>
    <d v="2024-11-14T00:00:00"/>
    <s v="519 CONDOR"/>
    <s v="519 CONDOR"/>
    <s v="519 CONDOR"/>
    <n v="2173.7070634737611"/>
    <n v="147.53199630975723"/>
    <n v="179.4211239538572"/>
    <n v="2500.6601837373755"/>
    <n v="367.86943200000002"/>
    <n v="2132.7907517373756"/>
    <n v="367.86943199999996"/>
    <n v="2132.7907517373756"/>
  </r>
  <r>
    <x v="1"/>
    <s v="Red Distribución"/>
    <x v="6"/>
    <s v="CANGAS ONIS:Z329559 UNICO21 A101"/>
    <n v="2005260"/>
    <s v="[irmtpvjsSceCNTg]"/>
    <x v="1"/>
    <s v="Pend. Cierre Material"/>
    <m/>
    <x v="181"/>
    <d v="2022-07-01T00:00:00"/>
    <d v="2023-09-07T00:00:00"/>
    <m/>
    <d v="2024-09-26T00:00:00"/>
    <d v="2024-10-03T00:00:00"/>
    <s v="N/A"/>
    <s v="N/A"/>
    <s v="N/A"/>
    <n v="0"/>
    <n v="0"/>
    <n v="0"/>
    <n v="0"/>
    <n v="140.79178299999998"/>
    <n v="-140.79178299999998"/>
    <n v="140.79178299999998"/>
    <n v="-140.79178299999998"/>
  </r>
  <r>
    <x v="1"/>
    <s v="Red Distribución"/>
    <x v="6"/>
    <s v="CANGAS ONIS:Z329585 UNICO21 A101"/>
    <n v="2005261"/>
    <s v="[irmtpvjsSceCNTg]"/>
    <x v="1"/>
    <s v="Pend. Cierre Material"/>
    <m/>
    <x v="53"/>
    <d v="2022-09-21T00:00:00"/>
    <d v="2023-09-07T00:00:00"/>
    <m/>
    <d v="2024-03-04T00:00:00"/>
    <d v="2024-03-18T00:00:00"/>
    <s v="519 CONDOR"/>
    <s v="N/A"/>
    <s v="N/A"/>
    <n v="382.81000153720379"/>
    <n v="0"/>
    <n v="0"/>
    <n v="382.81000153720379"/>
    <n v="497.41856300000006"/>
    <n v="-114.60856146279627"/>
    <n v="497.41856300000006"/>
    <n v="-114.60856146279627"/>
  </r>
  <r>
    <x v="1"/>
    <s v="Red Distribución"/>
    <x v="6"/>
    <s v="CANGAS ONIS:Z329586 UNICO21 A101"/>
    <n v="2005262"/>
    <s v="[irmtpvjsSceCNTfFg]"/>
    <x v="0"/>
    <s v="Confirmado"/>
    <m/>
    <x v="786"/>
    <d v="2022-07-12T00:00:00"/>
    <d v="2023-09-07T00:00:00"/>
    <m/>
    <d v="2024-04-30T00:00:00"/>
    <d v="2024-05-16T00:00:00"/>
    <s v="519 CONDOR"/>
    <s v="N/A"/>
    <s v="N/A"/>
    <n v="210.35000032186508"/>
    <n v="0"/>
    <n v="0"/>
    <n v="210.35000032186508"/>
    <n v="236.38221500000006"/>
    <n v="-26.032214678134977"/>
    <n v="236.38221500000003"/>
    <n v="-26.032214678134949"/>
  </r>
  <r>
    <x v="1"/>
    <s v="Red Distribución"/>
    <x v="6"/>
    <s v="CANGAS ONIS:Z329589 UNICO21 A101"/>
    <n v="2005263"/>
    <s v="[irmtpvjsSceCNTfFg]"/>
    <x v="0"/>
    <s v="Confirmado"/>
    <m/>
    <x v="572"/>
    <d v="2022-07-11T00:00:00"/>
    <d v="2023-09-07T00:00:00"/>
    <m/>
    <d v="2024-03-04T00:00:00"/>
    <d v="2024-03-19T00:00:00"/>
    <s v="519 CONDOR"/>
    <s v="N/A"/>
    <s v="N/A"/>
    <n v="309.76000003516674"/>
    <n v="0"/>
    <n v="0"/>
    <n v="309.76000003516674"/>
    <n v="504.24860200000006"/>
    <n v="-194.48860196483332"/>
    <n v="504.24860200000006"/>
    <n v="-194.48860196483332"/>
  </r>
  <r>
    <x v="1"/>
    <s v="Red Distribución"/>
    <x v="6"/>
    <s v="COLOMBRES:Z357797 UNICO21 A101"/>
    <n v="2014124"/>
    <s v="[EirmtpvjsScexLP]"/>
    <x v="2"/>
    <s v="Parámetros de Control"/>
    <d v="2022-08-22T00:00:00"/>
    <x v="532"/>
    <d v="2023-01-09T00:00:00"/>
    <d v="2025-11-03T00:00:00"/>
    <d v="2025-09-26T00:00:00"/>
    <m/>
    <m/>
    <s v="519 CONDOR"/>
    <s v="519 CONDOR"/>
    <s v="519 CONDOR"/>
    <n v="591.1700004786253"/>
    <n v="0.69999998807907104"/>
    <n v="51.459497531961688"/>
    <n v="643.32949799866606"/>
    <n v="98.955000000000013"/>
    <n v="544.37449799866602"/>
    <n v="98.955000000000013"/>
    <n v="544.37449799866602"/>
  </r>
  <r>
    <x v="1"/>
    <s v="Red Distribución"/>
    <x v="6"/>
    <s v="RIBADESELLA:Z291494 UNICO21 A101"/>
    <n v="2056766"/>
    <s v="[EirmtpvjsSceLCNTg]"/>
    <x v="1"/>
    <s v="Pend. Cierre Material"/>
    <d v="2023-01-03T00:00:00"/>
    <x v="787"/>
    <d v="2023-01-25T00:00:00"/>
    <d v="2023-09-07T00:00:00"/>
    <m/>
    <d v="2024-10-28T00:00:00"/>
    <d v="2024-10-30T00:00:00"/>
    <s v="519 CONDOR"/>
    <s v="519 CONDOR"/>
    <s v="519 CONDOR"/>
    <n v="7.6800001561641693"/>
    <n v="0.34999999403953552"/>
    <n v="10.361800143529475"/>
    <n v="18.39180029373318"/>
    <n v="18.267842999999999"/>
    <n v="0.12395729373318076"/>
    <n v="18.267842999999999"/>
    <n v="0.12395729373318076"/>
  </r>
  <r>
    <x v="1"/>
    <s v="Red Distribución"/>
    <x v="6"/>
    <s v="RIBADESELLA:Z293852 UNICO21 A101"/>
    <n v="2056773"/>
    <s v="[EirmtpvjsSceCNTg]"/>
    <x v="1"/>
    <s v="Pend. Cierre Material"/>
    <d v="2022-12-13T00:00:00"/>
    <x v="788"/>
    <d v="2024-03-04T00:00:00"/>
    <d v="2023-09-07T00:00:00"/>
    <m/>
    <d v="2025-04-15T00:00:00"/>
    <d v="2025-05-02T00:00:00"/>
    <s v="519 CONDOR"/>
    <s v="519 CONDOR"/>
    <s v="519 CONDOR"/>
    <n v="334.18000289797783"/>
    <n v="0.34999999403953552"/>
    <n v="33.186699478476498"/>
    <n v="367.71670237049386"/>
    <n v="358.33550400000013"/>
    <n v="9.3811983704937347"/>
    <n v="358.33550400000007"/>
    <n v="9.3811983704937916"/>
  </r>
  <r>
    <x v="1"/>
    <s v="Red Distribución"/>
    <x v="6"/>
    <s v="NAVA:Z374040 UNICO21 A101"/>
    <n v="2063246"/>
    <s v="[EirmtpvjsScexLCNTg]"/>
    <x v="1"/>
    <s v="Pend. Cierre Tesa"/>
    <d v="2023-01-17T00:00:00"/>
    <x v="738"/>
    <d v="2023-09-07T00:00:00"/>
    <d v="2025-10-09T00:00:00"/>
    <m/>
    <d v="2025-12-22T00:00:00"/>
    <m/>
    <s v="519 CONDOR"/>
    <s v="N/A"/>
    <s v="519 CONDOR"/>
    <n v="351.27999826520681"/>
    <n v="0"/>
    <n v="37.993200147303924"/>
    <n v="389.27319841251074"/>
    <n v="162.28800000000001"/>
    <n v="226.98519841251073"/>
    <n v="299.12400000000002"/>
    <n v="90.149198412510714"/>
  </r>
  <r>
    <x v="1"/>
    <s v="Red Distribución"/>
    <x v="6"/>
    <s v="POLA LENA:Z377484-1 0COBR A101"/>
    <n v="2107169"/>
    <s v="[EirmtpvjsSceCNTg]"/>
    <x v="1"/>
    <s v="Pend. Cierre Material"/>
    <d v="2023-07-21T00:00:00"/>
    <x v="789"/>
    <d v="2024-04-12T00:00:00"/>
    <d v="2023-09-22T00:00:00"/>
    <m/>
    <d v="2025-04-14T00:00:00"/>
    <d v="2025-05-14T00:00:00"/>
    <s v="519 CONDOR"/>
    <s v="N/A"/>
    <s v="519 CONDOR"/>
    <n v="318.07000275701284"/>
    <n v="0"/>
    <n v="32.374699069380029"/>
    <n v="350.44470182639287"/>
    <n v="475.84430199999997"/>
    <n v="-125.3996001736071"/>
    <n v="475.84430200000008"/>
    <n v="-125.39960017360721"/>
  </r>
  <r>
    <x v="1"/>
    <s v="Red Distribución"/>
    <x v="6"/>
    <s v="CANGAS ONIS:Z356466 UNI21 CASTOR A101 "/>
    <n v="8359684"/>
    <s v="[irvceCP]"/>
    <x v="2"/>
    <s v="Parámetros de Control"/>
    <m/>
    <x v="94"/>
    <d v="2023-09-05T00:00:00"/>
    <d v="2025-11-03T00:00:00"/>
    <d v="2025-09-26T00:00:00"/>
    <m/>
    <m/>
    <s v="519 CONDOR"/>
    <s v="N/A"/>
    <s v="N/A"/>
    <n v="266.10049360990524"/>
    <n v="0"/>
    <n v="0"/>
    <n v="266.10049360990524"/>
    <n v="332.88940000000002"/>
    <n v="-66.78890639009478"/>
    <n v="59.217399999999998"/>
    <n v="206.88309360990525"/>
  </r>
  <r>
    <x v="1"/>
    <s v="Red Distribución"/>
    <x v="6"/>
    <s v="POLA LENA:Z368352 0COBR A101"/>
    <n v="2106712"/>
    <s v="[EirmtpvjsScexCNTg]"/>
    <x v="1"/>
    <s v="Pend. Cierre Material"/>
    <d v="2024-04-12T00:00:00"/>
    <x v="25"/>
    <d v="2025-01-10T00:00:00"/>
    <d v="2023-10-06T00:00:00"/>
    <m/>
    <d v="2025-04-10T00:00:00"/>
    <d v="2025-05-13T00:00:00"/>
    <s v="519 CONDOR"/>
    <s v="N/A"/>
    <s v="519 CONDOR"/>
    <n v="300.63000112771988"/>
    <n v="0"/>
    <n v="31.144700317575769"/>
    <n v="331.77470144529565"/>
    <n v="634.33249600000011"/>
    <n v="-302.55779455470446"/>
    <n v="634.99229600000035"/>
    <n v="-303.2175945547047"/>
  </r>
  <r>
    <x v="1"/>
    <s v="Red Distribución"/>
    <x v="6"/>
    <s v="POLA LENA:Z377471 0COBR A101"/>
    <n v="2106607"/>
    <s v="[EirmtpvjsSceCNTfFg]"/>
    <x v="0"/>
    <s v="Confirmado"/>
    <d v="2023-08-27T00:00:00"/>
    <x v="134"/>
    <d v="2023-09-21T00:00:00"/>
    <d v="2023-09-26T00:00:00"/>
    <m/>
    <d v="2024-05-06T00:00:00"/>
    <d v="2024-05-08T00:00:00"/>
    <s v="519 CONDOR"/>
    <s v="N/A"/>
    <s v="519 CONDOR"/>
    <n v="35.220000475645065"/>
    <n v="0"/>
    <n v="12.319700051701815"/>
    <n v="47.539700527346881"/>
    <n v="60.802684999999997"/>
    <n v="-13.262984472653116"/>
    <n v="60.802685000000011"/>
    <n v="-13.26298447265313"/>
  </r>
  <r>
    <x v="1"/>
    <s v="Red Distribución"/>
    <x v="6"/>
    <s v="POLA LENA:Z377473 0COBR A101"/>
    <n v="2106715"/>
    <s v="[EirmtpvjsSceLCNTg]"/>
    <x v="1"/>
    <s v="Pend. Cierre Material"/>
    <d v="2023-08-27T00:00:00"/>
    <x v="686"/>
    <d v="2023-11-23T00:00:00"/>
    <d v="2023-09-29T00:00:00"/>
    <m/>
    <d v="2024-12-03T00:00:00"/>
    <d v="2024-12-19T00:00:00"/>
    <s v="519 CONDOR"/>
    <s v="N/A"/>
    <s v="519 CONDOR"/>
    <n v="65.270000509917736"/>
    <n v="0"/>
    <n v="14.498100195271519"/>
    <n v="79.768100705189255"/>
    <n v="140.41123755999999"/>
    <n v="-60.643136854810734"/>
    <n v="140.411249"/>
    <n v="-60.643148294810743"/>
  </r>
  <r>
    <x v="1"/>
    <s v="Red Alimentación"/>
    <x v="6"/>
    <s v="POLA LENA:Z368509 0COBR A101"/>
    <n v="2106606"/>
    <s v="[EirmtpvjsSceLCNTfFg]"/>
    <x v="0"/>
    <s v="Confirmado"/>
    <d v="2023-08-27T00:00:00"/>
    <x v="790"/>
    <d v="2023-09-23T00:00:00"/>
    <d v="2023-10-03T00:00:00"/>
    <m/>
    <d v="2025-01-15T00:00:00"/>
    <d v="2025-01-22T00:00:00"/>
    <s v="519 CONDOR"/>
    <s v="N/A"/>
    <s v="519 CONDOR"/>
    <n v="151.61000110208988"/>
    <n v="0"/>
    <n v="20.398399593418844"/>
    <n v="172.00840069550873"/>
    <n v="180.575829"/>
    <n v="-8.5674283044912727"/>
    <n v="180.57582900000003"/>
    <n v="-8.5674283044913011"/>
  </r>
  <r>
    <x v="1"/>
    <s v="Red Distribución"/>
    <x v="6"/>
    <s v="NAVA:Z374053 UNICO21 A101"/>
    <n v="2063253"/>
    <s v="[EirmtpvjsScexLCNTg]"/>
    <x v="1"/>
    <s v="Pend. Cierre Material"/>
    <d v="2023-01-17T00:00:00"/>
    <x v="770"/>
    <d v="2023-09-12T00:00:00"/>
    <d v="2023-09-29T00:00:00"/>
    <m/>
    <d v="2025-07-18T00:00:00"/>
    <d v="2025-09-04T00:00:00"/>
    <s v="519 CONDOR"/>
    <s v="N/A"/>
    <s v="519 CONDOR"/>
    <n v="495.18999826163054"/>
    <n v="0"/>
    <n v="46.446398505723494"/>
    <n v="541.63639676735397"/>
    <n v="677.74921700000004"/>
    <n v="-136.11282023264607"/>
    <n v="677.74864500000001"/>
    <n v="-136.11224823264604"/>
  </r>
  <r>
    <x v="1"/>
    <s v="Lista Espera FTTH"/>
    <x v="3"/>
    <s v="LdE/09/Burgos#2023-0910002-8532546#Avda Reyes Catolicos 14-Bis/Local"/>
    <n v="8541707"/>
    <s v="[irveCNTg]"/>
    <x v="1"/>
    <s v="Pend. Cierre Material"/>
    <m/>
    <x v="791"/>
    <d v="2023-09-13T00:00:00"/>
    <d v="2023-09-13T00:00:00"/>
    <m/>
    <d v="2023-09-21T00:00:00"/>
    <d v="2023-10-06T00:00:00"/>
    <s v="519 CONDOR"/>
    <s v="N/A"/>
    <s v="519 CONDOR"/>
    <n v="15.374200135469437"/>
    <n v="0"/>
    <n v="6"/>
    <n v="21.374200135469437"/>
    <n v="23.363529"/>
    <n v="-1.9893288645305631"/>
    <n v="23.363529000000003"/>
    <n v="-1.9893288645305667"/>
  </r>
  <r>
    <x v="1"/>
    <s v="Lista Espera FTTH"/>
    <x v="3"/>
    <s v="LdE/09/Burgos#SO230991109142 #Calle Los Altos 4 Local 102"/>
    <n v="8541387"/>
    <s v="[irveCNTg]"/>
    <x v="1"/>
    <s v="Pend. Cierre Material"/>
    <m/>
    <x v="791"/>
    <d v="2023-09-13T00:00:00"/>
    <d v="2023-09-13T00:00:00"/>
    <m/>
    <d v="2023-09-19T00:00:00"/>
    <d v="2023-09-29T00:00:00"/>
    <s v="519 CONDOR"/>
    <s v="N/A"/>
    <s v="519 CONDOR"/>
    <n v="29.094800174236298"/>
    <n v="0"/>
    <n v="6"/>
    <n v="35.094800174236298"/>
    <n v="38.410840999999998"/>
    <n v="-3.3160408257637002"/>
    <n v="38.410840999999998"/>
    <n v="-3.3160408257637002"/>
  </r>
  <r>
    <x v="1"/>
    <s v="Red Alimentación"/>
    <x v="6"/>
    <s v="33 BELE.: ALIM  A-101 UNICO21"/>
    <n v="8479610"/>
    <s v="[irvceCNg]"/>
    <x v="4"/>
    <s v="En Certificación"/>
    <m/>
    <x v="730"/>
    <d v="2024-01-31T00:00:00"/>
    <d v="2023-10-09T00:00:00"/>
    <m/>
    <d v="2025-11-03T00:00:00"/>
    <m/>
    <s v="519 CONDOR"/>
    <s v="N/A"/>
    <s v="N/A"/>
    <n v="643.24649029970169"/>
    <n v="0"/>
    <n v="0"/>
    <n v="643.24649029970169"/>
    <n v="370.20865699999996"/>
    <n v="273.03783329970173"/>
    <n v="370.20865700000002"/>
    <n v="273.03783329970167"/>
  </r>
  <r>
    <x v="1"/>
    <s v="Lista Espera FTTH"/>
    <x v="3"/>
    <s v="LdE/09/Villarcayo#SO230890493234 #Calle Valle Manzanedo 2, Planta 3, P"/>
    <n v="8541856"/>
    <s v="[irvceCNTfFg]"/>
    <x v="0"/>
    <s v="Confirmado"/>
    <m/>
    <x v="142"/>
    <d v="2023-09-14T00:00:00"/>
    <d v="2023-11-17T00:00:00"/>
    <m/>
    <d v="2023-11-20T00:00:00"/>
    <d v="2023-12-18T00:00:00"/>
    <s v="519 CONDOR"/>
    <s v="N/A"/>
    <s v="N/A"/>
    <n v="17.855599910020828"/>
    <n v="0"/>
    <n v="0"/>
    <n v="17.855599910020828"/>
    <n v="25.195211999999998"/>
    <n v="-7.3396120899791697"/>
    <n v="25.195212000000001"/>
    <n v="-7.3396120899791732"/>
  </r>
  <r>
    <x v="1"/>
    <s v="Red Distribución"/>
    <x v="6"/>
    <s v="INFIESTO:Z373536 UNICO21 A101"/>
    <n v="2063903"/>
    <s v="[EirmtpvjsScexLP]"/>
    <x v="2"/>
    <s v="Parámetros de Control"/>
    <d v="2023-01-18T00:00:00"/>
    <x v="105"/>
    <d v="2023-05-31T00:00:00"/>
    <d v="2025-11-03T00:00:00"/>
    <d v="2025-09-26T00:00:00"/>
    <m/>
    <m/>
    <s v="519 CONDOR"/>
    <s v="519 CONDOR"/>
    <s v="519 CONDOR"/>
    <n v="92859.91"/>
    <n v="70"/>
    <n v="7634.9768999999987"/>
    <n v="100564.8869"/>
    <n v="31.512"/>
    <n v="100533.3749"/>
    <n v="31.512"/>
    <n v="100533.3749"/>
  </r>
  <r>
    <x v="1"/>
    <s v="Red Distribución"/>
    <x v="6"/>
    <s v="LASTRES:Z325178-1 UNI21 A101"/>
    <n v="2054935"/>
    <s v="[EirmtpvjsScexP]"/>
    <x v="2"/>
    <s v="Parámetros de Control"/>
    <d v="2023-01-17T00:00:00"/>
    <x v="718"/>
    <d v="2023-05-23T00:00:00"/>
    <d v="2025-11-03T00:00:00"/>
    <d v="2025-09-26T00:00:00"/>
    <m/>
    <m/>
    <s v="519 CONDOR"/>
    <s v="N/A"/>
    <s v="519 CONDOR"/>
    <n v="29680.1342"/>
    <n v="0"/>
    <n v="3321.7049999999995"/>
    <n v="33001.839200000002"/>
    <n v="1.8180000000000001"/>
    <n v="33000.021200000003"/>
    <n v="1.8180000000000001"/>
    <n v="33000.021200000003"/>
  </r>
  <r>
    <x v="1"/>
    <s v="Sin Definir"/>
    <x v="3"/>
    <s v="BERBERANA:Z358642 0COBR CASTOR A101"/>
    <n v="2118153"/>
    <s v="[EirmtpvjsScexLCNTfFg]"/>
    <x v="0"/>
    <s v="Confirmado"/>
    <d v="2023-09-12T00:00:00"/>
    <x v="134"/>
    <d v="2023-09-21T00:00:00"/>
    <d v="2023-10-23T00:00:00"/>
    <m/>
    <d v="2025-03-07T00:00:00"/>
    <d v="2025-03-31T00:00:00"/>
    <s v="519 CONDOR"/>
    <s v="519 CONDOR"/>
    <s v="519 CONDOR"/>
    <n v="949.42999299243093"/>
    <n v="194.19999426603317"/>
    <n v="79.629198362174634"/>
    <n v="1223.2591856206386"/>
    <n v="791.19524310999986"/>
    <n v="432.06394251063875"/>
    <n v="791.19527600000015"/>
    <n v="432.06390962063847"/>
  </r>
  <r>
    <x v="1"/>
    <s v="Red Distribución"/>
    <x v="6"/>
    <s v="LASTRES:Z372816 UNICO21 A101"/>
    <n v="2055103"/>
    <s v="[EirmtpvjsSceCNTg]"/>
    <x v="1"/>
    <s v="Pend. Cierre Material"/>
    <d v="2023-01-17T00:00:00"/>
    <x v="118"/>
    <d v="2023-07-11T00:00:00"/>
    <d v="2023-09-22T00:00:00"/>
    <m/>
    <d v="2024-03-11T00:00:00"/>
    <d v="2024-04-08T00:00:00"/>
    <s v="519 CONDOR"/>
    <s v="N/A"/>
    <s v="519 CONDOR"/>
    <n v="97.078900083402544"/>
    <n v="0"/>
    <n v="16.698899782920634"/>
    <n v="113.77779986632318"/>
    <n v="123.254036"/>
    <n v="-9.4762361336768208"/>
    <n v="123.25403599999999"/>
    <n v="-9.4762361336768066"/>
  </r>
  <r>
    <x v="1"/>
    <s v="Red Distribución"/>
    <x v="6"/>
    <s v="NAVA:Z374036 UNICO21 A101"/>
    <n v="2063243"/>
    <s v="[EirmtpvjsScexLCNTg]"/>
    <x v="1"/>
    <s v="Pend. Cierre Material"/>
    <d v="2023-01-17T00:00:00"/>
    <x v="503"/>
    <d v="2023-07-19T00:00:00"/>
    <d v="2023-09-21T00:00:00"/>
    <m/>
    <d v="2025-07-21T00:00:00"/>
    <d v="2025-10-15T00:00:00"/>
    <s v="519 CONDOR"/>
    <s v="N/A"/>
    <s v="519 CONDOR"/>
    <n v="508.0800002142787"/>
    <n v="0"/>
    <n v="49.086798532155171"/>
    <n v="557.16679874643387"/>
    <n v="646.13304300000004"/>
    <n v="-88.966244253566174"/>
    <n v="646.13304300000004"/>
    <n v="-88.966244253566174"/>
  </r>
  <r>
    <x v="1"/>
    <s v="Red Distribución"/>
    <x v="6"/>
    <s v="TUDELA VEGUIN:Z373753 UNICO21 A101"/>
    <n v="2063819"/>
    <s v="[EirmtpvjsSceLCNT]"/>
    <x v="1"/>
    <s v="Pend. Cierre Material"/>
    <d v="2023-01-18T00:00:00"/>
    <x v="711"/>
    <d v="2023-05-09T00:00:00"/>
    <d v="2023-09-18T00:00:00"/>
    <m/>
    <d v="2025-02-24T00:00:00"/>
    <d v="2025-03-03T00:00:00"/>
    <s v="519 CONDOR"/>
    <s v="N/A"/>
    <s v="519 CONDOR"/>
    <n v="437.17000256478786"/>
    <n v="0"/>
    <n v="40.922399989163864"/>
    <n v="478.09240255395173"/>
    <n v="584.43131700000004"/>
    <n v="-106.33891444604831"/>
    <n v="584.43131700000015"/>
    <n v="-106.33891444604842"/>
  </r>
  <r>
    <x v="1"/>
    <s v="Red Distribución"/>
    <x v="6"/>
    <s v="TUDELA VEGUIN:Z373771 UNICO21 A101"/>
    <n v="2063823"/>
    <s v="[EirmtpvjsSceLCNTg]"/>
    <x v="1"/>
    <s v="Pend. Cierre Tesa"/>
    <d v="2023-01-18T00:00:00"/>
    <x v="675"/>
    <d v="2023-05-04T00:00:00"/>
    <d v="2023-09-18T00:00:00"/>
    <m/>
    <d v="2025-10-17T00:00:00"/>
    <m/>
    <s v="519 CONDOR"/>
    <s v="N/A"/>
    <s v="519 CONDOR"/>
    <n v="231.23000118881464"/>
    <n v="0"/>
    <n v="26.178999592386191"/>
    <n v="257.4090007812008"/>
    <n v="336.79282899999993"/>
    <n v="-79.383828218799124"/>
    <n v="336.79282899999998"/>
    <n v="-79.383828218799181"/>
  </r>
  <r>
    <x v="1"/>
    <s v="Red Distribución"/>
    <x v="6"/>
    <s v="TUDELA VEGUIN:Z373773 UNICO21 A101"/>
    <n v="2063828"/>
    <s v="[EirmtpvjsSceCP]"/>
    <x v="2"/>
    <s v="Obras Promotoras"/>
    <d v="2023-03-31T00:00:00"/>
    <x v="566"/>
    <d v="2023-05-12T00:00:00"/>
    <d v="2025-11-03T00:00:00"/>
    <d v="2024-02-26T00:00:00"/>
    <m/>
    <m/>
    <s v="519 CONDOR"/>
    <s v="N/A"/>
    <s v="519 CONDOR"/>
    <n v="197.05999962985516"/>
    <n v="0"/>
    <n v="23.449700336984534"/>
    <n v="220.50969996683969"/>
    <n v="196.504684"/>
    <n v="24.005015966839693"/>
    <n v="180.425284"/>
    <n v="40.084415966839686"/>
  </r>
  <r>
    <x v="1"/>
    <s v="Red Distribución"/>
    <x v="6"/>
    <s v="TUDELA VEGUIN:Z373747 UNICO21 A101"/>
    <n v="2063812"/>
    <s v="[EirmtpvjsSceLCNTg]"/>
    <x v="1"/>
    <s v="Pend. Cierre Material"/>
    <d v="2023-01-18T00:00:00"/>
    <x v="792"/>
    <d v="2023-05-01T00:00:00"/>
    <d v="2023-09-18T00:00:00"/>
    <m/>
    <d v="2025-08-01T00:00:00"/>
    <d v="2025-09-01T00:00:00"/>
    <s v="519 CONDOR"/>
    <s v="N/A"/>
    <s v="519 CONDOR"/>
    <n v="114.83000139147043"/>
    <n v="0"/>
    <n v="18.039399859769645"/>
    <n v="132.86940125124008"/>
    <n v="98.918336000000025"/>
    <n v="33.951065251240053"/>
    <n v="98.918335999999996"/>
    <n v="33.951065251240081"/>
  </r>
  <r>
    <x v="1"/>
    <s v="Red Distribución"/>
    <x v="6"/>
    <s v="TUDELA VEGUIN:Z373752 UNICO21 A101"/>
    <n v="2063816"/>
    <s v="[EirmtpvjsScexCNTg]"/>
    <x v="1"/>
    <s v="Pend. Cierre Material"/>
    <d v="2023-03-31T00:00:00"/>
    <x v="639"/>
    <d v="2023-06-06T00:00:00"/>
    <d v="2023-09-18T00:00:00"/>
    <m/>
    <d v="2024-10-01T00:00:00"/>
    <d v="2025-08-19T00:00:00"/>
    <s v="519 CONDOR"/>
    <s v="N/A"/>
    <s v="519 CONDOR"/>
    <n v="244.65999863296747"/>
    <n v="0"/>
    <n v="30.774799582329393"/>
    <n v="275.43479821529684"/>
    <n v="265.57965700000005"/>
    <n v="9.8551412152967828"/>
    <n v="254.57965700000003"/>
    <n v="20.855141215296811"/>
  </r>
  <r>
    <x v="1"/>
    <s v="Red Distribución"/>
    <x v="6"/>
    <s v="TUDELA VEGUIN:Z373749 UNICO21 A101"/>
    <n v="2063814"/>
    <s v="[EirmtpvjsSceLCNTg]"/>
    <x v="1"/>
    <s v="Pend. Cierre Tesa"/>
    <d v="2023-01-18T00:00:00"/>
    <x v="792"/>
    <d v="2023-05-01T00:00:00"/>
    <d v="2023-09-18T00:00:00"/>
    <m/>
    <d v="2025-11-13T00:00:00"/>
    <m/>
    <s v="519 CONDOR"/>
    <s v="N/A"/>
    <s v="519 CONDOR"/>
    <n v="122.17000027745962"/>
    <n v="0"/>
    <n v="18.483899743022775"/>
    <n v="140.65390002048241"/>
    <n v="216.69195199999999"/>
    <n v="-76.038051979517576"/>
    <n v="216.69195199999999"/>
    <n v="-76.038051979517576"/>
  </r>
  <r>
    <x v="1"/>
    <s v="Red Distribución"/>
    <x v="6"/>
    <s v="TUDELA VEGUIN:Z373770 UNICO21 A101"/>
    <n v="2063821"/>
    <s v="[EirmtpvjsSceCNTg]"/>
    <x v="1"/>
    <s v="Pend. Cierre Material"/>
    <d v="2023-03-31T00:00:00"/>
    <x v="127"/>
    <d v="2023-05-05T00:00:00"/>
    <d v="2023-09-18T00:00:00"/>
    <m/>
    <d v="2025-06-24T00:00:00"/>
    <d v="2025-07-08T00:00:00"/>
    <s v="519 CONDOR"/>
    <s v="N/A"/>
    <s v="519 CONDOR"/>
    <n v="150.81000046432018"/>
    <n v="0"/>
    <n v="20.09600015559792"/>
    <n v="170.9060006199181"/>
    <n v="175.79053999999996"/>
    <n v="-4.8845393800818613"/>
    <n v="175.73991800000005"/>
    <n v="-4.8339173800819424"/>
  </r>
  <r>
    <x v="1"/>
    <s v="Red Distribución"/>
    <x v="6"/>
    <s v="NAVA:Z374011 UNICO21 A101"/>
    <n v="2063216"/>
    <s v="[EirmtpvjsScexLCNTg]"/>
    <x v="1"/>
    <s v="Pend. Cierre Material"/>
    <d v="2023-04-12T00:00:00"/>
    <x v="123"/>
    <d v="2023-06-23T00:00:00"/>
    <d v="2023-09-18T00:00:00"/>
    <m/>
    <d v="2025-07-18T00:00:00"/>
    <d v="2025-09-15T00:00:00"/>
    <s v="519 CONDOR"/>
    <s v="N/A"/>
    <s v="519 CONDOR"/>
    <n v="449.89999984204769"/>
    <n v="0"/>
    <n v="44.519999317824841"/>
    <n v="494.41999915987253"/>
    <n v="616.19425000000001"/>
    <n v="-121.77425084012748"/>
    <n v="616.19425000000001"/>
    <n v="-121.77425084012748"/>
  </r>
  <r>
    <x v="1"/>
    <s v="Red Distribución"/>
    <x v="6"/>
    <s v="NAVA:Z374033 UNICO21 A101"/>
    <n v="2063241"/>
    <s v="[EirmtpvjsScexCNTg]"/>
    <x v="1"/>
    <s v="Pend. Cierre Material"/>
    <d v="2023-01-17T00:00:00"/>
    <x v="80"/>
    <d v="2023-07-18T00:00:00"/>
    <d v="2023-09-18T00:00:00"/>
    <m/>
    <d v="2025-07-18T00:00:00"/>
    <d v="2025-09-16T00:00:00"/>
    <s v="519 CONDOR"/>
    <s v="N/A"/>
    <s v="519 CONDOR"/>
    <n v="556.18999706581235"/>
    <n v="0"/>
    <n v="52.509800164629496"/>
    <n v="608.69979723044185"/>
    <n v="1127.2937200000001"/>
    <n v="-518.59392276955828"/>
    <n v="1379.3017629999999"/>
    <n v="-770.60196576955809"/>
  </r>
  <r>
    <x v="1"/>
    <s v="Red Distribución"/>
    <x v="6"/>
    <s v="NAVA:Z374034 UNICO21 A101"/>
    <n v="2063242"/>
    <s v="[EirmtpvjsScexLCNTg]"/>
    <x v="1"/>
    <s v="Pend. Cierre Material"/>
    <d v="2023-01-17T00:00:00"/>
    <x v="88"/>
    <d v="2023-07-14T00:00:00"/>
    <d v="2023-09-18T00:00:00"/>
    <m/>
    <d v="2025-08-21T00:00:00"/>
    <d v="2025-10-13T00:00:00"/>
    <s v="519 CONDOR"/>
    <s v="N/A"/>
    <s v="519 CONDOR"/>
    <n v="608.00999875366688"/>
    <n v="0"/>
    <n v="55.086499936137329"/>
    <n v="663.09649868980421"/>
    <n v="593.79708999999991"/>
    <n v="69.299408689804295"/>
    <n v="589.61708999999996"/>
    <n v="73.479408689804245"/>
  </r>
  <r>
    <x v="1"/>
    <s v="Red Distribución"/>
    <x v="6"/>
    <s v="NAVA:Z374006 UNICO21 A101"/>
    <n v="2063211"/>
    <s v="[EirmtpvjsScexCNTfFg]"/>
    <x v="0"/>
    <s v="Confirmado"/>
    <d v="2023-03-31T00:00:00"/>
    <x v="728"/>
    <d v="2023-07-03T00:00:00"/>
    <d v="2023-09-18T00:00:00"/>
    <m/>
    <d v="2025-06-06T00:00:00"/>
    <d v="2025-07-22T00:00:00"/>
    <s v="519 CONDOR"/>
    <s v="N/A"/>
    <s v="519 CONDOR"/>
    <n v="351.45999972522259"/>
    <n v="0"/>
    <n v="40.938799141523248"/>
    <n v="392.39879886674584"/>
    <n v="497.57740999999999"/>
    <n v="-105.17861113325415"/>
    <n v="487.57740999999999"/>
    <n v="-95.178611133254151"/>
  </r>
  <r>
    <x v="1"/>
    <s v="Red Distribución"/>
    <x v="6"/>
    <s v="NAVA:Z374045 UNICO21 A101"/>
    <n v="2063249"/>
    <s v="[EirmtpvjsSceLCNTfFg]"/>
    <x v="0"/>
    <s v="Confirmado"/>
    <d v="2023-01-17T00:00:00"/>
    <x v="503"/>
    <d v="2023-07-19T00:00:00"/>
    <d v="2023-09-18T00:00:00"/>
    <m/>
    <d v="2025-01-29T00:00:00"/>
    <d v="2025-02-05T00:00:00"/>
    <s v="519 CONDOR"/>
    <s v="N/A"/>
    <s v="519 CONDOR"/>
    <n v="75.67000100761652"/>
    <n v="0"/>
    <n v="15.2135002647303"/>
    <n v="90.88350127234682"/>
    <n v="133.134018"/>
    <n v="-42.250516727653178"/>
    <n v="133.134018"/>
    <n v="-42.250516727653178"/>
  </r>
  <r>
    <x v="1"/>
    <s v="Red Distribución"/>
    <x v="6"/>
    <s v="TUDELA VEGUIN:Z373801 UNICO21 A101"/>
    <n v="2063838"/>
    <s v="[EirmtpvjsScexCNTg]"/>
    <x v="1"/>
    <s v="Pend. Cierre Material"/>
    <d v="2023-01-18T00:00:00"/>
    <x v="755"/>
    <d v="2024-06-10T00:00:00"/>
    <d v="2023-09-18T00:00:00"/>
    <m/>
    <d v="2025-07-21T00:00:00"/>
    <d v="2025-09-12T00:00:00"/>
    <s v="519 CONDOR"/>
    <s v="N/A"/>
    <s v="519 CONDOR"/>
    <n v="551.19000360742211"/>
    <n v="0"/>
    <n v="48.791097933401943"/>
    <n v="599.98110154082406"/>
    <n v="1157.5163600000003"/>
    <n v="-557.53525845917625"/>
    <n v="1157.5163600000001"/>
    <n v="-557.53525845917602"/>
  </r>
  <r>
    <x v="1"/>
    <s v="Red Distribución"/>
    <x v="6"/>
    <s v="NAVA:Z374041 UNICO21 A101"/>
    <n v="2063248"/>
    <s v="[EirmtpvjsScexLP]"/>
    <x v="2"/>
    <s v="Parámetros de Control"/>
    <d v="2023-03-31T00:00:00"/>
    <x v="19"/>
    <d v="2023-07-27T00:00:00"/>
    <d v="2025-11-03T00:00:00"/>
    <d v="2025-09-26T00:00:00"/>
    <m/>
    <m/>
    <s v="519 CONDOR"/>
    <s v="N/A"/>
    <s v="519 CONDOR"/>
    <n v="30132.799999999999"/>
    <n v="0"/>
    <n v="3568.4212000000002"/>
    <n v="33701.2212"/>
    <n v="16.361999999999998"/>
    <n v="33684.859199999999"/>
    <n v="16.361999999999998"/>
    <n v="33684.859199999999"/>
  </r>
  <r>
    <x v="1"/>
    <s v="Red Distribución"/>
    <x v="6"/>
    <s v="TUDELA VEGUIN:Z373263 UNICO21 A101"/>
    <n v="2063781"/>
    <s v="[EirmtpvjsSceLCNTfFg]"/>
    <x v="0"/>
    <s v="Confirmado"/>
    <d v="2023-01-18T00:00:00"/>
    <x v="34"/>
    <d v="2023-04-26T00:00:00"/>
    <d v="2023-09-18T00:00:00"/>
    <m/>
    <d v="2024-10-28T00:00:00"/>
    <d v="2024-11-27T00:00:00"/>
    <s v="519 CONDOR"/>
    <s v="N/A"/>
    <s v="519 CONDOR"/>
    <n v="85.950000129640102"/>
    <n v="0"/>
    <n v="15.796599845813219"/>
    <n v="101.74659997545332"/>
    <n v="129.87547200000003"/>
    <n v="-28.128872024546709"/>
    <n v="98.843472000000034"/>
    <n v="2.9031279754532875"/>
  </r>
  <r>
    <x v="1"/>
    <s v="Red Distribución"/>
    <x v="6"/>
    <s v="NAVA:Z374052 UNICO21 A101"/>
    <n v="2063252"/>
    <s v="[EirmtpvjsScexLCNTfFg]"/>
    <x v="0"/>
    <s v="Confirmado"/>
    <d v="2023-01-17T00:00:00"/>
    <x v="85"/>
    <d v="2023-12-12T00:00:00"/>
    <d v="2023-09-18T00:00:00"/>
    <m/>
    <d v="2025-01-14T00:00:00"/>
    <d v="2025-01-21T00:00:00"/>
    <s v="519 CONDOR"/>
    <s v="N/A"/>
    <s v="519 CONDOR"/>
    <n v="376.81000101566315"/>
    <n v="0"/>
    <n v="36.104298900567755"/>
    <n v="412.9142999162309"/>
    <n v="549.108791"/>
    <n v="-136.19449108376909"/>
    <n v="549.10879100000011"/>
    <n v="-136.19449108376921"/>
  </r>
  <r>
    <x v="1"/>
    <s v="Red Distribución"/>
    <x v="6"/>
    <s v="NAVA:Z374024 UNICO21 A101"/>
    <n v="2063229"/>
    <s v="[EirmtpvjsScexLCP]"/>
    <x v="2"/>
    <s v="Parámetros de Control"/>
    <d v="2023-01-17T00:00:00"/>
    <x v="123"/>
    <d v="2023-06-23T00:00:00"/>
    <d v="2025-10-09T00:00:00"/>
    <d v="2025-11-13T00:00:00"/>
    <m/>
    <m/>
    <s v="519 CONDOR"/>
    <s v="N/A"/>
    <s v="519 CONDOR"/>
    <n v="745.74999748915434"/>
    <n v="0"/>
    <n v="64.607896818044082"/>
    <n v="810.35789430719842"/>
    <n v="314.80703899999997"/>
    <n v="495.55085530719845"/>
    <n v="318.22488199999998"/>
    <n v="492.13301230719844"/>
  </r>
  <r>
    <x v="1"/>
    <s v="Red Distribución"/>
    <x v="6"/>
    <s v="TUDELA VEGUIN:Z373746 UNICO21 A101"/>
    <n v="2063790"/>
    <s v="[EirmtpvjsSceCNTg]"/>
    <x v="1"/>
    <s v="Pend. Cierre Material"/>
    <d v="2023-04-05T00:00:00"/>
    <x v="674"/>
    <d v="2023-05-02T00:00:00"/>
    <d v="2023-09-18T00:00:00"/>
    <m/>
    <d v="2024-10-01T00:00:00"/>
    <d v="2024-10-25T00:00:00"/>
    <s v="519 CONDOR"/>
    <s v="N/A"/>
    <s v="519 CONDOR"/>
    <n v="263.06000100821257"/>
    <n v="0"/>
    <n v="27.44529930773453"/>
    <n v="290.50530031594712"/>
    <n v="552.04621799999995"/>
    <n v="-261.54091768405283"/>
    <n v="552.04621799999995"/>
    <n v="-261.54091768405283"/>
  </r>
  <r>
    <x v="1"/>
    <s v="Red Distribución"/>
    <x v="6"/>
    <s v="NAVA:Z374051 UNICO21 A101"/>
    <n v="2063251"/>
    <s v="[EirmtpvjsSceLCNTg]"/>
    <x v="1"/>
    <s v="Pend. Cierre Material"/>
    <d v="2023-01-17T00:00:00"/>
    <x v="547"/>
    <d v="2023-12-13T00:00:00"/>
    <d v="2023-09-18T00:00:00"/>
    <m/>
    <d v="2025-02-25T00:00:00"/>
    <d v="2025-03-04T00:00:00"/>
    <s v="519 CONDOR"/>
    <s v="N/A"/>
    <s v="519 CONDOR"/>
    <n v="24.530000239610672"/>
    <n v="0"/>
    <n v="11.576300143086165"/>
    <n v="36.106300382696837"/>
    <n v="179.164052"/>
    <n v="-143.05775161730315"/>
    <n v="179.16405199999997"/>
    <n v="-143.05775161730313"/>
  </r>
  <r>
    <x v="1"/>
    <s v="Red Distribución"/>
    <x v="6"/>
    <s v="NAVA:Z374014 UNICO21 A101"/>
    <n v="2063219"/>
    <s v="[EirmtpvjsSceCNTg]"/>
    <x v="1"/>
    <s v="Pend. Cierre Material"/>
    <d v="2023-03-31T00:00:00"/>
    <x v="137"/>
    <d v="2023-06-29T00:00:00"/>
    <d v="2023-09-18T00:00:00"/>
    <m/>
    <d v="2025-07-02T00:00:00"/>
    <d v="2025-07-09T00:00:00"/>
    <s v="519 CONDOR"/>
    <s v="N/A"/>
    <s v="519 CONDOR"/>
    <n v="181.93000001460314"/>
    <n v="0"/>
    <n v="22.196000108659263"/>
    <n v="204.1260001232624"/>
    <n v="251.88891899999999"/>
    <n v="-47.762918876737587"/>
    <n v="251.88891900000002"/>
    <n v="-47.762918876737615"/>
  </r>
  <r>
    <x v="1"/>
    <s v="Red Distribución"/>
    <x v="6"/>
    <s v="NAVA:Z374029 UNICO21 A101"/>
    <n v="2063234"/>
    <s v="[EirmtpvsScexLP]"/>
    <x v="2"/>
    <s v="Parámetros de Control"/>
    <d v="2023-01-17T00:00:00"/>
    <x v="793"/>
    <d v="2025-09-10T00:00:00"/>
    <d v="2025-10-09T00:00:00"/>
    <d v="2025-11-13T00:00:00"/>
    <m/>
    <m/>
    <s v="519 CONDOR"/>
    <s v="N/A"/>
    <s v="519 CONDOR"/>
    <n v="356.8000001013279"/>
    <n v="0"/>
    <n v="38.371199711608881"/>
    <n v="395.17119981293678"/>
    <n v="66.627366999999992"/>
    <n v="328.54383281293678"/>
    <n v="10.302"/>
    <n v="384.86919981293676"/>
  </r>
  <r>
    <x v="1"/>
    <s v="Red Distribución"/>
    <x v="6"/>
    <s v="NAVA:Z374021 UNICO21 A101"/>
    <n v="2063225"/>
    <s v="[EirmtpvjsSceLCP]"/>
    <x v="2"/>
    <s v="Obras Promotoras"/>
    <d v="2023-01-17T00:00:00"/>
    <x v="634"/>
    <d v="2023-07-10T00:00:00"/>
    <d v="2025-11-03T00:00:00"/>
    <d v="2024-02-22T00:00:00"/>
    <m/>
    <m/>
    <s v="519 CONDOR"/>
    <s v="N/A"/>
    <s v="519 CONDOR"/>
    <n v="228.56000013649464"/>
    <n v="0"/>
    <n v="25.28649961233512"/>
    <n v="253.84649974882976"/>
    <n v="223.91090799999998"/>
    <n v="29.935591748829779"/>
    <n v="146.63090799999998"/>
    <n v="107.21559174882978"/>
  </r>
  <r>
    <x v="1"/>
    <s v="Red Distribución"/>
    <x v="6"/>
    <s v="NAVA:Z374026 UNICO21 A101"/>
    <n v="2063231"/>
    <s v="[EirmtpvjsScexCNTfFg]"/>
    <x v="0"/>
    <s v="Confirmado"/>
    <d v="2023-03-31T00:00:00"/>
    <x v="185"/>
    <d v="2023-07-06T00:00:00"/>
    <d v="2023-09-21T00:00:00"/>
    <m/>
    <d v="2025-03-19T00:00:00"/>
    <d v="2025-07-18T00:00:00"/>
    <s v="519 CONDOR"/>
    <s v="N/A"/>
    <s v="519 CONDOR"/>
    <n v="607.29999595880508"/>
    <n v="0"/>
    <n v="56.26739956794529"/>
    <n v="663.56739552675037"/>
    <n v="1075.2736049999999"/>
    <n v="-411.70620947324949"/>
    <n v="1059.2736050000001"/>
    <n v="-395.70620947324971"/>
  </r>
  <r>
    <x v="1"/>
    <s v="Red Distribución"/>
    <x v="6"/>
    <s v="ARRIONDAS:Z371141 UNICO21 A101"/>
    <n v="2044641"/>
    <s v="[EirmtpvjsScexLP]"/>
    <x v="2"/>
    <s v="Otras Causas"/>
    <d v="2023-02-01T00:00:00"/>
    <x v="185"/>
    <d v="2023-07-06T00:00:00"/>
    <d v="2025-11-03T00:00:00"/>
    <d v="2025-09-26T00:00:00"/>
    <m/>
    <m/>
    <s v="519 CONDOR"/>
    <s v="519 CONDOR"/>
    <s v="519 CONDOR"/>
    <n v="31828.36"/>
    <n v="8184.4"/>
    <n v="3635.998"/>
    <n v="43648.758000000002"/>
    <n v="19.997999999999998"/>
    <n v="43628.76"/>
    <n v="19.998000000000001"/>
    <n v="43628.76"/>
  </r>
  <r>
    <x v="1"/>
    <s v="Sin Definir"/>
    <x v="3"/>
    <s v="RUBENA:Z380007 0COBR A101"/>
    <n v="2117948"/>
    <s v="[EirmtpvjsSceCNTfFg]"/>
    <x v="0"/>
    <s v="Confirmado"/>
    <d v="2023-09-12T00:00:00"/>
    <x v="767"/>
    <d v="2023-09-19T00:00:00"/>
    <d v="2023-10-24T00:00:00"/>
    <m/>
    <d v="2023-11-10T00:00:00"/>
    <d v="2023-12-04T00:00:00"/>
    <s v="519 CONDOR"/>
    <s v="N/A"/>
    <s v="519 CONDOR"/>
    <n v="13.820000078529119"/>
    <n v="0"/>
    <n v="10.785300147414953"/>
    <n v="24.60530022594407"/>
    <n v="62.731954999999999"/>
    <n v="-38.126654774055929"/>
    <n v="62.731955000000013"/>
    <n v="-38.126654774055943"/>
  </r>
  <r>
    <x v="1"/>
    <s v="Lista Espera FTTH"/>
    <x v="3"/>
    <s v="LdE/09/La Revilla y Ahedo#SO230787539833 #Calle Salas 52, La Revilla"/>
    <n v="8544286"/>
    <s v="[irvaCNT]"/>
    <x v="5"/>
    <s v="Solicitada Anulación"/>
    <m/>
    <x v="129"/>
    <d v="2023-09-18T00:00:00"/>
    <m/>
    <m/>
    <d v="2025-11-03T00:00:00"/>
    <m/>
    <s v="N/A"/>
    <s v="N/A"/>
    <s v="N/A"/>
    <n v="0"/>
    <n v="0"/>
    <n v="0"/>
    <n v="0"/>
    <n v="6"/>
    <n v="-6"/>
    <n v="3.5999999999999996"/>
    <n v="-3.5999999999999996"/>
  </r>
  <r>
    <x v="1"/>
    <s v="Sin Definir"/>
    <x v="3"/>
    <s v="09 QUMG.: ALIM A-102 UNICO21 QUINTANA 1"/>
    <n v="8543846"/>
    <s v="[EidrvcexLCP]"/>
    <x v="3"/>
    <s v="Comenzado"/>
    <d v="2023-10-03T00:00:00"/>
    <x v="779"/>
    <d v="2023-09-22T00:00:00"/>
    <d v="2024-12-10T00:00:00"/>
    <m/>
    <m/>
    <m/>
    <s v="519 CONDOR"/>
    <s v="N/A"/>
    <s v="519 CONDOR"/>
    <n v="5128.357351846993"/>
    <n v="0"/>
    <n v="400.08997672314899"/>
    <n v="5528.4473285701424"/>
    <n v="2783.0293349999997"/>
    <n v="2745.4179935701427"/>
    <n v="2782.7306079999998"/>
    <n v="2745.7167205701426"/>
  </r>
  <r>
    <x v="1"/>
    <s v="Red Distribución"/>
    <x v="6"/>
    <s v="ARRIONDAS:Z371124 UNICO21 A101"/>
    <n v="2044639"/>
    <s v="[EirmtpvjsSceCNTfFg]"/>
    <x v="0"/>
    <s v="Confirmado"/>
    <d v="2023-02-01T00:00:00"/>
    <x v="756"/>
    <d v="2024-02-16T00:00:00"/>
    <d v="2023-10-03T00:00:00"/>
    <m/>
    <d v="2024-08-05T00:00:00"/>
    <d v="2024-09-05T00:00:00"/>
    <s v="519 CONDOR"/>
    <s v="519 CONDOR"/>
    <s v="519 CONDOR"/>
    <n v="681.60000621899962"/>
    <n v="232.89999312162399"/>
    <n v="57.954800121155358"/>
    <n v="972.45479946177898"/>
    <n v="879.90865000000008"/>
    <n v="92.546149461778896"/>
    <n v="879.90865000000008"/>
    <n v="92.546149461778896"/>
  </r>
  <r>
    <x v="1"/>
    <s v="Red Distribución"/>
    <x v="6"/>
    <s v="NAVA:Z374022 UNICO21 A101"/>
    <n v="2063227"/>
    <s v="[EidrmtpvjsScexLCNTg]"/>
    <x v="1"/>
    <s v="Pend. Cierre Material"/>
    <d v="2025-01-08T00:00:00"/>
    <x v="794"/>
    <d v="2025-01-09T00:00:00"/>
    <d v="2023-09-29T00:00:00"/>
    <m/>
    <d v="2025-04-07T00:00:00"/>
    <d v="2025-07-23T00:00:00"/>
    <s v="519 CONDOR"/>
    <s v="N/A"/>
    <s v="519 CONDOR"/>
    <n v="835.98999978601933"/>
    <n v="0"/>
    <n v="71.064700262590463"/>
    <n v="907.05470004860979"/>
    <n v="903.72907400000008"/>
    <n v="3.3256260486097062"/>
    <n v="889.72907399999997"/>
    <n v="17.32562604860982"/>
  </r>
  <r>
    <x v="1"/>
    <s v="Red Distribución"/>
    <x v="6"/>
    <s v="TUDELA VEGUIN:Z373269 UNICO21 A101"/>
    <n v="2063787"/>
    <s v="[EirmtpvjsScexCNTfFg]"/>
    <x v="0"/>
    <s v="Confirmado"/>
    <d v="2023-01-18T00:00:00"/>
    <x v="109"/>
    <d v="2023-04-27T00:00:00"/>
    <d v="2023-09-22T00:00:00"/>
    <m/>
    <d v="2024-10-01T00:00:00"/>
    <d v="2025-02-03T00:00:00"/>
    <s v="519 CONDOR"/>
    <s v="N/A"/>
    <s v="519 CONDOR"/>
    <n v="267.54999653249979"/>
    <n v="0"/>
    <n v="32.328799333971745"/>
    <n v="299.87879586647153"/>
    <n v="262.69711600000005"/>
    <n v="37.181679866471484"/>
    <n v="253.69711599999999"/>
    <n v="46.181679866471541"/>
  </r>
  <r>
    <x v="1"/>
    <s v="Red Alimentación"/>
    <x v="6"/>
    <s v="BELEÑO:Z354510 UNI21 CASTOR A101"/>
    <n v="2110917"/>
    <s v="[EirmtpvjsScexP]"/>
    <x v="2"/>
    <s v="Parámetros de Control"/>
    <d v="2023-09-22T00:00:00"/>
    <x v="795"/>
    <d v="2023-10-02T00:00:00"/>
    <d v="2025-11-03T00:00:00"/>
    <d v="2025-06-04T00:00:00"/>
    <m/>
    <m/>
    <s v="519 CONDOR"/>
    <s v="N/A"/>
    <s v="519 CONDOR"/>
    <n v="992.38999738544226"/>
    <n v="0"/>
    <n v="82.119799502794422"/>
    <n v="1074.5097968882367"/>
    <n v="0"/>
    <n v="1074.5097968882367"/>
    <n v="0"/>
    <n v="1074.5097968882367"/>
  </r>
  <r>
    <x v="1"/>
    <s v="Sin Definir"/>
    <x v="5"/>
    <s v="VD/ZORRILLA:Z234149-2 0COBR A101"/>
    <n v="2102334"/>
    <s v="[EirmtpvjsceCNTfFg]"/>
    <x v="0"/>
    <s v="Confirmado"/>
    <d v="2023-07-12T00:00:00"/>
    <x v="585"/>
    <d v="2023-09-25T00:00:00"/>
    <d v="2023-10-23T00:00:00"/>
    <m/>
    <d v="2023-11-30T00:00:00"/>
    <d v="2023-12-29T00:00:00"/>
    <s v="519 CONDOR"/>
    <s v="N/A"/>
    <s v="519 CONDOR"/>
    <n v="57.670000940561295"/>
    <n v="0"/>
    <n v="13.903800091062486"/>
    <n v="71.573801031623788"/>
    <n v="97.745764999999992"/>
    <n v="-26.171963968376204"/>
    <n v="97.745764999999992"/>
    <n v="-26.171963968376204"/>
  </r>
  <r>
    <x v="1"/>
    <s v="Sin Definir"/>
    <x v="3"/>
    <s v="VILLASANTE:Z369977 0COBR A101"/>
    <n v="2118508"/>
    <s v="[EirmtpvsScexCNTFg]"/>
    <x v="0"/>
    <s v="Confirmado"/>
    <d v="2023-09-22T00:00:00"/>
    <x v="796"/>
    <d v="2024-02-08T00:00:00"/>
    <d v="2024-01-22T00:00:00"/>
    <m/>
    <d v="2024-08-19T00:00:00"/>
    <d v="2024-09-13T00:00:00"/>
    <s v="519 CONDOR"/>
    <s v="519 CONDOR"/>
    <s v="519 CONDOR"/>
    <n v="349.50000029802322"/>
    <n v="51.009998500347137"/>
    <n v="38.123399119003125"/>
    <n v="438.63339791737349"/>
    <n v="480.62678074000002"/>
    <n v="-41.993382822626529"/>
    <n v="480.626755"/>
    <n v="-41.993357082626517"/>
  </r>
  <r>
    <x v="1"/>
    <s v="Sin Definir"/>
    <x v="3"/>
    <s v="0961021: ALIM A-101A CERO_COBRE TORRE 2 LyC"/>
    <n v="8542244"/>
    <s v="[Eirvcae]"/>
    <x v="5"/>
    <s v="Anulado"/>
    <d v="2023-09-13T00:00:00"/>
    <x v="589"/>
    <d v="2023-11-02T00:00:00"/>
    <d v="2024-03-05T00:00:00"/>
    <m/>
    <m/>
    <m/>
    <s v="519 CONDOR"/>
    <s v="519 CONDOR"/>
    <s v="519 CONDOR"/>
    <n v="3903.271336859405"/>
    <n v="0.69999998807907104"/>
    <n v="311.04064150313161"/>
    <n v="4215.0119783506161"/>
    <n v="0"/>
    <n v="4215.0119783506161"/>
    <n v="0"/>
    <n v="4215.0119783506161"/>
  </r>
  <r>
    <x v="1"/>
    <s v="Red Distribución"/>
    <x v="6"/>
    <s v="RIBADESELLA:Z292301 UNICO21 A101"/>
    <n v="2056770"/>
    <s v="[EirmtpvjsScexLP]"/>
    <x v="2"/>
    <s v="Parámetros de Control"/>
    <d v="2023-01-03T00:00:00"/>
    <x v="124"/>
    <d v="2023-04-14T00:00:00"/>
    <d v="2025-11-03T00:00:00"/>
    <d v="2025-09-26T00:00:00"/>
    <m/>
    <m/>
    <s v="519 CONDOR"/>
    <s v="519 CONDOR"/>
    <s v="519 CONDOR"/>
    <n v="45367.42"/>
    <n v="35"/>
    <n v="4652.6178999999993"/>
    <n v="50055.037899999996"/>
    <n v="2.4239999999999999"/>
    <n v="50052.613899999997"/>
    <n v="2.4239999999999999"/>
    <n v="50052.613899999997"/>
  </r>
  <r>
    <x v="1"/>
    <s v="Red Distribución"/>
    <x v="6"/>
    <s v="RIBADESELLA:Z372953 UNICO21 A102"/>
    <n v="2056998"/>
    <s v="[EirmtpvjsSceCNTfFg]"/>
    <x v="0"/>
    <s v="Confirmado"/>
    <d v="2022-12-14T00:00:00"/>
    <x v="56"/>
    <d v="2023-07-07T00:00:00"/>
    <d v="2023-09-25T00:00:00"/>
    <m/>
    <d v="2024-03-21T00:00:00"/>
    <d v="2024-04-11T00:00:00"/>
    <s v="519 CONDOR"/>
    <s v="519 CONDOR"/>
    <s v="519 CONDOR"/>
    <n v="198.11000099778175"/>
    <n v="0.34999999403953552"/>
    <n v="23.496600207762413"/>
    <n v="221.9566011995837"/>
    <n v="182.09153599999999"/>
    <n v="39.865065199583711"/>
    <n v="182.09153600000002"/>
    <n v="39.865065199583682"/>
  </r>
  <r>
    <x v="1"/>
    <s v="Red Distribución"/>
    <x v="6"/>
    <s v="RIBADESELLA:Z372952 UNICO21 A102"/>
    <n v="2056997"/>
    <s v="[EirmtpvjsScexLCNTg]"/>
    <x v="1"/>
    <s v="Pend. Cierre Material"/>
    <d v="2022-12-14T00:00:00"/>
    <x v="185"/>
    <d v="2023-07-06T00:00:00"/>
    <d v="2023-09-25T00:00:00"/>
    <m/>
    <d v="2025-03-13T00:00:00"/>
    <d v="2025-08-05T00:00:00"/>
    <s v="519 CONDOR"/>
    <s v="519 CONDOR"/>
    <s v="519 CONDOR"/>
    <n v="515.77999671176076"/>
    <n v="0.34999999403953552"/>
    <n v="43.207499347161502"/>
    <n v="559.3374960529618"/>
    <n v="653.57496400000002"/>
    <n v="-94.237467947038226"/>
    <n v="644.57496400000002"/>
    <n v="-85.237467947038226"/>
  </r>
  <r>
    <x v="1"/>
    <s v="Red Alimentación"/>
    <x v="6"/>
    <s v="33 NUVA.: LyC ALIM  A-101A UNICO21 LLANES 3"/>
    <n v="8391088"/>
    <s v="[Eirvcex]"/>
    <x v="3"/>
    <s v="Sin Comenzar"/>
    <d v="2022-10-24T00:00:00"/>
    <x v="620"/>
    <d v="2022-10-26T00:00:00"/>
    <d v="2023-09-25T00:00:00"/>
    <m/>
    <m/>
    <m/>
    <s v="519 CONDOR"/>
    <s v="519 CONDOR"/>
    <s v="519 CONDOR"/>
    <n v="411.08209055662155"/>
    <n v="0.69999998807907104"/>
    <n v="52.800622447023756"/>
    <n v="464.58271299172441"/>
    <n v="1.212"/>
    <n v="463.37071299172442"/>
    <n v="1.212"/>
    <n v="463.37071299172442"/>
  </r>
  <r>
    <x v="1"/>
    <s v="Red Distribución"/>
    <x v="6"/>
    <s v="RIBADESELLA:Z372770 UNICO21 A101"/>
    <n v="2056775"/>
    <s v="[EirmtpvjsScexCNTg]"/>
    <x v="1"/>
    <s v="Pend. Cierre Material"/>
    <d v="2022-12-13T00:00:00"/>
    <x v="797"/>
    <d v="2023-02-17T00:00:00"/>
    <d v="2023-09-25T00:00:00"/>
    <m/>
    <d v="2025-03-13T00:00:00"/>
    <d v="2025-12-09T00:00:00"/>
    <s v="519 CONDOR"/>
    <s v="519 CONDOR"/>
    <s v="519 CONDOR"/>
    <n v="1383.2599928677082"/>
    <n v="0.34999999403953552"/>
    <n v="102.53039597041015"/>
    <n v="1486.1403888321579"/>
    <n v="1042.128692"/>
    <n v="444.0116968321579"/>
    <n v="1042.1286919999998"/>
    <n v="444.01169683215812"/>
  </r>
  <r>
    <x v="1"/>
    <s v="Red Distribución"/>
    <x v="6"/>
    <s v="INFIESTO:Z372888 UNICO21 A101"/>
    <n v="2065155"/>
    <s v="[EirmtpvjsSceCNTfFg]"/>
    <x v="0"/>
    <s v="Confirmado"/>
    <d v="2023-01-19T00:00:00"/>
    <x v="755"/>
    <d v="2024-06-10T00:00:00"/>
    <d v="2023-09-25T00:00:00"/>
    <m/>
    <d v="2024-09-26T00:00:00"/>
    <d v="2024-10-28T00:00:00"/>
    <s v="519 CONDOR"/>
    <s v="N/A"/>
    <s v="519 CONDOR"/>
    <n v="304.34410024179294"/>
    <n v="0"/>
    <n v="31.268699948593223"/>
    <n v="335.61280019038617"/>
    <n v="489.00036799999998"/>
    <n v="-153.38756780961381"/>
    <n v="489.00036800000004"/>
    <n v="-153.38756780961387"/>
  </r>
  <r>
    <x v="1"/>
    <s v="Red Distribución"/>
    <x v="6"/>
    <s v="CANGAS ONIS:Z356318 UNICO21 CASTOR A101"/>
    <n v="2004740"/>
    <s v="[EirmtpvjsScexP]"/>
    <x v="2"/>
    <s v="Parámetros de Control"/>
    <m/>
    <x v="666"/>
    <d v="2023-01-13T00:00:00"/>
    <d v="2025-11-03T00:00:00"/>
    <d v="2025-09-26T00:00:00"/>
    <m/>
    <m/>
    <s v="519 CONDOR"/>
    <s v="N/A"/>
    <s v="N/A"/>
    <n v="700.16999826580286"/>
    <n v="0"/>
    <n v="0"/>
    <n v="700.16999826580286"/>
    <n v="13.937999999999999"/>
    <n v="686.23199826580287"/>
    <n v="13.937999999999999"/>
    <n v="686.23199826580287"/>
  </r>
  <r>
    <x v="1"/>
    <s v="Red Distribución"/>
    <x v="6"/>
    <s v="PANES:Z373359 UNICO21 A101"/>
    <n v="2061751"/>
    <s v="[EirmtpvjsSceLP]"/>
    <x v="2"/>
    <s v="Parámetros de Control"/>
    <d v="2023-01-12T00:00:00"/>
    <x v="479"/>
    <d v="2023-02-19T00:00:00"/>
    <d v="2025-11-03T00:00:00"/>
    <d v="2025-09-26T00:00:00"/>
    <m/>
    <m/>
    <s v="519 CONDOR"/>
    <s v="N/A"/>
    <s v="519 CONDOR"/>
    <n v="213.18129966300802"/>
    <n v="0"/>
    <n v="24.449300229192517"/>
    <n v="237.63059989220054"/>
    <n v="3.6360000000000001"/>
    <n v="233.99459989220054"/>
    <n v="3.6360000000000001"/>
    <n v="233.99459989220054"/>
  </r>
  <r>
    <x v="1"/>
    <s v="Red Distribución"/>
    <x v="6"/>
    <s v="INFIESTO:Z373505 UNICO21 A102"/>
    <n v="2063897"/>
    <s v="[EirmtpvjsSceCNTfFg]"/>
    <x v="0"/>
    <s v="Confirmado"/>
    <d v="2023-01-18T00:00:00"/>
    <x v="70"/>
    <d v="2023-04-28T00:00:00"/>
    <d v="2023-09-25T00:00:00"/>
    <m/>
    <d v="2024-08-19T00:00:00"/>
    <d v="2024-09-18T00:00:00"/>
    <s v="519 CONDOR"/>
    <s v="N/A"/>
    <s v="519 CONDOR"/>
    <n v="69.103901009994004"/>
    <n v="0"/>
    <n v="14.719299912617359"/>
    <n v="83.823200922611363"/>
    <n v="93.93132300000002"/>
    <n v="-10.108122077388657"/>
    <n v="93.931323000000006"/>
    <n v="-10.108122077388643"/>
  </r>
  <r>
    <x v="1"/>
    <s v="Red Distribución"/>
    <x v="6"/>
    <s v="LASTRES:Z372805 UNICO21 A101"/>
    <n v="2055099"/>
    <s v="[EirmtpvjsSceCNTg]"/>
    <x v="1"/>
    <s v="Pend. Cierre Material"/>
    <d v="2023-02-13T00:00:00"/>
    <x v="109"/>
    <d v="2023-04-27T00:00:00"/>
    <d v="2023-09-25T00:00:00"/>
    <m/>
    <d v="2024-07-23T00:00:00"/>
    <d v="2024-08-14T00:00:00"/>
    <s v="519 CONDOR"/>
    <s v="N/A"/>
    <s v="519 CONDOR"/>
    <n v="156.20999980717897"/>
    <n v="0"/>
    <n v="20.808599626974768"/>
    <n v="177.01859943415374"/>
    <n v="232.77814999999998"/>
    <n v="-55.75955056584624"/>
    <n v="232.77815000000004"/>
    <n v="-55.759550565846297"/>
  </r>
  <r>
    <x v="1"/>
    <s v="Red Distribución"/>
    <x v="6"/>
    <s v="ARRIONDAS:Z371207 UNICO21 A101"/>
    <n v="2044967"/>
    <s v="[EirmtpvjsScexP]"/>
    <x v="2"/>
    <s v="Parámetros de Control"/>
    <d v="2023-01-05T00:00:00"/>
    <x v="665"/>
    <d v="2023-01-03T00:00:00"/>
    <d v="2025-11-03T00:00:00"/>
    <d v="2025-09-26T00:00:00"/>
    <m/>
    <m/>
    <s v="519 CONDOR"/>
    <s v="519 CONDOR"/>
    <s v="519 CONDOR"/>
    <n v="1068.159994982183"/>
    <n v="16.179999530315399"/>
    <n v="81.808999338842909"/>
    <n v="1166.1489938513414"/>
    <n v="37.571999999999996"/>
    <n v="1128.5769938513415"/>
    <n v="37.571999999999996"/>
    <n v="1128.5769938513415"/>
  </r>
  <r>
    <x v="1"/>
    <s v="Red Distribución"/>
    <x v="6"/>
    <s v="LLANES:Z369008 UNICO21 A101"/>
    <n v="2040386"/>
    <s v="[EirmtpvjsSceLCP]"/>
    <x v="2"/>
    <s v="Parámetros de Control"/>
    <d v="2022-11-07T00:00:00"/>
    <x v="520"/>
    <d v="2023-03-30T00:00:00"/>
    <d v="2025-11-03T00:00:00"/>
    <d v="2025-09-26T00:00:00"/>
    <m/>
    <m/>
    <s v="519 CONDOR"/>
    <s v="519 CONDOR"/>
    <s v="519 CONDOR"/>
    <n v="40.209999978542328"/>
    <n v="0.69999998807907104"/>
    <n v="12.574500003281983"/>
    <n v="53.484499969903382"/>
    <n v="0"/>
    <n v="53.484499969903382"/>
    <n v="0"/>
    <n v="53.484499969903382"/>
  </r>
  <r>
    <x v="1"/>
    <s v="Red Distribución"/>
    <x v="6"/>
    <s v="ARRIONDAS:Z371201 UNICO21 A101"/>
    <n v="2044643"/>
    <s v="[EirmtpvjsScexCNTg]"/>
    <x v="1"/>
    <s v="Pend. Cierre Material"/>
    <d v="2023-01-05T00:00:00"/>
    <x v="798"/>
    <d v="2022-12-30T00:00:00"/>
    <d v="2023-09-25T00:00:00"/>
    <m/>
    <d v="2025-04-04T00:00:00"/>
    <d v="2025-08-08T00:00:00"/>
    <s v="519 CONDOR"/>
    <s v="519 CONDOR"/>
    <s v="519 CONDOR"/>
    <n v="326.29999772459269"/>
    <n v="4.5699998736381531"/>
    <n v="32.885300176025169"/>
    <n v="363.75529777425601"/>
    <n v="379.31659000000002"/>
    <n v="-15.561292225744012"/>
    <n v="355.31659000000002"/>
    <n v="8.4387077742559882"/>
  </r>
  <r>
    <x v="1"/>
    <s v="Red Distribución"/>
    <x v="6"/>
    <s v="LASTRES:Z372802 UNICO21 A101"/>
    <n v="2055098"/>
    <s v="[EirmtpvjsSceCNTfFg]"/>
    <x v="0"/>
    <s v="Confirmado"/>
    <d v="2023-02-13T00:00:00"/>
    <x v="100"/>
    <d v="2023-05-17T00:00:00"/>
    <d v="2023-09-25T00:00:00"/>
    <m/>
    <d v="2024-03-11T00:00:00"/>
    <d v="2024-03-25T00:00:00"/>
    <s v="519 CONDOR"/>
    <s v="N/A"/>
    <s v="519 CONDOR"/>
    <n v="29.500000335276127"/>
    <n v="0"/>
    <n v="11.917900076704473"/>
    <n v="41.417900411980597"/>
    <n v="40.698315999999998"/>
    <n v="0.7195844119805983"/>
    <n v="40.698316000000005"/>
    <n v="0.7195844119805912"/>
  </r>
  <r>
    <x v="1"/>
    <s v="Red Distribución"/>
    <x v="6"/>
    <s v="LLANES:Z369086 UNICO21 A101"/>
    <n v="2040401"/>
    <s v="[EirmtpvjsSceCNTfFg]"/>
    <x v="0"/>
    <s v="Confirmado"/>
    <d v="2022-11-07T00:00:00"/>
    <x v="649"/>
    <d v="2023-03-28T00:00:00"/>
    <d v="2023-09-25T00:00:00"/>
    <m/>
    <d v="2024-05-07T00:00:00"/>
    <d v="2024-05-15T00:00:00"/>
    <s v="519 CONDOR"/>
    <s v="519 CONDOR"/>
    <s v="519 CONDOR"/>
    <n v="101.13000123947859"/>
    <n v="31.659999072551727"/>
    <n v="16.968400204142924"/>
    <n v="149.75840051617325"/>
    <n v="146.549364"/>
    <n v="3.2090365161732564"/>
    <n v="146.54936399999997"/>
    <n v="3.2090365161732848"/>
  </r>
  <r>
    <x v="1"/>
    <s v="Sin Definir"/>
    <x v="5"/>
    <s v="VD/VADILLOS:Z114609-2 0COBR A103"/>
    <n v="2102406"/>
    <s v="[EirmtpvceCNTFg]"/>
    <x v="0"/>
    <s v="Confirmado"/>
    <d v="2023-07-13T00:00:00"/>
    <x v="799"/>
    <d v="2023-10-05T00:00:00"/>
    <d v="2023-09-29T00:00:00"/>
    <m/>
    <d v="2023-10-31T00:00:00"/>
    <d v="2023-11-24T00:00:00"/>
    <s v="519 CONDOR"/>
    <s v="N/A"/>
    <s v="N/A"/>
    <n v="85.270000837743282"/>
    <n v="0"/>
    <n v="0"/>
    <n v="85.270000837743282"/>
    <n v="147.13017099999999"/>
    <n v="-61.860170162256708"/>
    <n v="147.13017100000002"/>
    <n v="-61.860170162256736"/>
  </r>
  <r>
    <x v="1"/>
    <s v="Red Alimentación"/>
    <x v="6"/>
    <s v="CNAR.: ALIM A-101A CERO_COBRE CANGAS 1 LYC"/>
    <n v="8541938"/>
    <s v="[irvcexCNTg]"/>
    <x v="1"/>
    <s v="Pend. Cierre Tesa"/>
    <m/>
    <x v="800"/>
    <d v="2024-09-26T00:00:00"/>
    <d v="2023-10-24T00:00:00"/>
    <m/>
    <d v="2025-11-12T00:00:00"/>
    <m/>
    <s v="519 CONDOR"/>
    <s v="519 CONDOR"/>
    <s v="519 CONDOR"/>
    <n v="5456.8648110702634"/>
    <n v="39.33999902009964"/>
    <n v="429.26882599883857"/>
    <n v="5925.473636089202"/>
    <n v="3212.952738"/>
    <n v="2712.5208980892021"/>
    <n v="3212.952738"/>
    <n v="2712.5208980892021"/>
  </r>
  <r>
    <x v="1"/>
    <s v="Red Alimentación"/>
    <x v="6"/>
    <s v="CNAR.: ALIM A-101A CERO_COBRE CANGAS 2 LYC"/>
    <n v="8549078"/>
    <s v="[irvceCNTg]"/>
    <x v="1"/>
    <s v="Pend. Cierre Material"/>
    <m/>
    <x v="801"/>
    <d v="2023-09-30T00:00:00"/>
    <d v="2023-10-18T00:00:00"/>
    <m/>
    <d v="2025-01-16T00:00:00"/>
    <d v="2025-01-29T00:00:00"/>
    <s v="N/A"/>
    <s v="N/A"/>
    <s v="N/A"/>
    <n v="0"/>
    <n v="0"/>
    <n v="0"/>
    <n v="0"/>
    <n v="3827.5156649999994"/>
    <n v="-3827.5156649999994"/>
    <n v="3827.5156650000004"/>
    <n v="-3827.5156650000004"/>
  </r>
  <r>
    <x v="1"/>
    <s v="Red Distribución"/>
    <x v="6"/>
    <s v="CANGAS NARCEA:Z358419 UNICO21 A101"/>
    <n v="2012855"/>
    <s v="[EirmtpvjsScexLP]"/>
    <x v="2"/>
    <s v="Parámetros de Control"/>
    <d v="2022-07-21T00:00:00"/>
    <x v="801"/>
    <d v="2023-09-30T00:00:00"/>
    <d v="2025-11-03T00:00:00"/>
    <d v="2025-09-26T00:00:00"/>
    <m/>
    <m/>
    <s v="519 CONDOR"/>
    <s v="N/A"/>
    <s v="519 CONDOR"/>
    <n v="449.84000006690621"/>
    <n v="0"/>
    <n v="4.179999828338623"/>
    <n v="454.01999989524484"/>
    <n v="16.727900000000002"/>
    <n v="437.29209989524486"/>
    <n v="0"/>
    <n v="454.01999989524484"/>
  </r>
  <r>
    <x v="1"/>
    <s v="Red Distribución"/>
    <x v="6"/>
    <s v="CANGAS ONIS:Z329559-3 0COBR A101"/>
    <n v="2060350"/>
    <s v="[irmtpvjsSceCNTfFg]"/>
    <x v="0"/>
    <s v="Confirmado"/>
    <m/>
    <x v="675"/>
    <d v="2023-05-04T00:00:00"/>
    <d v="2023-09-25T00:00:00"/>
    <m/>
    <d v="2024-02-29T00:00:00"/>
    <d v="2024-03-14T00:00:00"/>
    <s v="519 CONDOR"/>
    <s v="519 CONDOR"/>
    <s v="519 CONDOR"/>
    <n v="109.04000153392553"/>
    <n v="42.569998741149902"/>
    <n v="8.8400001525878906"/>
    <n v="160.45000042766333"/>
    <n v="213.82318300000003"/>
    <n v="-53.373182572336702"/>
    <n v="213.823183"/>
    <n v="-53.373182572336674"/>
  </r>
  <r>
    <x v="1"/>
    <s v="Red Distribución"/>
    <x v="6"/>
    <s v="NAVA:Z374028 UNICO21 A101"/>
    <n v="2063233"/>
    <s v="[EirmtpvjsSceCNTg]"/>
    <x v="1"/>
    <s v="Pend. Cierre Material"/>
    <d v="2023-03-31T00:00:00"/>
    <x v="81"/>
    <d v="2023-07-17T00:00:00"/>
    <d v="2023-10-02T00:00:00"/>
    <m/>
    <d v="2024-08-19T00:00:00"/>
    <d v="2024-09-06T00:00:00"/>
    <s v="519 CONDOR"/>
    <s v="N/A"/>
    <s v="519 CONDOR"/>
    <n v="320.66000014543533"/>
    <n v="0"/>
    <n v="31.717400194911647"/>
    <n v="352.37740034034698"/>
    <n v="420.06510199999997"/>
    <n v="-67.687701659652987"/>
    <n v="420.06510199999991"/>
    <n v="-67.68770165965293"/>
  </r>
  <r>
    <x v="1"/>
    <s v="Red Distribución"/>
    <x v="6"/>
    <s v="CANGAS NARCEA:Z358271-27 UNI21 A101"/>
    <n v="2097417"/>
    <s v="[EirmtpvjsSceLCNTg]"/>
    <x v="1"/>
    <s v="Pend. Cierre Material"/>
    <d v="2023-09-25T00:00:00"/>
    <x v="731"/>
    <d v="2023-09-29T00:00:00"/>
    <d v="2023-10-03T00:00:00"/>
    <m/>
    <d v="2025-08-25T00:00:00"/>
    <d v="2025-09-16T00:00:00"/>
    <s v="519 CONDOR"/>
    <s v="N/A"/>
    <s v="519 CONDOR"/>
    <n v="188.64000245928764"/>
    <n v="0"/>
    <n v="23.080099362579745"/>
    <n v="211.72010182186739"/>
    <n v="243.04336600000002"/>
    <n v="-31.323264178132632"/>
    <n v="243.04336600000002"/>
    <n v="-31.323264178132632"/>
  </r>
  <r>
    <x v="1"/>
    <s v="Red Distribución"/>
    <x v="6"/>
    <s v="CANGAS NARCEA:Z358960-17 UNI21 A101"/>
    <n v="2097427"/>
    <s v="[EirmtpvjsScexCNTg]"/>
    <x v="1"/>
    <s v="Pend. Cierre Material"/>
    <d v="2023-09-25T00:00:00"/>
    <x v="115"/>
    <d v="2023-11-20T00:00:00"/>
    <d v="2023-11-29T00:00:00"/>
    <m/>
    <d v="2024-09-12T00:00:00"/>
    <d v="2024-10-03T00:00:00"/>
    <s v="519 CONDOR"/>
    <s v="N/A"/>
    <s v="519 CONDOR"/>
    <n v="163.88000086694956"/>
    <n v="0"/>
    <n v="20.910099411083024"/>
    <n v="184.79010027803258"/>
    <n v="248.57051000000001"/>
    <n v="-63.78040972196743"/>
    <n v="248.57051000000001"/>
    <n v="-63.78040972196743"/>
  </r>
  <r>
    <x v="1"/>
    <s v="Red Distribución"/>
    <x v="6"/>
    <s v="CANGAS NARCEA:Z359188-10 UNI21 A101"/>
    <n v="2097431"/>
    <s v="[EirmtpvjsScexLP]"/>
    <x v="2"/>
    <s v="Parámetros de Control"/>
    <d v="2023-09-25T00:00:00"/>
    <x v="590"/>
    <d v="2023-11-06T00:00:00"/>
    <d v="2025-11-03T00:00:00"/>
    <d v="2025-10-29T00:00:00"/>
    <m/>
    <m/>
    <s v="519 CONDOR"/>
    <s v="519 CONDOR"/>
    <s v="519 CONDOR"/>
    <n v="288.84000109881163"/>
    <n v="398.60998821258545"/>
    <n v="29.462698707222216"/>
    <n v="716.91268801861929"/>
    <n v="22.370469"/>
    <n v="694.54221901861933"/>
    <n v="22.370469000000003"/>
    <n v="694.54221901861933"/>
  </r>
  <r>
    <x v="1"/>
    <s v="Red Distribución"/>
    <x v="6"/>
    <s v="CANGAS NARCEA:Z359610-21 UNI21 A101"/>
    <n v="2097434"/>
    <s v="[EirmtpvjsSceLCP]"/>
    <x v="2"/>
    <s v="Parámetros de Control"/>
    <d v="2023-09-25T00:00:00"/>
    <x v="802"/>
    <d v="2024-12-12T00:00:00"/>
    <d v="2025-11-03T00:00:00"/>
    <d v="2025-09-26T00:00:00"/>
    <m/>
    <m/>
    <s v="519 CONDOR"/>
    <s v="N/A"/>
    <s v="519 CONDOR"/>
    <n v="271.68000095337629"/>
    <n v="0"/>
    <n v="28.621299495071924"/>
    <n v="300.30130044844822"/>
    <n v="113.543819"/>
    <n v="186.75748144844823"/>
    <n v="103.44186699999999"/>
    <n v="196.85943344844821"/>
  </r>
  <r>
    <x v="1"/>
    <s v="Red Distribución"/>
    <x v="6"/>
    <s v="CANGAS NARCEA:Z360659-9 0COBR A101"/>
    <n v="2097447"/>
    <s v="[EirmtpvjsSceLCNTfF]"/>
    <x v="0"/>
    <s v="Confirmado"/>
    <d v="2023-09-25T00:00:00"/>
    <x v="803"/>
    <d v="2023-10-13T00:00:00"/>
    <d v="2023-10-18T00:00:00"/>
    <m/>
    <d v="2025-02-19T00:00:00"/>
    <d v="2025-02-19T00:00:00"/>
    <s v="519 CONDOR"/>
    <s v="N/A"/>
    <s v="519 CONDOR"/>
    <n v="7.160000167787075"/>
    <n v="0"/>
    <n v="10.319100168516487"/>
    <n v="17.47910033630356"/>
    <n v="19.753021000000004"/>
    <n v="-2.273920663696444"/>
    <n v="19.753021000000004"/>
    <n v="-2.273920663696444"/>
  </r>
  <r>
    <x v="1"/>
    <s v="Red Alimentación"/>
    <x v="6"/>
    <s v="CANGAS NARCEA:Z358969-8 UNI21 A101"/>
    <n v="2106617"/>
    <s v="[EirmtpvjsSeLP]"/>
    <x v="2"/>
    <s v="Permiso Oficial"/>
    <d v="2024-09-18T00:00:00"/>
    <x v="803"/>
    <d v="2023-10-13T00:00:00"/>
    <d v="2025-07-03T00:00:00"/>
    <d v="2024-06-25T00:00:00"/>
    <m/>
    <m/>
    <s v="519 CONDOR"/>
    <s v="N/A"/>
    <s v="519 CONDOR"/>
    <n v="119.51000000536442"/>
    <n v="0"/>
    <n v="17.878400183802839"/>
    <n v="137.38840018916727"/>
    <n v="0"/>
    <n v="137.38840018916727"/>
    <n v="0"/>
    <n v="137.38840018916727"/>
  </r>
  <r>
    <x v="1"/>
    <s v="Red Alimentación"/>
    <x v="6"/>
    <s v="POLA SOMIEDO:Z378647 COMERCIAL23 A101"/>
    <n v="2112855"/>
    <s v="[EirmtpvjsScexLCNTg]"/>
    <x v="1"/>
    <s v="Pend. Cierre Material"/>
    <d v="2023-10-20T00:00:00"/>
    <x v="589"/>
    <d v="2023-11-02T00:00:00"/>
    <d v="2025-11-03T00:00:00"/>
    <m/>
    <d v="2025-11-04T00:00:00"/>
    <d v="2025-12-10T00:00:00"/>
    <s v="519 CONDOR"/>
    <s v="N/A"/>
    <s v="519 CONDOR"/>
    <n v="58483.631200000003"/>
    <n v="0"/>
    <n v="5326.2723999999989"/>
    <n v="63809.903600000005"/>
    <n v="309.89407899999998"/>
    <n v="63500.009521000007"/>
    <n v="451.77297900000008"/>
    <n v="63358.130621000004"/>
  </r>
  <r>
    <x v="1"/>
    <s v="Red Distribución"/>
    <x v="6"/>
    <s v="OV/PORLIER:Z88957-2 0COBR A110"/>
    <n v="2100831"/>
    <s v="[EirmtpvjsSceLCNTfFg]"/>
    <x v="0"/>
    <s v="Confirmado"/>
    <d v="2023-09-25T00:00:00"/>
    <x v="93"/>
    <d v="2023-10-04T00:00:00"/>
    <d v="2023-12-06T00:00:00"/>
    <m/>
    <d v="2024-10-26T00:00:00"/>
    <d v="2024-11-14T00:00:00"/>
    <s v="519 CONDOR"/>
    <s v="N/A"/>
    <s v="519 CONDOR"/>
    <n v="132.41000156849623"/>
    <n v="0"/>
    <n v="19.23430034575685"/>
    <n v="151.64430191425308"/>
    <n v="199.50821000000002"/>
    <n v="-47.863908085746942"/>
    <n v="199.50820999999999"/>
    <n v="-47.863908085746914"/>
  </r>
  <r>
    <x v="1"/>
    <s v="Lista Espera FTTH"/>
    <x v="3"/>
    <s v="LdE/09/Valle de Mena#SO230991609383 #Camino El Berron 24, La Cayuela"/>
    <n v="8545744"/>
    <s v="[irvceCNTg]"/>
    <x v="1"/>
    <s v="Pend. Cierre Material"/>
    <m/>
    <x v="140"/>
    <d v="2023-09-26T00:00:00"/>
    <d v="2023-09-26T00:00:00"/>
    <m/>
    <d v="2023-09-30T00:00:00"/>
    <d v="2023-10-17T00:00:00"/>
    <s v="519 CONDOR"/>
    <s v="N/A"/>
    <s v="519 CONDOR"/>
    <n v="7.6363000869750977"/>
    <n v="0"/>
    <n v="6"/>
    <n v="13.636300086975098"/>
    <n v="16.062812000000001"/>
    <n v="-2.4265119130249033"/>
    <n v="16.062812000000001"/>
    <n v="-2.4265119130249033"/>
  </r>
  <r>
    <x v="1"/>
    <s v="Red Distribución"/>
    <x v="6"/>
    <s v="VENTA RANAS:Z307794 UNICO21 A101"/>
    <n v="2064873"/>
    <s v="[EirmtpvjsScexLCNTFg]"/>
    <x v="0"/>
    <s v="Confirmado"/>
    <d v="2023-03-31T00:00:00"/>
    <x v="791"/>
    <d v="2023-09-13T00:00:00"/>
    <d v="2023-10-06T00:00:00"/>
    <m/>
    <d v="2025-08-21T00:00:00"/>
    <d v="2025-09-12T00:00:00"/>
    <s v="519 CONDOR"/>
    <s v="N/A"/>
    <s v="519 CONDOR"/>
    <n v="1512.8399923890829"/>
    <n v="0"/>
    <n v="117.90030041202226"/>
    <n v="1630.7402928011052"/>
    <n v="658.55586100000005"/>
    <n v="972.18443180110512"/>
    <n v="658.55586100000005"/>
    <n v="972.18443180110512"/>
  </r>
  <r>
    <x v="1"/>
    <s v="Red Distribución"/>
    <x v="6"/>
    <s v="CANGAS NARCEA:Z358933 UNICO21 A101"/>
    <n v="2013556"/>
    <s v="[EirmtpvjsScexLP]"/>
    <x v="2"/>
    <s v="Parámetros de Control"/>
    <d v="2022-08-02T00:00:00"/>
    <x v="779"/>
    <d v="2023-09-22T00:00:00"/>
    <d v="2025-11-03T00:00:00"/>
    <d v="2025-06-04T00:00:00"/>
    <m/>
    <m/>
    <s v="519 CONDOR"/>
    <s v="519 CONDOR"/>
    <s v="519 CONDOR"/>
    <n v="451.52000011876225"/>
    <n v="120.66999644041061"/>
    <n v="45.656798608821646"/>
    <n v="617.84679516799451"/>
    <n v="0"/>
    <n v="617.84679516799451"/>
    <n v="0"/>
    <n v="617.84679516799451"/>
  </r>
  <r>
    <x v="1"/>
    <s v="Red Distribución"/>
    <x v="6"/>
    <s v="GIJON/PUMARIN:Z347433 0COBR A101"/>
    <n v="2107154"/>
    <s v="[EirmtpvjsSceCNTfFg]"/>
    <x v="0"/>
    <s v="Confirmado"/>
    <d v="2023-08-26T00:00:00"/>
    <x v="133"/>
    <d v="2023-09-20T00:00:00"/>
    <d v="2023-09-26T00:00:00"/>
    <m/>
    <d v="2023-11-30T00:00:00"/>
    <d v="2023-12-19T00:00:00"/>
    <s v="519 CONDOR"/>
    <s v="N/A"/>
    <s v="519 CONDOR"/>
    <n v="22.360000468790531"/>
    <n v="0"/>
    <n v="11.404800093513728"/>
    <n v="33.764800562304259"/>
    <n v="23.203683999999999"/>
    <n v="10.56111656230426"/>
    <n v="23.203683999999996"/>
    <n v="10.561116562304264"/>
  </r>
  <r>
    <x v="1"/>
    <s v="Red Distribución"/>
    <x v="6"/>
    <s v="NUEVA LLANES:Z358306 UNICO21 A102"/>
    <n v="2014973"/>
    <s v="[EirmtpvjsScexP]"/>
    <x v="2"/>
    <s v="Parámetros de Control"/>
    <d v="2022-08-01T00:00:00"/>
    <x v="140"/>
    <d v="2023-09-26T00:00:00"/>
    <d v="2025-11-03T00:00:00"/>
    <d v="2025-09-26T00:00:00"/>
    <m/>
    <m/>
    <s v="519 CONDOR"/>
    <s v="519 CONDOR"/>
    <s v="519 CONDOR"/>
    <n v="656.86800073754785"/>
    <n v="97.449997127056122"/>
    <n v="59.758999831698816"/>
    <n v="814.07699769630278"/>
    <n v="8.484"/>
    <n v="805.59299769630275"/>
    <n v="8.484"/>
    <n v="805.59299769630275"/>
  </r>
  <r>
    <x v="1"/>
    <s v="Red Distribución"/>
    <x v="6"/>
    <s v="TUDELA VEGUIN:Z380525 0COBR A101"/>
    <n v="2120127"/>
    <s v="[EirmtpvjsSceLCNTg]"/>
    <x v="1"/>
    <s v="Pend. Cierre Material"/>
    <d v="2023-09-26T00:00:00"/>
    <x v="804"/>
    <d v="2023-10-23T00:00:00"/>
    <d v="2023-10-30T00:00:00"/>
    <m/>
    <d v="2024-11-06T00:00:00"/>
    <d v="2024-11-11T00:00:00"/>
    <s v="519 CONDOR"/>
    <s v="N/A"/>
    <s v="519 CONDOR"/>
    <n v="106.97999945282936"/>
    <n v="0"/>
    <n v="17.207800070618092"/>
    <n v="124.18779952344745"/>
    <n v="83.445361000000005"/>
    <n v="40.742438523447447"/>
    <n v="83.445360999999991"/>
    <n v="40.742438523447461"/>
  </r>
  <r>
    <x v="1"/>
    <s v="Red Distribución"/>
    <x v="6"/>
    <s v="NAVA:Z374027 UNICO21 A101"/>
    <n v="2063232"/>
    <s v="[EirmtpvjsScexLCP]"/>
    <x v="2"/>
    <s v="Otras Causas"/>
    <d v="2023-01-17T00:00:00"/>
    <x v="88"/>
    <d v="2023-07-14T00:00:00"/>
    <d v="2025-10-09T00:00:00"/>
    <d v="2025-11-13T00:00:00"/>
    <m/>
    <m/>
    <s v="519 CONDOR"/>
    <s v="N/A"/>
    <s v="519 CONDOR"/>
    <n v="701.39999341219664"/>
    <n v="0"/>
    <n v="62.982498905155808"/>
    <n v="764.38249231735244"/>
    <n v="180.59278700000002"/>
    <n v="583.7897053173524"/>
    <n v="180.59278700000002"/>
    <n v="583.7897053173524"/>
  </r>
  <r>
    <x v="1"/>
    <s v="Sin Definir"/>
    <x v="3"/>
    <s v="ESTEPAR:Z379999 0COBR A101"/>
    <n v="2117717"/>
    <s v="[EirmtpvjsSceCNTfFg]"/>
    <x v="0"/>
    <s v="Confirmado"/>
    <d v="2023-09-26T00:00:00"/>
    <x v="733"/>
    <d v="2023-10-10T00:00:00"/>
    <d v="2023-12-20T00:00:00"/>
    <m/>
    <d v="2024-03-25T00:00:00"/>
    <d v="2024-04-09T00:00:00"/>
    <s v="519 CONDOR"/>
    <s v="N/A"/>
    <s v="519 CONDOR"/>
    <n v="145.52000040560961"/>
    <n v="0"/>
    <n v="20.158300111480798"/>
    <n v="165.67830051709041"/>
    <n v="293.88458200000002"/>
    <n v="-128.20628148290962"/>
    <n v="293.88458200000002"/>
    <n v="-128.20628148290962"/>
  </r>
  <r>
    <x v="1"/>
    <s v="Lista Espera FTTH"/>
    <x v="3"/>
    <s v="LdE/09/#SO230991253160 #Calle Fuenteovejuna 26, Planta 004, Puerta A"/>
    <n v="8546802"/>
    <s v="[irveCNTg]"/>
    <x v="1"/>
    <s v="Pend. Cierre Material"/>
    <m/>
    <x v="805"/>
    <d v="2023-09-28T00:00:00"/>
    <d v="2023-09-28T00:00:00"/>
    <m/>
    <d v="2023-10-06T00:00:00"/>
    <d v="2023-10-18T00:00:00"/>
    <s v="519 CONDOR"/>
    <s v="N/A"/>
    <s v="N/A"/>
    <n v="27.123200297355652"/>
    <n v="0"/>
    <n v="0"/>
    <n v="27.123200297355652"/>
    <n v="35.504200000000004"/>
    <n v="-8.3809997026443526"/>
    <n v="35.504199999999997"/>
    <n v="-8.3809997026443455"/>
  </r>
  <r>
    <x v="1"/>
    <s v="Red Distribución"/>
    <x v="6"/>
    <s v="CANGAS ONIS:Z356323 UNICO21 A101"/>
    <n v="2005267"/>
    <s v="[irmtpvjsScexCP]"/>
    <x v="2"/>
    <s v="Parámetros de Control"/>
    <m/>
    <x v="58"/>
    <d v="2022-08-31T00:00:00"/>
    <d v="2025-11-03T00:00:00"/>
    <d v="2025-09-26T00:00:00"/>
    <m/>
    <m/>
    <s v="519 CONDOR"/>
    <s v="N/A"/>
    <s v="N/A"/>
    <n v="923.84799529922009"/>
    <n v="0"/>
    <n v="0"/>
    <n v="923.84799529922009"/>
    <n v="401.21239999999995"/>
    <n v="522.63559529922009"/>
    <n v="401.21240000000006"/>
    <n v="522.63559529922009"/>
  </r>
  <r>
    <x v="1"/>
    <s v="Red Distribución"/>
    <x v="6"/>
    <s v="ARRIONDAS:Z371109 UNICO21 A101"/>
    <n v="2044637"/>
    <s v="[EirmtpvjsSceLCNTfFg]"/>
    <x v="0"/>
    <s v="Confirmado"/>
    <d v="2023-02-01T00:00:00"/>
    <x v="632"/>
    <d v="2023-07-25T00:00:00"/>
    <d v="2023-10-03T00:00:00"/>
    <m/>
    <d v="2025-01-13T00:00:00"/>
    <d v="2025-01-20T00:00:00"/>
    <s v="519 CONDOR"/>
    <s v="519 CONDOR"/>
    <s v="519 CONDOR"/>
    <n v="350.74400083473324"/>
    <n v="3.3199999034404755"/>
    <n v="34.058898860836791"/>
    <n v="388.12289959901051"/>
    <n v="730.3728440000001"/>
    <n v="-342.24994440098959"/>
    <n v="730.37284399999999"/>
    <n v="-342.24994440098948"/>
  </r>
  <r>
    <x v="1"/>
    <s v="Red Distribución"/>
    <x v="6"/>
    <s v="OV/PORLIER:Z303892 UNICO21 A111"/>
    <n v="2045183"/>
    <s v="[EirmtpvjsScexLCNg]"/>
    <x v="4"/>
    <s v="En Certificación"/>
    <d v="2022-11-08T00:00:00"/>
    <x v="806"/>
    <d v="2024-04-17T00:00:00"/>
    <d v="2023-10-03T00:00:00"/>
    <m/>
    <d v="2025-09-26T00:00:00"/>
    <m/>
    <s v="519 CONDOR"/>
    <s v="N/A"/>
    <s v="519 CONDOR"/>
    <n v="206.62999983131886"/>
    <n v="0"/>
    <n v="28.316399979075783"/>
    <n v="234.94639981039464"/>
    <n v="202.34875000000005"/>
    <n v="32.597649810394586"/>
    <n v="202.34875"/>
    <n v="32.597649810394643"/>
  </r>
  <r>
    <x v="1"/>
    <s v="Sin Definir"/>
    <x v="5"/>
    <s v="VD/VADILLOS:Z114523-1 0COBR A111"/>
    <n v="2108519"/>
    <s v="[EirmtpvjsSceCNTg]"/>
    <x v="1"/>
    <s v="Pend. Cierre Material"/>
    <d v="2023-09-27T00:00:00"/>
    <x v="807"/>
    <d v="2023-10-18T00:00:00"/>
    <d v="2023-10-23T00:00:00"/>
    <m/>
    <d v="2023-11-13T00:00:00"/>
    <d v="2023-12-12T00:00:00"/>
    <s v="519 CONDOR"/>
    <s v="N/A"/>
    <s v="519 CONDOR"/>
    <n v="105.33000014349818"/>
    <n v="0"/>
    <n v="17.223200155723092"/>
    <n v="122.55320029922127"/>
    <n v="149.61732900000001"/>
    <n v="-27.064128700778738"/>
    <n v="149.61732900000004"/>
    <n v="-27.064128700778767"/>
  </r>
  <r>
    <x v="1"/>
    <s v="Sin Definir"/>
    <x v="3"/>
    <s v="09 MORO.: ALIM A-101A CERO_COBRE RODILLA LYC"/>
    <n v="8546179"/>
    <s v="[EirvcexCPNTg]"/>
    <x v="1"/>
    <s v="Pend. Cierre Material"/>
    <d v="2023-09-29T00:00:00"/>
    <x v="808"/>
    <d v="2024-05-07T00:00:00"/>
    <d v="2024-03-19T00:00:00"/>
    <m/>
    <d v="2024-10-02T00:00:00"/>
    <d v="2024-10-25T00:00:00"/>
    <s v="519 CONDOR"/>
    <s v="N/A"/>
    <s v="519 CONDOR"/>
    <n v="603.77640151977539"/>
    <n v="0"/>
    <n v="55.769458968824665"/>
    <n v="659.54586048860006"/>
    <n v="53.679555999999998"/>
    <n v="605.86630448860001"/>
    <n v="53.679556000000005"/>
    <n v="605.86630448860001"/>
  </r>
  <r>
    <x v="1"/>
    <s v="Lista Espera FTTH"/>
    <x v="3"/>
    <s v="LDE/09/2023-0965016-8982064/Carretera Bilbao Reinosa 31"/>
    <n v="8550647"/>
    <s v="[EirvaexLCNT]"/>
    <x v="5"/>
    <s v="Solicitada Anulación"/>
    <d v="2024-08-09T00:00:00"/>
    <x v="740"/>
    <d v="2024-10-10T00:00:00"/>
    <d v="2024-09-23T00:00:00"/>
    <m/>
    <d v="2024-10-21T00:00:00"/>
    <d v="2024-12-03T00:00:00"/>
    <s v="519 CONDOR"/>
    <s v="N/A"/>
    <s v="N/A"/>
    <n v="10.277870222314"/>
    <n v="0"/>
    <n v="0"/>
    <n v="10.277870222314"/>
    <n v="4.8119999999999994"/>
    <n v="5.4658702223140008"/>
    <n v="4.8119999999999994"/>
    <n v="5.4658702223140008"/>
  </r>
  <r>
    <x v="1"/>
    <s v="Sin Definir"/>
    <x v="5"/>
    <s v="MOTA MARQUES:Z345094-1 0COBR A101"/>
    <n v="2110734"/>
    <s v="[Eia]"/>
    <x v="5"/>
    <s v="Anulado"/>
    <d v="2023-07-31T00:00:00"/>
    <x v="611"/>
    <d v="2023-07-31T00:00:00"/>
    <m/>
    <m/>
    <m/>
    <m/>
    <s v="N/A"/>
    <s v="N/A"/>
    <s v="N/A"/>
    <n v="0"/>
    <n v="0"/>
    <n v="0"/>
    <n v="0"/>
    <n v="0"/>
    <n v="0"/>
    <n v="0"/>
    <n v="0"/>
  </r>
  <r>
    <x v="1"/>
    <s v="Red Distribución"/>
    <x v="6"/>
    <s v="COLOMBRES:Z369509 UNICO21 A101"/>
    <n v="2040384"/>
    <s v="[EirmtpvjsSceCP]"/>
    <x v="2"/>
    <s v="Obras Promotoras"/>
    <d v="2022-12-07T00:00:00"/>
    <x v="726"/>
    <d v="2023-06-27T00:00:00"/>
    <d v="2025-11-03T00:00:00"/>
    <d v="2024-08-28T00:00:00"/>
    <m/>
    <m/>
    <s v="519 CONDOR"/>
    <s v="519 CONDOR"/>
    <s v="519 CONDOR"/>
    <n v="319.52000281959772"/>
    <n v="0.69999998807907104"/>
    <n v="3.1617998560860769"/>
    <n v="323.38180266376287"/>
    <n v="521.84750700000006"/>
    <n v="-198.4657043362372"/>
    <n v="787.26070700000002"/>
    <n v="-463.87890433623716"/>
  </r>
  <r>
    <x v="1"/>
    <s v="Red Distribución"/>
    <x v="6"/>
    <s v="NAVA:Z374016 UNICO21 A101"/>
    <n v="2063221"/>
    <s v="[EirmtpvjsSceP]"/>
    <x v="2"/>
    <s v="Parámetros de Control"/>
    <d v="2023-01-17T00:00:00"/>
    <x v="56"/>
    <d v="2023-07-07T00:00:00"/>
    <d v="2025-11-03T00:00:00"/>
    <d v="2024-05-15T00:00:00"/>
    <m/>
    <m/>
    <s v="519 CONDOR"/>
    <s v="N/A"/>
    <s v="519 CONDOR"/>
    <n v="348.8700011447072"/>
    <n v="0"/>
    <n v="33.294898938948677"/>
    <n v="382.16490008365588"/>
    <n v="8.484"/>
    <n v="373.6809000836559"/>
    <n v="8.484"/>
    <n v="373.6809000836559"/>
  </r>
  <r>
    <x v="1"/>
    <s v="Red Distribución"/>
    <x v="6"/>
    <s v="NAVA:Z374030 UNICO21 A101"/>
    <n v="2063237"/>
    <s v="[EirmtpvjsScexLCP]"/>
    <x v="2"/>
    <s v="Parámetros de Control"/>
    <d v="2023-01-17T00:00:00"/>
    <x v="82"/>
    <d v="2023-07-13T00:00:00"/>
    <d v="2025-10-09T00:00:00"/>
    <d v="2025-11-13T00:00:00"/>
    <m/>
    <m/>
    <s v="519 CONDOR"/>
    <s v="N/A"/>
    <s v="519 CONDOR"/>
    <n v="811.94999599456787"/>
    <n v="0"/>
    <n v="69.693398413358636"/>
    <n v="881.64339440792651"/>
    <n v="266.92500000000001"/>
    <n v="614.71839440792655"/>
    <n v="384.21300000000002"/>
    <n v="497.43039440792649"/>
  </r>
  <r>
    <x v="1"/>
    <s v="Red Distribución"/>
    <x v="6"/>
    <s v="NAVA:Z374032 UNICO21 A101"/>
    <n v="2063239"/>
    <s v="[EirmtpvjsScexLP]"/>
    <x v="2"/>
    <s v="Parámetros de Control"/>
    <d v="2023-03-31T00:00:00"/>
    <x v="92"/>
    <d v="2023-07-28T00:00:00"/>
    <d v="2025-10-09T00:00:00"/>
    <d v="2025-11-13T00:00:00"/>
    <m/>
    <m/>
    <s v="519 CONDOR"/>
    <s v="N/A"/>
    <s v="519 CONDOR"/>
    <n v="1041.6599974036217"/>
    <n v="0"/>
    <n v="85.861996684774795"/>
    <n v="1127.5219940883965"/>
    <n v="223.39757500000002"/>
    <n v="904.12441908839651"/>
    <n v="34.542000000000002"/>
    <n v="1092.9799940883966"/>
  </r>
  <r>
    <x v="1"/>
    <s v="Red Distribución"/>
    <x v="6"/>
    <s v="NAVA:Z374048 UNICO21 A101"/>
    <n v="2063250"/>
    <s v="[EirmtpvjsSceCNTg]"/>
    <x v="1"/>
    <s v="Pend. Cierre Material"/>
    <d v="2023-03-31T00:00:00"/>
    <x v="137"/>
    <d v="2023-06-29T00:00:00"/>
    <d v="2024-01-22T00:00:00"/>
    <m/>
    <d v="2024-07-29T00:00:00"/>
    <d v="2024-08-12T00:00:00"/>
    <s v="519 CONDOR"/>
    <s v="N/A"/>
    <s v="519 CONDOR"/>
    <n v="109.9800007045269"/>
    <n v="0"/>
    <n v="17.662800060448049"/>
    <n v="127.64280076497495"/>
    <n v="171.349099"/>
    <n v="-43.706298235025045"/>
    <n v="171.349099"/>
    <n v="-43.706298235025045"/>
  </r>
  <r>
    <x v="1"/>
    <s v="Red Distribución"/>
    <x v="6"/>
    <s v="NAVA:Z374088 UNICO21 A101"/>
    <n v="2063255"/>
    <s v="[EirmtpvjsSceLCP]"/>
    <x v="2"/>
    <s v="Parámetros de Control"/>
    <d v="2023-01-17T00:00:00"/>
    <x v="91"/>
    <d v="2023-08-01T00:00:00"/>
    <d v="2025-11-03T00:00:00"/>
    <d v="2025-09-26T00:00:00"/>
    <m/>
    <m/>
    <s v="519 CONDOR"/>
    <s v="N/A"/>
    <s v="519 CONDOR"/>
    <n v="63.030000731348991"/>
    <n v="0"/>
    <n v="14.174700010239334"/>
    <n v="77.204700741588326"/>
    <n v="0"/>
    <n v="77.204700741588326"/>
    <n v="0"/>
    <n v="77.204700741588326"/>
  </r>
  <r>
    <x v="1"/>
    <s v="Red Distribución"/>
    <x v="6"/>
    <s v="TUDELA VEGUIN:Z373267 UNICO21 A101"/>
    <n v="2063783"/>
    <s v="[EirmtpvjsSceLCP]"/>
    <x v="2"/>
    <s v="Parámetros de Control"/>
    <d v="2023-01-18T00:00:00"/>
    <x v="809"/>
    <d v="2025-07-14T00:00:00"/>
    <d v="2025-10-09T00:00:00"/>
    <d v="2025-11-13T00:00:00"/>
    <m/>
    <m/>
    <s v="519 CONDOR"/>
    <s v="N/A"/>
    <s v="519 CONDOR"/>
    <n v="197.52000044286251"/>
    <n v="0"/>
    <n v="23.288700126960123"/>
    <n v="220.80870056982263"/>
    <n v="54.095999999999997"/>
    <n v="166.71270056982263"/>
    <n v="54.869487000000007"/>
    <n v="165.93921356982264"/>
  </r>
  <r>
    <x v="1"/>
    <s v="Lista Espera FTTH"/>
    <x v="3"/>
    <s v="LdE/09/Valle de Mena#SO230890516217 #Calle Manuel Ruigómez 10, Villasa"/>
    <n v="8546934"/>
    <s v="[irvceCNTFg]"/>
    <x v="0"/>
    <s v="Confirmado"/>
    <m/>
    <x v="805"/>
    <d v="2023-09-28T00:00:00"/>
    <d v="2024-05-07T00:00:00"/>
    <m/>
    <d v="2024-05-20T00:00:00"/>
    <d v="2024-05-27T00:00:00"/>
    <s v="519 CONDOR"/>
    <s v="N/A"/>
    <s v="519 CONDOR"/>
    <n v="55.7520007042408"/>
    <n v="0"/>
    <n v="6"/>
    <n v="61.7520007042408"/>
    <n v="56.581253999999994"/>
    <n v="5.1707467042408055"/>
    <n v="56.287106999999999"/>
    <n v="5.4648937042408008"/>
  </r>
  <r>
    <x v="1"/>
    <s v="Red Distribución"/>
    <x v="6"/>
    <s v="TUDELA VEGUIN:Z373802 UNICO21 A101"/>
    <n v="2063841"/>
    <s v="[EirmtpvjsSceLCP]"/>
    <x v="2"/>
    <s v="Parámetros de Control"/>
    <d v="2023-04-05T00:00:00"/>
    <x v="716"/>
    <d v="2023-05-03T00:00:00"/>
    <d v="2025-10-09T00:00:00"/>
    <d v="2025-11-13T00:00:00"/>
    <m/>
    <m/>
    <s v="519 CONDOR"/>
    <s v="N/A"/>
    <s v="519 CONDOR"/>
    <n v="71.860000424087048"/>
    <n v="0"/>
    <n v="14.855100080480426"/>
    <n v="86.715100504567474"/>
    <n v="0"/>
    <n v="86.715100504567474"/>
    <n v="0"/>
    <n v="86.715100504567474"/>
  </r>
  <r>
    <x v="1"/>
    <s v="Red Distribución"/>
    <x v="6"/>
    <s v="VENTA RANAS:Z307768 UNICO21 A101"/>
    <n v="2064865"/>
    <s v="[EirmtpvjsScexLCNg]"/>
    <x v="4"/>
    <s v="En Certificación"/>
    <d v="2023-03-31T00:00:00"/>
    <x v="810"/>
    <d v="2023-03-31T00:00:00"/>
    <d v="2024-05-06T00:00:00"/>
    <m/>
    <d v="2025-09-12T00:00:00"/>
    <m/>
    <s v="519 CONDOR"/>
    <s v="N/A"/>
    <s v="519 CONDOR"/>
    <n v="387.33999920636415"/>
    <n v="0"/>
    <n v="40.344499838400623"/>
    <n v="427.68449904476478"/>
    <n v="310.049081"/>
    <n v="117.63541804476478"/>
    <n v="310.049081"/>
    <n v="117.63541804476478"/>
  </r>
  <r>
    <x v="1"/>
    <s v="Lista Espera FTTH"/>
    <x v="3"/>
    <s v="LdE/09/Aranda de Duero#2023/0961003/8588738 #Calle Montelatorre/ 00011"/>
    <n v="8547712"/>
    <s v="[irvceCNTfFg]"/>
    <x v="0"/>
    <s v="Confirmado"/>
    <m/>
    <x v="811"/>
    <d v="2023-10-03T00:00:00"/>
    <d v="2023-11-17T00:00:00"/>
    <m/>
    <d v="2023-11-20T00:00:00"/>
    <d v="2023-12-07T00:00:00"/>
    <s v="519 CONDOR"/>
    <s v="N/A"/>
    <s v="N/A"/>
    <n v="13.940899819135666"/>
    <n v="0"/>
    <n v="0"/>
    <n v="13.940899819135666"/>
    <n v="38.065078999999997"/>
    <n v="-24.124179180864331"/>
    <n v="38.065078999999997"/>
    <n v="-24.124179180864331"/>
  </r>
  <r>
    <x v="1"/>
    <s v="Circuitos"/>
    <x v="3"/>
    <s v="ESCALADO DIR ADU.MO:LLEVAR 2 Fac. EB TME EN CASETA JUNTO A DEPOSI"/>
    <n v="8552864"/>
    <s v="[EirvexCNTgh]"/>
    <x v="1"/>
    <s v="Pend. Cierre Material"/>
    <d v="2023-10-19T00:00:00"/>
    <x v="812"/>
    <d v="2024-06-27T00:00:00"/>
    <d v="2024-04-05T00:00:00"/>
    <m/>
    <d v="2024-09-26T00:00:00"/>
    <d v="2024-10-24T00:00:00"/>
    <s v="519 CONDOR"/>
    <s v="N/A"/>
    <s v="519 CONDOR"/>
    <n v="288.25889561325312"/>
    <n v="0"/>
    <n v="35.93838584164746"/>
    <n v="324.19728145490058"/>
    <n v="1272.8579989999998"/>
    <n v="-948.66071754509926"/>
    <n v="1272.8579989999998"/>
    <n v="-948.66071754509926"/>
  </r>
  <r>
    <x v="1"/>
    <s v="Red Distribución"/>
    <x v="6"/>
    <s v="VENTA RANAS:Z307809 UNICO21 A101"/>
    <n v="2065146"/>
    <s v="[EirmtpvjsScexLP]"/>
    <x v="2"/>
    <s v="Parámetros de Control"/>
    <d v="2023-08-08T00:00:00"/>
    <x v="813"/>
    <d v="2023-10-01T00:00:00"/>
    <d v="2025-11-03T00:00:00"/>
    <d v="2025-09-26T00:00:00"/>
    <m/>
    <m/>
    <s v="519 CONDOR"/>
    <s v="N/A"/>
    <s v="519 CONDOR"/>
    <n v="208.57999957352877"/>
    <n v="0"/>
    <n v="28.304500107515594"/>
    <n v="236.88449968104436"/>
    <n v="8.484"/>
    <n v="228.40049968104435"/>
    <n v="8.484"/>
    <n v="228.40049968104435"/>
  </r>
  <r>
    <x v="1"/>
    <s v="Red Distribución"/>
    <x v="6"/>
    <s v="CANGAS NARCEA:Z358939 UNICO21 A101"/>
    <n v="2013557"/>
    <s v="[EirmtpvjsScexCP]"/>
    <x v="2"/>
    <s v="Parámetros de Control"/>
    <d v="2022-08-02T00:00:00"/>
    <x v="134"/>
    <d v="2023-09-21T00:00:00"/>
    <d v="2025-11-03T00:00:00"/>
    <d v="2025-09-26T00:00:00"/>
    <m/>
    <m/>
    <s v="519 CONDOR"/>
    <s v="519 CONDOR"/>
    <s v="519 CONDOR"/>
    <n v="615.92799974915386"/>
    <n v="20.049999415874481"/>
    <n v="56.924700578644092"/>
    <n v="692.90269974367243"/>
    <n v="31.483499999999999"/>
    <n v="661.41919974367238"/>
    <n v="0"/>
    <n v="692.90269974367243"/>
  </r>
  <r>
    <x v="1"/>
    <s v="Red Distribución"/>
    <x v="6"/>
    <s v="LLANES:Z369091 UNICO21 A101"/>
    <n v="2040402"/>
    <s v="[EirmtpvjsSceCNTfFg]"/>
    <x v="0"/>
    <s v="Confirmado"/>
    <d v="2022-10-19T00:00:00"/>
    <x v="185"/>
    <d v="2023-07-06T00:00:00"/>
    <d v="2023-10-18T00:00:00"/>
    <m/>
    <d v="2024-04-30T00:00:00"/>
    <d v="2024-05-03T00:00:00"/>
    <s v="519 CONDOR"/>
    <s v="519 CONDOR"/>
    <s v="519 CONDOR"/>
    <n v="106.31200078192353"/>
    <n v="58.749998271465302"/>
    <n v="17.347099917968364"/>
    <n v="182.4090989713572"/>
    <n v="130.35673600000004"/>
    <n v="52.052362971357155"/>
    <n v="130.35673600000001"/>
    <n v="52.052362971357184"/>
  </r>
  <r>
    <x v="1"/>
    <s v="Lista Espera FTTH"/>
    <x v="3"/>
    <s v="LdE/09/Valle de Mena#SO230992222497 #Lugar Diseminado 15, El Berron"/>
    <n v="8551481"/>
    <s v="[irveCNTfg]"/>
    <x v="1"/>
    <s v="Pend. Cierre Material"/>
    <m/>
    <x v="811"/>
    <d v="2023-10-03T00:00:00"/>
    <d v="2023-10-03T00:00:00"/>
    <m/>
    <d v="2023-10-09T00:00:00"/>
    <d v="2023-10-24T00:00:00"/>
    <s v="519 CONDOR"/>
    <s v="N/A"/>
    <s v="519 CONDOR"/>
    <n v="15.272600173950195"/>
    <n v="0"/>
    <n v="6"/>
    <n v="21.272600173950195"/>
    <n v="23.808221"/>
    <n v="-2.5356208260498043"/>
    <n v="23.808221"/>
    <n v="-2.5356208260498043"/>
  </r>
  <r>
    <x v="1"/>
    <s v="Lista Espera FTTH"/>
    <x v="3"/>
    <s v="LdE/09/Burgos#SO230992715260 #Plaza La Libertad 4"/>
    <n v="8551564"/>
    <s v="[irvceCNTFg]"/>
    <x v="0"/>
    <s v="Confirmado"/>
    <m/>
    <x v="811"/>
    <d v="2023-10-03T00:00:00"/>
    <d v="2023-10-03T00:00:00"/>
    <m/>
    <d v="2023-10-17T00:00:00"/>
    <d v="2023-11-16T00:00:00"/>
    <s v="519 CONDOR"/>
    <s v="N/A"/>
    <s v="N/A"/>
    <n v="7.4817000031471252"/>
    <n v="0"/>
    <n v="0"/>
    <n v="7.4817000031471252"/>
    <n v="34.587029999999999"/>
    <n v="-27.105329996852873"/>
    <n v="34.587029999999999"/>
    <n v="-27.105329996852873"/>
  </r>
  <r>
    <x v="1"/>
    <s v="Red Distribución"/>
    <x v="6"/>
    <s v="PANES:Z373495 UNICO21 A101"/>
    <n v="2062182"/>
    <s v="[EirmtpvjsScexP]"/>
    <x v="2"/>
    <s v="Parámetros de Control"/>
    <d v="2023-01-16T00:00:00"/>
    <x v="34"/>
    <d v="2023-04-26T00:00:00"/>
    <d v="2025-11-03T00:00:00"/>
    <d v="2025-09-26T00:00:00"/>
    <m/>
    <m/>
    <s v="519 CONDOR"/>
    <s v="N/A"/>
    <s v="519 CONDOR"/>
    <n v="596.93999651074409"/>
    <n v="0"/>
    <n v="56.078398717677601"/>
    <n v="653.0183952284217"/>
    <n v="0"/>
    <n v="653.0183952284217"/>
    <n v="0"/>
    <n v="653.0183952284217"/>
  </r>
  <r>
    <x v="1"/>
    <s v="Red Distribución"/>
    <x v="6"/>
    <s v="PANES:Z374060 UNICO21 A101"/>
    <n v="2063263"/>
    <s v="[EirmtpvjsSceLCNTg]"/>
    <x v="1"/>
    <s v="Pend. Cierre Material"/>
    <d v="2023-03-31T00:00:00"/>
    <x v="814"/>
    <d v="2023-04-16T00:00:00"/>
    <d v="2023-10-02T00:00:00"/>
    <m/>
    <d v="2025-07-15T00:00:00"/>
    <d v="2025-07-28T00:00:00"/>
    <s v="519 CONDOR"/>
    <s v="N/A"/>
    <s v="519 CONDOR"/>
    <n v="11.870000258088112"/>
    <n v="0"/>
    <n v="10.652300177090614"/>
    <n v="22.522300435178728"/>
    <n v="19.594476"/>
    <n v="2.9278244351787279"/>
    <n v="19.594476"/>
    <n v="2.9278244351787279"/>
  </r>
  <r>
    <x v="1"/>
    <s v="Red Distribución"/>
    <x v="6"/>
    <s v="TUDELA VEGUIN:Z373803 UNICO21 A101"/>
    <n v="2063845"/>
    <s v="[EirmtpvjsSceLCNTg]"/>
    <x v="1"/>
    <s v="Pend. Cierre Material"/>
    <d v="2023-01-18T00:00:00"/>
    <x v="85"/>
    <d v="2023-12-12T00:00:00"/>
    <d v="2023-10-02T00:00:00"/>
    <m/>
    <d v="2025-11-05T00:00:00"/>
    <d v="2025-11-12T00:00:00"/>
    <s v="519 CONDOR"/>
    <s v="N/A"/>
    <s v="519 CONDOR"/>
    <n v="83.610000409185886"/>
    <n v="0"/>
    <n v="15.600600170628724"/>
    <n v="99.21060057981461"/>
    <n v="179.29186800000002"/>
    <n v="-80.081267420185412"/>
    <n v="179.29186800000002"/>
    <n v="-80.081267420185412"/>
  </r>
  <r>
    <x v="1"/>
    <s v="Red Distribución"/>
    <x v="6"/>
    <s v="PANES:Z373567 UNICO21 A101"/>
    <n v="2063262"/>
    <s v="[EirmtpvjsSceLCP]"/>
    <x v="2"/>
    <s v="Obras Promotoras"/>
    <d v="2023-02-13T00:00:00"/>
    <x v="815"/>
    <d v="2023-07-01T00:00:00"/>
    <d v="2025-11-03T00:00:00"/>
    <d v="2024-01-24T00:00:00"/>
    <m/>
    <m/>
    <s v="519 CONDOR"/>
    <s v="N/A"/>
    <s v="519 CONDOR"/>
    <n v="75.440000727772713"/>
    <n v="0"/>
    <n v="15.156799902838472"/>
    <n v="90.596800630611185"/>
    <n v="96.921265000000005"/>
    <n v="-6.3244643693888207"/>
    <n v="96.921264999999991"/>
    <n v="-6.3244643693888065"/>
  </r>
  <r>
    <x v="1"/>
    <s v="Red Distribución"/>
    <x v="6"/>
    <s v="PANES:Z373332 UNICO21 A101"/>
    <n v="2061750"/>
    <s v="[EirmtpvjsSceLCP]"/>
    <x v="2"/>
    <s v="Obras Promotoras"/>
    <d v="2023-01-12T00:00:00"/>
    <x v="479"/>
    <d v="2023-02-19T00:00:00"/>
    <d v="2025-11-03T00:00:00"/>
    <d v="2024-01-24T00:00:00"/>
    <m/>
    <m/>
    <s v="519 CONDOR"/>
    <s v="N/A"/>
    <s v="519 CONDOR"/>
    <n v="112.44000048935413"/>
    <n v="0"/>
    <n v="17.445100022589415"/>
    <n v="129.88510051194356"/>
    <n v="211.13748799999999"/>
    <n v="-81.252387488056428"/>
    <n v="211.13748799999999"/>
    <n v="-81.252387488056428"/>
  </r>
  <r>
    <x v="1"/>
    <s v="Red Distribución"/>
    <x v="6"/>
    <s v="PANES:Z373420 UNICO21 A101"/>
    <n v="2061760"/>
    <s v="[EirmtpvjsScexP]"/>
    <x v="2"/>
    <s v="Parámetros de Control"/>
    <d v="2023-01-14T00:00:00"/>
    <x v="710"/>
    <d v="2023-04-20T00:00:00"/>
    <d v="2025-11-03T00:00:00"/>
    <d v="2025-09-26T00:00:00"/>
    <m/>
    <m/>
    <s v="519 CONDOR"/>
    <s v="N/A"/>
    <s v="519 CONDOR"/>
    <n v="38691.089999999997"/>
    <n v="0"/>
    <n v="3994.3528999999994"/>
    <n v="42685.442899999995"/>
    <n v="8.484"/>
    <n v="42676.958899999998"/>
    <n v="8.484"/>
    <n v="42676.958899999998"/>
  </r>
  <r>
    <x v="1"/>
    <s v="Red Distribución"/>
    <x v="6"/>
    <s v="POLA LENA:Z368351 UNICO21 A101"/>
    <n v="2035390"/>
    <s v="[EirmtpvjsScexCNTg]"/>
    <x v="1"/>
    <s v="Pend. Cierre Material"/>
    <d v="2023-03-06T00:00:00"/>
    <x v="96"/>
    <d v="2024-06-14T00:00:00"/>
    <d v="2023-10-06T00:00:00"/>
    <m/>
    <d v="2025-06-06T00:00:00"/>
    <d v="2025-06-17T00:00:00"/>
    <s v="519 CONDOR"/>
    <s v="N/A"/>
    <s v="519 CONDOR"/>
    <n v="241.05999980866909"/>
    <n v="0"/>
    <n v="30.676800011765948"/>
    <n v="271.73679982043507"/>
    <n v="347.755155"/>
    <n v="-76.018355179564935"/>
    <n v="347.75515500000012"/>
    <n v="-76.018355179565049"/>
  </r>
  <r>
    <x v="1"/>
    <s v="Red Distribución"/>
    <x v="6"/>
    <s v="PANES:Z373373 UNICO21 A101"/>
    <n v="2061753"/>
    <s v="[EirmtpvjsScexLP]"/>
    <x v="2"/>
    <s v="Parámetros de Control"/>
    <d v="2023-01-12T00:00:00"/>
    <x v="186"/>
    <d v="2023-04-18T00:00:00"/>
    <d v="2025-11-03T00:00:00"/>
    <d v="2025-09-26T00:00:00"/>
    <m/>
    <m/>
    <s v="519 CONDOR"/>
    <s v="N/A"/>
    <s v="519 CONDOR"/>
    <n v="294.82000014185905"/>
    <n v="0"/>
    <n v="35.079800554220355"/>
    <n v="329.89980069607941"/>
    <n v="1.212"/>
    <n v="328.68780069607942"/>
    <n v="1.212"/>
    <n v="328.68780069607942"/>
  </r>
  <r>
    <x v="1"/>
    <s v="Red Distribución"/>
    <x v="6"/>
    <s v="POLA LENA:Z377495-1 0COBR A101"/>
    <n v="2106929"/>
    <s v="[EirmtpvjsSceLCNTfFg]"/>
    <x v="0"/>
    <s v="Confirmado"/>
    <d v="2023-07-21T00:00:00"/>
    <x v="795"/>
    <d v="2023-10-02T00:00:00"/>
    <d v="2023-10-09T00:00:00"/>
    <m/>
    <d v="2024-12-03T00:00:00"/>
    <d v="2025-01-07T00:00:00"/>
    <s v="519 CONDOR"/>
    <s v="N/A"/>
    <s v="519 CONDOR"/>
    <n v="8.1600001230835915"/>
    <n v="0"/>
    <n v="10.394000145480037"/>
    <n v="18.554000268563627"/>
    <n v="28.858135000000001"/>
    <n v="-10.304134731436374"/>
    <n v="28.858135000000004"/>
    <n v="-10.304134731436378"/>
  </r>
  <r>
    <x v="1"/>
    <s v="Red Distribución"/>
    <x v="6"/>
    <s v="VENTA RANAS:Z307762 UNICO21 A101"/>
    <n v="2065138"/>
    <s v="[iaf]"/>
    <x v="5"/>
    <s v="Anulado"/>
    <m/>
    <x v="611"/>
    <d v="2023-07-31T00:00:00"/>
    <m/>
    <m/>
    <m/>
    <m/>
    <s v="N/A"/>
    <s v="N/A"/>
    <s v="N/A"/>
    <n v="0"/>
    <n v="0"/>
    <n v="0"/>
    <n v="0"/>
    <n v="0"/>
    <n v="0"/>
    <n v="0"/>
    <n v="0"/>
  </r>
  <r>
    <x v="1"/>
    <s v="Red Distribución"/>
    <x v="6"/>
    <s v="LASTRES:Z372741 UNICO21 A101"/>
    <n v="2055067"/>
    <s v="[EirmtpvjsScexLP]"/>
    <x v="2"/>
    <s v="Otras Causas"/>
    <d v="2023-02-03T00:00:00"/>
    <x v="476"/>
    <d v="2023-06-19T00:00:00"/>
    <d v="2025-11-03T00:00:00"/>
    <d v="2025-09-26T00:00:00"/>
    <m/>
    <m/>
    <s v="519 CONDOR"/>
    <s v="N/A"/>
    <s v="519 CONDOR"/>
    <n v="73182.540000000008"/>
    <n v="0"/>
    <n v="6751.2275999999993"/>
    <n v="79933.767600000006"/>
    <n v="30.299999999999997"/>
    <n v="79903.467600000004"/>
    <n v="30.3"/>
    <n v="79903.467600000004"/>
  </r>
  <r>
    <x v="1"/>
    <s v="Red Distribución"/>
    <x v="6"/>
    <s v="LASTRES:Z372745 UNI21 CASTOR A101"/>
    <n v="2055070"/>
    <s v="[EirmtpvjsScexLP]"/>
    <x v="2"/>
    <s v="Parámetros de Control"/>
    <d v="2023-02-13T00:00:00"/>
    <x v="105"/>
    <d v="2023-05-31T00:00:00"/>
    <d v="2025-11-03T00:00:00"/>
    <d v="2025-09-26T00:00:00"/>
    <m/>
    <m/>
    <s v="519 CONDOR"/>
    <s v="N/A"/>
    <s v="519 CONDOR"/>
    <n v="173205.22"/>
    <n v="0"/>
    <n v="13387.621499999999"/>
    <n v="186592.84150000001"/>
    <n v="79.99199999999999"/>
    <n v="186512.84950000001"/>
    <n v="79.992000000000004"/>
    <n v="186512.84950000001"/>
  </r>
  <r>
    <x v="1"/>
    <s v="Red Distribución"/>
    <x v="6"/>
    <s v="INFIESTO:Z373507 UNICO21 A101"/>
    <n v="2063899"/>
    <s v="[EirmtpvjsSceLCP]"/>
    <x v="2"/>
    <s v="Parámetros de Control"/>
    <d v="2023-01-18T00:00:00"/>
    <x v="724"/>
    <d v="2023-06-15T00:00:00"/>
    <d v="2025-11-03T00:00:00"/>
    <d v="2025-09-26T00:00:00"/>
    <m/>
    <m/>
    <s v="519 CONDOR"/>
    <s v="N/A"/>
    <s v="519 CONDOR"/>
    <n v="44.160000413656235"/>
    <n v="0"/>
    <n v="12.979800058309735"/>
    <n v="57.13980047196597"/>
    <n v="14.1082"/>
    <n v="43.031600471965973"/>
    <n v="0"/>
    <n v="57.13980047196597"/>
  </r>
  <r>
    <x v="1"/>
    <s v="Red Distribución"/>
    <x v="6"/>
    <s v="BENIA:Z353100 UNICO21 A101"/>
    <n v="1996156"/>
    <s v="[irmtpvjsScexLP]"/>
    <x v="2"/>
    <s v="Parámetros de Control"/>
    <m/>
    <x v="816"/>
    <d v="2022-12-21T00:00:00"/>
    <d v="2025-11-03T00:00:00"/>
    <d v="2025-09-19T00:00:00"/>
    <m/>
    <m/>
    <s v="519 CONDOR"/>
    <s v="519 CONDOR"/>
    <s v="519 CONDOR"/>
    <n v="688.56999545544386"/>
    <n v="2.4899999499320984"/>
    <n v="38.879400383843461"/>
    <n v="729.93939578921936"/>
    <n v="0"/>
    <n v="729.93939578921936"/>
    <n v="0"/>
    <n v="729.93939578921936"/>
  </r>
  <r>
    <x v="1"/>
    <s v="Red Distribución"/>
    <x v="6"/>
    <s v="BENIA:Z353100-12 0COBR A101"/>
    <n v="2060473"/>
    <s v="[EirmtpvjsScaeCNT]"/>
    <x v="5"/>
    <s v="Solicitada Anulación"/>
    <d v="2023-01-16T00:00:00"/>
    <x v="676"/>
    <d v="2023-06-20T00:00:00"/>
    <d v="2023-10-03T00:00:00"/>
    <m/>
    <d v="2024-01-17T00:00:00"/>
    <d v="2024-01-17T00:00:00"/>
    <s v="519 CONDOR"/>
    <s v="519 CONDOR"/>
    <s v="519 CONDOR"/>
    <n v="33.560000158846378"/>
    <n v="3.869999885559082"/>
    <n v="12.125100141500681"/>
    <n v="49.555100185906142"/>
    <n v="0"/>
    <n v="49.555100185906142"/>
    <n v="0"/>
    <n v="49.555100185906142"/>
  </r>
  <r>
    <x v="1"/>
    <s v="Red Distribución"/>
    <x v="6"/>
    <s v="ARRIONDAS:Z324679-1 UNI21 A101"/>
    <n v="2044737"/>
    <s v="[EirmtpvjsSceLCP]"/>
    <x v="2"/>
    <s v="Parámetros de Control"/>
    <d v="2023-03-14T00:00:00"/>
    <x v="660"/>
    <d v="2023-01-04T00:00:00"/>
    <d v="2025-11-03T00:00:00"/>
    <d v="2025-09-26T00:00:00"/>
    <m/>
    <m/>
    <s v="519 CONDOR"/>
    <s v="519 CONDOR"/>
    <s v="519 CONDOR"/>
    <n v="73.910000670701265"/>
    <n v="12.309999644756317"/>
    <n v="14.981799906750027"/>
    <n v="101.20180022220761"/>
    <n v="20.5472"/>
    <n v="80.654600222207605"/>
    <n v="0.60599999999999998"/>
    <n v="100.59580022220761"/>
  </r>
  <r>
    <x v="1"/>
    <s v="Red Distribución"/>
    <x v="6"/>
    <s v="CANGAS NARCEA:Z358425 UNICO21 A101"/>
    <n v="2012856"/>
    <s v="[EirmtpvjsScexCNTg]"/>
    <x v="1"/>
    <s v="Pend. Cierre Material"/>
    <d v="2022-07-21T00:00:00"/>
    <x v="799"/>
    <d v="2023-10-05T00:00:00"/>
    <d v="2023-10-11T00:00:00"/>
    <m/>
    <d v="2025-08-25T00:00:00"/>
    <d v="2025-09-17T00:00:00"/>
    <s v="519 CONDOR"/>
    <s v="519 CONDOR"/>
    <s v="519 CONDOR"/>
    <n v="628.7100021392107"/>
    <n v="47.139998614788055"/>
    <n v="57.784999021328986"/>
    <n v="733.63499977532774"/>
    <n v="577.94994000000008"/>
    <n v="155.68505977532766"/>
    <n v="577.94993999999997"/>
    <n v="155.68505977532777"/>
  </r>
  <r>
    <x v="1"/>
    <s v="Circuitos"/>
    <x v="3"/>
    <s v="2 FAC. CT CAB. PINEDA TRASMONTE_TME CASETA JUNTO AERMITA SAN MIGUEL"/>
    <n v="8554006"/>
    <s v="[EirvexCNTgh]"/>
    <x v="1"/>
    <s v="Pend. Cierre Material"/>
    <d v="2023-11-17T00:00:00"/>
    <x v="817"/>
    <d v="2023-10-06T00:00:00"/>
    <d v="2023-10-13T00:00:00"/>
    <m/>
    <d v="2024-05-10T00:00:00"/>
    <d v="2024-06-03T00:00:00"/>
    <s v="519 CONDOR"/>
    <s v="N/A"/>
    <s v="519 CONDOR"/>
    <n v="171.39899723976851"/>
    <n v="0"/>
    <n v="27.048383480805512"/>
    <n v="198.44738072057402"/>
    <n v="440.61454300000008"/>
    <n v="-242.16716227942607"/>
    <n v="440.61454299999997"/>
    <n v="-242.16716227942595"/>
  </r>
  <r>
    <x v="1"/>
    <s v="Red Distribución"/>
    <x v="6"/>
    <s v="CANGAS NARCEA:Z358686-12 0COBR A101"/>
    <n v="2065865"/>
    <s v="[EirmtpvjsScexLP]"/>
    <x v="2"/>
    <s v="Parámetros de Control"/>
    <d v="2023-11-13T00:00:00"/>
    <x v="83"/>
    <d v="2023-12-22T00:00:00"/>
    <d v="2025-11-03T00:00:00"/>
    <d v="2025-09-26T00:00:00"/>
    <m/>
    <m/>
    <s v="519 CONDOR"/>
    <s v="519 CONDOR"/>
    <s v="519 CONDOR"/>
    <n v="81606.589999999982"/>
    <n v="20162.8"/>
    <n v="7170.2514999999994"/>
    <n v="108939.64149999998"/>
    <n v="1.8180000000000001"/>
    <n v="108937.82349999998"/>
    <n v="1.8180000000000001"/>
    <n v="108937.82349999998"/>
  </r>
  <r>
    <x v="1"/>
    <s v="Circuitos"/>
    <x v="3"/>
    <s v="2 FAC DE VILLANUEVA ARGAÑO,_TME CASETA TRAS IGLESIA "/>
    <n v="8554004"/>
    <s v="[EidraxLCNTh]"/>
    <x v="5"/>
    <s v="Solicitada Anulación"/>
    <d v="2023-11-17T00:00:00"/>
    <x v="714"/>
    <d v="2023-11-17T00:00:00"/>
    <m/>
    <m/>
    <d v="2026-01-15T00:00:00"/>
    <m/>
    <s v="519 CONDOR"/>
    <s v="N/A"/>
    <s v="519 CONDOR"/>
    <n v="205.26289743262529"/>
    <n v="0"/>
    <n v="29.625129470289195"/>
    <n v="234.88802690291448"/>
    <n v="85.413212999999999"/>
    <n v="149.47481390291449"/>
    <n v="19.725212999999997"/>
    <n v="215.16281390291448"/>
  </r>
  <r>
    <x v="1"/>
    <s v="Red Distribución"/>
    <x v="6"/>
    <s v="GIJON/PUMARIN:Z358010 UNICO21 A102"/>
    <n v="2011202"/>
    <s v="[EirmtpvjsScexLCNTg]"/>
    <x v="1"/>
    <s v="Pend. Cierre Material"/>
    <d v="2022-07-26T00:00:00"/>
    <x v="563"/>
    <d v="2022-07-27T00:00:00"/>
    <d v="2023-10-04T00:00:00"/>
    <m/>
    <d v="2025-04-14T00:00:00"/>
    <d v="2025-04-23T00:00:00"/>
    <s v="519 CONDOR"/>
    <s v="519 CONDOR"/>
    <s v="519 CONDOR"/>
    <n v="295.77000285312533"/>
    <n v="16.73999947309494"/>
    <n v="31.85110044827087"/>
    <n v="344.36110277449114"/>
    <n v="326.09365000000003"/>
    <n v="18.267452774491119"/>
    <n v="326.09364999999997"/>
    <n v="18.267452774491176"/>
  </r>
  <r>
    <x v="1"/>
    <s v="Lista Espera FTTH"/>
    <x v="3"/>
    <s v="LdE/09/Vadocondes#SO230787532923 # Calle Don Prudencio Ortego 40"/>
    <n v="8540512"/>
    <s v="[irvaCNT]"/>
    <x v="5"/>
    <s v="Solicitada Anulación"/>
    <m/>
    <x v="142"/>
    <d v="2023-09-14T00:00:00"/>
    <m/>
    <m/>
    <d v="2025-11-03T00:00:00"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Red Distribución"/>
    <x v="6"/>
    <s v="CANGAS NARCEA:Z358421-9 0COBR A101"/>
    <n v="2097420"/>
    <s v="[EirmtpvjsScexP]"/>
    <x v="2"/>
    <s v="Parámetros de Control"/>
    <d v="2023-11-13T00:00:00"/>
    <x v="609"/>
    <d v="2024-07-22T00:00:00"/>
    <d v="2025-11-03T00:00:00"/>
    <d v="2025-09-26T00:00:00"/>
    <m/>
    <m/>
    <s v="N/A"/>
    <s v="N/A"/>
    <s v="N/A"/>
    <n v="0"/>
    <n v="0"/>
    <n v="0"/>
    <n v="0"/>
    <n v="0"/>
    <n v="0"/>
    <n v="0"/>
    <n v="0"/>
  </r>
  <r>
    <x v="1"/>
    <s v="Red Distribución"/>
    <x v="6"/>
    <s v="CANGAS NARCEA:Z358955-21 0COBR A101"/>
    <n v="2097426"/>
    <s v="[EirmtpvjsScexLP]"/>
    <x v="2"/>
    <s v="Parámetros de Control"/>
    <d v="2023-11-13T00:00:00"/>
    <x v="818"/>
    <d v="2023-12-01T00:00:00"/>
    <d v="2025-11-03T00:00:00"/>
    <d v="2025-09-26T00:00:00"/>
    <m/>
    <m/>
    <s v="519 CONDOR"/>
    <s v="519 CONDOR"/>
    <s v="519 CONDOR"/>
    <n v="315.68000409752131"/>
    <n v="46.439998626708984"/>
    <n v="31.784599595265092"/>
    <n v="393.90460231949538"/>
    <n v="35.518457999999995"/>
    <n v="358.38614431949537"/>
    <n v="35.518457999999995"/>
    <n v="358.38614431949537"/>
  </r>
  <r>
    <x v="1"/>
    <s v="Sin Definir"/>
    <x v="3"/>
    <s v="BG/ARLANZON:Z348338-1 0COBR A109"/>
    <n v="2122680"/>
    <s v="[EirmtpvjsSceCNTfFg]"/>
    <x v="0"/>
    <s v="Confirmado"/>
    <d v="2023-10-04T00:00:00"/>
    <x v="803"/>
    <d v="2023-10-13T00:00:00"/>
    <d v="2023-10-18T00:00:00"/>
    <m/>
    <d v="2023-10-27T00:00:00"/>
    <d v="2023-11-07T00:00:00"/>
    <s v="519 CONDOR"/>
    <s v="519 CONDOR"/>
    <s v="519 CONDOR"/>
    <n v="11.36000007763505"/>
    <n v="3.869999885559082"/>
    <n v="10.608900186071544"/>
    <n v="25.838900149265676"/>
    <n v="20.327871999999999"/>
    <n v="5.5110281492656767"/>
    <n v="20.327871999999996"/>
    <n v="5.5110281492656803"/>
  </r>
  <r>
    <x v="1"/>
    <s v="Lista Espera FTTH"/>
    <x v="3"/>
    <s v="LdE/09/Medina de Pomar#SO230889172185 #Plaza Mayor 4"/>
    <n v="8553434"/>
    <s v="[irvceCNTfFg]"/>
    <x v="0"/>
    <s v="Confirmado"/>
    <m/>
    <x v="603"/>
    <d v="2023-10-09T00:00:00"/>
    <d v="2023-12-22T00:00:00"/>
    <m/>
    <d v="2023-12-22T00:00:00"/>
    <d v="2024-01-11T00:00:00"/>
    <s v="519 CONDOR"/>
    <s v="N/A"/>
    <s v="N/A"/>
    <n v="8.6841001212596893"/>
    <n v="0"/>
    <n v="0"/>
    <n v="8.6841001212596893"/>
    <n v="18.006425"/>
    <n v="-9.3223248787403108"/>
    <n v="18.006425"/>
    <n v="-9.3223248787403108"/>
  </r>
  <r>
    <x v="1"/>
    <s v="Red Distribución"/>
    <x v="6"/>
    <s v="NAVA:Z374039 UNICO21 A101"/>
    <n v="2063245"/>
    <s v="[EirmtpvjsSceLCP]"/>
    <x v="2"/>
    <s v="Parámetros de Control"/>
    <d v="2023-04-05T00:00:00"/>
    <x v="185"/>
    <d v="2023-07-06T00:00:00"/>
    <d v="2025-11-03T00:00:00"/>
    <d v="2025-09-26T00:00:00"/>
    <m/>
    <m/>
    <s v="519 CONDOR"/>
    <s v="N/A"/>
    <s v="519 CONDOR"/>
    <n v="10.070000156760216"/>
    <n v="0"/>
    <n v="10.534000142350793"/>
    <n v="20.604000299111007"/>
    <n v="0.60599999999999998"/>
    <n v="19.998000299111006"/>
    <n v="0.60599999999999998"/>
    <n v="19.998000299111006"/>
  </r>
  <r>
    <x v="1"/>
    <s v="Red Distribución"/>
    <x v="6"/>
    <s v="RIBADESELLA:Z291505-4 0COBR A101"/>
    <n v="2122425"/>
    <s v="[EirmtpvjsScexCNTfFg]"/>
    <x v="0"/>
    <s v="Confirmado"/>
    <d v="2023-11-10T00:00:00"/>
    <x v="85"/>
    <d v="2023-12-12T00:00:00"/>
    <d v="2024-08-05T00:00:00"/>
    <m/>
    <d v="2024-10-26T00:00:00"/>
    <d v="2024-11-12T00:00:00"/>
    <s v="519 CONDOR"/>
    <s v="N/A"/>
    <s v="519 CONDOR"/>
    <n v="262.44999773055315"/>
    <n v="0"/>
    <n v="32.493299757540967"/>
    <n v="294.94329748809412"/>
    <n v="308.22794299999998"/>
    <n v="-13.284645511905865"/>
    <n v="330.36363400000005"/>
    <n v="-35.42033651190593"/>
  </r>
  <r>
    <x v="1"/>
    <s v="Sin Definir"/>
    <x v="3"/>
    <s v="09 0970009:ALIM A-101A(B) CERO COBRE SASAMON"/>
    <n v="8555750"/>
    <s v="[EidrvcP]"/>
    <x v="2"/>
    <s v="Otras Causas"/>
    <d v="2023-10-18T00:00:00"/>
    <x v="780"/>
    <d v="2023-10-17T00:00:00"/>
    <m/>
    <d v="2025-02-21T00:00:00"/>
    <m/>
    <m/>
    <s v="N/A"/>
    <s v="N/A"/>
    <s v="N/A"/>
    <n v="0"/>
    <n v="0"/>
    <n v="0"/>
    <n v="0"/>
    <n v="98.733192000000031"/>
    <n v="-98.733192000000031"/>
    <n v="98.733192000000003"/>
    <n v="-98.733192000000003"/>
  </r>
  <r>
    <x v="1"/>
    <s v="Red Distribución"/>
    <x v="6"/>
    <s v="BENIA:Z353102 UNI21 CASTOR A101 "/>
    <n v="8339717"/>
    <s v="[irvcexLP]"/>
    <x v="2"/>
    <s v="Parámetros de Control"/>
    <m/>
    <x v="477"/>
    <d v="2022-11-29T00:00:00"/>
    <d v="2025-11-03T00:00:00"/>
    <d v="2025-09-26T00:00:00"/>
    <m/>
    <m/>
    <s v="519 CONDOR"/>
    <s v="519 CONDOR"/>
    <s v="519 CONDOR"/>
    <n v="458.94749146699905"/>
    <n v="0.69999998807907104"/>
    <n v="55.923005285101794"/>
    <n v="515.57049674017992"/>
    <n v="0"/>
    <n v="515.57049674017992"/>
    <n v="0"/>
    <n v="515.57049674017992"/>
  </r>
  <r>
    <x v="1"/>
    <s v="Red Alimentación"/>
    <x v="6"/>
    <s v="PANS.: ALIM. A-101A UNICO21 ENTR.LLONIN "/>
    <n v="8432305"/>
    <s v="[idrvceLCNTfFg]"/>
    <x v="0"/>
    <s v="Confirmado"/>
    <m/>
    <x v="819"/>
    <d v="2023-02-08T00:00:00"/>
    <d v="2023-10-09T00:00:00"/>
    <m/>
    <d v="2025-07-15T00:00:00"/>
    <d v="2025-07-23T00:00:00"/>
    <s v="519 CONDOR"/>
    <s v="N/A"/>
    <s v="N/A"/>
    <n v="740.83619239926338"/>
    <n v="0"/>
    <n v="0"/>
    <n v="740.83619239926338"/>
    <n v="988.65759600000001"/>
    <n v="-247.82140360073663"/>
    <n v="988.65759600000013"/>
    <n v="-247.82140360073674"/>
  </r>
  <r>
    <x v="1"/>
    <s v="Red Alimentación"/>
    <x v="6"/>
    <s v="33 TVEG.: ALIM  A-101A UNICO21 TUDEVEGUIN LYC"/>
    <n v="8436669"/>
    <s v="[EirvcexCNTfFg]"/>
    <x v="0"/>
    <s v="Confirmado"/>
    <d v="2023-04-14T00:00:00"/>
    <x v="747"/>
    <d v="2024-04-25T00:00:00"/>
    <d v="2023-10-09T00:00:00"/>
    <m/>
    <d v="2025-06-24T00:00:00"/>
    <d v="2025-07-23T00:00:00"/>
    <s v="519 CONDOR"/>
    <s v="N/A"/>
    <s v="519 CONDOR"/>
    <n v="1874.5360753737211"/>
    <n v="0"/>
    <n v="228.4318080998712"/>
    <n v="2102.9678834735923"/>
    <n v="4476.4362910000009"/>
    <n v="-2373.4684075264086"/>
    <n v="4476.436291"/>
    <n v="-2373.4684075264076"/>
  </r>
  <r>
    <x v="1"/>
    <s v="Red Alimentación"/>
    <x v="6"/>
    <s v="33 PANS.: ALIM  A-101A UNICO21 ALLES"/>
    <n v="8438452"/>
    <s v="[idrvce]"/>
    <x v="3"/>
    <s v="Sin Comenzar"/>
    <m/>
    <x v="4"/>
    <d v="2023-03-09T00:00:00"/>
    <d v="2023-10-09T00:00:00"/>
    <m/>
    <m/>
    <m/>
    <s v="519 CONDOR"/>
    <s v="N/A"/>
    <s v="N/A"/>
    <n v="486.75169187784195"/>
    <n v="0"/>
    <n v="0"/>
    <n v="486.75169187784195"/>
    <n v="1.8180000000000001"/>
    <n v="484.93369187784197"/>
    <n v="1.8180000000000001"/>
    <n v="484.93369187784197"/>
  </r>
  <r>
    <x v="1"/>
    <s v="Red Alimentación"/>
    <x v="6"/>
    <s v="33 PANS.:: ALIM  A-101A UNICO21 RUENES"/>
    <n v="8448049"/>
    <s v="[idrvceL]"/>
    <x v="3"/>
    <s v="Sin Comenzar"/>
    <m/>
    <x v="74"/>
    <d v="2023-03-16T00:00:00"/>
    <d v="2023-10-09T00:00:00"/>
    <m/>
    <m/>
    <m/>
    <s v="519 CONDOR"/>
    <s v="N/A"/>
    <s v="N/A"/>
    <n v="479.34419116377831"/>
    <n v="0"/>
    <n v="0"/>
    <n v="479.34419116377831"/>
    <n v="19.391999999999999"/>
    <n v="459.95219116377831"/>
    <n v="19.391999999999999"/>
    <n v="459.95219116377831"/>
  </r>
  <r>
    <x v="1"/>
    <s v="Red Alimentación"/>
    <x v="6"/>
    <s v="33 PANS.: ALIM  A-101A UNICO21 MIER"/>
    <n v="8451655"/>
    <s v="[idrvce]"/>
    <x v="3"/>
    <s v="Sin Comenzar"/>
    <m/>
    <x v="651"/>
    <d v="2023-03-27T00:00:00"/>
    <d v="2023-10-09T00:00:00"/>
    <m/>
    <m/>
    <m/>
    <s v="519 CONDOR"/>
    <s v="N/A"/>
    <s v="N/A"/>
    <n v="57.998701959848404"/>
    <n v="0"/>
    <n v="0"/>
    <n v="57.998701959848404"/>
    <n v="1.8180000000000001"/>
    <n v="56.180701959848406"/>
    <n v="1.8180000000000001"/>
    <n v="56.180701959848406"/>
  </r>
  <r>
    <x v="1"/>
    <s v="Red Alimentación"/>
    <x v="6"/>
    <s v="33 PANS.: ALIM  A-101A UNICO21 BUELLES"/>
    <n v="8453440"/>
    <s v="[idrvceLCNTg]"/>
    <x v="1"/>
    <s v="Pend. Cierre Material"/>
    <m/>
    <x v="188"/>
    <d v="2023-05-15T00:00:00"/>
    <d v="2023-10-09T00:00:00"/>
    <m/>
    <d v="2025-11-18T00:00:00"/>
    <d v="2025-12-01T00:00:00"/>
    <s v="519 CONDOR"/>
    <s v="N/A"/>
    <s v="N/A"/>
    <n v="460.3313922137022"/>
    <n v="0"/>
    <n v="0"/>
    <n v="460.3313922137022"/>
    <n v="518.63527599999998"/>
    <n v="-58.303883786297774"/>
    <n v="518.63527599999998"/>
    <n v="-58.303883786297774"/>
  </r>
  <r>
    <x v="1"/>
    <s v="Red Alimentación"/>
    <x v="6"/>
    <s v="33 PANS.: ALIM A-101A UNICO21 OCEÑO "/>
    <n v="8478450"/>
    <s v="[idrvceL]"/>
    <x v="3"/>
    <s v="Sin Comenzar"/>
    <m/>
    <x v="75"/>
    <d v="2023-05-25T00:00:00"/>
    <d v="2023-10-09T00:00:00"/>
    <m/>
    <m/>
    <m/>
    <s v="519 CONDOR"/>
    <s v="N/A"/>
    <s v="N/A"/>
    <n v="642.23482978343964"/>
    <n v="0"/>
    <n v="0"/>
    <n v="642.23482978343964"/>
    <n v="0.60599999999999998"/>
    <n v="641.62882978343964"/>
    <n v="0.60599999999999998"/>
    <n v="641.62882978343964"/>
  </r>
  <r>
    <x v="1"/>
    <s v="Red Distribución"/>
    <x v="6"/>
    <s v="CANGAS NARCEA:Z358441 UNICO21 A101"/>
    <n v="2012859"/>
    <s v="[EirmtpvjsScexCNTg]"/>
    <x v="1"/>
    <s v="Pend. Cierre Tesa"/>
    <d v="2022-07-21T00:00:00"/>
    <x v="603"/>
    <d v="2023-10-09T00:00:00"/>
    <d v="2023-10-18T00:00:00"/>
    <m/>
    <d v="2025-12-29T00:00:00"/>
    <m/>
    <s v="519 CONDOR"/>
    <s v="519 CONDOR"/>
    <s v="519 CONDOR"/>
    <n v="3873.322029006511"/>
    <n v="1355.1999599337578"/>
    <n v="283.77200088429436"/>
    <n v="5512.2939898245631"/>
    <n v="4933.1891519999999"/>
    <n v="579.10483782456322"/>
    <n v="4933.1891520000008"/>
    <n v="579.10483782456231"/>
  </r>
  <r>
    <x v="1"/>
    <s v="Sin Definir"/>
    <x v="3"/>
    <s v="SEDANO:Z380125 0COBR A101"/>
    <n v="2118515"/>
    <s v="[EirmtpvjsScexLP]"/>
    <x v="2"/>
    <s v="Parámetros de Control"/>
    <d v="2023-10-09T00:00:00"/>
    <x v="780"/>
    <d v="2023-10-17T00:00:00"/>
    <d v="2024-06-26T00:00:00"/>
    <d v="2025-01-30T00:00:00"/>
    <m/>
    <m/>
    <s v="519 CONDOR"/>
    <s v="519 CONDOR"/>
    <s v="519 CONDOR"/>
    <n v="66.340000055730343"/>
    <n v="16.179999530315399"/>
    <n v="14.434399940347674"/>
    <n v="96.954399526393416"/>
    <n v="11.592000000000001"/>
    <n v="85.362399526393418"/>
    <n v="11.592000000000001"/>
    <n v="85.362399526393418"/>
  </r>
  <r>
    <x v="1"/>
    <s v="Sin Definir"/>
    <x v="3"/>
    <s v="SEDANO:Z380127 0COBR A101"/>
    <n v="2118516"/>
    <s v="[EirmtpvsSceLCNT]"/>
    <x v="1"/>
    <s v="Pend. Cierre Tesa"/>
    <d v="2023-10-09T00:00:00"/>
    <x v="820"/>
    <d v="2024-04-03T00:00:00"/>
    <d v="2023-10-26T00:00:00"/>
    <m/>
    <d v="2025-02-21T00:00:00"/>
    <m/>
    <s v="519 CONDOR"/>
    <s v="519 CONDOR"/>
    <s v="519 CONDOR"/>
    <n v="38.5400006249547"/>
    <n v="12.729999601840973"/>
    <n v="12.512200047399105"/>
    <n v="63.782200274194778"/>
    <n v="115.880285"/>
    <n v="-52.098084725805222"/>
    <n v="106.973821"/>
    <n v="-43.191620725805222"/>
  </r>
  <r>
    <x v="1"/>
    <s v="Lista Espera FTTH"/>
    <x v="3"/>
    <s v="LdE/09/Cueva#8594687#Poblado Cueva/ 00023- / Bajo-"/>
    <n v="8554232"/>
    <s v="[irveCNTg]"/>
    <x v="1"/>
    <s v="Pend. Cierre Material"/>
    <m/>
    <x v="807"/>
    <d v="2023-10-18T00:00:00"/>
    <d v="2023-10-16T00:00:00"/>
    <m/>
    <d v="2024-02-27T00:00:00"/>
    <d v="2024-03-21T00:00:00"/>
    <s v="519 CONDOR"/>
    <s v="N/A"/>
    <s v="N/A"/>
    <n v="64.040801368653774"/>
    <n v="0"/>
    <n v="0"/>
    <n v="64.040801368653774"/>
    <n v="110.58462900000001"/>
    <n v="-46.543827631346232"/>
    <n v="110.58462899999999"/>
    <n v="-46.543827631346218"/>
  </r>
  <r>
    <x v="1"/>
    <s v="Lista Espera FTTH"/>
    <x v="3"/>
    <s v="HFA/09/BURGOS#SO231093902947#Avda Constitución Española 21-5º"/>
    <n v="8558482"/>
    <s v="[irvceCNTfFg]"/>
    <x v="0"/>
    <s v="Confirmado"/>
    <m/>
    <x v="821"/>
    <d v="2023-10-16T00:00:00"/>
    <d v="2023-12-27T00:00:00"/>
    <m/>
    <d v="2023-12-27T00:00:00"/>
    <d v="2024-01-10T00:00:00"/>
    <s v="519 CONDOR"/>
    <s v="N/A"/>
    <s v="519 CONDOR"/>
    <n v="18.9649997651577"/>
    <n v="0"/>
    <n v="6"/>
    <n v="24.9649997651577"/>
    <n v="40.825274999999998"/>
    <n v="-15.860275234842298"/>
    <n v="40.825274999999991"/>
    <n v="-15.860275234842291"/>
  </r>
  <r>
    <x v="1"/>
    <s v="Red Distribución"/>
    <x v="6"/>
    <s v="GIJON/PUMARIN:Z307059 UNICO21 A111"/>
    <n v="2010211"/>
    <s v="[EirmtpvjsScexLCNRg]"/>
    <x v="4"/>
    <s v="Con PO"/>
    <d v="2022-07-26T00:00:00"/>
    <x v="822"/>
    <d v="2022-12-07T00:00:00"/>
    <d v="2023-10-19T00:00:00"/>
    <m/>
    <d v="2025-12-11T00:00:00"/>
    <m/>
    <s v="519 CONDOR"/>
    <s v="519 CONDOR"/>
    <s v="519 CONDOR"/>
    <n v="935.34660000000008"/>
    <n v="0.7"/>
    <n v="80.129656000000011"/>
    <n v="1016.1762560000002"/>
    <n v="885.50578600000006"/>
    <n v="130.67047000000014"/>
    <n v="742.19360000000006"/>
    <n v="273.98265600000013"/>
  </r>
  <r>
    <x v="1"/>
    <s v="Sin Definir"/>
    <x v="5"/>
    <s v="TORDESILLAS:Z219588-1 0COBR A101"/>
    <n v="2098204"/>
    <s v="[EirmtpvjsceCNTg]"/>
    <x v="1"/>
    <s v="Pend. Cierre Material"/>
    <d v="2023-07-11T00:00:00"/>
    <x v="821"/>
    <d v="2023-10-16T00:00:00"/>
    <d v="2023-10-19T00:00:00"/>
    <m/>
    <d v="2023-12-04T00:00:00"/>
    <d v="2023-12-29T00:00:00"/>
    <s v="519 CONDOR"/>
    <s v="N/A"/>
    <s v="519 CONDOR"/>
    <n v="40.680000547319651"/>
    <n v="0"/>
    <n v="12.708900139132886"/>
    <n v="53.388900686452537"/>
    <n v="46.458486999999998"/>
    <n v="6.930413686452539"/>
    <n v="46.458487000000012"/>
    <n v="6.9304136864525248"/>
  </r>
  <r>
    <x v="1"/>
    <s v="Red Distribución"/>
    <x v="6"/>
    <s v="GIJON/PUMARIN:Z134030-1 UNI21 A104"/>
    <n v="2010483"/>
    <s v="[EirmtpvjsSceCNTg]"/>
    <x v="1"/>
    <s v="Pend. Cierre Material"/>
    <d v="2022-08-04T00:00:00"/>
    <x v="46"/>
    <d v="2022-08-27T00:00:00"/>
    <d v="2023-10-19T00:00:00"/>
    <m/>
    <d v="2024-05-24T00:00:00"/>
    <d v="2024-06-06T00:00:00"/>
    <s v="519 CONDOR"/>
    <s v="519 CONDOR"/>
    <s v="519 CONDOR"/>
    <n v="129.52999991923571"/>
    <n v="7.7399997711181641"/>
    <n v="18.866099670393027"/>
    <n v="156.1360993607469"/>
    <n v="113.74190199999998"/>
    <n v="42.394197360746915"/>
    <n v="113.741902"/>
    <n v="42.394197360746901"/>
  </r>
  <r>
    <x v="1"/>
    <s v="Red Distribución"/>
    <x v="6"/>
    <s v="GIJON/PUMARIN:Z158207-1 UNI21 A107"/>
    <n v="2010506"/>
    <s v="[EirmtpvjsSceCNTfFg]"/>
    <x v="0"/>
    <s v="Confirmado"/>
    <d v="2022-08-04T00:00:00"/>
    <x v="580"/>
    <d v="2022-08-18T00:00:00"/>
    <d v="2023-10-19T00:00:00"/>
    <m/>
    <d v="2024-01-16T00:00:00"/>
    <d v="2024-02-01T00:00:00"/>
    <s v="519 CONDOR"/>
    <s v="N/A"/>
    <s v="519 CONDOR"/>
    <n v="61.440000802278519"/>
    <n v="0"/>
    <n v="14.198500020388515"/>
    <n v="75.638500822667027"/>
    <n v="106.283259"/>
    <n v="-30.644758177332974"/>
    <n v="105.623259"/>
    <n v="-29.984758177332978"/>
  </r>
  <r>
    <x v="1"/>
    <s v="Red Distribución"/>
    <x v="6"/>
    <s v="LUGAR ABAJO:Z372681 UNICO21 A101"/>
    <n v="2055042"/>
    <s v="[EirmtpvjsSceCNTfFg]"/>
    <x v="0"/>
    <s v="Confirmado"/>
    <d v="2022-12-02T00:00:00"/>
    <x v="823"/>
    <d v="2022-12-28T00:00:00"/>
    <d v="2023-10-19T00:00:00"/>
    <m/>
    <d v="2024-01-16T00:00:00"/>
    <d v="2024-02-09T00:00:00"/>
    <s v="519 CONDOR"/>
    <s v="519 CONDOR"/>
    <s v="519 CONDOR"/>
    <n v="124.95000046491623"/>
    <n v="4.4900000095367432"/>
    <n v="12.910399891874192"/>
    <n v="142.35040036632716"/>
    <n v="283.50439299999999"/>
    <n v="-141.15399263367283"/>
    <n v="283.50439299999999"/>
    <n v="-141.15399263367283"/>
  </r>
  <r>
    <x v="1"/>
    <s v="Red Distribución"/>
    <x v="6"/>
    <s v="LUGAR ABAJO:Z372706 UNICO21 A101"/>
    <n v="2055054"/>
    <s v="[EirmtpvjsScexLCNTg]"/>
    <x v="1"/>
    <s v="Pend. Cierre Material"/>
    <d v="2022-12-02T00:00:00"/>
    <x v="665"/>
    <d v="2023-01-03T00:00:00"/>
    <d v="2023-10-19T00:00:00"/>
    <m/>
    <d v="2025-06-24T00:00:00"/>
    <d v="2025-08-25T00:00:00"/>
    <s v="519 CONDOR"/>
    <s v="519 CONDOR"/>
    <s v="519 CONDOR"/>
    <n v="347.29000049829483"/>
    <n v="4.4900000095367432"/>
    <n v="37.965198438945436"/>
    <n v="389.74519894677701"/>
    <n v="452.41897200000005"/>
    <n v="-62.673773053223044"/>
    <n v="452.418972"/>
    <n v="-62.673773053222988"/>
  </r>
  <r>
    <x v="1"/>
    <s v="Red Distribución"/>
    <x v="6"/>
    <s v="OV/PORLIER:Z89540-1 0COBR A112"/>
    <n v="2048001"/>
    <s v="[EirmtpvjsSceLCNTfFg]"/>
    <x v="0"/>
    <s v="Confirmado"/>
    <d v="2022-11-16T00:00:00"/>
    <x v="746"/>
    <d v="2023-03-29T00:00:00"/>
    <d v="2023-10-19T00:00:00"/>
    <m/>
    <d v="2024-10-26T00:00:00"/>
    <d v="2024-10-30T00:00:00"/>
    <s v="519 CONDOR"/>
    <s v="N/A"/>
    <s v="519 CONDOR"/>
    <n v="97.14000066369772"/>
    <n v="0"/>
    <n v="16.693300188929584"/>
    <n v="113.8333008526273"/>
    <n v="150.99574100000001"/>
    <n v="-37.162440147372706"/>
    <n v="150.99574100000001"/>
    <n v="-37.162440147372706"/>
  </r>
  <r>
    <x v="1"/>
    <s v="Red Distribución"/>
    <x v="6"/>
    <s v="GIJON/PUMARIN:Z282378-1 0COBR A102"/>
    <n v="2072527"/>
    <s v="[EirmtpvjsSceCNTg]"/>
    <x v="1"/>
    <s v="Pend. Cierre Material"/>
    <d v="2023-02-11T00:00:00"/>
    <x v="11"/>
    <d v="2023-03-15T00:00:00"/>
    <d v="2023-10-19T00:00:00"/>
    <m/>
    <d v="2024-01-23T00:00:00"/>
    <d v="2024-02-16T00:00:00"/>
    <s v="519 CONDOR"/>
    <s v="N/A"/>
    <s v="519 CONDOR"/>
    <n v="217.83000035583973"/>
    <n v="0"/>
    <n v="25.212999400354931"/>
    <n v="243.04299975619466"/>
    <n v="257.33695299999999"/>
    <n v="-14.293953243805333"/>
    <n v="257.33695299999999"/>
    <n v="-14.293953243805333"/>
  </r>
  <r>
    <x v="1"/>
    <s v="Red Distribución"/>
    <x v="6"/>
    <s v="OV/PORLIER:Z92789-2 0COBR A113"/>
    <n v="2061324"/>
    <s v="[EirmtpvjsSceCNTg]"/>
    <x v="1"/>
    <s v="Pend. Cierre Material"/>
    <d v="2023-01-16T00:00:00"/>
    <x v="67"/>
    <d v="2023-03-21T00:00:00"/>
    <d v="2023-10-19T00:00:00"/>
    <m/>
    <d v="2023-11-30T00:00:00"/>
    <d v="2023-12-19T00:00:00"/>
    <s v="519 CONDOR"/>
    <s v="N/A"/>
    <s v="519 CONDOR"/>
    <n v="11.550000160932541"/>
    <n v="0"/>
    <n v="10.641100121264905"/>
    <n v="22.191100282197446"/>
    <n v="33.911949"/>
    <n v="-11.720848717802554"/>
    <n v="33.911949"/>
    <n v="-11.720848717802554"/>
  </r>
  <r>
    <x v="1"/>
    <s v="Red Distribución"/>
    <x v="6"/>
    <s v="VENTA RANAS:Z307824 UNICO21 A101"/>
    <n v="2065152"/>
    <s v="[EirmtpvjsScexCNTfFg]"/>
    <x v="0"/>
    <s v="Confirmado"/>
    <d v="2023-03-31T00:00:00"/>
    <x v="675"/>
    <d v="2023-05-04T00:00:00"/>
    <d v="2023-10-19T00:00:00"/>
    <m/>
    <d v="2024-11-05T00:00:00"/>
    <d v="2025-01-20T00:00:00"/>
    <s v="519 CONDOR"/>
    <s v="N/A"/>
    <s v="519 CONDOR"/>
    <n v="1200.7427007318615"/>
    <n v="0"/>
    <n v="97.719998128712177"/>
    <n v="1298.4626988605737"/>
    <n v="527.49185800000009"/>
    <n v="770.97084086057362"/>
    <n v="527.49185799999998"/>
    <n v="770.97084086057373"/>
  </r>
  <r>
    <x v="1"/>
    <s v="Red Distribución"/>
    <x v="6"/>
    <s v="VENTA RANAS:Z307819 UNICO21 A101"/>
    <n v="2064880"/>
    <s v="[EirmtpvjsScexLP]"/>
    <x v="2"/>
    <s v="Parámetros de Control"/>
    <d v="2023-04-20T00:00:00"/>
    <x v="19"/>
    <d v="2023-07-27T00:00:00"/>
    <d v="2025-11-03T00:00:00"/>
    <d v="2025-09-26T00:00:00"/>
    <m/>
    <m/>
    <s v="519 CONDOR"/>
    <s v="N/A"/>
    <s v="519 CONDOR"/>
    <n v="857.18999763578176"/>
    <n v="0"/>
    <n v="69.854397555267838"/>
    <n v="927.0443951910496"/>
    <n v="5.4539999999999997"/>
    <n v="921.59039519104965"/>
    <n v="5.4539999999999997"/>
    <n v="921.59039519104965"/>
  </r>
  <r>
    <x v="1"/>
    <s v="Sin Definir"/>
    <x v="5"/>
    <s v="TORDESILLAS:Z219597-3 0COBR A101"/>
    <n v="2102308"/>
    <s v="[EirmtpvjsceCNTg]"/>
    <x v="1"/>
    <s v="Pend. Cierre Material"/>
    <d v="2023-07-11T00:00:00"/>
    <x v="734"/>
    <d v="2023-10-19T00:00:00"/>
    <d v="2023-10-26T00:00:00"/>
    <m/>
    <d v="2023-12-04T00:00:00"/>
    <d v="2023-12-29T00:00:00"/>
    <s v="519 CONDOR"/>
    <s v="519 CONDOR"/>
    <s v="519 CONDOR"/>
    <n v="112.19000092893839"/>
    <n v="19.34999942779541"/>
    <n v="17.714599909754099"/>
    <n v="149.2546002664879"/>
    <n v="86.107684999999989"/>
    <n v="63.146915266487909"/>
    <n v="86.107685000000018"/>
    <n v="63.146915266487881"/>
  </r>
  <r>
    <x v="1"/>
    <s v="Lista Espera FTTH"/>
    <x v="3"/>
    <s v="LdE/09/Fuentelcésped#SO231094324601 #Calle Nevera 46"/>
    <n v="8560007"/>
    <s v="[irvceCNTfFg]"/>
    <x v="0"/>
    <s v="Confirmado"/>
    <m/>
    <x v="807"/>
    <d v="2023-10-18T00:00:00"/>
    <d v="2023-11-17T00:00:00"/>
    <m/>
    <d v="2023-11-20T00:00:00"/>
    <d v="2023-12-04T00:00:00"/>
    <s v="519 CONDOR"/>
    <s v="N/A"/>
    <s v="N/A"/>
    <n v="50.308598905801773"/>
    <n v="0"/>
    <n v="0"/>
    <n v="50.308598905801773"/>
    <n v="158.552176"/>
    <n v="-108.24357709419823"/>
    <n v="158.552176"/>
    <n v="-108.24357709419823"/>
  </r>
  <r>
    <x v="1"/>
    <s v="Sin Definir"/>
    <x v="3"/>
    <s v="QUINTANA MARTI:Z380081 0COBR A101"/>
    <n v="2118332"/>
    <s v="[EirmtpvjsSceLCNTg]"/>
    <x v="1"/>
    <s v="Pend. Cierre Material"/>
    <d v="2023-10-22T00:00:00"/>
    <x v="824"/>
    <d v="2023-12-06T00:00:00"/>
    <d v="2024-01-22T00:00:00"/>
    <m/>
    <d v="2025-10-23T00:00:00"/>
    <d v="2025-11-03T00:00:00"/>
    <s v="519 CONDOR"/>
    <s v="N/A"/>
    <s v="519 CONDOR"/>
    <n v="202.63760131848753"/>
    <n v="0"/>
    <n v="24.358300017603483"/>
    <n v="226.99590133609101"/>
    <n v="570.80092500000001"/>
    <n v="-343.80502366390897"/>
    <n v="570.80092500000023"/>
    <n v="-343.8050236639092"/>
  </r>
  <r>
    <x v="1"/>
    <s v="Sin Definir"/>
    <x v="3"/>
    <s v="SASAMON:Z324720 0COBR A101"/>
    <n v="2118511"/>
    <s v="[irmtpvjsSceLCNTfF]"/>
    <x v="0"/>
    <s v="Confirmado"/>
    <m/>
    <x v="735"/>
    <d v="2023-10-24T00:00:00"/>
    <d v="2023-10-30T00:00:00"/>
    <m/>
    <d v="2025-02-21T00:00:00"/>
    <d v="2025-02-25T00:00:00"/>
    <s v="519 CONDOR"/>
    <s v="519 CONDOR"/>
    <s v="519 CONDOR"/>
    <n v="11.710000187158585"/>
    <n v="8.4399997591972351"/>
    <n v="10.618700143127889"/>
    <n v="30.768700089483708"/>
    <n v="32.122081000000001"/>
    <n v="-1.3533809105162931"/>
    <n v="32.122081000000001"/>
    <n v="-1.3533809105162931"/>
  </r>
  <r>
    <x v="1"/>
    <s v="Sin Definir"/>
    <x v="3"/>
    <s v="SASAMON:Z324706 0COBR A101"/>
    <n v="2119548"/>
    <s v="[EirmtpvjsSceLCNT]"/>
    <x v="1"/>
    <s v="Pend. Cierre Tesa"/>
    <d v="2023-10-22T00:00:00"/>
    <x v="737"/>
    <d v="2023-10-26T00:00:00"/>
    <d v="2023-11-01T00:00:00"/>
    <m/>
    <d v="2025-02-21T00:00:00"/>
    <m/>
    <s v="519 CONDOR"/>
    <s v="519 CONDOR"/>
    <s v="519 CONDOR"/>
    <n v="37.190000295639038"/>
    <n v="23.919999301433563"/>
    <n v="12.471600187161563"/>
    <n v="73.581599784234157"/>
    <n v="99.844291999999996"/>
    <n v="-26.262692215765838"/>
    <n v="99.844291999999996"/>
    <n v="-26.262692215765838"/>
  </r>
  <r>
    <x v="1"/>
    <s v="Red Distribución"/>
    <x v="6"/>
    <s v="OV/PORLIER:Z303903 UNICO21 A111"/>
    <n v="2045191"/>
    <s v="[EirmtpvjsScexCNTg]"/>
    <x v="1"/>
    <s v="Pend. Cierre Material"/>
    <d v="2023-03-06T00:00:00"/>
    <x v="737"/>
    <d v="2023-10-26T00:00:00"/>
    <d v="2023-10-26T00:00:00"/>
    <m/>
    <d v="2024-08-07T00:00:00"/>
    <d v="2024-08-28T00:00:00"/>
    <s v="519 CONDOR"/>
    <s v="N/A"/>
    <s v="519 CONDOR"/>
    <n v="247.39000067487359"/>
    <n v="0"/>
    <n v="26.991000001482661"/>
    <n v="274.38100067635628"/>
    <n v="326.56012800000002"/>
    <n v="-52.179127323643741"/>
    <n v="326.56012800000002"/>
    <n v="-52.179127323643741"/>
  </r>
  <r>
    <x v="1"/>
    <s v="Red Distribución"/>
    <x v="6"/>
    <s v="CANGAS ONIS:Z329589 UNICO21 A101 ED. 2"/>
    <n v="2126203"/>
    <s v="[EirmtpvjsScexCNTfFg]"/>
    <x v="0"/>
    <s v="Confirmado"/>
    <d v="2023-10-24T00:00:00"/>
    <x v="825"/>
    <d v="2023-11-15T00:00:00"/>
    <d v="2023-11-22T00:00:00"/>
    <m/>
    <d v="2024-05-15T00:00:00"/>
    <d v="2024-05-22T00:00:00"/>
    <s v="519 CONDOR"/>
    <s v="519 CONDOR"/>
    <s v="519 CONDOR"/>
    <n v="93.370000198483467"/>
    <n v="7.7399997711181641"/>
    <n v="15.989799991030992"/>
    <n v="117.09979996063262"/>
    <n v="184.367265"/>
    <n v="-67.26746503936738"/>
    <n v="184.36726499999997"/>
    <n v="-67.267465039367352"/>
  </r>
  <r>
    <x v="1"/>
    <s v="Sin Definir"/>
    <x v="3"/>
    <s v="MONASTERIO ROD:Z380069 0COBR A101"/>
    <n v="2118504"/>
    <s v="[EirmtpvjsSceCNTfFg]"/>
    <x v="0"/>
    <s v="Confirmado"/>
    <d v="2023-10-06T00:00:00"/>
    <x v="135"/>
    <d v="2023-11-13T00:00:00"/>
    <d v="2024-03-21T00:00:00"/>
    <m/>
    <d v="2024-04-25T00:00:00"/>
    <d v="2024-05-03T00:00:00"/>
    <s v="519 CONDOR"/>
    <s v="N/A"/>
    <s v="519 CONDOR"/>
    <n v="183.25000101327896"/>
    <n v="0"/>
    <n v="22.936600220279388"/>
    <n v="206.18660123355835"/>
    <n v="517.08884"/>
    <n v="-310.90223876644166"/>
    <n v="517.08884000000012"/>
    <n v="-310.90223876644177"/>
  </r>
  <r>
    <x v="1"/>
    <s v="Sin Definir"/>
    <x v="3"/>
    <s v="SASAMON:Z380113 0COBR A101"/>
    <n v="2118513"/>
    <s v="[irmtpvjsSceLCNTfF]"/>
    <x v="0"/>
    <s v="Confirmado"/>
    <m/>
    <x v="736"/>
    <d v="2023-10-25T00:00:00"/>
    <d v="2023-10-30T00:00:00"/>
    <m/>
    <d v="2025-02-21T00:00:00"/>
    <d v="2025-02-27T00:00:00"/>
    <s v="519 CONDOR"/>
    <s v="N/A"/>
    <s v="519 CONDOR"/>
    <n v="6.710000142455101"/>
    <n v="0"/>
    <n v="10.291100162466616"/>
    <n v="17.001100304921717"/>
    <n v="14.580391000000001"/>
    <n v="2.4207093049217168"/>
    <n v="14.580391000000001"/>
    <n v="2.4207093049217168"/>
  </r>
  <r>
    <x v="1"/>
    <s v="Red Distribución"/>
    <x v="6"/>
    <s v="OV/PORLIER:Z89536-1 0COBR A112"/>
    <n v="2047997"/>
    <s v="[EirmtpvjsSceLCP]"/>
    <x v="2"/>
    <s v="Parámetros de Control"/>
    <d v="2022-11-16T00:00:00"/>
    <x v="10"/>
    <d v="2023-03-24T00:00:00"/>
    <d v="2025-11-03T00:00:00"/>
    <d v="2025-06-11T00:00:00"/>
    <m/>
    <m/>
    <s v="519 CONDOR"/>
    <s v="N/A"/>
    <s v="519 CONDOR"/>
    <n v="5111.75"/>
    <n v="0"/>
    <n v="1371.2031999999999"/>
    <n v="6482.9531999999999"/>
    <n v="3.03"/>
    <n v="6479.9232000000002"/>
    <n v="3.03"/>
    <n v="6479.9232000000002"/>
  </r>
  <r>
    <x v="1"/>
    <s v="Red Distribución"/>
    <x v="6"/>
    <s v="OV/PORLIER:Z345101 UNICO21 A111"/>
    <n v="2045199"/>
    <s v="[EirmtpvjsScexCNTg]"/>
    <x v="1"/>
    <s v="Pend. Cierre Material"/>
    <d v="2022-11-08T00:00:00"/>
    <x v="42"/>
    <d v="2023-04-19T00:00:00"/>
    <d v="2023-10-26T00:00:00"/>
    <m/>
    <d v="2024-08-19T00:00:00"/>
    <d v="2024-09-27T00:00:00"/>
    <s v="519 CONDOR"/>
    <s v="N/A"/>
    <s v="519 CONDOR"/>
    <n v="592.3100006878376"/>
    <n v="0"/>
    <n v="54.727399602366972"/>
    <n v="647.03740029020457"/>
    <n v="742.84609100000011"/>
    <n v="-95.808690709795542"/>
    <n v="742.84609099999989"/>
    <n v="-95.808690709795314"/>
  </r>
  <r>
    <x v="1"/>
    <s v="Red Distribución"/>
    <x v="6"/>
    <s v="OV/PORLIER:Z89534-1 0COBR A112"/>
    <n v="2047994"/>
    <s v="[EirmtpvsSceCNTg]"/>
    <x v="1"/>
    <s v="Pend. Cierre Material"/>
    <d v="2023-03-06T00:00:00"/>
    <x v="114"/>
    <d v="2024-01-17T00:00:00"/>
    <d v="2023-10-26T00:00:00"/>
    <m/>
    <d v="2024-01-19T00:00:00"/>
    <d v="2024-01-22T00:00:00"/>
    <s v="519 CONDOR"/>
    <s v="N/A"/>
    <s v="519 CONDOR"/>
    <n v="20.110000267624855"/>
    <n v="0"/>
    <n v="11.256400171598791"/>
    <n v="31.366400439223646"/>
    <n v="53.561683000000002"/>
    <n v="-22.195282560776356"/>
    <n v="53.561683000000009"/>
    <n v="-22.195282560776363"/>
  </r>
  <r>
    <x v="1"/>
    <s v="Red Distribución"/>
    <x v="6"/>
    <s v="OV/PORLIER:Z303891 UNICO21 A111"/>
    <n v="2045182"/>
    <s v="[EirmtpvjsScexLCNg]"/>
    <x v="4"/>
    <s v="En Certificación"/>
    <d v="2022-11-08T00:00:00"/>
    <x v="149"/>
    <d v="2024-04-16T00:00:00"/>
    <d v="2023-10-26T00:00:00"/>
    <m/>
    <d v="2025-09-12T00:00:00"/>
    <m/>
    <s v="519 CONDOR"/>
    <s v="N/A"/>
    <s v="519 CONDOR"/>
    <n v="916.77999833226204"/>
    <n v="0"/>
    <n v="76.601698429844532"/>
    <n v="993.38169676210657"/>
    <n v="292.13584300000002"/>
    <n v="701.24585376210655"/>
    <n v="292.13584300000002"/>
    <n v="701.24585376210655"/>
  </r>
  <r>
    <x v="1"/>
    <s v="Red Alimentación"/>
    <x v="6"/>
    <s v="33 GJ.PU: ALIM A-101A UNICO21 PUMARIN 1"/>
    <n v="8415414"/>
    <s v="[irvcexLCPNTfRg]"/>
    <x v="1"/>
    <s v="Pend. Cierre Material"/>
    <m/>
    <x v="77"/>
    <d v="2022-12-02T00:00:00"/>
    <d v="2025-11-19T00:00:00"/>
    <m/>
    <d v="2025-11-21T00:00:00"/>
    <d v="2025-12-09T00:00:00"/>
    <s v="519 CONDOR"/>
    <s v="N/A"/>
    <s v="519 CONDOR"/>
    <n v="618.67208385467529"/>
    <n v="0"/>
    <n v="72.91918095306886"/>
    <n v="691.59126480774421"/>
    <n v="1031.3999710000003"/>
    <n v="-339.80870619225607"/>
    <n v="1023.3999710000002"/>
    <n v="-331.80870619225595"/>
  </r>
  <r>
    <x v="1"/>
    <s v="Red Distribución"/>
    <x v="6"/>
    <s v="OV/PORLIER:Z89549-1 0COBR A112"/>
    <n v="2048004"/>
    <s v="[EirmtpvjsSceLCNTfFg]"/>
    <x v="0"/>
    <s v="Confirmado"/>
    <d v="2022-11-16T00:00:00"/>
    <x v="124"/>
    <d v="2023-04-14T00:00:00"/>
    <d v="2023-10-26T00:00:00"/>
    <m/>
    <d v="2024-10-26T00:00:00"/>
    <d v="2024-11-14T00:00:00"/>
    <s v="519 CONDOR"/>
    <s v="N/A"/>
    <s v="519 CONDOR"/>
    <n v="205.35000102221966"/>
    <n v="0"/>
    <n v="24.356899718562516"/>
    <n v="229.70690074078217"/>
    <n v="241.77589100000003"/>
    <n v="-12.068990259217856"/>
    <n v="241.77589100000003"/>
    <n v="-12.068990259217856"/>
  </r>
  <r>
    <x v="1"/>
    <s v="Red Distribución"/>
    <x v="6"/>
    <s v="OV/PORLIER:Z91621-1 0COBR A110"/>
    <n v="2048017"/>
    <s v="[EirmtpvjsSceLP]"/>
    <x v="2"/>
    <s v="Parámetros de Control"/>
    <d v="2022-11-16T00:00:00"/>
    <x v="810"/>
    <d v="2023-03-31T00:00:00"/>
    <d v="2025-11-03T00:00:00"/>
    <d v="2024-05-02T00:00:00"/>
    <m/>
    <m/>
    <s v="519 CONDOR"/>
    <s v="N/A"/>
    <s v="519 CONDOR"/>
    <n v="172.09000112861395"/>
    <n v="0"/>
    <n v="21.981800284345439"/>
    <n v="194.07180141295939"/>
    <n v="23.184000000000001"/>
    <n v="170.88780141295939"/>
    <n v="23.184000000000001"/>
    <n v="170.88780141295939"/>
  </r>
  <r>
    <x v="1"/>
    <s v="Red Distribución"/>
    <x v="6"/>
    <s v="OV/PORLIER:Z89537-1 0COBR A112"/>
    <n v="2047998"/>
    <s v="[EirmtpvjsSceCNTfFg]"/>
    <x v="0"/>
    <s v="Confirmado"/>
    <d v="2022-11-16T00:00:00"/>
    <x v="10"/>
    <d v="2023-03-24T00:00:00"/>
    <d v="2023-10-26T00:00:00"/>
    <m/>
    <d v="2023-11-30T00:00:00"/>
    <d v="2023-12-20T00:00:00"/>
    <s v="519 CONDOR"/>
    <s v="N/A"/>
    <s v="519 CONDOR"/>
    <n v="27.350000321865082"/>
    <n v="0"/>
    <n v="11.736600070075692"/>
    <n v="39.086600391940777"/>
    <n v="20.900623000000003"/>
    <n v="18.185977391940774"/>
    <n v="20.900623"/>
    <n v="18.185977391940778"/>
  </r>
  <r>
    <x v="1"/>
    <s v="Red Distribución"/>
    <x v="6"/>
    <s v="VENTA RANAS:Z307818 UNICO21 A101"/>
    <n v="2064879"/>
    <s v="[EirmtpvjsScexLCP]"/>
    <x v="2"/>
    <s v="Parámetros de Control"/>
    <d v="2023-03-31T00:00:00"/>
    <x v="826"/>
    <d v="2023-07-08T00:00:00"/>
    <d v="2025-11-03T00:00:00"/>
    <d v="2025-09-26T00:00:00"/>
    <m/>
    <m/>
    <s v="519 CONDOR"/>
    <s v="N/A"/>
    <s v="519 CONDOR"/>
    <n v="1194.4799952432513"/>
    <n v="0"/>
    <n v="96.077100216215058"/>
    <n v="1290.5570954594664"/>
    <n v="16.299999999999997"/>
    <n v="1274.2570954594664"/>
    <n v="16.299999999999997"/>
    <n v="1274.2570954594664"/>
  </r>
  <r>
    <x v="1"/>
    <s v="Red Distribución"/>
    <x v="6"/>
    <s v="VENTA RANAS:Z307788 UNICO21 A101"/>
    <n v="2064871"/>
    <s v="[EirmtpvjsScexLCPNTfRg]"/>
    <x v="1"/>
    <s v="Pend. Cierre Material"/>
    <d v="2023-03-31T00:00:00"/>
    <x v="99"/>
    <d v="2023-04-17T00:00:00"/>
    <d v="2023-10-26T00:00:00"/>
    <m/>
    <d v="2024-12-02T00:00:00"/>
    <d v="2025-02-27T00:00:00"/>
    <s v="519 CONDOR"/>
    <s v="N/A"/>
    <s v="519 CONDOR"/>
    <n v="1267.2200175225735"/>
    <n v="0"/>
    <n v="102.76210006679366"/>
    <n v="1369.9821175893671"/>
    <n v="1287.594873"/>
    <n v="82.387244589367128"/>
    <n v="1246.6848729999999"/>
    <n v="123.29724458936721"/>
  </r>
  <r>
    <x v="1"/>
    <s v="Red Distribución"/>
    <x v="6"/>
    <s v="VENTA RANAS:Z307786 UNICO21 A101"/>
    <n v="2064869"/>
    <s v="[EirmtpvjsScexCNTfFg]"/>
    <x v="0"/>
    <s v="Confirmado"/>
    <d v="2023-03-31T00:00:00"/>
    <x v="693"/>
    <d v="2023-04-04T00:00:00"/>
    <d v="2023-10-26T00:00:00"/>
    <m/>
    <d v="2024-09-26T00:00:00"/>
    <d v="2025-01-21T00:00:00"/>
    <s v="519 CONDOR"/>
    <s v="N/A"/>
    <s v="519 CONDOR"/>
    <n v="462.83000004291534"/>
    <n v="0"/>
    <n v="45.225598362112066"/>
    <n v="508.05559840502741"/>
    <n v="686.1762500000001"/>
    <n v="-178.12065159497268"/>
    <n v="686.17624999999998"/>
    <n v="-178.12065159497257"/>
  </r>
  <r>
    <x v="1"/>
    <s v="Red Distribución"/>
    <x v="6"/>
    <s v="VENTA RANAS:Z307815 UNICO21 A101"/>
    <n v="2065149"/>
    <s v="[EirmtpvjsScexLP]"/>
    <x v="2"/>
    <s v="Parámetros de Control"/>
    <d v="2023-03-31T00:00:00"/>
    <x v="109"/>
    <d v="2023-04-27T00:00:00"/>
    <d v="2025-11-03T00:00:00"/>
    <d v="2025-09-26T00:00:00"/>
    <m/>
    <m/>
    <s v="519 CONDOR"/>
    <s v="N/A"/>
    <s v="519 CONDOR"/>
    <n v="508.41999807953835"/>
    <n v="0"/>
    <n v="48.924400159320214"/>
    <n v="557.3443982388585"/>
    <n v="0"/>
    <n v="557.3443982388585"/>
    <n v="0"/>
    <n v="557.3443982388585"/>
  </r>
  <r>
    <x v="1"/>
    <s v="Red Distribución"/>
    <x v="6"/>
    <s v="VENTA RANAS:Z307822 UNICO21 A101"/>
    <n v="2065151"/>
    <s v="[EirmtpvjsSceLCNTfFg]"/>
    <x v="0"/>
    <s v="Confirmado"/>
    <d v="2023-01-21T00:00:00"/>
    <x v="503"/>
    <d v="2023-07-19T00:00:00"/>
    <d v="2023-10-26T00:00:00"/>
    <m/>
    <d v="2025-01-17T00:00:00"/>
    <d v="2025-01-27T00:00:00"/>
    <s v="519 CONDOR"/>
    <s v="N/A"/>
    <s v="519 CONDOR"/>
    <n v="164.46000021696091"/>
    <n v="0"/>
    <n v="21.093500133302058"/>
    <n v="185.55350035026296"/>
    <n v="166.72783400000003"/>
    <n v="18.825666350262935"/>
    <n v="166.72783399999997"/>
    <n v="18.825666350262992"/>
  </r>
  <r>
    <x v="1"/>
    <s v="Red Distribución"/>
    <x v="6"/>
    <s v="VENTA RANAS:Z307817 UNICO21 A101"/>
    <n v="2065150"/>
    <s v="[EirmtpvjsScexCNTfFg]"/>
    <x v="0"/>
    <s v="Confirmado"/>
    <d v="2023-03-31T00:00:00"/>
    <x v="827"/>
    <d v="2023-05-06T00:00:00"/>
    <d v="2023-10-26T00:00:00"/>
    <m/>
    <d v="2025-03-13T00:00:00"/>
    <d v="2025-07-16T00:00:00"/>
    <s v="519 CONDOR"/>
    <s v="N/A"/>
    <s v="519 CONDOR"/>
    <n v="765.2799980789423"/>
    <n v="0"/>
    <n v="64.793398522882171"/>
    <n v="830.07339660182447"/>
    <n v="725.14618700000005"/>
    <n v="104.92720960182442"/>
    <n v="713.14618700000005"/>
    <n v="116.92720960182442"/>
  </r>
  <r>
    <x v="1"/>
    <s v="Red Distribución"/>
    <x v="6"/>
    <s v="VENTA RANAS:Z307785 UNICO21 A101"/>
    <n v="2065141"/>
    <s v="[EirmtpvjsScexLCP]"/>
    <x v="2"/>
    <s v="Parámetros de Control"/>
    <d v="2023-03-31T00:00:00"/>
    <x v="828"/>
    <d v="2023-04-07T00:00:00"/>
    <d v="2025-11-03T00:00:00"/>
    <d v="2025-09-26T00:00:00"/>
    <m/>
    <m/>
    <s v="519 CONDOR"/>
    <s v="N/A"/>
    <s v="519 CONDOR"/>
    <n v="837.44999659061432"/>
    <n v="0"/>
    <n v="71.532299739443488"/>
    <n v="908.98229633005781"/>
    <n v="299.59960000000001"/>
    <n v="609.3826963300578"/>
    <n v="299.59960000000007"/>
    <n v="609.3826963300578"/>
  </r>
  <r>
    <x v="1"/>
    <s v="Red Distribución"/>
    <x v="6"/>
    <s v="VENTA RANAS:Z307776 UNICO21 A101"/>
    <n v="2065140"/>
    <s v="[EirmtpvjsScexLCNTg]"/>
    <x v="1"/>
    <s v="Pend. Cierre Material"/>
    <d v="2023-01-19T00:00:00"/>
    <x v="827"/>
    <d v="2023-05-06T00:00:00"/>
    <d v="2023-10-26T00:00:00"/>
    <m/>
    <d v="2025-03-13T00:00:00"/>
    <d v="2025-07-18T00:00:00"/>
    <s v="519 CONDOR"/>
    <s v="N/A"/>
    <s v="519 CONDOR"/>
    <n v="930.61999966949224"/>
    <n v="0"/>
    <n v="77.297498585190624"/>
    <n v="1007.9174982546829"/>
    <n v="1004.8501839999998"/>
    <n v="3.0673142546830832"/>
    <n v="990.85018400000013"/>
    <n v="17.067314254682742"/>
  </r>
  <r>
    <x v="1"/>
    <s v="Red Distribución"/>
    <x v="6"/>
    <s v="33 OV.PO: ALIM A-101A UNICO21 PORLIER 1 LYC"/>
    <n v="8439676"/>
    <s v="[EirvcexLCNTg]"/>
    <x v="1"/>
    <s v="Pend. Cierre Material"/>
    <m/>
    <x v="11"/>
    <d v="2023-03-15T00:00:00"/>
    <d v="2023-10-26T00:00:00"/>
    <m/>
    <d v="2025-06-19T00:00:00"/>
    <d v="2025-09-12T00:00:00"/>
    <s v="519 CONDOR"/>
    <s v="N/A"/>
    <s v="519 CONDOR"/>
    <n v="789.8865832388401"/>
    <n v="0"/>
    <n v="132.72311987146293"/>
    <n v="922.60970311030303"/>
    <n v="2215.489122"/>
    <n v="-1292.8794188896968"/>
    <n v="2195.489122"/>
    <n v="-1272.8794188896968"/>
  </r>
  <r>
    <x v="1"/>
    <s v="Red Distribución"/>
    <x v="6"/>
    <s v="VENTA RANAS:Z307825 UNICO21 A101"/>
    <n v="2065153"/>
    <s v="[EirmtpvsScexCP]"/>
    <x v="2"/>
    <s v="Parámetros de Control"/>
    <d v="2023-03-31T00:00:00"/>
    <x v="829"/>
    <d v="2024-10-02T00:00:00"/>
    <d v="2025-11-03T00:00:00"/>
    <d v="2025-09-26T00:00:00"/>
    <m/>
    <m/>
    <s v="519 CONDOR"/>
    <s v="N/A"/>
    <s v="519 CONDOR"/>
    <n v="1320.7318977105379"/>
    <n v="0"/>
    <n v="105.1917972781107"/>
    <n v="1425.9236949886485"/>
    <n v="199.95250000000001"/>
    <n v="1225.9711949886484"/>
    <n v="199.95250000000004"/>
    <n v="1225.9711949886484"/>
  </r>
  <r>
    <x v="1"/>
    <s v="Lista Espera FTTH"/>
    <x v="3"/>
    <s v="LdE/09/Valle de Mena#SO231094341026 #Urbanización el Ejido 19, Maltran"/>
    <n v="8563934"/>
    <s v="[irvexCNTg]"/>
    <x v="1"/>
    <s v="Pend. Cierre Material"/>
    <m/>
    <x v="107"/>
    <d v="2023-10-27T00:00:00"/>
    <d v="2023-10-27T00:00:00"/>
    <m/>
    <d v="2024-03-08T00:00:00"/>
    <d v="2024-03-28T00:00:00"/>
    <s v="519 CONDOR"/>
    <s v="N/A"/>
    <s v="N/A"/>
    <n v="41.885499686002731"/>
    <n v="0"/>
    <n v="0"/>
    <n v="41.885499686002731"/>
    <n v="65.750325999999987"/>
    <n v="-23.864826313997256"/>
    <n v="65.750325999999987"/>
    <n v="-23.864826313997256"/>
  </r>
  <r>
    <x v="1"/>
    <s v="Lista Espera FTTH"/>
    <x v="3"/>
    <s v="LdE/09/Briviesca#2023-09-63001-8757197#Calle Juan I de Castilla 3 004 "/>
    <n v="8565551"/>
    <s v="[irvceCNTFg]"/>
    <x v="0"/>
    <s v="Confirmado"/>
    <m/>
    <x v="143"/>
    <d v="2023-10-30T00:00:00"/>
    <d v="2023-11-17T00:00:00"/>
    <m/>
    <d v="2023-11-20T00:00:00"/>
    <d v="2023-12-07T00:00:00"/>
    <s v="519 CONDOR"/>
    <s v="N/A"/>
    <s v="519 CONDOR"/>
    <n v="24.611799836158752"/>
    <n v="0"/>
    <n v="6"/>
    <n v="30.611799836158752"/>
    <n v="33.183395999999995"/>
    <n v="-2.5715961638412423"/>
    <n v="33.183396000000002"/>
    <n v="-2.5715961638412494"/>
  </r>
  <r>
    <x v="1"/>
    <s v="Lista Espera FTTH"/>
    <x v="3"/>
    <s v="LdE/09/Burgos#2023-09-10001-8782739#Calle Madrid, 00027-ASCENSOR , Baj"/>
    <n v="8565855"/>
    <s v="[irvceCNTfFg]"/>
    <x v="0"/>
    <s v="Confirmado"/>
    <m/>
    <x v="143"/>
    <d v="2023-10-30T00:00:00"/>
    <d v="2023-10-30T00:00:00"/>
    <m/>
    <d v="2023-11-06T00:00:00"/>
    <d v="2023-11-29T00:00:00"/>
    <s v="519 CONDOR"/>
    <s v="N/A"/>
    <s v="519 CONDOR"/>
    <n v="12.110599964857101"/>
    <n v="0"/>
    <n v="6"/>
    <n v="18.110599964857101"/>
    <n v="26.219754999999999"/>
    <n v="-8.1091550351428978"/>
    <n v="26.219755000000003"/>
    <n v="-8.1091550351429014"/>
  </r>
  <r>
    <x v="1"/>
    <s v="Sin Definir"/>
    <x v="3"/>
    <s v="ARANDA DUERO/M:Z329300-1 0COBR A104"/>
    <n v="2123515"/>
    <s v="[EirmtpvjceCNTfFg]"/>
    <x v="0"/>
    <s v="Confirmado"/>
    <d v="2023-10-26T00:00:00"/>
    <x v="5"/>
    <d v="2023-11-03T00:00:00"/>
    <d v="2023-12-12T00:00:00"/>
    <m/>
    <d v="2023-12-29T00:00:00"/>
    <d v="2024-01-17T00:00:00"/>
    <s v="519 CONDOR"/>
    <s v="519 CONDOR"/>
    <s v="519 CONDOR"/>
    <n v="34.40000031888485"/>
    <n v="4.5699998736381531"/>
    <n v="12.170600247295198"/>
    <n v="51.140600439818201"/>
    <n v="105.74527499999998"/>
    <n v="-54.604674560181778"/>
    <n v="105.74527500000001"/>
    <n v="-54.604674560181806"/>
  </r>
  <r>
    <x v="1"/>
    <s v="Sin Definir"/>
    <x v="3"/>
    <s v="ARANDA DUERO/M:Z329305-1 0COBR A104"/>
    <n v="2123516"/>
    <s v="[EirmtpvjsScexCNTfFg]"/>
    <x v="0"/>
    <s v="Confirmado"/>
    <d v="2023-10-26T00:00:00"/>
    <x v="796"/>
    <d v="2024-02-08T00:00:00"/>
    <d v="2024-03-11T00:00:00"/>
    <m/>
    <d v="2024-04-04T00:00:00"/>
    <d v="2024-04-12T00:00:00"/>
    <s v="519 CONDOR"/>
    <s v="519 CONDOR"/>
    <s v="519 CONDOR"/>
    <n v="80.290000051259995"/>
    <n v="39.399998843669891"/>
    <n v="15.431899918051812"/>
    <n v="135.1218988129817"/>
    <n v="142.39417700000001"/>
    <n v="-7.2722781870183155"/>
    <n v="142.39417699999996"/>
    <n v="-7.2722781870182587"/>
  </r>
  <r>
    <x v="1"/>
    <s v="Sin Definir"/>
    <x v="3"/>
    <s v="CILLERUELO BEZ:Z368726-3 0COBR A101"/>
    <n v="2124364"/>
    <s v="[EirmtpvjsSceLCNTg]"/>
    <x v="1"/>
    <s v="Pend. Cierre Tesa"/>
    <d v="2023-10-26T00:00:00"/>
    <x v="117"/>
    <d v="2023-11-07T00:00:00"/>
    <d v="2023-11-21T00:00:00"/>
    <m/>
    <d v="2025-11-13T00:00:00"/>
    <m/>
    <s v="519 CONDOR"/>
    <s v="N/A"/>
    <s v="519 CONDOR"/>
    <n v="27.050000324845314"/>
    <n v="0"/>
    <n v="11.647000157527625"/>
    <n v="38.697000482372943"/>
    <n v="38.452512999999989"/>
    <n v="0.24448748237295348"/>
    <n v="38.452512999999996"/>
    <n v="0.24448748237294637"/>
  </r>
  <r>
    <x v="1"/>
    <s v="Sin Definir"/>
    <x v="3"/>
    <s v="CILLERUELO BEZ:Z368728-12 0COBR A101"/>
    <n v="2124365"/>
    <s v="[EirmtpvjsSceLCNTg]"/>
    <x v="1"/>
    <s v="Pend. Cierre Tesa"/>
    <d v="2023-10-26T00:00:00"/>
    <x v="117"/>
    <d v="2023-11-07T00:00:00"/>
    <d v="2023-11-21T00:00:00"/>
    <m/>
    <d v="2025-11-13T00:00:00"/>
    <m/>
    <s v="519 CONDOR"/>
    <s v="N/A"/>
    <s v="519 CONDOR"/>
    <n v="50.690000548958778"/>
    <n v="0"/>
    <n v="13.228299999349566"/>
    <n v="63.918300548308345"/>
    <n v="79.711736999999985"/>
    <n v="-15.79343645169164"/>
    <n v="79.711736999999985"/>
    <n v="-15.79343645169164"/>
  </r>
  <r>
    <x v="1"/>
    <s v="Sin Definir"/>
    <x v="3"/>
    <s v="CILLERUELO BEZ:Z381087 0COBR A101"/>
    <n v="2124573"/>
    <s v="[EirmtpvjsSceLCNTfFg]"/>
    <x v="0"/>
    <s v="Confirmado"/>
    <d v="2023-10-26T00:00:00"/>
    <x v="117"/>
    <d v="2023-11-07T00:00:00"/>
    <d v="2023-11-21T00:00:00"/>
    <m/>
    <d v="2025-06-26T00:00:00"/>
    <d v="2025-06-30T00:00:00"/>
    <s v="519 CONDOR"/>
    <s v="N/A"/>
    <s v="519 CONDOR"/>
    <n v="16.200000278651714"/>
    <n v="0"/>
    <n v="10.932300170832127"/>
    <n v="27.132300449483843"/>
    <n v="32.335972560000002"/>
    <n v="-5.203672110516159"/>
    <n v="32.335983999999996"/>
    <n v="-5.2036835505161534"/>
  </r>
  <r>
    <x v="1"/>
    <s v="Red Distribución"/>
    <x v="6"/>
    <s v="GIJON/PUMARIN:Z307060 UNICO21 A111"/>
    <n v="2010213"/>
    <s v="[EirmtpvjsScexCNg]"/>
    <x v="4"/>
    <s v="Con PO"/>
    <d v="2022-07-26T00:00:00"/>
    <x v="100"/>
    <d v="2023-05-17T00:00:00"/>
    <d v="2023-10-26T00:00:00"/>
    <m/>
    <d v="2025-09-19T00:00:00"/>
    <m/>
    <s v="N/A"/>
    <s v="N/A"/>
    <s v="N/A"/>
    <n v="0"/>
    <n v="0"/>
    <n v="0"/>
    <n v="0"/>
    <n v="1539.7214089999998"/>
    <n v="-1539.7214089999998"/>
    <n v="1495.7214089999998"/>
    <n v="-1495.7214089999998"/>
  </r>
  <r>
    <x v="1"/>
    <s v="Red Distribución"/>
    <x v="6"/>
    <s v="GIJON/PUMARIN:Z307061 UNICO21 A111"/>
    <n v="2010215"/>
    <s v="[EirmtpvjsScexCNg]"/>
    <x v="4"/>
    <s v="En Certificación"/>
    <d v="2022-07-26T00:00:00"/>
    <x v="137"/>
    <d v="2023-06-29T00:00:00"/>
    <d v="2023-10-26T00:00:00"/>
    <m/>
    <d v="2025-09-19T00:00:00"/>
    <m/>
    <s v="N/A"/>
    <s v="N/A"/>
    <s v="N/A"/>
    <n v="0"/>
    <n v="0"/>
    <n v="0"/>
    <n v="0"/>
    <n v="1184.2900279999999"/>
    <n v="-1184.2900279999999"/>
    <n v="1182.964747"/>
    <n v="-1182.964747"/>
  </r>
  <r>
    <x v="1"/>
    <s v="Red Distribución"/>
    <x v="6"/>
    <s v="GIJON/PUMARIN:Z357555 UNICO21 A109"/>
    <n v="2011345"/>
    <s v="[EirmtpvjsScexCNTg]"/>
    <x v="1"/>
    <s v="Pend. Cierre Tesa"/>
    <d v="2022-07-26T00:00:00"/>
    <x v="830"/>
    <d v="2024-06-07T00:00:00"/>
    <d v="2023-10-26T00:00:00"/>
    <m/>
    <d v="2025-10-22T00:00:00"/>
    <m/>
    <s v="519 CONDOR"/>
    <s v="519 CONDOR"/>
    <s v="519 CONDOR"/>
    <n v="3251.6439639634491"/>
    <n v="4.7099998593330383"/>
    <n v="239.632399741879"/>
    <n v="3495.9863635646611"/>
    <n v="1989.3875620000001"/>
    <n v="1506.598801564661"/>
    <n v="1989.3875620000003"/>
    <n v="1506.5988015646608"/>
  </r>
  <r>
    <x v="1"/>
    <s v="Red Distribución"/>
    <x v="6"/>
    <s v="VENTA RANAS:Z307778 UNICO21 A101"/>
    <n v="2064867"/>
    <s v="[EirmtpvjsScexCNTfFg]"/>
    <x v="0"/>
    <s v="Confirmado"/>
    <d v="2023-03-31T00:00:00"/>
    <x v="741"/>
    <d v="2023-08-03T00:00:00"/>
    <d v="2023-10-26T00:00:00"/>
    <m/>
    <d v="2024-10-01T00:00:00"/>
    <d v="2025-01-20T00:00:00"/>
    <s v="519 CONDOR"/>
    <s v="N/A"/>
    <s v="519 CONDOR"/>
    <n v="721.92999798059464"/>
    <n v="0"/>
    <n v="63.058100099755052"/>
    <n v="784.98809808034969"/>
    <n v="838.54903899999999"/>
    <n v="-53.560940919650307"/>
    <n v="838.54903899999999"/>
    <n v="-53.560940919650307"/>
  </r>
  <r>
    <x v="1"/>
    <s v="Red Distribución"/>
    <x v="6"/>
    <s v="VENTA RANAS:Z307821 UNICO21 A101"/>
    <n v="2064881"/>
    <s v="[EirmtpvjsScexLP]"/>
    <x v="2"/>
    <s v="Parámetros de Control"/>
    <d v="2023-03-31T00:00:00"/>
    <x v="831"/>
    <d v="2023-07-09T00:00:00"/>
    <d v="2025-11-03T00:00:00"/>
    <d v="2025-09-26T00:00:00"/>
    <m/>
    <m/>
    <s v="519 CONDOR"/>
    <s v="N/A"/>
    <s v="519 CONDOR"/>
    <n v="98571.459999999992"/>
    <n v="0"/>
    <n v="8130.9966999999997"/>
    <n v="106702.4567"/>
    <n v="16.361999999999998"/>
    <n v="106686.0947"/>
    <n v="16.361999999999998"/>
    <n v="106686.0947"/>
  </r>
  <r>
    <x v="1"/>
    <s v="Lista Espera FTTH"/>
    <x v="3"/>
    <s v="LdE/09/Valle de Mena#SO231093470418#Calle Mirador de Entrambasaguas 74"/>
    <n v="8566685"/>
    <s v="[EirvcaxCNTfF]"/>
    <x v="5"/>
    <s v="Solicitada Anulación"/>
    <d v="2025-07-08T00:00:00"/>
    <x v="107"/>
    <d v="2023-10-27T00:00:00"/>
    <m/>
    <m/>
    <d v="2025-07-08T00:00:00"/>
    <d v="2025-10-15T00:00:00"/>
    <s v="519 CONDOR"/>
    <s v="N/A"/>
    <s v="519 CONDOR"/>
    <n v="76.139699935913086"/>
    <n v="0"/>
    <n v="6"/>
    <n v="82.139699935913086"/>
    <n v="3.5999999999999996"/>
    <n v="78.539699935913092"/>
    <n v="3.5999999999999996"/>
    <n v="78.539699935913092"/>
  </r>
  <r>
    <x v="1"/>
    <s v="Lista Espera FTTH"/>
    <x v="3"/>
    <s v="LdE/09/Baños de Valdearados#SO231095045808 #Carretera Aranda 17"/>
    <n v="8566688"/>
    <s v="[irvexCNTfg]"/>
    <x v="1"/>
    <s v="Pend. Cierre Material"/>
    <m/>
    <x v="5"/>
    <d v="2023-11-03T00:00:00"/>
    <d v="2024-01-09T00:00:00"/>
    <m/>
    <d v="2024-03-07T00:00:00"/>
    <d v="2024-03-20T00:00:00"/>
    <s v="519 CONDOR"/>
    <s v="N/A"/>
    <s v="519 CONDOR"/>
    <n v="15.272600173950195"/>
    <n v="0"/>
    <n v="6"/>
    <n v="21.272600173950195"/>
    <n v="33.921591999999997"/>
    <n v="-12.648991826049802"/>
    <n v="33.921592000000004"/>
    <n v="-12.648991826049809"/>
  </r>
  <r>
    <x v="1"/>
    <s v="Lista Espera FTTH"/>
    <x v="3"/>
    <s v="LdE/09/Espinosa de los Monteros#2023-09-65005-8781700#Avenida Miguel d"/>
    <n v="8566857"/>
    <s v="[irvceCNTFg]"/>
    <x v="0"/>
    <s v="Confirmado"/>
    <m/>
    <x v="588"/>
    <d v="2023-10-31T00:00:00"/>
    <d v="2024-01-12T00:00:00"/>
    <m/>
    <d v="2024-01-15T00:00:00"/>
    <d v="2024-01-26T00:00:00"/>
    <s v="519 CONDOR"/>
    <s v="N/A"/>
    <s v="519 CONDOR"/>
    <n v="111.7081004679203"/>
    <n v="0"/>
    <n v="6"/>
    <n v="117.7081004679203"/>
    <n v="135.89431400000001"/>
    <n v="-18.186213532079705"/>
    <n v="135.89431400000001"/>
    <n v="-18.186213532079705"/>
  </r>
  <r>
    <x v="1"/>
    <s v="Sin Definir"/>
    <x v="3"/>
    <s v="TRESPADERNE:Z346519-2 0COBR A101"/>
    <n v="2124357"/>
    <s v="[EirmtpvjsScaeCNTfF]"/>
    <x v="5"/>
    <s v="Solicitada Anulación"/>
    <d v="2023-11-01T00:00:00"/>
    <x v="590"/>
    <d v="2023-11-06T00:00:00"/>
    <d v="2023-11-09T00:00:00"/>
    <m/>
    <d v="2024-02-12T00:00:00"/>
    <d v="2024-02-13T00:00:00"/>
    <s v="519 CONDOR"/>
    <s v="N/A"/>
    <s v="519 CONDOR"/>
    <n v="22.980000138282776"/>
    <n v="0"/>
    <n v="11.402700179009884"/>
    <n v="34.38270031729266"/>
    <n v="2.4239999999999999"/>
    <n v="31.95870031729266"/>
    <n v="2.4239999999999999"/>
    <n v="31.95870031729266"/>
  </r>
  <r>
    <x v="1"/>
    <s v="Lista Espera FTTH"/>
    <x v="3"/>
    <s v="LdE/09/Valle de Mena#SO231094352159 #Carretera Barrasa 1, Barrasa"/>
    <n v="8569309"/>
    <s v="[irvcexCNTfFg]"/>
    <x v="0"/>
    <s v="Confirmado"/>
    <m/>
    <x v="5"/>
    <d v="2023-11-03T00:00:00"/>
    <d v="2023-12-29T00:00:00"/>
    <m/>
    <d v="2023-12-29T00:00:00"/>
    <d v="2024-01-17T00:00:00"/>
    <s v="519 CONDOR"/>
    <s v="N/A"/>
    <s v="519 CONDOR"/>
    <n v="17.472600221633911"/>
    <n v="0"/>
    <n v="6"/>
    <n v="23.472600221633911"/>
    <n v="29.894021000000002"/>
    <n v="-6.421420778366091"/>
    <n v="29.894020999999999"/>
    <n v="-6.4214207783660875"/>
  </r>
  <r>
    <x v="1"/>
    <s v="Red Distribución"/>
    <x v="6"/>
    <s v="OV/PORLIER:Z89543-1 0COBR A112"/>
    <n v="2048002"/>
    <s v="[EirmtpvjsSceCNTfFg]"/>
    <x v="0"/>
    <s v="Confirmado"/>
    <d v="2022-11-16T00:00:00"/>
    <x v="673"/>
    <d v="2023-04-21T00:00:00"/>
    <d v="2023-11-09T00:00:00"/>
    <m/>
    <d v="2024-02-05T00:00:00"/>
    <d v="2024-02-23T00:00:00"/>
    <s v="519 CONDOR"/>
    <s v="N/A"/>
    <s v="519 CONDOR"/>
    <n v="96.170001391321421"/>
    <n v="0"/>
    <n v="16.582700063227861"/>
    <n v="112.75270145454928"/>
    <n v="143.49192099999999"/>
    <n v="-30.739219545450709"/>
    <n v="143.49192100000002"/>
    <n v="-30.739219545450737"/>
  </r>
  <r>
    <x v="1"/>
    <s v="Lista Espera FTTH"/>
    <x v="3"/>
    <s v="LdE/09/Burgos#SO231094952689 #Barrio San Cristobal 17, Planta 2, Puert"/>
    <n v="8570046"/>
    <s v="[irvceCNTfFg]"/>
    <x v="0"/>
    <s v="Confirmado"/>
    <m/>
    <x v="832"/>
    <d v="2023-11-21T00:00:00"/>
    <d v="2023-12-15T00:00:00"/>
    <m/>
    <d v="2023-12-18T00:00:00"/>
    <d v="2024-01-15T00:00:00"/>
    <s v="519 CONDOR"/>
    <s v="N/A"/>
    <s v="N/A"/>
    <n v="13.135999828577042"/>
    <n v="0"/>
    <n v="0"/>
    <n v="13.135999828577042"/>
    <n v="29.084980999999999"/>
    <n v="-15.948981171422957"/>
    <n v="29.084980999999999"/>
    <n v="-15.948981171422957"/>
  </r>
  <r>
    <x v="1"/>
    <s v="Red Distribución"/>
    <x v="6"/>
    <s v="OV/PORLIER:Z89171-3 0COBR A110"/>
    <n v="2122581"/>
    <s v="[EirmtpvcP]"/>
    <x v="2"/>
    <s v="Parámetros de Control"/>
    <d v="2023-11-09T00:00:00"/>
    <x v="705"/>
    <d v="2024-01-22T00:00:00"/>
    <m/>
    <d v="2024-05-02T00:00:00"/>
    <m/>
    <m/>
    <s v="N/A"/>
    <s v="N/A"/>
    <s v="N/A"/>
    <n v="0"/>
    <n v="0"/>
    <n v="0"/>
    <n v="0"/>
    <n v="39.728524999999998"/>
    <n v="-39.728524999999998"/>
    <n v="21.291914999999996"/>
    <n v="-21.291914999999996"/>
  </r>
  <r>
    <x v="1"/>
    <s v="Lista Espera FTTH"/>
    <x v="3"/>
    <s v="LdE/09/Espinosa de los Monteros#2023-09-65005-8846467#Calle San Nicola"/>
    <n v="8572119"/>
    <s v="[irveCNTg]"/>
    <x v="1"/>
    <s v="Pend. Cierre Material"/>
    <m/>
    <x v="32"/>
    <d v="2023-11-10T00:00:00"/>
    <d v="2023-11-10T00:00:00"/>
    <m/>
    <d v="2024-03-04T00:00:00"/>
    <d v="2024-03-14T00:00:00"/>
    <s v="519 CONDOR"/>
    <s v="N/A"/>
    <s v="519 CONDOR"/>
    <n v="22.27310037612915"/>
    <n v="0"/>
    <n v="6"/>
    <n v="28.27310037612915"/>
    <n v="38.634386999999997"/>
    <n v="-10.361286623870846"/>
    <n v="38.634386999999997"/>
    <n v="-10.361286623870846"/>
  </r>
  <r>
    <x v="1"/>
    <s v="Circuitos"/>
    <x v="3"/>
    <s v="EB TME: LLEVAR 2 FAC. VILLANUEVA D ARGAÑO_EB TME VILLOREJO"/>
    <n v="8571366"/>
    <s v="[EidrvexLh]"/>
    <x v="3"/>
    <s v="Sin Comenzar"/>
    <d v="2024-03-21T00:00:00"/>
    <x v="833"/>
    <d v="2025-12-09T00:00:00"/>
    <d v="2024-03-21T00:00:00"/>
    <m/>
    <m/>
    <m/>
    <s v="519 CONDOR"/>
    <s v="N/A"/>
    <s v="519 CONDOR"/>
    <n v="431.02409347891808"/>
    <n v="0"/>
    <n v="46.802420022252846"/>
    <n v="477.82651350117089"/>
    <n v="29.753300999999997"/>
    <n v="448.07321250117087"/>
    <n v="29.753301"/>
    <n v="448.07321250117087"/>
  </r>
  <r>
    <x v="1"/>
    <s v="Lista Espera FTTH"/>
    <x v="3"/>
    <s v="LdE/09/Valle de Mena#SO231094648995 #Carretera Bilbao-Reinosa 8, Maltr"/>
    <n v="8572115"/>
    <s v="[irvcexCNTFg]"/>
    <x v="0"/>
    <s v="Confirmado"/>
    <m/>
    <x v="135"/>
    <d v="2023-11-13T00:00:00"/>
    <d v="2024-02-28T00:00:00"/>
    <m/>
    <d v="2024-04-10T00:00:00"/>
    <d v="2024-04-23T00:00:00"/>
    <s v="519 CONDOR"/>
    <s v="N/A"/>
    <s v="519 CONDOR"/>
    <n v="53.946799963712692"/>
    <n v="0"/>
    <n v="6"/>
    <n v="59.946799963712692"/>
    <n v="34.976463999999993"/>
    <n v="24.970335963712699"/>
    <n v="34.976463999999993"/>
    <n v="24.970335963712699"/>
  </r>
  <r>
    <x v="1"/>
    <s v="Circuitos"/>
    <x v="3"/>
    <s v="CABU.:TA_EB_1 FACIL. EB 0900616 - GRISALEÑA_GRISALEÑA_BURGOS"/>
    <n v="8573002"/>
    <s v="[EidrvcexLPh]"/>
    <x v="2"/>
    <s v="Otras Causas"/>
    <d v="2023-11-14T00:00:00"/>
    <x v="629"/>
    <d v="2023-11-24T00:00:00"/>
    <d v="2024-02-01T00:00:00"/>
    <d v="2024-03-15T00:00:00"/>
    <m/>
    <m/>
    <s v="519 CONDOR"/>
    <s v="N/A"/>
    <s v="519 CONDOR"/>
    <n v="974.68684223271339"/>
    <n v="0"/>
    <n v="88.174945386317802"/>
    <n v="1062.8617876190312"/>
    <n v="88.174947999999986"/>
    <n v="974.68683961903128"/>
    <n v="54.577120999999991"/>
    <n v="1008.2846666190312"/>
  </r>
  <r>
    <x v="1"/>
    <s v="Lista Espera FTTH"/>
    <x v="3"/>
    <s v="LdE/09/Burgos#2023-09-10010-8874894#Calle Serramagna 5 001 1"/>
    <n v="8574208"/>
    <s v="[irvceCNTFg]"/>
    <x v="0"/>
    <s v="Confirmado"/>
    <m/>
    <x v="115"/>
    <d v="2023-11-20T00:00:00"/>
    <d v="2023-12-15T00:00:00"/>
    <m/>
    <d v="2023-12-18T00:00:00"/>
    <d v="2024-01-04T00:00:00"/>
    <s v="519 CONDOR"/>
    <s v="N/A"/>
    <s v="519 CONDOR"/>
    <n v="13.962400019168854"/>
    <n v="0"/>
    <n v="6"/>
    <n v="19.962400019168854"/>
    <n v="25.199812000000001"/>
    <n v="-5.2374119808311477"/>
    <n v="25.199812000000001"/>
    <n v="-5.2374119808311477"/>
  </r>
  <r>
    <x v="1"/>
    <s v="Lista Espera FTTH"/>
    <x v="3"/>
    <s v="LdE/09/Ibeas de Juarros# 2023/0913001/8458789#Carretera Logroño, S/N-K"/>
    <n v="8571175"/>
    <s v="[irvcexCNTfFg]"/>
    <x v="0"/>
    <s v="Confirmado"/>
    <m/>
    <x v="144"/>
    <d v="2023-11-16T00:00:00"/>
    <d v="2023-11-17T00:00:00"/>
    <m/>
    <d v="2024-02-09T00:00:00"/>
    <d v="2024-02-28T00:00:00"/>
    <s v="519 CONDOR"/>
    <s v="N/A"/>
    <s v="N/A"/>
    <n v="56.282799631357193"/>
    <n v="0"/>
    <n v="0"/>
    <n v="56.282799631357193"/>
    <n v="40.975619999999999"/>
    <n v="15.307179631357194"/>
    <n v="40.975620000000006"/>
    <n v="15.307179631357187"/>
  </r>
  <r>
    <x v="1"/>
    <s v="Sin Definir"/>
    <x v="3"/>
    <s v="MIRANDA E/AREN:Z144115-2 0COBR A101"/>
    <n v="2126768"/>
    <s v="[EirmtpvjsSceCNTfFg]"/>
    <x v="0"/>
    <s v="Confirmado"/>
    <d v="2023-11-20T00:00:00"/>
    <x v="757"/>
    <d v="2023-12-05T00:00:00"/>
    <d v="2024-02-15T00:00:00"/>
    <m/>
    <d v="2024-03-15T00:00:00"/>
    <d v="2024-04-16T00:00:00"/>
    <s v="519 CONDOR"/>
    <s v="N/A"/>
    <s v="519 CONDOR"/>
    <n v="19.430000115185976"/>
    <n v="0"/>
    <n v="11.00860011305064"/>
    <n v="30.438600228236616"/>
    <n v="45.810165999999995"/>
    <n v="-15.371565771763379"/>
    <n v="45.810165999999995"/>
    <n v="-15.371565771763379"/>
  </r>
  <r>
    <x v="1"/>
    <s v="Lista Espera FTTH"/>
    <x v="3"/>
    <s v="LdE/09/Valle de Mena#SO231196573086 #Lugar Diseminado 3"/>
    <n v="8576562"/>
    <s v="[irvceCNTFg]"/>
    <x v="0"/>
    <s v="Confirmado"/>
    <m/>
    <x v="783"/>
    <d v="2023-11-22T00:00:00"/>
    <d v="2023-11-22T00:00:00"/>
    <m/>
    <d v="2023-11-28T00:00:00"/>
    <d v="2023-12-18T00:00:00"/>
    <s v="519 CONDOR"/>
    <s v="N/A"/>
    <s v="519 CONDOR"/>
    <n v="13.188699960708618"/>
    <n v="0"/>
    <n v="6"/>
    <n v="19.188699960708618"/>
    <n v="19.596776000000002"/>
    <n v="-0.40807603929138381"/>
    <n v="19.596775999999998"/>
    <n v="-0.40807603929138025"/>
  </r>
  <r>
    <x v="1"/>
    <s v="Lista Espera FTTH"/>
    <x v="3"/>
    <s v="HFA/09/BELORADO#SO231197473655#Avenida Logroño 5"/>
    <n v="8578294"/>
    <s v="[irvceCNTfFg]"/>
    <x v="0"/>
    <s v="Confirmado"/>
    <m/>
    <x v="629"/>
    <d v="2023-11-24T00:00:00"/>
    <d v="2023-11-24T00:00:00"/>
    <m/>
    <d v="2024-02-27T00:00:00"/>
    <d v="2024-03-06T00:00:00"/>
    <s v="519 CONDOR"/>
    <s v="N/A"/>
    <s v="519 CONDOR"/>
    <n v="37.995599001646042"/>
    <n v="0"/>
    <n v="6"/>
    <n v="43.995599001646042"/>
    <n v="104.289626"/>
    <n v="-60.294026998353957"/>
    <n v="104.28962599999998"/>
    <n v="-60.294026998353942"/>
  </r>
  <r>
    <x v="1"/>
    <s v="Sin Definir"/>
    <x v="4"/>
    <s v="VILANOVA G/COR:Z145675-2 0COBR A107"/>
    <n v="2127113"/>
    <s v="[EirmtpvjsSceCNTfF]"/>
    <x v="0"/>
    <s v="Confirmado"/>
    <d v="2024-01-26T00:00:00"/>
    <x v="773"/>
    <d v="2024-02-05T00:00:00"/>
    <d v="2024-03-06T00:00:00"/>
    <m/>
    <d v="2024-03-06T00:00:00"/>
    <d v="2024-05-08T00:00:00"/>
    <s v="N/A"/>
    <s v="N/A"/>
    <s v="519 CONDOR"/>
    <n v="0"/>
    <n v="0"/>
    <n v="6.4500001668930054"/>
    <n v="6.4500001668930054"/>
    <n v="6.4493999999999998"/>
    <n v="6.0016689300557147E-4"/>
    <n v="13.083270000000001"/>
    <n v="-6.6332698331069953"/>
  </r>
  <r>
    <x v="1"/>
    <s v="Lista Espera FTTH"/>
    <x v="3"/>
    <s v="LdE/09/Burgos#SO231197402392#Calle Federico Garcia Lorca 7, Planta 1, "/>
    <n v="8577583"/>
    <s v="[irvceCNTFg]"/>
    <x v="0"/>
    <s v="Confirmado"/>
    <m/>
    <x v="629"/>
    <d v="2023-11-24T00:00:00"/>
    <d v="2023-11-24T00:00:00"/>
    <m/>
    <d v="2023-12-01T00:00:00"/>
    <d v="2023-12-22T00:00:00"/>
    <s v="519 CONDOR"/>
    <s v="N/A"/>
    <s v="519 CONDOR"/>
    <n v="12.792699962854385"/>
    <n v="0"/>
    <n v="6"/>
    <n v="18.792699962854385"/>
    <n v="28.396899999999999"/>
    <n v="-9.6042000371456133"/>
    <n v="28.396900000000002"/>
    <n v="-9.6042000371456169"/>
  </r>
  <r>
    <x v="1"/>
    <s v="Lista Espera FTTH"/>
    <x v="3"/>
    <s v="LdE/09/Burgos#2023-09-10002-8537193#Calle La Lora, 00003- , Nave-"/>
    <n v="8577577"/>
    <s v="[irveCNTfg]"/>
    <x v="1"/>
    <s v="Pend. Cierre Material"/>
    <m/>
    <x v="629"/>
    <d v="2023-11-24T00:00:00"/>
    <d v="2023-11-29T00:00:00"/>
    <m/>
    <d v="2024-02-29T00:00:00"/>
    <d v="2024-03-21T00:00:00"/>
    <s v="519 CONDOR"/>
    <s v="N/A"/>
    <s v="519 CONDOR"/>
    <n v="14.117599964141846"/>
    <n v="0"/>
    <n v="6"/>
    <n v="20.117599964141846"/>
    <n v="20.182169999999999"/>
    <n v="-6.4570035858153574E-2"/>
    <n v="20.182169999999999"/>
    <n v="-6.4570035858153574E-2"/>
  </r>
  <r>
    <x v="1"/>
    <s v="Lista Espera FTTH"/>
    <x v="3"/>
    <s v="LdE/09/Burgos#SO231197730077 #Calle Luis Alberdi 20, Planta 1, Puerta "/>
    <n v="8577869"/>
    <s v="[irva]"/>
    <x v="5"/>
    <s v="Solicitada Anulación"/>
    <m/>
    <x v="686"/>
    <d v="2023-11-23T00:00:00"/>
    <m/>
    <m/>
    <m/>
    <m/>
    <s v="519 CONDOR"/>
    <s v="N/A"/>
    <s v="N/A"/>
    <n v="13.425799816846848"/>
    <n v="0"/>
    <n v="0"/>
    <n v="13.425799816846848"/>
    <n v="3.5999999999999996"/>
    <n v="9.8257998168468479"/>
    <n v="0"/>
    <n v="13.425799816846848"/>
  </r>
  <r>
    <x v="1"/>
    <s v="Lista Espera FTTH"/>
    <x v="3"/>
    <s v="LdE/09/Burgos#SO231197878158 #Calle Calzadas 17, Planta 1, Puerta E"/>
    <n v="8579622"/>
    <s v="[irvceCNTFg]"/>
    <x v="0"/>
    <s v="Confirmado"/>
    <m/>
    <x v="65"/>
    <d v="2023-11-29T00:00:00"/>
    <d v="2023-12-29T00:00:00"/>
    <m/>
    <d v="2023-12-29T00:00:00"/>
    <d v="2024-01-10T00:00:00"/>
    <s v="519 CONDOR"/>
    <s v="N/A"/>
    <s v="519 CONDOR"/>
    <n v="15.180299788713455"/>
    <n v="0"/>
    <n v="6"/>
    <n v="21.180299788713455"/>
    <n v="25.407515000000004"/>
    <n v="-4.2272152112865484"/>
    <n v="25.407515"/>
    <n v="-4.2272152112865449"/>
  </r>
  <r>
    <x v="1"/>
    <s v="Lista Espera FTTH"/>
    <x v="3"/>
    <s v="LdE/09/Burgos#2023-09-10001-8967632#Calle San Lesmes, 00018"/>
    <n v="8580201"/>
    <s v="[irvceCNTFg]"/>
    <x v="0"/>
    <s v="Confirmado"/>
    <m/>
    <x v="818"/>
    <d v="2023-12-01T00:00:00"/>
    <d v="2023-12-29T00:00:00"/>
    <m/>
    <d v="2023-12-29T00:00:00"/>
    <d v="2024-01-12T00:00:00"/>
    <s v="519 CONDOR"/>
    <s v="N/A"/>
    <s v="519 CONDOR"/>
    <n v="10.951900035142899"/>
    <n v="0"/>
    <n v="6"/>
    <n v="16.951900035142899"/>
    <n v="35.063651"/>
    <n v="-18.111750964857102"/>
    <n v="35.063650999999993"/>
    <n v="-18.111750964857094"/>
  </r>
  <r>
    <x v="1"/>
    <s v="Lista Espera FTTH"/>
    <x v="3"/>
    <s v="LdE/09/Ircio#2023-09-66004-8997230#Calle Republica Dominicana/ 00020"/>
    <n v="8580644"/>
    <s v="[irvceCNTFg]"/>
    <x v="0"/>
    <s v="Confirmado"/>
    <m/>
    <x v="757"/>
    <d v="2023-12-05T00:00:00"/>
    <d v="2024-01-12T00:00:00"/>
    <m/>
    <d v="2024-01-15T00:00:00"/>
    <d v="2024-02-06T00:00:00"/>
    <s v="519 CONDOR"/>
    <s v="N/A"/>
    <s v="519 CONDOR"/>
    <n v="7.6092000007629395"/>
    <n v="0"/>
    <n v="6"/>
    <n v="13.609200000762939"/>
    <n v="15.665092"/>
    <n v="-2.0558919992370601"/>
    <n v="15.665091999999998"/>
    <n v="-2.0558919992370583"/>
  </r>
  <r>
    <x v="1"/>
    <s v="Lista Espera FTTH"/>
    <x v="3"/>
    <s v="LdE/09/Burgos#SO231198497436 #Calle San Bruno 9"/>
    <n v="8580860"/>
    <s v="[irvceCNTFg]"/>
    <x v="0"/>
    <s v="Confirmado"/>
    <m/>
    <x v="638"/>
    <d v="2023-12-11T00:00:00"/>
    <d v="2023-12-11T00:00:00"/>
    <m/>
    <d v="2023-12-21T00:00:00"/>
    <d v="2024-01-09T00:00:00"/>
    <s v="519 CONDOR"/>
    <s v="N/A"/>
    <s v="519 CONDOR"/>
    <n v="28.285999238491058"/>
    <n v="0"/>
    <n v="6"/>
    <n v="34.285999238491058"/>
    <n v="51.854916000000003"/>
    <n v="-17.568916761508945"/>
    <n v="51.854916000000003"/>
    <n v="-17.568916761508945"/>
  </r>
  <r>
    <x v="1"/>
    <s v="Lista Espera FTTH"/>
    <x v="3"/>
    <s v="LdE/09/Burgos#SO231197932080 #Calle Almirante Bonifaz 20"/>
    <n v="8581364"/>
    <s v="[irvceCNTFg]"/>
    <x v="0"/>
    <s v="Confirmado"/>
    <m/>
    <x v="762"/>
    <d v="2023-12-07T00:00:00"/>
    <d v="2023-12-12T00:00:00"/>
    <m/>
    <d v="2023-12-22T00:00:00"/>
    <d v="2024-01-09T00:00:00"/>
    <s v="519 CONDOR"/>
    <s v="N/A"/>
    <s v="519 CONDOR"/>
    <n v="11.815599977970123"/>
    <n v="0"/>
    <n v="6"/>
    <n v="17.815599977970123"/>
    <n v="22.178940999999998"/>
    <n v="-4.3633410220298749"/>
    <n v="22.178940999999998"/>
    <n v="-4.3633410220298749"/>
  </r>
  <r>
    <x v="1"/>
    <s v="Sin Definir"/>
    <x v="3"/>
    <s v="MEDINA POMAR:Z337202-1 0COBR A102"/>
    <n v="2119606"/>
    <s v="[aP]"/>
    <x v="5"/>
    <s v="Solicitada Anulación"/>
    <m/>
    <x v="714"/>
    <d v="2023-11-17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Burgos#SO231198314121 #Calle Moneda 3"/>
    <n v="8583104"/>
    <s v="[irvceCNTFg]"/>
    <x v="0"/>
    <s v="Confirmado"/>
    <m/>
    <x v="85"/>
    <d v="2023-12-12T00:00:00"/>
    <d v="2023-12-19T00:00:00"/>
    <m/>
    <d v="2023-12-28T00:00:00"/>
    <d v="2024-01-09T00:00:00"/>
    <s v="519 CONDOR"/>
    <s v="N/A"/>
    <s v="519 CONDOR"/>
    <n v="11.40870001912117"/>
    <n v="0"/>
    <n v="6"/>
    <n v="17.40870001912117"/>
    <n v="34.491099999999996"/>
    <n v="-17.082399980878826"/>
    <n v="34.491099999999996"/>
    <n v="-17.082399980878826"/>
  </r>
  <r>
    <x v="1"/>
    <s v="Lista Espera FTTH"/>
    <x v="3"/>
    <s v="LdE/09/Burgos#2023-09-10002-8040778#Calle Dona Berenguela 4 005 B"/>
    <n v="8583590"/>
    <s v="[irvceCNTFg]"/>
    <x v="0"/>
    <s v="Confirmado"/>
    <m/>
    <x v="658"/>
    <d v="2023-12-14T00:00:00"/>
    <d v="2023-12-15T00:00:00"/>
    <m/>
    <d v="2023-12-28T00:00:00"/>
    <d v="2024-01-09T00:00:00"/>
    <s v="519 CONDOR"/>
    <s v="N/A"/>
    <s v="519 CONDOR"/>
    <n v="17.461700022220612"/>
    <n v="0"/>
    <n v="6"/>
    <n v="23.461700022220612"/>
    <n v="20.596633000000001"/>
    <n v="2.8650670222206109"/>
    <n v="20.596633000000001"/>
    <n v="2.8650670222206109"/>
  </r>
  <r>
    <x v="1"/>
    <s v="Lista Espera FTTH"/>
    <x v="3"/>
    <s v="LdE/09/Ibeas de Juarros#2023-09-13001-8027579 #Calle Valle del Arlanzo"/>
    <n v="8582789"/>
    <s v="[irvceCNTFg]"/>
    <x v="0"/>
    <s v="Confirmado"/>
    <m/>
    <x v="834"/>
    <d v="2023-12-15T00:00:00"/>
    <d v="2024-01-23T00:00:00"/>
    <m/>
    <d v="2024-01-23T00:00:00"/>
    <d v="2024-02-01T00:00:00"/>
    <s v="N/A"/>
    <s v="N/A"/>
    <s v="N/A"/>
    <n v="0"/>
    <n v="0"/>
    <n v="0"/>
    <n v="0"/>
    <n v="94.717834000000011"/>
    <n v="-94.717834000000011"/>
    <n v="94.717834000000011"/>
    <n v="-94.717834000000011"/>
  </r>
  <r>
    <x v="1"/>
    <s v="Lista Espera FTTH"/>
    <x v="3"/>
    <s v="LdE/09/Menamayor#SO231198440526 #Calle Principal 6001"/>
    <n v="8584423"/>
    <s v="[EirvcaCNTfF]"/>
    <x v="5"/>
    <s v="Solicitada Anulación"/>
    <d v="2025-01-24T00:00:00"/>
    <x v="835"/>
    <d v="2023-12-18T00:00:00"/>
    <m/>
    <m/>
    <d v="2025-01-28T00:00:00"/>
    <d v="2025-10-15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elorado#SO231198196035 #Camino San Isidro 2,"/>
    <n v="8584731"/>
    <s v="[irvceCNTFg]"/>
    <x v="0"/>
    <s v="Confirmado"/>
    <m/>
    <x v="836"/>
    <d v="2023-12-20T00:00:00"/>
    <d v="2024-05-21T00:00:00"/>
    <m/>
    <d v="2024-07-31T00:00:00"/>
    <d v="2024-08-26T00:00:00"/>
    <s v="519 CONDOR"/>
    <s v="N/A"/>
    <s v="519 CONDOR"/>
    <n v="38.882800400257111"/>
    <n v="0"/>
    <n v="6"/>
    <n v="44.882800400257111"/>
    <n v="67.058172999999996"/>
    <n v="-22.175372599742886"/>
    <n v="67.058172999999996"/>
    <n v="-22.175372599742886"/>
  </r>
  <r>
    <x v="1"/>
    <s v="Lista Espera FTTH"/>
    <x v="3"/>
    <s v="HFA/09/ARANDA DE DUERO#SO231299797445#Calle Parque 1-2ºC"/>
    <n v="8584822"/>
    <s v="[irvceCNTFg]"/>
    <x v="0"/>
    <s v="Confirmado"/>
    <m/>
    <x v="836"/>
    <d v="2023-12-20T00:00:00"/>
    <d v="2024-01-31T00:00:00"/>
    <m/>
    <d v="2024-01-31T00:00:00"/>
    <d v="2024-02-09T00:00:00"/>
    <s v="519 CONDOR"/>
    <s v="N/A"/>
    <s v="519 CONDOR"/>
    <n v="75.549501210451126"/>
    <n v="0"/>
    <n v="6"/>
    <n v="81.549501210451126"/>
    <n v="148.30960300000001"/>
    <n v="-66.760101789548884"/>
    <n v="148.30960299999998"/>
    <n v="-66.760101789548855"/>
  </r>
  <r>
    <x v="1"/>
    <s v="Lista Espera FTTH"/>
    <x v="3"/>
    <s v="LdE/09/Covides#SO231198000027 #Calle Covides 5"/>
    <n v="8585062"/>
    <s v="[irvexLCNTfg]"/>
    <x v="1"/>
    <s v="Pend. Cierre Material"/>
    <m/>
    <x v="837"/>
    <d v="2024-09-24T00:00:00"/>
    <d v="2024-09-24T00:00:00"/>
    <m/>
    <d v="2024-10-18T00:00:00"/>
    <d v="2024-11-07T00:00:00"/>
    <s v="519 CONDOR"/>
    <s v="N/A"/>
    <s v="519 CONDOR"/>
    <n v="7.6363000869750977"/>
    <n v="0"/>
    <n v="6"/>
    <n v="13.636300086975098"/>
    <n v="24.162326000000004"/>
    <n v="-10.526025913024906"/>
    <n v="24.162325999999997"/>
    <n v="-10.526025913024899"/>
  </r>
  <r>
    <x v="1"/>
    <s v="Lista Espera FTTH"/>
    <x v="3"/>
    <s v="LdE/09/Vallejuelo#SO231196779219 #Camino Vallejuelo 12"/>
    <n v="8585729"/>
    <s v="[EirvcaCNTfF]"/>
    <x v="5"/>
    <s v="Solicitada Anulación"/>
    <d v="2024-12-13T00:00:00"/>
    <x v="838"/>
    <d v="2023-12-27T00:00:00"/>
    <m/>
    <m/>
    <d v="2025-02-18T00:00:00"/>
    <d v="2025-10-15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urgos#SO231299925887 #Parque Juan Pablo II 24"/>
    <n v="8585820"/>
    <s v="[irvceCNTFg]"/>
    <x v="0"/>
    <s v="Confirmado"/>
    <m/>
    <x v="83"/>
    <d v="2023-12-22T00:00:00"/>
    <d v="2023-12-28T00:00:00"/>
    <m/>
    <d v="2024-01-10T00:00:00"/>
    <d v="2024-01-17T00:00:00"/>
    <s v="519 CONDOR"/>
    <s v="N/A"/>
    <s v="519 CONDOR"/>
    <n v="12.651800125837326"/>
    <n v="0"/>
    <n v="6"/>
    <n v="18.651800125837326"/>
    <n v="35.721145999999997"/>
    <n v="-17.069345874162671"/>
    <n v="35.721146000000005"/>
    <n v="-17.069345874162678"/>
  </r>
  <r>
    <x v="1"/>
    <s v="Lista Espera FTTH"/>
    <x v="3"/>
    <s v="LdE/09/Burgos#2023-09-10002-8070660#Avenida Cid Campeador, 58"/>
    <n v="8585859"/>
    <s v="[irvceCNTFg]"/>
    <x v="0"/>
    <s v="Confirmado"/>
    <m/>
    <x v="83"/>
    <d v="2023-12-22T00:00:00"/>
    <d v="2024-01-23T00:00:00"/>
    <m/>
    <d v="2024-01-23T00:00:00"/>
    <d v="2024-02-02T00:00:00"/>
    <s v="519 CONDOR"/>
    <s v="N/A"/>
    <s v="519 CONDOR"/>
    <n v="12.327199995517731"/>
    <n v="0"/>
    <n v="6"/>
    <n v="18.327199995517731"/>
    <n v="38.165008999999998"/>
    <n v="-19.837809004482267"/>
    <n v="38.165009000000005"/>
    <n v="-19.837809004482274"/>
  </r>
  <r>
    <x v="1"/>
    <s v="Lista Espera FTTH"/>
    <x v="3"/>
    <s v="LdE/09/Villasana de Mena#SO231198519330 #Barrio Mercadillo S/N"/>
    <n v="8585861"/>
    <s v="[irvPM]"/>
    <x v="2"/>
    <s v="Otras Causas"/>
    <m/>
    <x v="838"/>
    <d v="2023-12-27T00:00:00"/>
    <m/>
    <d v="2024-10-23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Aranda de Duero#SO231299358802 #Calle Don Silverio Velasco 23"/>
    <n v="8585864"/>
    <s v="[irvceCNTFg]"/>
    <x v="0"/>
    <s v="Confirmado"/>
    <m/>
    <x v="748"/>
    <d v="2023-12-28T00:00:00"/>
    <d v="2023-12-28T00:00:00"/>
    <m/>
    <d v="2024-01-05T00:00:00"/>
    <d v="2024-01-31T00:00:00"/>
    <s v="519 CONDOR"/>
    <s v="N/A"/>
    <s v="519 CONDOR"/>
    <n v="10.909000128507614"/>
    <n v="0"/>
    <n v="6"/>
    <n v="16.909000128507614"/>
    <n v="24.710447999999996"/>
    <n v="-7.8014478714923818"/>
    <n v="24.710448"/>
    <n v="-7.8014478714923854"/>
  </r>
  <r>
    <x v="1"/>
    <s v="Lista Espera FTTH"/>
    <x v="3"/>
    <s v="LdE/09/Valle de Mena#SO2312100068157 #Diseminado Santecilla 31"/>
    <n v="8587970"/>
    <s v="[EirvcexLCNTFg]"/>
    <x v="0"/>
    <s v="Confirmado"/>
    <d v="2024-08-12T00:00:00"/>
    <x v="839"/>
    <d v="2024-10-04T00:00:00"/>
    <d v="2024-11-13T00:00:00"/>
    <m/>
    <d v="2025-05-08T00:00:00"/>
    <d v="2025-05-27T00:00:00"/>
    <s v="N/A"/>
    <s v="N/A"/>
    <s v="N/A"/>
    <n v="0"/>
    <n v="0"/>
    <n v="0"/>
    <n v="0"/>
    <n v="179.56572899999998"/>
    <n v="-179.56572899999998"/>
    <n v="179.56572900000003"/>
    <n v="-179.56572900000003"/>
  </r>
  <r>
    <x v="1"/>
    <s v="Lista Espera FTTH"/>
    <x v="3"/>
    <s v="LdE/09/Quintana del Pidio#SO231299509713 #Calle Carretera S/N"/>
    <n v="8587979"/>
    <s v="[EirvcaexCNTF]"/>
    <x v="5"/>
    <s v="Solicitada Anulación"/>
    <d v="2024-04-16T00:00:00"/>
    <x v="840"/>
    <d v="2024-01-09T00:00:00"/>
    <d v="2024-02-28T00:00:00"/>
    <m/>
    <d v="2024-04-17T00:00:00"/>
    <d v="2024-04-18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Espinosa de los Monteros#2023-09-65005-8112611# Calle Rio 2"/>
    <n v="8589805"/>
    <s v="[irveCNTg]"/>
    <x v="1"/>
    <s v="Pend. Cierre Material"/>
    <m/>
    <x v="841"/>
    <d v="2024-01-10T00:00:00"/>
    <d v="2024-01-10T00:00:00"/>
    <m/>
    <d v="2024-02-29T00:00:00"/>
    <d v="2024-03-14T00:00:00"/>
    <s v="519 CONDOR"/>
    <s v="N/A"/>
    <s v="519 CONDOR"/>
    <n v="11.70729985833168"/>
    <n v="0"/>
    <n v="6"/>
    <n v="17.70729985833168"/>
    <n v="26.032881"/>
    <n v="-8.3255811416683194"/>
    <n v="26.032881"/>
    <n v="-8.3255811416683194"/>
  </r>
  <r>
    <x v="1"/>
    <s v="Lista Espera FTTH"/>
    <x v="3"/>
    <s v="LdE/09/Ages#SO2401101458498 #Calle Cigueña 34"/>
    <n v="8589827"/>
    <s v="[EirvPM]"/>
    <x v="2"/>
    <s v="Otras Causas"/>
    <d v="2024-08-12T00:00:00"/>
    <x v="840"/>
    <d v="2024-01-09T00:00:00"/>
    <m/>
    <d v="2024-03-15T00:00:00"/>
    <m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6"/>
    <s v="RIBADESELLA:Z372952 UNICO21 A102 ED. 2"/>
    <n v="2141306"/>
    <s v="[EirmtpvjsSceLP]"/>
    <x v="2"/>
    <s v="Parámetros de Control"/>
    <d v="2024-01-11T00:00:00"/>
    <x v="842"/>
    <d v="2024-02-13T00:00:00"/>
    <d v="2024-03-05T00:00:00"/>
    <d v="2024-05-22T00:00:00"/>
    <m/>
    <m/>
    <s v="519 CONDOR"/>
    <s v="519 CONDOR"/>
    <s v="519 CONDOR"/>
    <n v="12628.28"/>
    <n v="4636.7999999999993"/>
    <n v="1943.1708000000001"/>
    <n v="19208.250800000002"/>
    <n v="20.643708"/>
    <n v="19187.607092000002"/>
    <n v="20.643708"/>
    <n v="19187.607092000002"/>
  </r>
  <r>
    <x v="1"/>
    <s v="Lista Espera FTTH"/>
    <x v="3"/>
    <s v="LdE/09/Burgos#2023-09-10002-8035051#Calle Valle de Tobalina,40"/>
    <n v="8590145"/>
    <s v="[irvceCNTFg]"/>
    <x v="0"/>
    <s v="Confirmado"/>
    <m/>
    <x v="138"/>
    <d v="2024-01-16T00:00:00"/>
    <d v="2024-01-16T00:00:00"/>
    <m/>
    <d v="2024-01-23T00:00:00"/>
    <d v="2024-02-02T00:00:00"/>
    <s v="519 CONDOR"/>
    <s v="N/A"/>
    <s v="519 CONDOR"/>
    <n v="81.582702577114105"/>
    <n v="0"/>
    <n v="6"/>
    <n v="87.582702577114105"/>
    <n v="119.96046100000001"/>
    <n v="-32.377758422885904"/>
    <n v="119.96046099999998"/>
    <n v="-32.377758422885876"/>
  </r>
  <r>
    <x v="1"/>
    <s v="Lista Espera FTTH"/>
    <x v="3"/>
    <s v="LdE/09/Villalonquejar#2023-09-10001-8121417#Calle Valle de Mena 5"/>
    <n v="8591715"/>
    <s v="[irvceCNTFg]"/>
    <x v="0"/>
    <s v="Confirmado"/>
    <m/>
    <x v="114"/>
    <d v="2024-01-17T00:00:00"/>
    <d v="2024-01-19T00:00:00"/>
    <m/>
    <d v="2024-01-31T00:00:00"/>
    <d v="2024-02-12T00:00:00"/>
    <s v="519 CONDOR"/>
    <s v="N/A"/>
    <s v="519 CONDOR"/>
    <n v="20.585299998521805"/>
    <n v="0"/>
    <n v="6"/>
    <n v="26.585299998521805"/>
    <n v="27.694989999999997"/>
    <n v="-1.1096900014781923"/>
    <n v="27.694990000000001"/>
    <n v="-1.1096900014781959"/>
  </r>
  <r>
    <x v="1"/>
    <s v="Lista Espera FTTH"/>
    <x v="3"/>
    <s v="LdE/09/Aranda de Duero#SO2401101418468 #Calle Orfeon Arandino 4"/>
    <n v="8591670"/>
    <s v="[irvceCNTfFg]"/>
    <x v="0"/>
    <s v="Confirmado"/>
    <m/>
    <x v="843"/>
    <d v="2024-01-19T00:00:00"/>
    <d v="2024-01-19T00:00:00"/>
    <m/>
    <d v="2024-02-14T00:00:00"/>
    <d v="2024-02-26T00:00:00"/>
    <s v="N/A"/>
    <s v="N/A"/>
    <s v="N/A"/>
    <n v="0"/>
    <n v="0"/>
    <n v="0"/>
    <n v="0"/>
    <n v="91.324272000000008"/>
    <n v="-91.324272000000008"/>
    <n v="91.324271999999993"/>
    <n v="-91.324271999999993"/>
  </r>
  <r>
    <x v="1"/>
    <s v="Lista Espera FTTH"/>
    <x v="3"/>
    <s v="LdE/09/Burgos#2024-09-10002-8198823#Calle Real 7"/>
    <n v="8591830"/>
    <s v="[irvceCNTFg]"/>
    <x v="0"/>
    <s v="Confirmado"/>
    <m/>
    <x v="114"/>
    <d v="2024-01-17T00:00:00"/>
    <d v="2024-01-17T00:00:00"/>
    <m/>
    <d v="2024-01-24T00:00:00"/>
    <d v="2024-02-02T00:00:00"/>
    <s v="519 CONDOR"/>
    <s v="N/A"/>
    <s v="519 CONDOR"/>
    <n v="25.547699689865112"/>
    <n v="0"/>
    <n v="6"/>
    <n v="31.547699689865112"/>
    <n v="37.447355999999999"/>
    <n v="-5.8996563101348869"/>
    <n v="37.447355999999999"/>
    <n v="-5.8996563101348869"/>
  </r>
  <r>
    <x v="1"/>
    <s v="Lista Espera FTTH"/>
    <x v="3"/>
    <s v="LdE/09/Burgos#23024626135#Calle Almirante Bonifaz,24"/>
    <n v="8592341"/>
    <s v="[EirveCNTg]"/>
    <x v="1"/>
    <s v="Pend. Cierre Material"/>
    <m/>
    <x v="843"/>
    <d v="2024-01-19T00:00:00"/>
    <d v="2024-01-19T00:00:00"/>
    <m/>
    <d v="2024-02-19T00:00:00"/>
    <d v="2024-03-19T00:00:00"/>
    <s v="N/A"/>
    <s v="N/A"/>
    <s v="N/A"/>
    <n v="0"/>
    <n v="0"/>
    <n v="0"/>
    <n v="0"/>
    <n v="34.972564000000006"/>
    <n v="-34.972564000000006"/>
    <n v="34.972563999999998"/>
    <n v="-34.972563999999998"/>
  </r>
  <r>
    <x v="1"/>
    <s v="Lista Espera FTTH"/>
    <x v="3"/>
    <s v="LdE/09/Burgos#SO2312100242991 #Plaza Huerto del Rey 4"/>
    <n v="8592653"/>
    <s v="[irvceCNTFg]"/>
    <x v="0"/>
    <s v="Confirmado"/>
    <m/>
    <x v="844"/>
    <d v="2024-01-18T00:00:00"/>
    <d v="2024-01-19T00:00:00"/>
    <m/>
    <d v="2024-02-08T00:00:00"/>
    <d v="2024-03-05T00:00:00"/>
    <s v="N/A"/>
    <s v="N/A"/>
    <s v="N/A"/>
    <n v="0"/>
    <n v="0"/>
    <n v="0"/>
    <n v="0"/>
    <n v="21.455945000000003"/>
    <n v="-21.455945000000003"/>
    <n v="21.455944999999996"/>
    <n v="-21.455944999999996"/>
  </r>
  <r>
    <x v="1"/>
    <s v="Lista Espera FTTH"/>
    <x v="3"/>
    <s v="LdE/09/Burgos#SO2401101821076 #Barrio San Cristobal 15"/>
    <n v="8592835"/>
    <s v="[irvceCNTfFg]"/>
    <x v="0"/>
    <s v="Confirmado"/>
    <m/>
    <x v="843"/>
    <d v="2024-01-19T00:00:00"/>
    <d v="2024-01-19T00:00:00"/>
    <m/>
    <d v="2024-01-31T00:00:00"/>
    <d v="2024-02-08T00:00:00"/>
    <s v="519 CONDOR"/>
    <s v="N/A"/>
    <s v="519 CONDOR"/>
    <n v="5.3244999349117279"/>
    <n v="0"/>
    <n v="6"/>
    <n v="11.324499934911728"/>
    <n v="16.234443000000002"/>
    <n v="-4.9099430650882745"/>
    <n v="16.234443000000002"/>
    <n v="-4.9099430650882745"/>
  </r>
  <r>
    <x v="1"/>
    <s v="Lista Espera FTTH"/>
    <x v="3"/>
    <s v="SO2401101664038 Calle Rio Ebro 23, Miranda de Ebro"/>
    <n v="8592840"/>
    <s v="[EirvaeLCNT]"/>
    <x v="5"/>
    <s v="Solicitada Anulación"/>
    <d v="2024-10-31T00:00:00"/>
    <x v="845"/>
    <d v="2024-05-15T00:00:00"/>
    <d v="2024-05-15T00:00:00"/>
    <m/>
    <d v="2024-10-30T00:00:00"/>
    <d v="2024-11-04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6"/>
    <s v="LUGAR ABAJO:Z372705 UNICO21 A101"/>
    <n v="2055053"/>
    <s v="[EirmtpvjsScexLP]"/>
    <x v="2"/>
    <s v="Parámetros de Control"/>
    <d v="2022-12-02T00:00:00"/>
    <x v="846"/>
    <d v="2023-02-16T00:00:00"/>
    <d v="2025-11-03T00:00:00"/>
    <d v="2025-09-26T00:00:00"/>
    <m/>
    <m/>
    <s v="519 CONDOR"/>
    <s v="N/A"/>
    <s v="519 CONDOR"/>
    <n v="336.25999793410301"/>
    <n v="0"/>
    <n v="37.223200164514765"/>
    <n v="373.48319809861778"/>
    <n v="3.03"/>
    <n v="370.4531980986178"/>
    <n v="3.03"/>
    <n v="370.4531980986178"/>
  </r>
  <r>
    <x v="1"/>
    <s v="Lista Espera FTTH"/>
    <x v="3"/>
    <s v="LdE/09/Burgos#2023-09-10002-8212331#Calle Francisco de Vitoria 3"/>
    <n v="8593318"/>
    <s v="[irvceCNTFg]"/>
    <x v="0"/>
    <s v="Confirmado"/>
    <m/>
    <x v="705"/>
    <d v="2024-01-22T00:00:00"/>
    <d v="2024-01-22T00:00:00"/>
    <m/>
    <d v="2024-02-06T00:00:00"/>
    <d v="2024-02-20T00:00:00"/>
    <s v="N/A"/>
    <s v="N/A"/>
    <s v="N/A"/>
    <n v="0"/>
    <n v="0"/>
    <n v="0"/>
    <n v="0"/>
    <n v="48.685399999999994"/>
    <n v="-48.685399999999994"/>
    <n v="48.685399999999994"/>
    <n v="-48.685399999999994"/>
  </r>
  <r>
    <x v="1"/>
    <s v="Sin Definir"/>
    <x v="6"/>
    <s v="LUGAR ABAJO:Z372683 UNICO21 A101"/>
    <n v="2055044"/>
    <s v="[Eiaf]"/>
    <x v="5"/>
    <s v="Anulado"/>
    <d v="2024-01-24T00:00:00"/>
    <x v="35"/>
    <d v="2024-01-24T00:00:00"/>
    <m/>
    <m/>
    <m/>
    <m/>
    <s v="N/A"/>
    <s v="N/A"/>
    <s v="N/A"/>
    <n v="0"/>
    <n v="0"/>
    <n v="0"/>
    <n v="0"/>
    <n v="0"/>
    <n v="0"/>
    <n v="0"/>
    <n v="0"/>
  </r>
  <r>
    <x v="1"/>
    <s v="Sin Definir"/>
    <x v="3"/>
    <s v="VILLODRIGO:Z380091 0COBR A101"/>
    <n v="2143087"/>
    <s v="[EidrmtpvP]"/>
    <x v="2"/>
    <s v="Otras Causas"/>
    <d v="2024-01-24T00:00:00"/>
    <x v="847"/>
    <d v="2025-07-21T00:00:00"/>
    <m/>
    <d v="2025-01-14T00:00:00"/>
    <m/>
    <m/>
    <s v="N/A"/>
    <s v="N/A"/>
    <s v="N/A"/>
    <n v="0"/>
    <n v="0"/>
    <n v="0"/>
    <n v="0"/>
    <n v="60.538471999999999"/>
    <n v="-60.538471999999999"/>
    <n v="60.538471999999999"/>
    <n v="-60.538471999999999"/>
  </r>
  <r>
    <x v="1"/>
    <s v="Lista Espera FTTH"/>
    <x v="3"/>
    <s v="LdE/09/Salas de los infantes#2024-09-69018-8181786#Calle La Flor 19"/>
    <n v="8593823"/>
    <s v="[irvP]"/>
    <x v="2"/>
    <s v="Otras Causas"/>
    <m/>
    <x v="848"/>
    <d v="2024-01-25T00:00:00"/>
    <m/>
    <d v="2025-04-10T00:00:00"/>
    <m/>
    <m/>
    <s v="N/A"/>
    <s v="N/A"/>
    <s v="N/A"/>
    <n v="0"/>
    <n v="0"/>
    <n v="0"/>
    <n v="0"/>
    <n v="6"/>
    <n v="-6"/>
    <n v="0"/>
    <n v="0"/>
  </r>
  <r>
    <x v="1"/>
    <s v="Sin Definir"/>
    <x v="4"/>
    <s v="UNICO22 MANRESA/BONAVI:Z379923 0COBR A111"/>
    <n v="2142860"/>
    <s v="[EirmtpvjsScexCNTfFg]"/>
    <x v="0"/>
    <s v="Confirmado"/>
    <d v="2024-01-24T00:00:00"/>
    <x v="752"/>
    <d v="2024-01-30T00:00:00"/>
    <d v="2024-02-12T00:00:00"/>
    <m/>
    <d v="2024-05-13T00:00:00"/>
    <d v="2024-05-14T00:00:00"/>
    <s v="519 CONDOR"/>
    <s v="N/A"/>
    <s v="519 CONDOR"/>
    <n v="115.22000009566545"/>
    <n v="0"/>
    <n v="17.682399974560738"/>
    <n v="132.90240007022618"/>
    <n v="88.375211000000007"/>
    <n v="44.527189070226171"/>
    <n v="88.375210999999993"/>
    <n v="44.527189070226186"/>
  </r>
  <r>
    <x v="1"/>
    <s v="Sin Definir"/>
    <x v="4"/>
    <s v="MANRESA/BONAVI:Z381027 0COBR A111"/>
    <n v="2142861"/>
    <s v="[EirmtpvjsSceCNTfFg]"/>
    <x v="0"/>
    <s v="Confirmado"/>
    <d v="2024-01-24T00:00:00"/>
    <x v="147"/>
    <d v="2024-03-08T00:00:00"/>
    <d v="2024-04-22T00:00:00"/>
    <m/>
    <d v="2024-05-27T00:00:00"/>
    <d v="2024-06-18T00:00:00"/>
    <s v="519 CONDOR"/>
    <s v="N/A"/>
    <s v="519 CONDOR"/>
    <n v="82.930000692605972"/>
    <n v="0"/>
    <n v="15.414399918442967"/>
    <n v="98.34440061104894"/>
    <n v="157.54188800000003"/>
    <n v="-59.197487388951089"/>
    <n v="157.541888"/>
    <n v="-59.19748738895106"/>
  </r>
  <r>
    <x v="1"/>
    <s v="Lista Espera FTTH"/>
    <x v="3"/>
    <s v="LdE/09/Lezana de Mena#SO2312100345817 #Carretera Bilbao-Reinosa 3"/>
    <n v="8594451"/>
    <s v="[EirveCNTfg]"/>
    <x v="1"/>
    <s v="Pend. Cierre Material"/>
    <m/>
    <x v="730"/>
    <d v="2024-01-31T00:00:00"/>
    <d v="2024-01-31T00:00:00"/>
    <m/>
    <d v="2024-03-08T00:00:00"/>
    <d v="2024-03-14T00:00:00"/>
    <s v="N/A"/>
    <s v="N/A"/>
    <s v="N/A"/>
    <n v="0"/>
    <n v="0"/>
    <n v="0"/>
    <n v="0"/>
    <n v="13.709436000000002"/>
    <n v="-13.709436000000002"/>
    <n v="13.709436000000002"/>
    <n v="-13.709436000000002"/>
  </r>
  <r>
    <x v="1"/>
    <s v="Lista Espera FTTH"/>
    <x v="3"/>
    <s v="LdE/09/Burgos#SO2401103085431 #Calle San Juan 1"/>
    <n v="8594795"/>
    <s v="[irvceCNTfFg]"/>
    <x v="0"/>
    <s v="Confirmado"/>
    <m/>
    <x v="849"/>
    <d v="2024-01-26T00:00:00"/>
    <d v="2024-01-26T00:00:00"/>
    <m/>
    <d v="2024-02-06T00:00:00"/>
    <d v="2024-02-16T00:00:00"/>
    <s v="519 CONDOR"/>
    <s v="N/A"/>
    <s v="519 CONDOR"/>
    <n v="3.7253000140190125"/>
    <n v="0"/>
    <n v="6"/>
    <n v="9.7253000140190125"/>
    <n v="14.30043"/>
    <n v="-4.575129985980988"/>
    <n v="14.30043"/>
    <n v="-4.575129985980988"/>
  </r>
  <r>
    <x v="1"/>
    <s v="Lista Espera FTTH"/>
    <x v="3"/>
    <s v="LdE/09/Miranda de Ebro#2024-09-66004-8246475#Calle Vitoria/ S/N"/>
    <n v="8594447"/>
    <s v="[irvceCNTFg]"/>
    <x v="0"/>
    <s v="Confirmado"/>
    <m/>
    <x v="730"/>
    <d v="2024-01-31T00:00:00"/>
    <d v="2024-01-31T00:00:00"/>
    <m/>
    <d v="2024-02-26T00:00:00"/>
    <d v="2024-03-11T00:00:00"/>
    <s v="N/A"/>
    <s v="N/A"/>
    <s v="N/A"/>
    <n v="0"/>
    <n v="0"/>
    <n v="0"/>
    <n v="0"/>
    <n v="27.680746999999993"/>
    <n v="-27.680746999999993"/>
    <n v="27.680747"/>
    <n v="-27.680747"/>
  </r>
  <r>
    <x v="1"/>
    <s v="Sin Definir"/>
    <x v="4"/>
    <s v="B/CERDA:Z241075-3 0COBR A211"/>
    <n v="2142039"/>
    <s v="[EirmtpvjsScaCNT]"/>
    <x v="5"/>
    <s v="Solicitada Anulación"/>
    <d v="2024-01-26T00:00:00"/>
    <x v="850"/>
    <d v="2024-02-09T00:00:00"/>
    <m/>
    <m/>
    <d v="2024-03-15T00:00:00"/>
    <d v="2024-03-15T00:00:00"/>
    <s v="519 CONDOR"/>
    <s v="N/A"/>
    <s v="519 CONDOR"/>
    <n v="25.50000024586916"/>
    <n v="0"/>
    <n v="11.650500104043633"/>
    <n v="37.150500349912789"/>
    <n v="7.6930889999999996"/>
    <n v="29.457411349912789"/>
    <n v="7.6930889999999996"/>
    <n v="29.457411349912789"/>
  </r>
  <r>
    <x v="1"/>
    <s v="Lista Espera FTTH"/>
    <x v="3"/>
    <s v="LdE/09/Burgos#SO2312101206333 #Calle Portomarin 66"/>
    <n v="8595275"/>
    <s v="[irvceCNTFg]"/>
    <x v="0"/>
    <s v="Confirmado"/>
    <m/>
    <x v="851"/>
    <d v="2024-01-29T00:00:00"/>
    <d v="2024-02-02T00:00:00"/>
    <m/>
    <d v="2024-02-08T00:00:00"/>
    <d v="2024-02-22T00:00:00"/>
    <s v="N/A"/>
    <s v="N/A"/>
    <s v="N/A"/>
    <n v="0"/>
    <n v="0"/>
    <n v="0"/>
    <n v="0"/>
    <n v="48.006119000000005"/>
    <n v="-48.006119000000005"/>
    <n v="48.006119000000012"/>
    <n v="-48.006119000000012"/>
  </r>
  <r>
    <x v="1"/>
    <s v="Lista Espera FTTH"/>
    <x v="3"/>
    <s v="LdE/09/Burgos#2023-09-10002-8044221#Calle Valle de Tobalina, 53"/>
    <n v="8595429"/>
    <s v="[irvceCNTFg]"/>
    <x v="0"/>
    <s v="Confirmado"/>
    <m/>
    <x v="730"/>
    <d v="2024-01-31T00:00:00"/>
    <d v="2024-01-31T00:00:00"/>
    <m/>
    <d v="2024-02-09T00:00:00"/>
    <d v="2024-02-19T00:00:00"/>
    <s v="N/A"/>
    <s v="N/A"/>
    <s v="N/A"/>
    <n v="0"/>
    <n v="0"/>
    <n v="0"/>
    <n v="0"/>
    <n v="185.91294700000003"/>
    <n v="-185.91294700000003"/>
    <n v="185.912947"/>
    <n v="-185.912947"/>
  </r>
  <r>
    <x v="1"/>
    <s v="Sin Definir"/>
    <x v="3"/>
    <s v="BRIVIESCA:Z381720 0COBR A101"/>
    <n v="2141444"/>
    <s v="[EirmtpvjsSceLCNTg]"/>
    <x v="1"/>
    <s v="Pend. Cierre Tesa"/>
    <d v="2024-01-26T00:00:00"/>
    <x v="852"/>
    <d v="2024-02-06T00:00:00"/>
    <d v="2024-04-17T00:00:00"/>
    <m/>
    <d v="2025-10-31T00:00:00"/>
    <m/>
    <s v="519 CONDOR"/>
    <s v="N/A"/>
    <s v="519 CONDOR"/>
    <n v="187.1000001616776"/>
    <n v="0"/>
    <n v="22.773500095751132"/>
    <n v="209.87350025742873"/>
    <n v="651.96803499999999"/>
    <n v="-442.09453474257123"/>
    <n v="651.96803499999999"/>
    <n v="-442.09453474257123"/>
  </r>
  <r>
    <x v="1"/>
    <s v="Sin Definir"/>
    <x v="3"/>
    <s v="BRIVIESCA:Z261719-2 0COBR A101"/>
    <n v="2143104"/>
    <s v="[EirmtpvjsScexLCNTfFg]"/>
    <x v="0"/>
    <s v="Confirmado"/>
    <d v="2024-01-26T00:00:00"/>
    <x v="850"/>
    <d v="2024-02-09T00:00:00"/>
    <d v="2025-03-11T00:00:00"/>
    <m/>
    <d v="2025-06-26T00:00:00"/>
    <d v="2025-07-28T00:00:00"/>
    <s v="519 CONDOR"/>
    <s v="519 CONDOR"/>
    <s v="519 CONDOR"/>
    <n v="161.49999984353781"/>
    <n v="7.7399997711181641"/>
    <n v="21.196400216451281"/>
    <n v="190.43639983110725"/>
    <n v="228.94756370999997"/>
    <n v="-38.511163878892717"/>
    <n v="228.94756800000002"/>
    <n v="-38.511168168892766"/>
  </r>
  <r>
    <x v="1"/>
    <s v="Sin Definir"/>
    <x v="4"/>
    <s v="CERVELLO:Z332398-1 0COBR A101"/>
    <n v="2142894"/>
    <s v="[Eia]"/>
    <x v="5"/>
    <s v="Solicitada Anulación"/>
    <d v="2024-01-29T00:00:00"/>
    <x v="851"/>
    <d v="2024-01-29T00:00:00"/>
    <m/>
    <m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Aranda de Duero#2024/0961003/8262462#Avenida Castilla 49"/>
    <n v="8595497"/>
    <s v="[irvceCNTfFg]"/>
    <x v="0"/>
    <s v="Confirmado"/>
    <m/>
    <x v="730"/>
    <d v="2024-01-31T00:00:00"/>
    <d v="2024-01-31T00:00:00"/>
    <m/>
    <d v="2024-02-16T00:00:00"/>
    <d v="2024-03-05T00:00:00"/>
    <s v="519 CONDOR"/>
    <s v="N/A"/>
    <s v="519 CONDOR"/>
    <n v="15.793099759146571"/>
    <n v="0"/>
    <n v="6"/>
    <n v="21.793099759146571"/>
    <n v="25.370732999999998"/>
    <n v="-3.5776332408534266"/>
    <n v="26.049980999999999"/>
    <n v="-4.2568812408534278"/>
  </r>
  <r>
    <x v="1"/>
    <s v="Lista Espera FTTH"/>
    <x v="3"/>
    <s v="LdE/09/Aranda de Duero# 2023-09-61003-8213158#Avenida de Burgos 11- Bi"/>
    <n v="8595799"/>
    <s v="[irvceCNTFg]"/>
    <x v="0"/>
    <s v="Confirmado"/>
    <m/>
    <x v="730"/>
    <d v="2024-01-31T00:00:00"/>
    <d v="2024-01-31T00:00:00"/>
    <m/>
    <d v="2024-02-14T00:00:00"/>
    <d v="2024-03-05T00:00:00"/>
    <s v="519 CONDOR"/>
    <s v="N/A"/>
    <s v="519 CONDOR"/>
    <n v="17.467699617147446"/>
    <n v="0"/>
    <n v="6"/>
    <n v="23.467699617147446"/>
    <n v="23.950223000000001"/>
    <n v="-0.48252338285255547"/>
    <n v="23.950222999999998"/>
    <n v="-0.48252338285255192"/>
  </r>
  <r>
    <x v="1"/>
    <s v="Lista Espera FTTH"/>
    <x v="3"/>
    <s v="HFA/09/BURGOS#SO2401103126278#Calle Cartuja de Miraflores 13"/>
    <n v="8596227"/>
    <s v="[irvceCNTFg]"/>
    <x v="0"/>
    <s v="Confirmado"/>
    <m/>
    <x v="752"/>
    <d v="2024-01-30T00:00:00"/>
    <d v="2024-01-30T00:00:00"/>
    <m/>
    <d v="2024-02-23T00:00:00"/>
    <d v="2024-03-06T00:00:00"/>
    <s v="519 CONDOR"/>
    <s v="N/A"/>
    <s v="519 CONDOR"/>
    <n v="20.702799826860428"/>
    <n v="0"/>
    <n v="6"/>
    <n v="26.702799826860428"/>
    <n v="32.182138999999999"/>
    <n v="-5.4793391731395715"/>
    <n v="32.182138999999999"/>
    <n v="-5.4793391731395715"/>
  </r>
  <r>
    <x v="1"/>
    <s v="Lista Espera FTTH"/>
    <x v="3"/>
    <s v="LdE/09/Pancorvo#2023-09-66005-8253626#Carretera Madrid-Irun/ S/N-KILOM"/>
    <n v="8596719"/>
    <s v="[irvcexCNTfFg]"/>
    <x v="0"/>
    <s v="Confirmado"/>
    <m/>
    <x v="743"/>
    <d v="2024-02-01T00:00:00"/>
    <d v="2024-02-02T00:00:00"/>
    <m/>
    <d v="2024-04-29T00:00:00"/>
    <d v="2024-05-06T00:00:00"/>
    <s v="N/A"/>
    <s v="N/A"/>
    <s v="N/A"/>
    <n v="0"/>
    <n v="0"/>
    <n v="0"/>
    <n v="0"/>
    <n v="47.601899000000003"/>
    <n v="-47.601899000000003"/>
    <n v="47.601898999999996"/>
    <n v="-47.601898999999996"/>
  </r>
  <r>
    <x v="1"/>
    <s v="Lista Espera FTTH"/>
    <x v="3"/>
    <s v="LdE/09/Burgos#2023-09-10002-8110612#Avenida Cid Campeador,76"/>
    <n v="8597345"/>
    <s v="[irveCNTg]"/>
    <x v="1"/>
    <s v="Pend. Cierre Material"/>
    <m/>
    <x v="852"/>
    <d v="2024-02-06T00:00:00"/>
    <d v="2024-02-07T00:00:00"/>
    <m/>
    <d v="2024-03-04T00:00:00"/>
    <d v="2024-03-13T00:00:00"/>
    <s v="519 CONDOR"/>
    <s v="N/A"/>
    <s v="519 CONDOR"/>
    <n v="17.914099752902985"/>
    <n v="0"/>
    <n v="6"/>
    <n v="23.914099752902985"/>
    <n v="31.097038000000001"/>
    <n v="-7.1829382470970167"/>
    <n v="31.097038000000001"/>
    <n v="-7.1829382470970167"/>
  </r>
  <r>
    <x v="1"/>
    <s v="Lista Espera FTTH"/>
    <x v="3"/>
    <s v="LdE/09/Villambistia#SO2401103001740 #Calle el Rio 37"/>
    <n v="8597580"/>
    <s v="[EirvPM]"/>
    <x v="2"/>
    <s v="Otras Causas"/>
    <d v="2024-08-21T00:00:00"/>
    <x v="773"/>
    <d v="2024-02-05T00:00:00"/>
    <m/>
    <d v="2024-03-18T00:00:00"/>
    <m/>
    <m/>
    <s v="N/A"/>
    <s v="N/A"/>
    <s v="N/A"/>
    <n v="0"/>
    <n v="0"/>
    <n v="0"/>
    <n v="0"/>
    <n v="6"/>
    <n v="-6"/>
    <n v="3.5999999999999996"/>
    <n v="-3.5999999999999996"/>
  </r>
  <r>
    <x v="1"/>
    <s v="Sin Definir"/>
    <x v="3"/>
    <s v="BG/ARLANZON:Z144586-3 COM24 A104"/>
    <n v="2145751"/>
    <s v="[EirmtpvjsSceCNTfFg]"/>
    <x v="0"/>
    <s v="Confirmado"/>
    <d v="2024-02-05T00:00:00"/>
    <x v="853"/>
    <d v="2024-02-07T00:00:00"/>
    <d v="2024-02-12T00:00:00"/>
    <m/>
    <d v="2024-02-27T00:00:00"/>
    <d v="2024-03-08T00:00:00"/>
    <s v="519 CONDOR"/>
    <s v="N/A"/>
    <s v="519 CONDOR"/>
    <n v="12.340000201016665"/>
    <n v="0"/>
    <n v="10.678900184506922"/>
    <n v="23.018900385523587"/>
    <n v="28.829253000000001"/>
    <n v="-5.8103526144764146"/>
    <n v="28.829253000000001"/>
    <n v="-5.8103526144764146"/>
  </r>
  <r>
    <x v="1"/>
    <s v="Lista Espera FTTH"/>
    <x v="3"/>
    <s v="LdE/09/ Espinosa de los Monteros#2024-09-65005-8246224#Calle San Nicol"/>
    <n v="8597982"/>
    <s v="[EirveCNTg]"/>
    <x v="1"/>
    <s v="Pend. Cierre Material"/>
    <m/>
    <x v="852"/>
    <d v="2024-02-06T00:00:00"/>
    <d v="2024-02-07T00:00:00"/>
    <m/>
    <d v="2024-03-04T00:00:00"/>
    <d v="2024-03-14T00:00:00"/>
    <s v="N/A"/>
    <s v="N/A"/>
    <s v="N/A"/>
    <n v="0"/>
    <n v="0"/>
    <n v="0"/>
    <n v="0"/>
    <n v="18.125441000000002"/>
    <n v="-18.125441000000002"/>
    <n v="18.125441000000002"/>
    <n v="-18.125441000000002"/>
  </r>
  <r>
    <x v="1"/>
    <s v="Lista Espera FTTH"/>
    <x v="3"/>
    <s v="LdE/09/Burgos#SO2401102472344 # Calle Benedictinas de San Jose 3,Plan5"/>
    <n v="8597341"/>
    <s v="[EirveCNTg]"/>
    <x v="1"/>
    <s v="Pend. Cierre Material"/>
    <m/>
    <x v="850"/>
    <d v="2024-02-09T00:00:00"/>
    <d v="2024-02-12T00:00:00"/>
    <m/>
    <d v="2024-03-13T00:00:00"/>
    <d v="2024-03-28T00:00:00"/>
    <s v="519 CONDOR"/>
    <s v="N/A"/>
    <s v="519 CONDOR"/>
    <n v="20.330000162124634"/>
    <n v="0"/>
    <n v="6"/>
    <n v="26.330000162124634"/>
    <n v="38.507027999999998"/>
    <n v="-12.177027837875364"/>
    <n v="38.507028000000005"/>
    <n v="-12.177027837875372"/>
  </r>
  <r>
    <x v="1"/>
    <s v="Lista Espera FTTH"/>
    <x v="3"/>
    <s v="LdE/09/Burgos#SO2401101900712 #Calle Benedictinas de San Jose 3, Plant"/>
    <n v="8597343"/>
    <s v="[EirveCNTg]"/>
    <x v="1"/>
    <s v="Pend. Cierre Material"/>
    <m/>
    <x v="850"/>
    <d v="2024-02-09T00:00:00"/>
    <d v="2024-02-13T00:00:00"/>
    <m/>
    <d v="2024-03-14T00:00:00"/>
    <d v="2024-03-28T00:00:00"/>
    <s v="519 CONDOR"/>
    <s v="N/A"/>
    <s v="519 CONDOR"/>
    <n v="12.77250000834465"/>
    <n v="0"/>
    <n v="6"/>
    <n v="18.77250000834465"/>
    <n v="22.256542"/>
    <n v="-3.4840419916553493"/>
    <n v="22.256542000000003"/>
    <n v="-3.4840419916553529"/>
  </r>
  <r>
    <x v="1"/>
    <s v="Lista Espera FTTH"/>
    <x v="3"/>
    <s v="LdE/09/Maltranilla#SO2402103752853 #Urbanización el Ejido 23"/>
    <n v="8599862"/>
    <s v="[irvceCNTFg]"/>
    <x v="0"/>
    <s v="Confirmado"/>
    <m/>
    <x v="842"/>
    <d v="2024-02-13T00:00:00"/>
    <d v="2024-04-23T00:00:00"/>
    <m/>
    <d v="2024-05-22T00:00:00"/>
    <d v="2024-05-27T00:00:00"/>
    <s v="519 CONDOR"/>
    <s v="N/A"/>
    <s v="N/A"/>
    <n v="36.525599718093872"/>
    <n v="0"/>
    <n v="0"/>
    <n v="36.525599718093872"/>
    <n v="61.422008000000005"/>
    <n v="-24.896408281906133"/>
    <n v="61.422007999999998"/>
    <n v="-24.896408281906126"/>
  </r>
  <r>
    <x v="1"/>
    <s v="Sin Definir"/>
    <x v="6"/>
    <s v="OV/PORLIER:Z88193-2 UNI21 A105"/>
    <n v="2044721"/>
    <s v="[EirmtpvjsScexCNTg]"/>
    <x v="1"/>
    <s v="Pend. Cierre Material"/>
    <d v="2022-11-08T00:00:00"/>
    <x v="186"/>
    <d v="2023-04-18T00:00:00"/>
    <d v="2024-02-15T00:00:00"/>
    <m/>
    <d v="2025-03-13T00:00:00"/>
    <d v="2025-09-16T00:00:00"/>
    <s v="519 CONDOR"/>
    <s v="N/A"/>
    <s v="519 CONDOR"/>
    <n v="346.98999973386526"/>
    <n v="0"/>
    <n v="38.051299206063902"/>
    <n v="385.04129893992916"/>
    <n v="517.10812600000008"/>
    <n v="-132.06682706007092"/>
    <n v="512.08149800000001"/>
    <n v="-127.04019906007085"/>
  </r>
  <r>
    <x v="1"/>
    <s v="Lista Espera FTTH"/>
    <x v="3"/>
    <s v="LdE/09/Pedrosa Valdeporres#24011634212#C. la Vega, 38"/>
    <n v="8600250"/>
    <s v="[EirvaP]"/>
    <x v="5"/>
    <s v="Solicitada Anulación"/>
    <d v="2024-08-21T00:00:00"/>
    <x v="854"/>
    <d v="2024-02-14T00:00:00"/>
    <m/>
    <d v="2024-03-15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oada de Roa#2024-09-61031-8300011#Calle Diseminado,99"/>
    <n v="8601106"/>
    <s v="[irvceCNTfFg]"/>
    <x v="0"/>
    <s v="Confirmado"/>
    <m/>
    <x v="756"/>
    <d v="2024-02-16T00:00:00"/>
    <d v="2024-02-19T00:00:00"/>
    <m/>
    <d v="2024-02-22T00:00:00"/>
    <d v="2024-03-08T00:00:00"/>
    <s v="N/A"/>
    <s v="N/A"/>
    <s v="N/A"/>
    <n v="0"/>
    <n v="0"/>
    <n v="0"/>
    <n v="0"/>
    <n v="21.357958000000004"/>
    <n v="-21.357958000000004"/>
    <n v="21.357958"/>
    <n v="-21.357958"/>
  </r>
  <r>
    <x v="1"/>
    <s v="Sin Definir"/>
    <x v="6"/>
    <s v="TUDELA VEGUIN:Z373752 0COBR A101"/>
    <n v="2147560"/>
    <s v="[EirmtpvjsScexP]"/>
    <x v="2"/>
    <s v="Parámetros de Control"/>
    <d v="2024-02-17T00:00:00"/>
    <x v="855"/>
    <d v="2024-02-26T00:00:00"/>
    <d v="2025-11-03T00:00:00"/>
    <d v="2024-04-15T00:00:00"/>
    <m/>
    <m/>
    <s v="519 CONDOR"/>
    <s v="519 CONDOR"/>
    <s v="519 CONDOR"/>
    <n v="149.92999982833862"/>
    <n v="100.61999702453613"/>
    <n v="20.452999506749222"/>
    <n v="271.00299635962398"/>
    <n v="21.381389999999996"/>
    <n v="249.62160635962397"/>
    <n v="21.38139"/>
    <n v="249.62160635962397"/>
  </r>
  <r>
    <x v="1"/>
    <s v="Lista Espera FTTH"/>
    <x v="3"/>
    <s v="LdE/09/Miranda de Ebro#SO2402104445362 #Avenida Europa 9"/>
    <n v="8601618"/>
    <s v="[irvceCNTFg]"/>
    <x v="0"/>
    <s v="Confirmado"/>
    <m/>
    <x v="856"/>
    <d v="2024-02-20T00:00:00"/>
    <d v="2024-02-22T00:00:00"/>
    <m/>
    <d v="2024-02-26T00:00:00"/>
    <d v="2024-03-11T00:00:00"/>
    <s v="N/A"/>
    <s v="N/A"/>
    <s v="N/A"/>
    <n v="0"/>
    <n v="0"/>
    <n v="0"/>
    <n v="0"/>
    <n v="32.711174999999997"/>
    <n v="-32.711174999999997"/>
    <n v="32.711174999999997"/>
    <n v="-32.711174999999997"/>
  </r>
  <r>
    <x v="1"/>
    <s v="Lista Espera FTTH"/>
    <x v="3"/>
    <s v="LdE/09/Burgos# 2024-09-10001-835942#Calle San Pablo, 7"/>
    <n v="8601515"/>
    <s v="[irvceCNTfFg]"/>
    <x v="0"/>
    <s v="Confirmado"/>
    <m/>
    <x v="856"/>
    <d v="2024-02-20T00:00:00"/>
    <d v="2024-02-21T00:00:00"/>
    <m/>
    <d v="2024-02-27T00:00:00"/>
    <d v="2024-03-11T00:00:00"/>
    <s v="N/A"/>
    <s v="N/A"/>
    <s v="N/A"/>
    <n v="0"/>
    <n v="0"/>
    <n v="0"/>
    <n v="0"/>
    <n v="17.439516999999999"/>
    <n v="-17.439516999999999"/>
    <n v="17.439516999999999"/>
    <n v="-17.439516999999999"/>
  </r>
  <r>
    <x v="1"/>
    <s v="Lista Espera FTTH"/>
    <x v="3"/>
    <s v="LdE/09/Burgos#SO2401103199355 #Calle Pablo Casals 23"/>
    <n v="8601068"/>
    <s v="[EirveCNTfg]"/>
    <x v="1"/>
    <s v="Pend. Cierre Material"/>
    <m/>
    <x v="753"/>
    <d v="2024-02-22T00:00:00"/>
    <d v="2024-02-22T00:00:00"/>
    <m/>
    <d v="2024-03-06T00:00:00"/>
    <d v="2024-03-15T00:00:00"/>
    <s v="N/A"/>
    <s v="N/A"/>
    <s v="N/A"/>
    <n v="0"/>
    <n v="0"/>
    <n v="0"/>
    <n v="0"/>
    <n v="130.89691500000001"/>
    <n v="-130.89691500000001"/>
    <n v="130.89691499999998"/>
    <n v="-130.89691499999998"/>
  </r>
  <r>
    <x v="1"/>
    <s v="Lista Espera FTTH"/>
    <x v="3"/>
    <s v="LdE/09/Burgos#2024-09-10002-8352293 #Calle Vitoria 142"/>
    <n v="8601640"/>
    <s v="[EirveCNTg]"/>
    <x v="1"/>
    <s v="Pend. Cierre Material"/>
    <m/>
    <x v="857"/>
    <d v="2024-02-21T00:00:00"/>
    <d v="2024-02-21T00:00:00"/>
    <m/>
    <d v="2024-02-29T00:00:00"/>
    <d v="2024-03-13T00:00:00"/>
    <s v="N/A"/>
    <s v="N/A"/>
    <s v="N/A"/>
    <n v="0"/>
    <n v="0"/>
    <n v="0"/>
    <n v="0"/>
    <n v="31.471828999999996"/>
    <n v="-31.471828999999996"/>
    <n v="31.471829"/>
    <n v="-31.471829"/>
  </r>
  <r>
    <x v="1"/>
    <s v="Lista Espera FTTH"/>
    <x v="3"/>
    <s v="LdE/09/Burgos#2024-09-10009-8434144#Calle Pablo Casals 21"/>
    <n v="8602927"/>
    <s v="[EirveCNTfg]"/>
    <x v="1"/>
    <s v="Pend. Cierre Material"/>
    <m/>
    <x v="753"/>
    <d v="2024-02-22T00:00:00"/>
    <d v="2024-02-22T00:00:00"/>
    <m/>
    <d v="2024-03-15T00:00:00"/>
    <d v="2024-04-11T00:00:00"/>
    <s v="N/A"/>
    <s v="N/A"/>
    <s v="N/A"/>
    <n v="0"/>
    <n v="0"/>
    <n v="0"/>
    <n v="0"/>
    <n v="16.386388"/>
    <n v="-16.386388"/>
    <n v="16.386388"/>
    <n v="-16.386388"/>
  </r>
  <r>
    <x v="1"/>
    <s v="Lista Espera FTTH"/>
    <x v="3"/>
    <s v="LdE/09/Burgos#SO2402104229208 #Calle Compas de Huelgas 11"/>
    <n v="8602932"/>
    <s v="[EirveCNTg]"/>
    <x v="1"/>
    <s v="Pend. Cierre Material"/>
    <m/>
    <x v="858"/>
    <d v="2024-02-27T00:00:00"/>
    <d v="2024-02-27T00:00:00"/>
    <m/>
    <d v="2024-03-08T00:00:00"/>
    <d v="2024-03-19T00:00:00"/>
    <s v="N/A"/>
    <s v="N/A"/>
    <s v="N/A"/>
    <n v="0"/>
    <n v="0"/>
    <n v="0"/>
    <n v="0"/>
    <n v="55.680569999999996"/>
    <n v="-55.680569999999996"/>
    <n v="55.680569999999996"/>
    <n v="-55.680569999999996"/>
  </r>
  <r>
    <x v="1"/>
    <s v="Sin Definir"/>
    <x v="3"/>
    <s v="ARANDA DUERO/M:Z143663-2 0COBR A103"/>
    <n v="2148891"/>
    <s v="[EirmtpvjsSceCNTfFg]"/>
    <x v="0"/>
    <s v="Confirmado"/>
    <d v="2024-02-28T00:00:00"/>
    <x v="859"/>
    <d v="2024-03-22T00:00:00"/>
    <d v="2024-04-30T00:00:00"/>
    <m/>
    <d v="2024-06-11T00:00:00"/>
    <d v="2024-06-25T00:00:00"/>
    <s v="519 CONDOR"/>
    <s v="519 CONDOR"/>
    <s v="519 CONDOR"/>
    <n v="177.66000087559223"/>
    <n v="112.22999668121338"/>
    <n v="22.505399973569808"/>
    <n v="312.39539753037542"/>
    <n v="333.25864999999999"/>
    <n v="-20.86325246962457"/>
    <n v="333.25865000000005"/>
    <n v="-20.863252469624626"/>
  </r>
  <r>
    <x v="1"/>
    <s v="Sin Definir"/>
    <x v="3"/>
    <s v="BG/ARLANZON:Z144604-2 0COBR A109"/>
    <n v="2148894"/>
    <s v="[EirmtpvcP]"/>
    <x v="2"/>
    <s v="Parámetros de Control"/>
    <d v="2024-02-28T00:00:00"/>
    <x v="860"/>
    <d v="2024-03-18T00:00:00"/>
    <m/>
    <d v="2024-04-24T00:00:00"/>
    <m/>
    <m/>
    <s v="N/A"/>
    <s v="N/A"/>
    <s v="N/A"/>
    <n v="0"/>
    <n v="0"/>
    <n v="0"/>
    <n v="0"/>
    <n v="22.353947999999995"/>
    <n v="-22.353947999999995"/>
    <n v="13.412521"/>
    <n v="-13.412521"/>
  </r>
  <r>
    <x v="1"/>
    <s v="Sin Definir"/>
    <x v="6"/>
    <s v="LUGAR ABAJO:Z382309 FTTH_CRITICA A101"/>
    <n v="2149832"/>
    <s v="[EirmtpvjsSceLCNTg]"/>
    <x v="1"/>
    <s v="Pend. Cierre Material"/>
    <d v="2024-02-29T00:00:00"/>
    <x v="789"/>
    <d v="2024-04-12T00:00:00"/>
    <d v="2024-04-25T00:00:00"/>
    <m/>
    <d v="2025-10-23T00:00:00"/>
    <d v="2025-10-29T00:00:00"/>
    <s v="519 CONDOR"/>
    <s v="519 CONDOR"/>
    <s v="519 CONDOR"/>
    <n v="167.57000162452459"/>
    <n v="127.70999622344971"/>
    <n v="21.674500333938738"/>
    <n v="316.95449818191304"/>
    <n v="382.88394199999999"/>
    <n v="-65.929443818086952"/>
    <n v="382.88394200000005"/>
    <n v="-65.929443818087009"/>
  </r>
  <r>
    <x v="1"/>
    <s v="Sin Definir"/>
    <x v="6"/>
    <s v="LUGAR ABAJO:Z382310 FTTH_CRITICA A101"/>
    <n v="2149833"/>
    <s v="[EirmtpvjsSceCNTg]"/>
    <x v="1"/>
    <s v="Pend. Cierre Material"/>
    <d v="2024-02-29T00:00:00"/>
    <x v="820"/>
    <d v="2024-04-03T00:00:00"/>
    <d v="2024-04-08T00:00:00"/>
    <m/>
    <d v="2024-04-30T00:00:00"/>
    <d v="2024-05-22T00:00:00"/>
    <s v="519 CONDOR"/>
    <s v="519 CONDOR"/>
    <s v="519 CONDOR"/>
    <n v="192.36000138521194"/>
    <n v="220.58999347686768"/>
    <n v="23.479799823616446"/>
    <n v="436.42979468569604"/>
    <n v="390.15368800000005"/>
    <n v="46.276106685695993"/>
    <n v="390.15368799999999"/>
    <n v="46.27610668569605"/>
  </r>
  <r>
    <x v="1"/>
    <s v="Sin Definir"/>
    <x v="6"/>
    <s v="LUGAR ABAJO:Z382312 FTTH_CRITICA A101"/>
    <n v="2149834"/>
    <s v="[EirmtpvjsSceCNTfFg]"/>
    <x v="0"/>
    <s v="Confirmado"/>
    <d v="2024-02-29T00:00:00"/>
    <x v="861"/>
    <d v="2024-04-15T00:00:00"/>
    <d v="2024-04-18T00:00:00"/>
    <m/>
    <d v="2024-05-20T00:00:00"/>
    <d v="2024-05-31T00:00:00"/>
    <s v="519 CONDOR"/>
    <s v="N/A"/>
    <s v="519 CONDOR"/>
    <n v="108.13000121340156"/>
    <n v="0"/>
    <n v="17.49129974384681"/>
    <n v="125.62130095724837"/>
    <n v="227.83436500000002"/>
    <n v="-102.21306404275165"/>
    <n v="227.83436499999999"/>
    <n v="-102.21306404275163"/>
  </r>
  <r>
    <x v="1"/>
    <s v="Sin Definir"/>
    <x v="6"/>
    <s v="LUGAR ABAJO:Z382313 FTTH_CRITICA A101"/>
    <n v="2149835"/>
    <s v="[EirmtpvjsSceCNTfFg]"/>
    <x v="0"/>
    <s v="Confirmado"/>
    <d v="2024-02-29T00:00:00"/>
    <x v="862"/>
    <d v="2024-04-08T00:00:00"/>
    <d v="2024-04-11T00:00:00"/>
    <m/>
    <d v="2024-05-23T00:00:00"/>
    <d v="2024-06-05T00:00:00"/>
    <s v="519 CONDOR"/>
    <s v="519 CONDOR"/>
    <s v="519 CONDOR"/>
    <n v="242.68000241369009"/>
    <n v="255.41999244689941"/>
    <n v="27.003599488505728"/>
    <n v="525.10359434909526"/>
    <n v="425.17570200000011"/>
    <n v="99.927892349095146"/>
    <n v="425.17570199999994"/>
    <n v="99.927892349095316"/>
  </r>
  <r>
    <x v="1"/>
    <s v="Sin Definir"/>
    <x v="6"/>
    <s v="LUGAR ABAJO:Z382314 FTTH_CRITICA A101"/>
    <n v="2149836"/>
    <s v="[EirmtpvjsSceCNTg]"/>
    <x v="1"/>
    <s v="Pend. Cierre Material"/>
    <d v="2024-02-29T00:00:00"/>
    <x v="863"/>
    <d v="2024-04-10T00:00:00"/>
    <d v="2024-04-15T00:00:00"/>
    <m/>
    <d v="2024-04-30T00:00:00"/>
    <d v="2024-05-22T00:00:00"/>
    <s v="519 CONDOR"/>
    <s v="N/A"/>
    <s v="519 CONDOR"/>
    <n v="77.380001381039619"/>
    <n v="0"/>
    <n v="15.275800220613178"/>
    <n v="92.655801601652797"/>
    <n v="182.38676000000001"/>
    <n v="-89.730958398347212"/>
    <n v="182.38675999999998"/>
    <n v="-89.730958398347184"/>
  </r>
  <r>
    <x v="1"/>
    <s v="Sin Definir"/>
    <x v="6"/>
    <s v="LUGAR ABAJO:Z382317 FTTH_CRITICA A101"/>
    <n v="2149838"/>
    <s v="[EirmtpvjsSceCP]"/>
    <x v="2"/>
    <s v="Obras Promotoras"/>
    <d v="2024-02-29T00:00:00"/>
    <x v="755"/>
    <d v="2024-06-10T00:00:00"/>
    <d v="2025-11-03T00:00:00"/>
    <d v="2024-09-18T00:00:00"/>
    <m/>
    <m/>
    <s v="519 CONDOR"/>
    <s v="N/A"/>
    <s v="519 CONDOR"/>
    <n v="265.31000037118793"/>
    <n v="0"/>
    <n v="28.612899837056545"/>
    <n v="293.92290020824447"/>
    <n v="801.45795500000008"/>
    <n v="-507.53505479175561"/>
    <n v="813.55905399999995"/>
    <n v="-519.63615379175553"/>
  </r>
  <r>
    <x v="1"/>
    <s v="Sin Definir"/>
    <x v="6"/>
    <s v="LUGAR ABAJO:Z382318 FTTH_CRITICA A101"/>
    <n v="2149839"/>
    <s v="[EirmtpvjsSceCP]"/>
    <x v="2"/>
    <s v="Obras Promotoras"/>
    <d v="2024-02-29T00:00:00"/>
    <x v="755"/>
    <d v="2024-06-10T00:00:00"/>
    <d v="2025-11-03T00:00:00"/>
    <d v="2024-05-30T00:00:00"/>
    <m/>
    <m/>
    <s v="519 CONDOR"/>
    <s v="519 CONDOR"/>
    <s v="519 CONDOR"/>
    <n v="85.480001207441092"/>
    <n v="15.479999542236328"/>
    <n v="15.846999930135908"/>
    <n v="116.80700067981333"/>
    <n v="151.19576599999999"/>
    <n v="-34.388765320186664"/>
    <n v="157.74537000000001"/>
    <n v="-40.938369320186681"/>
  </r>
  <r>
    <x v="1"/>
    <s v="Sin Definir"/>
    <x v="6"/>
    <s v="LUGAR ABAJO:Z382319 FTTH_CRITICA A101"/>
    <n v="2149840"/>
    <s v="[EirmtpvjsScexP]"/>
    <x v="2"/>
    <s v="Parámetros de Control"/>
    <d v="2024-02-29T00:00:00"/>
    <x v="808"/>
    <d v="2024-05-07T00:00:00"/>
    <d v="2025-11-03T00:00:00"/>
    <d v="2024-10-15T00:00:00"/>
    <m/>
    <m/>
    <s v="N/A"/>
    <s v="N/A"/>
    <s v="N/A"/>
    <n v="0"/>
    <n v="0"/>
    <n v="0"/>
    <n v="0"/>
    <n v="130.64241999999999"/>
    <n v="-130.64241999999999"/>
    <n v="194.30268699999993"/>
    <n v="-194.30268699999993"/>
  </r>
  <r>
    <x v="1"/>
    <s v="Lista Espera FTTH"/>
    <x v="3"/>
    <s v="LdE/09/Entrambasaguas#SO2402103873934 #Barrio Ringlera 4"/>
    <n v="8602931"/>
    <s v="[EirvcaCNTfF]"/>
    <x v="5"/>
    <s v="Solicitada Anulación"/>
    <d v="2024-07-31T00:00:00"/>
    <x v="742"/>
    <d v="2024-03-05T00:00:00"/>
    <m/>
    <m/>
    <d v="2024-08-01T00:00:00"/>
    <d v="2024-08-0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Sin Definir"/>
    <x v="6"/>
    <s v="ARRIONDAS:Z352730 FTTH_CRITICA A101"/>
    <n v="2150104"/>
    <s v="[EirmtpvjsSceLCNTfFg]"/>
    <x v="0"/>
    <s v="Confirmado"/>
    <d v="2024-03-04T00:00:00"/>
    <x v="864"/>
    <d v="2024-04-05T00:00:00"/>
    <d v="2024-04-12T00:00:00"/>
    <m/>
    <d v="2024-12-10T00:00:00"/>
    <d v="2025-01-10T00:00:00"/>
    <s v="519 CONDOR"/>
    <s v="N/A"/>
    <s v="519 CONDOR"/>
    <n v="250.51000005751848"/>
    <n v="0"/>
    <n v="27.533499989356841"/>
    <n v="278.04350004687535"/>
    <n v="602.84146700000008"/>
    <n v="-324.79796695312473"/>
    <n v="602.84146700000019"/>
    <n v="-324.79796695312484"/>
  </r>
  <r>
    <x v="1"/>
    <s v="Sin Definir"/>
    <x v="6"/>
    <s v="ARRIONDAS:Z352731 FTTH_CRITICA A101"/>
    <n v="2150105"/>
    <s v="[EirmtpvjsSceCNTfFg]"/>
    <x v="0"/>
    <s v="Confirmado"/>
    <d v="2024-03-04T00:00:00"/>
    <x v="755"/>
    <d v="2024-06-10T00:00:00"/>
    <d v="2024-04-12T00:00:00"/>
    <m/>
    <d v="2024-12-10T00:00:00"/>
    <d v="2025-01-10T00:00:00"/>
    <s v="519 CONDOR"/>
    <s v="N/A"/>
    <s v="519 CONDOR"/>
    <n v="209.73000007122755"/>
    <n v="0"/>
    <n v="24.755899496021129"/>
    <n v="234.48589956724868"/>
    <n v="305.55413200000004"/>
    <n v="-71.068232432751358"/>
    <n v="305.5541320000001"/>
    <n v="-71.068232432751415"/>
  </r>
  <r>
    <x v="1"/>
    <s v="Sin Definir"/>
    <x v="6"/>
    <s v="ARRIONDAS:Z371321 ZCRIT A101"/>
    <n v="2150690"/>
    <s v="[EiP]"/>
    <x v="2"/>
    <s v="Parámetros de Control"/>
    <d v="2024-03-06T00:00:00"/>
    <x v="865"/>
    <d v="2024-03-06T00:00:00"/>
    <m/>
    <d v="2024-04-24T00:00:00"/>
    <m/>
    <m/>
    <s v="N/A"/>
    <s v="N/A"/>
    <s v="N/A"/>
    <n v="0"/>
    <n v="0"/>
    <n v="0"/>
    <n v="0"/>
    <n v="0"/>
    <n v="0"/>
    <n v="0"/>
    <n v="0"/>
  </r>
  <r>
    <x v="1"/>
    <s v="Sin Definir"/>
    <x v="6"/>
    <s v="ARRIONDAS:Z371323 ZCRIT A101"/>
    <n v="2150691"/>
    <s v="[EirmtpvjsSceLCNTg]"/>
    <x v="1"/>
    <s v="Pend. Cierre Material"/>
    <d v="2024-03-06T00:00:00"/>
    <x v="866"/>
    <d v="2024-04-01T00:00:00"/>
    <d v="2024-04-05T00:00:00"/>
    <m/>
    <d v="2025-01-29T00:00:00"/>
    <d v="2025-02-19T00:00:00"/>
    <s v="519 CONDOR"/>
    <s v="519 CONDOR"/>
    <s v="519 CONDOR"/>
    <n v="231.71000151336193"/>
    <n v="137.70000064373016"/>
    <n v="35.859298906043932"/>
    <n v="405.26930106313603"/>
    <n v="397.21684400000004"/>
    <n v="8.0524570631359893"/>
    <n v="397.21684399999998"/>
    <n v="8.0524570631360461"/>
  </r>
  <r>
    <x v="1"/>
    <s v="Sin Definir"/>
    <x v="6"/>
    <s v="ARRIONDAS:Z371324 ZCRIT A101"/>
    <n v="2150692"/>
    <s v="[EirmtpvjsSceLCNTfFg]"/>
    <x v="0"/>
    <s v="Confirmado"/>
    <d v="2024-03-06T00:00:00"/>
    <x v="867"/>
    <d v="2024-04-22T00:00:00"/>
    <d v="2024-04-25T00:00:00"/>
    <m/>
    <d v="2025-01-13T00:00:00"/>
    <d v="2025-01-20T00:00:00"/>
    <s v="519 CONDOR"/>
    <s v="519 CONDOR"/>
    <s v="519 CONDOR"/>
    <n v="186.53000138700008"/>
    <n v="65.789998054504395"/>
    <n v="23.0437001324363"/>
    <n v="275.36369957394078"/>
    <n v="399.37567600000011"/>
    <n v="-124.01197642605933"/>
    <n v="399.375676"/>
    <n v="-124.01197642605922"/>
  </r>
  <r>
    <x v="1"/>
    <s v="Sin Definir"/>
    <x v="6"/>
    <s v="CANGAS ONIS:Z329558 ZCRIT A101"/>
    <n v="2150693"/>
    <s v="[EirmtpvjsSceCP]"/>
    <x v="2"/>
    <s v="Parámetros de Control"/>
    <d v="2024-03-06T00:00:00"/>
    <x v="864"/>
    <d v="2024-04-05T00:00:00"/>
    <d v="2025-11-03T00:00:00"/>
    <d v="2024-10-15T00:00:00"/>
    <m/>
    <m/>
    <s v="519 CONDOR"/>
    <s v="519 CONDOR"/>
    <s v="519 CONDOR"/>
    <n v="137.19000066071749"/>
    <n v="96.9000004529953"/>
    <n v="26.328099930850414"/>
    <n v="260.41810104456317"/>
    <n v="29.707502999999996"/>
    <n v="230.71059804456317"/>
    <n v="29.707502999999996"/>
    <n v="230.71059804456317"/>
  </r>
  <r>
    <x v="1"/>
    <s v="Sin Definir"/>
    <x v="6"/>
    <s v="CANGAS ONIS:Z329579 ZCRIT A101"/>
    <n v="2150694"/>
    <s v="[EirmtpvjsSceLCNTfFg]"/>
    <x v="0"/>
    <s v="Confirmado"/>
    <d v="2024-03-06T00:00:00"/>
    <x v="725"/>
    <d v="2024-03-26T00:00:00"/>
    <d v="2024-04-03T00:00:00"/>
    <m/>
    <d v="2024-12-03T00:00:00"/>
    <d v="2025-01-07T00:00:00"/>
    <s v="519 CONDOR"/>
    <s v="519 CONDOR"/>
    <s v="519 CONDOR"/>
    <n v="120.1919012690656"/>
    <n v="163.20000076293945"/>
    <n v="29.751799042557195"/>
    <n v="313.14370107456227"/>
    <n v="205.29693400000002"/>
    <n v="107.84676707456225"/>
    <n v="205.29693399999999"/>
    <n v="107.84676707456228"/>
  </r>
  <r>
    <x v="1"/>
    <s v="Sin Definir"/>
    <x v="6"/>
    <s v="CANGAS ONIS:Z329581 ZCRIT A101"/>
    <n v="2150695"/>
    <s v="[EirmtpvjsSceLCP]"/>
    <x v="2"/>
    <s v="Parámetros de Control"/>
    <d v="2024-03-06T00:00:00"/>
    <x v="864"/>
    <d v="2024-04-05T00:00:00"/>
    <d v="2025-11-03T00:00:00"/>
    <d v="2025-05-29T00:00:00"/>
    <m/>
    <m/>
    <s v="519 CONDOR"/>
    <s v="519 CONDOR"/>
    <s v="519 CONDOR"/>
    <n v="404.41870233896299"/>
    <n v="270.30000126361847"/>
    <n v="57.354198938290779"/>
    <n v="732.07290254087218"/>
    <n v="76.042265999999984"/>
    <n v="656.03063654087214"/>
    <n v="57.147760000000005"/>
    <n v="674.92514254087223"/>
  </r>
  <r>
    <x v="1"/>
    <s v="Sin Definir"/>
    <x v="6"/>
    <s v="CANGAS ONIS:Z329582 ZCRIT A101"/>
    <n v="2150696"/>
    <s v="[EirmtpvjsSceLCP]"/>
    <x v="2"/>
    <s v="Parámetros de Control"/>
    <d v="2024-03-06T00:00:00"/>
    <x v="725"/>
    <d v="2024-03-26T00:00:00"/>
    <d v="2025-11-03T00:00:00"/>
    <d v="2024-10-15T00:00:00"/>
    <m/>
    <m/>
    <s v="519 CONDOR"/>
    <s v="519 CONDOR"/>
    <s v="519 CONDOR"/>
    <n v="412.19000072777271"/>
    <n v="198.90000092983246"/>
    <n v="52.843398868216582"/>
    <n v="663.93340052582175"/>
    <n v="68.108381999999978"/>
    <n v="595.82501852582175"/>
    <n v="68.108381999999992"/>
    <n v="595.82501852582175"/>
  </r>
  <r>
    <x v="1"/>
    <s v="Sin Definir"/>
    <x v="6"/>
    <s v="CANGAS ONIS:Z329583 ZCRIT A101"/>
    <n v="2150697"/>
    <s v="[EirmtpvjsSceLCP]"/>
    <x v="2"/>
    <s v="Parámetros de Control"/>
    <d v="2024-03-06T00:00:00"/>
    <x v="725"/>
    <d v="2024-03-26T00:00:00"/>
    <d v="2025-11-03T00:00:00"/>
    <d v="2024-10-15T00:00:00"/>
    <m/>
    <m/>
    <s v="519 CONDOR"/>
    <s v="519 CONDOR"/>
    <s v="519 CONDOR"/>
    <n v="274.27000117115676"/>
    <n v="234.60000109672546"/>
    <n v="45.594899884725351"/>
    <n v="554.46490215260758"/>
    <n v="54.584327000000002"/>
    <n v="499.88057515260755"/>
    <n v="54.584327000000002"/>
    <n v="499.88057515260755"/>
  </r>
  <r>
    <x v="1"/>
    <s v="Sin Definir"/>
    <x v="6"/>
    <s v="CANGAS ONIS:Z329587 ZCRIT A101"/>
    <n v="2150699"/>
    <s v="[EirmtpvjsSceCP]"/>
    <x v="2"/>
    <s v="Parámetros de Control"/>
    <d v="2024-03-06T00:00:00"/>
    <x v="863"/>
    <d v="2024-04-10T00:00:00"/>
    <d v="2025-11-03T00:00:00"/>
    <d v="2024-10-15T00:00:00"/>
    <m/>
    <m/>
    <s v="519 CONDOR"/>
    <s v="519 CONDOR"/>
    <s v="519 CONDOR"/>
    <n v="178.5270015185252"/>
    <n v="153.00000071525574"/>
    <n v="33.146798966673032"/>
    <n v="364.67380120045397"/>
    <n v="41.241363999999997"/>
    <n v="323.43243720045399"/>
    <n v="41.24136399999999"/>
    <n v="323.43243720045399"/>
  </r>
  <r>
    <x v="1"/>
    <s v="Sin Definir"/>
    <x v="6"/>
    <s v="CANGAS ONIS:Z329588 ZCRIT A101"/>
    <n v="2150700"/>
    <s v="[EirmtpvjsSceCNTg]"/>
    <x v="1"/>
    <s v="Pend. Cierre Material"/>
    <d v="2024-03-06T00:00:00"/>
    <x v="861"/>
    <d v="2024-04-15T00:00:00"/>
    <d v="2024-04-22T00:00:00"/>
    <m/>
    <d v="2024-12-03T00:00:00"/>
    <d v="2024-12-12T00:00:00"/>
    <s v="519 CONDOR"/>
    <s v="519 CONDOR"/>
    <s v="519 CONDOR"/>
    <n v="841.3699991479516"/>
    <n v="397.80000185966492"/>
    <n v="96.6396002818733"/>
    <n v="1335.8096012894898"/>
    <n v="2277.1228940000001"/>
    <n v="-941.31329271051027"/>
    <n v="2277.1228939999996"/>
    <n v="-941.31329271050981"/>
  </r>
  <r>
    <x v="1"/>
    <s v="Sin Definir"/>
    <x v="6"/>
    <s v="CANGAS ONIS:Z329591 ZCRIT A101"/>
    <n v="2150701"/>
    <s v="[EirmtpvjsSceCP]"/>
    <x v="2"/>
    <s v="Parámetros de Control"/>
    <d v="2024-03-06T00:00:00"/>
    <x v="864"/>
    <d v="2024-04-05T00:00:00"/>
    <d v="2025-11-03T00:00:00"/>
    <d v="2025-05-29T00:00:00"/>
    <m/>
    <m/>
    <s v="519 CONDOR"/>
    <s v="519 CONDOR"/>
    <s v="519 CONDOR"/>
    <n v="561.27490313332748"/>
    <n v="311.10000145435333"/>
    <n v="70.876798123341814"/>
    <n v="943.25170271102263"/>
    <n v="92.561135999999991"/>
    <n v="850.6905667110226"/>
    <n v="68.774805999999998"/>
    <n v="874.47689671102262"/>
  </r>
  <r>
    <x v="1"/>
    <s v="Sin Definir"/>
    <x v="6"/>
    <s v="CANGAS ONIS:Z382360 ZCRIT A101"/>
    <n v="2150702"/>
    <s v="[EirmtpvjsSceLP]"/>
    <x v="2"/>
    <s v="Parámetros de Control"/>
    <d v="2024-03-06T00:00:00"/>
    <x v="806"/>
    <d v="2024-04-17T00:00:00"/>
    <d v="2025-11-03T00:00:00"/>
    <d v="2024-05-02T00:00:00"/>
    <m/>
    <m/>
    <s v="519 CONDOR"/>
    <s v="519 CONDOR"/>
    <s v="519 CONDOR"/>
    <n v="6.2800001502037048"/>
    <n v="10.200000047683716"/>
    <n v="10.970100167316943"/>
    <n v="27.450100365204364"/>
    <n v="11.072122999999999"/>
    <n v="16.377977365204366"/>
    <n v="11.072123000000001"/>
    <n v="16.377977365204362"/>
  </r>
  <r>
    <x v="1"/>
    <s v="Sin Definir"/>
    <x v="6"/>
    <s v="CANGAS ONIS:Z382361 ZCRIT A101"/>
    <n v="2150703"/>
    <s v="[EirmtpvjsSceLCP]"/>
    <x v="2"/>
    <s v="Parámetros de Control"/>
    <d v="2024-03-06T00:00:00"/>
    <x v="862"/>
    <d v="2024-04-08T00:00:00"/>
    <d v="2025-11-03T00:00:00"/>
    <d v="2024-06-18T00:00:00"/>
    <m/>
    <m/>
    <s v="519 CONDOR"/>
    <s v="519 CONDOR"/>
    <s v="519 CONDOR"/>
    <n v="79.940000560134649"/>
    <n v="26.519999151229854"/>
    <n v="17.202199942569436"/>
    <n v="123.66219965393394"/>
    <n v="23.907305999999998"/>
    <n v="99.754893653933948"/>
    <n v="37.105924000000002"/>
    <n v="86.556275653933938"/>
  </r>
  <r>
    <x v="1"/>
    <s v="Sin Definir"/>
    <x v="6"/>
    <s v="INFIESTO:Z373530 ZCRIT A101"/>
    <n v="2150704"/>
    <s v="[EirmtpvjsSceCNTfFg]"/>
    <x v="0"/>
    <s v="Confirmado"/>
    <d v="2024-03-06T00:00:00"/>
    <x v="151"/>
    <d v="2024-03-19T00:00:00"/>
    <d v="2024-03-25T00:00:00"/>
    <m/>
    <d v="2024-04-30T00:00:00"/>
    <d v="2024-05-10T00:00:00"/>
    <s v="519 CONDOR"/>
    <s v="519 CONDOR"/>
    <s v="519 CONDOR"/>
    <n v="113.02000048942864"/>
    <n v="102.00000047683716"/>
    <n v="24.957499833311886"/>
    <n v="239.97750079957768"/>
    <n v="217.94376600000001"/>
    <n v="22.033734799577672"/>
    <n v="217.94376600000004"/>
    <n v="22.033734799577644"/>
  </r>
  <r>
    <x v="1"/>
    <s v="Sin Definir"/>
    <x v="6"/>
    <s v="INFIESTO:Z373730 ZCRIT A101"/>
    <n v="2150705"/>
    <s v="[EirmtpvjsSceCNTg]"/>
    <x v="1"/>
    <s v="Pend. Cierre Material"/>
    <d v="2024-03-06T00:00:00"/>
    <x v="868"/>
    <d v="2024-04-04T00:00:00"/>
    <d v="2024-03-25T00:00:00"/>
    <m/>
    <d v="2024-04-30T00:00:00"/>
    <d v="2024-05-22T00:00:00"/>
    <s v="519 CONDOR"/>
    <s v="519 CONDOR"/>
    <s v="519 CONDOR"/>
    <n v="214.38000082597136"/>
    <n v="91.800000429153442"/>
    <n v="31.455598748126647"/>
    <n v="337.63560000325145"/>
    <n v="378.40499100000005"/>
    <n v="-40.769390996748598"/>
    <n v="378.43444900000009"/>
    <n v="-40.798848996748632"/>
  </r>
  <r>
    <x v="1"/>
    <s v="Sin Definir"/>
    <x v="6"/>
    <s v="INFIESTO:Z382359 ZCRIT A101"/>
    <n v="2150706"/>
    <s v="[EirmtpvjsSceLCP]"/>
    <x v="2"/>
    <s v="Parámetros de Control"/>
    <d v="2024-03-06T00:00:00"/>
    <x v="869"/>
    <d v="2024-03-21T00:00:00"/>
    <d v="2025-11-03T00:00:00"/>
    <d v="2024-06-18T00:00:00"/>
    <m/>
    <m/>
    <s v="519 CONDOR"/>
    <s v="519 CONDOR"/>
    <s v="519 CONDOR"/>
    <n v="131.57000035047531"/>
    <n v="66.300000309944153"/>
    <n v="23.465800037552413"/>
    <n v="221.33580069797188"/>
    <n v="24.656734"/>
    <n v="196.67906669797188"/>
    <n v="34.519731999999991"/>
    <n v="186.8160686979719"/>
  </r>
  <r>
    <x v="1"/>
    <s v="Sin Definir"/>
    <x v="6"/>
    <s v="LASTRES:Z349084 ZCRIT A101"/>
    <n v="2150709"/>
    <s v="[EirmtpvjsSceLCNTg]"/>
    <x v="1"/>
    <s v="Pend. Cierre Material"/>
    <d v="2024-03-06T00:00:00"/>
    <x v="870"/>
    <d v="2024-04-29T00:00:00"/>
    <d v="2024-05-08T00:00:00"/>
    <m/>
    <d v="2025-03-21T00:00:00"/>
    <d v="2025-03-25T00:00:00"/>
    <s v="519 CONDOR"/>
    <s v="N/A"/>
    <s v="519 CONDOR"/>
    <n v="348.73999873548746"/>
    <n v="0"/>
    <n v="34.159000482134502"/>
    <n v="382.89899921762196"/>
    <n v="618.25809600000014"/>
    <n v="-235.35909678237817"/>
    <n v="565.58209299999999"/>
    <n v="-182.68309378237802"/>
  </r>
  <r>
    <x v="1"/>
    <s v="Sin Definir"/>
    <x v="6"/>
    <s v="LASTRES:Z377591 ZCRIT A101"/>
    <n v="2150710"/>
    <s v="[EirmtpvjsScexLCP]"/>
    <x v="2"/>
    <s v="Parámetros de Control"/>
    <d v="2024-03-06T00:00:00"/>
    <x v="871"/>
    <d v="2024-05-03T00:00:00"/>
    <d v="2025-11-03T00:00:00"/>
    <d v="2024-07-29T00:00:00"/>
    <m/>
    <m/>
    <s v="519 CONDOR"/>
    <s v="519 CONDOR"/>
    <s v="519 CONDOR"/>
    <n v="367.22999871149659"/>
    <n v="54.179998397827148"/>
    <n v="39.324599348501863"/>
    <n v="460.7345964578256"/>
    <n v="42.139257999999998"/>
    <n v="418.59533845782562"/>
    <n v="57.686408999999998"/>
    <n v="403.04818745782563"/>
  </r>
  <r>
    <x v="1"/>
    <s v="Sin Definir"/>
    <x v="6"/>
    <s v="LASTRES:Z382371 ZCRIT A101"/>
    <n v="2150711"/>
    <s v="[EirmtpvjsSceLCNTg]"/>
    <x v="1"/>
    <s v="Pend. Cierre Material"/>
    <d v="2024-03-06T00:00:00"/>
    <x v="694"/>
    <d v="2024-05-06T00:00:00"/>
    <d v="2024-05-13T00:00:00"/>
    <m/>
    <d v="2024-10-26T00:00:00"/>
    <d v="2024-10-30T00:00:00"/>
    <s v="519 CONDOR"/>
    <s v="519 CONDOR"/>
    <s v="519 CONDOR"/>
    <n v="53.600000642240047"/>
    <n v="46.439998626708984"/>
    <n v="13.644100160954146"/>
    <n v="113.68409942990317"/>
    <n v="146.83341099999998"/>
    <n v="-33.149311570096813"/>
    <n v="146.83341100000001"/>
    <n v="-33.149311570096842"/>
  </r>
  <r>
    <x v="1"/>
    <s v="Sin Definir"/>
    <x v="6"/>
    <s v="INFIESTO:Z320959-1 ZCRIT A101"/>
    <n v="2150712"/>
    <s v="[EirmtpvjsSceCNTfFg]"/>
    <x v="0"/>
    <s v="Confirmado"/>
    <d v="2024-03-06T00:00:00"/>
    <x v="872"/>
    <d v="2024-03-20T00:00:00"/>
    <d v="2024-03-25T00:00:00"/>
    <m/>
    <d v="2024-04-30T00:00:00"/>
    <d v="2024-05-09T00:00:00"/>
    <s v="519 CONDOR"/>
    <s v="519 CONDOR"/>
    <s v="519 CONDOR"/>
    <n v="19.070000328123569"/>
    <n v="40.800000190734863"/>
    <n v="13.976600153522192"/>
    <n v="73.846600672380617"/>
    <n v="63.350995999999995"/>
    <n v="10.495604672380622"/>
    <n v="63.350995999999995"/>
    <n v="10.495604672380622"/>
  </r>
  <r>
    <x v="1"/>
    <s v="Sin Definir"/>
    <x v="6"/>
    <s v="CANGAS ONIS:Z325959-1 ZCRIT A101"/>
    <n v="2150726"/>
    <s v="[EirmtpvjsSceLCP]"/>
    <x v="2"/>
    <s v="Parámetros de Control"/>
    <d v="2024-03-06T00:00:00"/>
    <x v="859"/>
    <d v="2024-03-22T00:00:00"/>
    <d v="2025-11-03T00:00:00"/>
    <d v="2024-10-15T00:00:00"/>
    <m/>
    <m/>
    <s v="519 CONDOR"/>
    <s v="519 CONDOR"/>
    <s v="519 CONDOR"/>
    <n v="19.320000344887376"/>
    <n v="158.1000007390976"/>
    <n v="22.232400406917918"/>
    <n v="199.65240149090289"/>
    <n v="23.315852"/>
    <n v="176.33654949090288"/>
    <n v="32.642344999999992"/>
    <n v="167.01005649090291"/>
  </r>
  <r>
    <x v="1"/>
    <s v="Sin Definir"/>
    <x v="6"/>
    <s v="CANGAS ONIS:Z329559-4 ZCRIT A101"/>
    <n v="2150727"/>
    <s v="[EirmtpvjsSceLCP]"/>
    <x v="2"/>
    <s v="Parámetros de Control"/>
    <d v="2024-03-06T00:00:00"/>
    <x v="722"/>
    <d v="2024-04-11T00:00:00"/>
    <d v="2025-11-03T00:00:00"/>
    <d v="2024-10-15T00:00:00"/>
    <m/>
    <m/>
    <s v="519 CONDOR"/>
    <s v="519 CONDOR"/>
    <s v="519 CONDOR"/>
    <n v="47.730001078918576"/>
    <n v="20.400000095367432"/>
    <n v="14.234200169126687"/>
    <n v="82.364201343412702"/>
    <n v="15.226665999999998"/>
    <n v="67.137535343412708"/>
    <n v="15.226666"/>
    <n v="67.137535343412708"/>
  </r>
  <r>
    <x v="1"/>
    <s v="Sin Definir"/>
    <x v="6"/>
    <s v="CANGAS ONIS:Z329585-8 ZCRIT A101"/>
    <n v="2150728"/>
    <s v="[EirmtpvjsSceLCP]"/>
    <x v="2"/>
    <s v="Parámetros de Control"/>
    <d v="2024-03-06T00:00:00"/>
    <x v="789"/>
    <d v="2024-04-12T00:00:00"/>
    <d v="2025-11-03T00:00:00"/>
    <d v="2024-10-15T00:00:00"/>
    <m/>
    <m/>
    <s v="519 CONDOR"/>
    <s v="519 CONDOR"/>
    <s v="519 CONDOR"/>
    <n v="10.460000284016132"/>
    <n v="20.400000095367432"/>
    <n v="11.982300080605597"/>
    <n v="42.842300459989161"/>
    <n v="63.031232999999986"/>
    <n v="-20.188932540010825"/>
    <n v="118.75925299999999"/>
    <n v="-75.916952540010826"/>
  </r>
  <r>
    <x v="1"/>
    <s v="Sin Definir"/>
    <x v="6"/>
    <s v="CANGAS ONIS:Z329589-16 ZCRIT A101"/>
    <n v="2150730"/>
    <s v="[EirmtpvjsSceLP]"/>
    <x v="2"/>
    <s v="Parámetros de Control"/>
    <d v="2024-03-06T00:00:00"/>
    <x v="149"/>
    <d v="2024-04-16T00:00:00"/>
    <d v="2025-11-03T00:00:00"/>
    <d v="2024-05-02T00:00:00"/>
    <m/>
    <m/>
    <s v="519 CONDOR"/>
    <s v="519 CONDOR"/>
    <s v="519 CONDOR"/>
    <n v="26.960000425577164"/>
    <n v="5.1000000238418579"/>
    <n v="11.997700165710597"/>
    <n v="44.057700615129619"/>
    <n v="14.614032"/>
    <n v="29.443668615129617"/>
    <n v="21.914196999999998"/>
    <n v="22.143503615129621"/>
  </r>
  <r>
    <x v="1"/>
    <s v="Sin Definir"/>
    <x v="6"/>
    <s v="LASTRES:Z349083-2 ZCRIT A101"/>
    <n v="2150731"/>
    <s v="[EirmtpvjsSceLCP]"/>
    <x v="2"/>
    <s v="Parámetros de Control"/>
    <d v="2024-03-06T00:00:00"/>
    <x v="789"/>
    <d v="2024-04-12T00:00:00"/>
    <d v="2025-11-03T00:00:00"/>
    <d v="2024-06-18T00:00:00"/>
    <m/>
    <m/>
    <s v="519 CONDOR"/>
    <s v="519 CONDOR"/>
    <s v="519 CONDOR"/>
    <n v="22.870000652968884"/>
    <n v="3.869999885559082"/>
    <n v="11.425800173152982"/>
    <n v="38.165800711680944"/>
    <n v="11.566773"/>
    <n v="26.599027711680947"/>
    <n v="16.19333"/>
    <n v="21.972470711680945"/>
  </r>
  <r>
    <x v="1"/>
    <s v="Sin Definir"/>
    <x v="6"/>
    <s v="LASTRES:Z372740-11 ZCRIT A101"/>
    <n v="2150734"/>
    <s v="[EirmtpvjsScexP]"/>
    <x v="2"/>
    <s v="Parámetros de Control"/>
    <d v="2024-03-06T00:00:00"/>
    <x v="873"/>
    <d v="2024-05-13T00:00:00"/>
    <d v="2025-11-03T00:00:00"/>
    <d v="2024-10-15T00:00:00"/>
    <m/>
    <m/>
    <s v="519 CONDOR"/>
    <s v="519 CONDOR"/>
    <s v="519 CONDOR"/>
    <n v="283.26000107452273"/>
    <n v="54.179998397827148"/>
    <n v="29.83860049325375"/>
    <n v="367.27859996560363"/>
    <n v="36.433638999999999"/>
    <n v="330.8449609656036"/>
    <n v="77.398758999999998"/>
    <n v="289.87984096560365"/>
  </r>
  <r>
    <x v="1"/>
    <s v="Sin Definir"/>
    <x v="6"/>
    <s v="LASTRES:Z372802-4 ZCRIT A101"/>
    <n v="2150736"/>
    <s v="[EirmtpvjsSceP]"/>
    <x v="2"/>
    <s v="Parámetros de Control"/>
    <d v="2024-03-06T00:00:00"/>
    <x v="149"/>
    <d v="2024-04-16T00:00:00"/>
    <d v="2025-11-03T00:00:00"/>
    <d v="2024-05-02T00:00:00"/>
    <m/>
    <m/>
    <s v="519 CONDOR"/>
    <s v="519 CONDOR"/>
    <s v="519 CONDOR"/>
    <n v="10.650000229477882"/>
    <n v="5.1000000238418579"/>
    <n v="10.928100141552836"/>
    <n v="26.678100394872576"/>
    <n v="11.027224"/>
    <n v="15.650876394872576"/>
    <n v="15.438418"/>
    <n v="11.239682394872576"/>
  </r>
  <r>
    <x v="1"/>
    <s v="Sin Definir"/>
    <x v="6"/>
    <s v="LASTRES:Z372803-3 ZCRIT A101"/>
    <n v="2150737"/>
    <s v="[EirmtpvjsSceCNTg]"/>
    <x v="1"/>
    <s v="Pend. Cierre Material"/>
    <d v="2024-03-06T00:00:00"/>
    <x v="861"/>
    <d v="2024-04-15T00:00:00"/>
    <d v="2024-04-19T00:00:00"/>
    <m/>
    <d v="2024-10-26T00:00:00"/>
    <d v="2024-11-07T00:00:00"/>
    <s v="519 CONDOR"/>
    <s v="519 CONDOR"/>
    <s v="519 CONDOR"/>
    <n v="29.700000748038292"/>
    <n v="40.800000190734863"/>
    <n v="14.770400146460531"/>
    <n v="85.270401085233686"/>
    <n v="89.299364000000011"/>
    <n v="-4.0289629147663248"/>
    <n v="89.299363999999997"/>
    <n v="-4.0289629147663106"/>
  </r>
  <r>
    <x v="1"/>
    <s v="Sin Definir"/>
    <x v="6"/>
    <s v="LASTRES:Z372812-5 ZCRIT A101"/>
    <n v="2150739"/>
    <s v="[EirmtpvjsSceCNTg]"/>
    <x v="1"/>
    <s v="Pend. Cierre Material"/>
    <d v="2024-03-06T00:00:00"/>
    <x v="149"/>
    <d v="2024-04-16T00:00:00"/>
    <d v="2024-04-22T00:00:00"/>
    <m/>
    <d v="2024-10-26T00:00:00"/>
    <d v="2024-11-07T00:00:00"/>
    <s v="519 CONDOR"/>
    <s v="519 CONDOR"/>
    <s v="519 CONDOR"/>
    <n v="28.320000451058149"/>
    <n v="35.700000166893005"/>
    <n v="14.304900050053746"/>
    <n v="78.324900668004901"/>
    <n v="64.987728000000004"/>
    <n v="13.337172668004897"/>
    <n v="64.98772799999999"/>
    <n v="13.337172668004911"/>
  </r>
  <r>
    <x v="1"/>
    <s v="Sin Definir"/>
    <x v="6"/>
    <s v="LASTRES:Z372813-7 ZCRIT A101"/>
    <n v="2150740"/>
    <s v="[EirmtpvjsSceLCP]"/>
    <x v="2"/>
    <s v="Parámetros de Control"/>
    <d v="2024-03-06T00:00:00"/>
    <x v="659"/>
    <d v="2024-04-19T00:00:00"/>
    <d v="2025-11-03T00:00:00"/>
    <d v="2024-06-18T00:00:00"/>
    <m/>
    <m/>
    <s v="519 CONDOR"/>
    <s v="519 CONDOR"/>
    <s v="519 CONDOR"/>
    <n v="19.86000020802021"/>
    <n v="15.300000071525574"/>
    <n v="12.314800073173643"/>
    <n v="47.474800352719427"/>
    <n v="13.853539999999999"/>
    <n v="33.621260352719432"/>
    <n v="13.853540000000001"/>
    <n v="33.621260352719425"/>
  </r>
  <r>
    <x v="1"/>
    <s v="Sin Definir"/>
    <x v="6"/>
    <s v="LASTRES:Z372822-14 ZCRIT A101"/>
    <n v="2150742"/>
    <s v="[EirmtpvjsSceLP]"/>
    <x v="2"/>
    <s v="Parámetros de Control"/>
    <d v="2024-03-06T00:00:00"/>
    <x v="874"/>
    <d v="2024-04-24T00:00:00"/>
    <d v="2025-11-03T00:00:00"/>
    <d v="2024-10-15T00:00:00"/>
    <m/>
    <m/>
    <s v="519 CONDOR"/>
    <s v="519 CONDOR"/>
    <s v="519 CONDOR"/>
    <n v="273.99500168580562"/>
    <n v="224.40000104904175"/>
    <n v="44.560998540647347"/>
    <n v="542.95600127549471"/>
    <n v="60.724494999999997"/>
    <n v="482.23150627549472"/>
    <n v="92.486586999999986"/>
    <n v="450.46941427549473"/>
  </r>
  <r>
    <x v="1"/>
    <s v="Sin Definir"/>
    <x v="6"/>
    <s v="CANGAS ONIS:Z329578 ZCRIT A101"/>
    <n v="2150898"/>
    <s v="[EirmtpvjsSceCP]"/>
    <x v="2"/>
    <s v="Parámetros de Control"/>
    <d v="2024-03-06T00:00:00"/>
    <x v="861"/>
    <d v="2024-04-15T00:00:00"/>
    <d v="2025-11-03T00:00:00"/>
    <d v="2024-06-18T00:00:00"/>
    <m/>
    <m/>
    <s v="519 CONDOR"/>
    <s v="519 CONDOR"/>
    <s v="519 CONDOR"/>
    <n v="103.05240059817433"/>
    <n v="71.400000333786011"/>
    <n v="22.114799854126574"/>
    <n v="196.56720078608691"/>
    <n v="25.006003999999997"/>
    <n v="171.56119678608692"/>
    <n v="25.006004000000001"/>
    <n v="171.56119678608692"/>
  </r>
  <r>
    <x v="1"/>
    <s v="Lista Espera FTTH"/>
    <x v="3"/>
    <s v="LdE/09/Barbadillo del Mercado#SO2401102530432 #Calle Fuente 26"/>
    <n v="8605946"/>
    <s v="[EirvceCNTFg]"/>
    <x v="0"/>
    <s v="Confirmado"/>
    <m/>
    <x v="766"/>
    <d v="2024-03-07T00:00:00"/>
    <d v="2024-05-03T00:00:00"/>
    <m/>
    <d v="2024-06-27T00:00:00"/>
    <d v="2024-07-08T00:00:00"/>
    <s v="N/A"/>
    <s v="N/A"/>
    <s v="N/A"/>
    <n v="0"/>
    <n v="0"/>
    <n v="0"/>
    <n v="0"/>
    <n v="112.28501"/>
    <n v="-112.28501"/>
    <n v="112.28500999999999"/>
    <n v="-112.28500999999999"/>
  </r>
  <r>
    <x v="1"/>
    <s v="Lista Espera FTTH"/>
    <x v="3"/>
    <s v="LdE/09/Aranda de Duero#2024-0961003-8474947#Carretera La Aguilera, S/N"/>
    <n v="8605629"/>
    <s v="[irvceCNTfFg]"/>
    <x v="0"/>
    <s v="Confirmado"/>
    <m/>
    <x v="766"/>
    <d v="2024-03-07T00:00:00"/>
    <d v="2024-03-11T00:00:00"/>
    <m/>
    <d v="2024-04-22T00:00:00"/>
    <d v="2024-05-03T00:00:00"/>
    <s v="519 CONDOR"/>
    <s v="N/A"/>
    <s v="519 CONDOR"/>
    <n v="23.210699677467346"/>
    <n v="0"/>
    <n v="6"/>
    <n v="29.210699677467346"/>
    <n v="64.346792000000008"/>
    <n v="-35.136092322532662"/>
    <n v="64.346792000000008"/>
    <n v="-35.136092322532662"/>
  </r>
  <r>
    <x v="1"/>
    <s v="Lista Espera FTTH"/>
    <x v="3"/>
    <s v="LdE/09/Burgos#SO2401102459316 #Calle Amaya 1"/>
    <n v="8606924"/>
    <s v="[EirvP]"/>
    <x v="2"/>
    <s v="Otras Causas"/>
    <d v="2024-08-21T00:00:00"/>
    <x v="766"/>
    <d v="2024-03-07T00:00:00"/>
    <m/>
    <d v="2024-04-15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Sotillo de la Ribera#SO2402105784072 # Camino Jardín 2"/>
    <n v="8605959"/>
    <s v="[EirvexLCNTg]"/>
    <x v="1"/>
    <s v="Pend. Cierre Material"/>
    <d v="2024-08-21T00:00:00"/>
    <x v="766"/>
    <d v="2024-03-07T00:00:00"/>
    <d v="2025-10-13T00:00:00"/>
    <m/>
    <d v="2025-12-01T00:00:00"/>
    <d v="2025-12-16T00:00:00"/>
    <s v="519 CONDOR"/>
    <s v="N/A"/>
    <s v="519 CONDOR"/>
    <n v="12631.93"/>
    <n v="0"/>
    <n v="1018"/>
    <n v="13649.93"/>
    <n v="110.91136200000001"/>
    <n v="13539.018638"/>
    <n v="110.91136200000001"/>
    <n v="13539.018638"/>
  </r>
  <r>
    <x v="1"/>
    <s v="Lista Espera FTTH"/>
    <x v="3"/>
    <s v="LdE/09/Burgos#SO2402104330468 #Lugar la Nogaleja 195"/>
    <n v="8605613"/>
    <s v="[irveCNTg]"/>
    <x v="1"/>
    <s v="Pend. Cierre Material"/>
    <m/>
    <x v="766"/>
    <d v="2024-03-07T00:00:00"/>
    <d v="2024-03-07T00:00:00"/>
    <m/>
    <d v="2024-03-14T00:00:00"/>
    <d v="2024-04-04T00:00:00"/>
    <s v="519 CONDOR"/>
    <s v="N/A"/>
    <s v="519 CONDOR"/>
    <n v="19.447599738836288"/>
    <n v="0"/>
    <n v="6"/>
    <n v="25.447599738836288"/>
    <n v="30.980322000000005"/>
    <n v="-5.5327222611637161"/>
    <n v="30.980322000000001"/>
    <n v="-5.5327222611637126"/>
  </r>
  <r>
    <x v="1"/>
    <s v="Circuitos"/>
    <x v="3"/>
    <s v="REGULARIZACIÓN 8252123"/>
    <n v="8604530"/>
    <s v="[EirvceCNTFg]"/>
    <x v="0"/>
    <s v="Confirmado"/>
    <d v="2024-03-08T00:00:00"/>
    <x v="766"/>
    <d v="2024-03-07T00:00:00"/>
    <d v="2024-03-08T00:00:00"/>
    <m/>
    <d v="2024-03-09T00:00:00"/>
    <d v="2024-03-12T00:00:00"/>
    <s v="519 CONDOR"/>
    <s v="N/A"/>
    <s v="519 CONDOR"/>
    <n v="21.358491758288622"/>
    <n v="0"/>
    <n v="12.398545744580119"/>
    <n v="33.757037502868741"/>
    <n v="47.294755000000002"/>
    <n v="-13.537717497131261"/>
    <n v="47.294754999999995"/>
    <n v="-13.537717497131254"/>
  </r>
  <r>
    <x v="1"/>
    <s v="Sin Definir"/>
    <x v="3"/>
    <s v="BG/GAMONAL:Z149595-3 0COBR A107"/>
    <n v="2141500"/>
    <s v="[EirmtpvaCNTf]"/>
    <x v="5"/>
    <s v="Solicitada Anulación"/>
    <d v="2024-01-22T00:00:00"/>
    <x v="859"/>
    <d v="2024-03-22T00:00:00"/>
    <m/>
    <m/>
    <d v="2024-04-01T00:00:00"/>
    <d v="2024-04-05T00:00:00"/>
    <s v="N/A"/>
    <s v="N/A"/>
    <s v="N/A"/>
    <n v="0"/>
    <n v="0"/>
    <n v="0"/>
    <n v="0"/>
    <n v="14.170476999999998"/>
    <n v="-14.170476999999998"/>
    <n v="14.170476999999998"/>
    <n v="-14.170476999999998"/>
  </r>
  <r>
    <x v="1"/>
    <s v="Sin Definir"/>
    <x v="6"/>
    <s v="ARRIONDAS:Z371014-22 FTTH_CRITICA A101"/>
    <n v="2150088"/>
    <s v="[EirmtpvjsSceCNTfFg]"/>
    <x v="0"/>
    <s v="Confirmado"/>
    <d v="2024-03-11T00:00:00"/>
    <x v="789"/>
    <d v="2024-04-12T00:00:00"/>
    <d v="2024-04-18T00:00:00"/>
    <m/>
    <d v="2024-12-03T00:00:00"/>
    <d v="2025-01-07T00:00:00"/>
    <s v="519 CONDOR"/>
    <s v="519 CONDOR"/>
    <s v="519 CONDOR"/>
    <n v="140.6500009521842"/>
    <n v="102.00000047683716"/>
    <n v="27.01829995814785"/>
    <n v="269.66830138716921"/>
    <n v="160.204294"/>
    <n v="109.4640073871692"/>
    <n v="160.204294"/>
    <n v="109.4640073871692"/>
  </r>
  <r>
    <x v="1"/>
    <s v="Sin Definir"/>
    <x v="6"/>
    <s v="LASTRES:Z372799-19 ZCRIT A101"/>
    <n v="2150735"/>
    <s v="[EirmtpvjsSceCP]"/>
    <x v="2"/>
    <s v="Parámetros de Control"/>
    <d v="2024-03-11T00:00:00"/>
    <x v="722"/>
    <d v="2024-04-11T00:00:00"/>
    <d v="2025-11-03T00:00:00"/>
    <d v="2024-06-18T00:00:00"/>
    <m/>
    <m/>
    <s v="519 CONDOR"/>
    <s v="519 CONDOR"/>
    <s v="519 CONDOR"/>
    <n v="328.31000169366598"/>
    <n v="40.800000190734863"/>
    <n v="35.073200290802106"/>
    <n v="404.18320217520295"/>
    <n v="42.123635999999998"/>
    <n v="362.05956617520297"/>
    <n v="61.881585999999984"/>
    <n v="342.30161617520298"/>
  </r>
  <r>
    <x v="1"/>
    <s v="Sin Definir"/>
    <x v="6"/>
    <s v="ARRIONDAS:Z371250-68 ZCRIT A101"/>
    <n v="2150733"/>
    <s v="[EirmtpvjsSceP]"/>
    <x v="2"/>
    <s v="Parámetros de Control"/>
    <d v="2024-03-12T00:00:00"/>
    <x v="868"/>
    <d v="2024-04-04T00:00:00"/>
    <d v="2025-11-03T00:00:00"/>
    <d v="2025-03-19T00:00:00"/>
    <m/>
    <m/>
    <s v="519 CONDOR"/>
    <s v="519 CONDOR"/>
    <s v="519 CONDOR"/>
    <n v="183.25000288523734"/>
    <n v="93.41999871492385"/>
    <n v="29.214199567268793"/>
    <n v="305.88420116742998"/>
    <n v="36.360827"/>
    <n v="269.52337416743001"/>
    <n v="54.177710000000005"/>
    <n v="251.70649116742999"/>
  </r>
  <r>
    <x v="1"/>
    <s v="Lista Espera FTTH"/>
    <x v="3"/>
    <s v="LdE/09/Valle de Mena#SO2401102041548 #Urbanización el Ejido 27 P-B"/>
    <n v="8607209"/>
    <s v="[EirvcaeCNTF]"/>
    <x v="5"/>
    <s v="Solicitada Anulación"/>
    <d v="2024-07-30T00:00:00"/>
    <x v="875"/>
    <d v="2024-03-12T00:00:00"/>
    <d v="2024-06-04T00:00:00"/>
    <m/>
    <d v="2024-07-31T00:00:00"/>
    <d v="2024-08-01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SO2402105639462 #Lugar Diseminados 471"/>
    <n v="8608395"/>
    <s v="[EirvcaCNTF]"/>
    <x v="5"/>
    <s v="Solicitada Anulación"/>
    <d v="2024-08-01T00:00:00"/>
    <x v="151"/>
    <d v="2024-03-19T00:00:00"/>
    <m/>
    <m/>
    <d v="2024-08-01T00:00:00"/>
    <d v="2024-08-05T00:00:00"/>
    <s v="519 CONDOR"/>
    <s v="N/A"/>
    <s v="519 CONDOR"/>
    <n v="23.623299896717072"/>
    <n v="0"/>
    <n v="6"/>
    <n v="29.623299896717072"/>
    <n v="3.5999999999999996"/>
    <n v="26.02329989671707"/>
    <n v="3.5999999999999996"/>
    <n v="26.02329989671707"/>
  </r>
  <r>
    <x v="1"/>
    <s v="Sin Definir"/>
    <x v="6"/>
    <s v="LASTRES:Z372815-16 ZCRIT A101"/>
    <n v="2150741"/>
    <s v="[EirmtpvjsScexLP]"/>
    <x v="2"/>
    <s v="Parámetros de Control"/>
    <d v="2024-03-14T00:00:00"/>
    <x v="876"/>
    <d v="2024-04-09T00:00:00"/>
    <d v="2025-11-03T00:00:00"/>
    <d v="2024-10-15T00:00:00"/>
    <m/>
    <m/>
    <s v="519 CONDOR"/>
    <s v="519 CONDOR"/>
    <s v="519 CONDOR"/>
    <n v="93.559998854994774"/>
    <n v="45.900000214576721"/>
    <n v="19.524799912017585"/>
    <n v="158.98479898158908"/>
    <n v="20.373584000000001"/>
    <n v="138.61121498158909"/>
    <n v="34.524090000000001"/>
    <n v="124.46070898158908"/>
  </r>
  <r>
    <x v="1"/>
    <s v="Sin Definir"/>
    <x v="6"/>
    <s v="INFIESTO:Z320957-10 ZCRIT A101"/>
    <n v="2151296"/>
    <s v="[EirmtpvjsSceP]"/>
    <x v="2"/>
    <s v="Parámetros de Control"/>
    <d v="2024-03-14T00:00:00"/>
    <x v="789"/>
    <d v="2024-04-12T00:00:00"/>
    <d v="2025-11-03T00:00:00"/>
    <d v="2024-06-18T00:00:00"/>
    <m/>
    <m/>
    <s v="519 CONDOR"/>
    <s v="519 CONDOR"/>
    <s v="519 CONDOR"/>
    <n v="153.73000037670135"/>
    <n v="40.800000190734863"/>
    <n v="23.168999659664934"/>
    <n v="217.69900022710115"/>
    <n v="24.334070000000001"/>
    <n v="193.36493022710115"/>
    <n v="24.334069999999997"/>
    <n v="193.36493022710115"/>
  </r>
  <r>
    <x v="1"/>
    <s v="Sin Definir"/>
    <x v="6"/>
    <s v="RIBADESELLA:Z372962-12 ZCRIT A102"/>
    <n v="2151298"/>
    <s v="[EirmtpvjsSceCNTg]"/>
    <x v="1"/>
    <s v="Pend. Cierre Material"/>
    <d v="2024-03-14T00:00:00"/>
    <x v="820"/>
    <d v="2024-04-03T00:00:00"/>
    <d v="2024-04-08T00:00:00"/>
    <m/>
    <d v="2025-09-19T00:00:00"/>
    <d v="2025-10-13T00:00:00"/>
    <s v="519 CONDOR"/>
    <s v="519 CONDOR"/>
    <s v="519 CONDOR"/>
    <n v="721.25000383332372"/>
    <n v="209.10000097751617"/>
    <n v="75.114600762994542"/>
    <n v="1005.4646055738344"/>
    <n v="737.54890300000011"/>
    <n v="267.91570257383432"/>
    <n v="737.548903"/>
    <n v="267.91570257383444"/>
  </r>
  <r>
    <x v="1"/>
    <s v="Sin Definir"/>
    <x v="6"/>
    <s v="INFIESTO:Z320956-7 ZCRIT A101"/>
    <n v="2152049"/>
    <s v="[EirmtpvjsSceLP]"/>
    <x v="2"/>
    <s v="Parámetros de Control"/>
    <d v="2024-03-14T00:00:00"/>
    <x v="659"/>
    <d v="2024-04-19T00:00:00"/>
    <d v="2025-11-03T00:00:00"/>
    <d v="2024-06-18T00:00:00"/>
    <m/>
    <m/>
    <s v="519 CONDOR"/>
    <s v="519 CONDOR"/>
    <s v="519 CONDOR"/>
    <n v="113.71000178158283"/>
    <n v="168.30000078678131"/>
    <n v="29.448699989273393"/>
    <n v="311.45870255763754"/>
    <n v="35.429449999999996"/>
    <n v="276.02925255763756"/>
    <n v="35.429450000000003"/>
    <n v="276.02925255763751"/>
  </r>
  <r>
    <x v="1"/>
    <s v="Sin Definir"/>
    <x v="4"/>
    <s v="CORNELLA/GELAB:Z109016-2 UNI22 A106"/>
    <n v="2148562"/>
    <s v="[EirmtpvjsScaeCNTfF]"/>
    <x v="5"/>
    <s v="Solicitada Anulación"/>
    <d v="2024-03-14T00:00:00"/>
    <x v="869"/>
    <d v="2024-03-21T00:00:00"/>
    <d v="2024-04-08T00:00:00"/>
    <m/>
    <d v="2024-06-19T00:00:00"/>
    <d v="2024-06-19T00:00:00"/>
    <s v="519 CONDOR"/>
    <s v="N/A"/>
    <s v="519 CONDOR"/>
    <n v="27.990000262856483"/>
    <n v="0"/>
    <n v="11.819200089591742"/>
    <n v="39.809200352448229"/>
    <n v="7.1974339999999994"/>
    <n v="32.611766352448228"/>
    <n v="7.1974339999999994"/>
    <n v="32.611766352448228"/>
  </r>
  <r>
    <x v="1"/>
    <s v="Lista Espera FTTH"/>
    <x v="3"/>
    <s v="LdE/09/Burgos#SO2403106948236 #Calle Pablo Casals 29"/>
    <n v="8609509"/>
    <s v="[EirvceCNTfFg]"/>
    <x v="0"/>
    <s v="Confirmado"/>
    <m/>
    <x v="877"/>
    <d v="2024-03-15T00:00:00"/>
    <d v="2024-03-15T00:00:00"/>
    <m/>
    <d v="2024-04-09T00:00:00"/>
    <d v="2024-04-19T00:00:00"/>
    <s v="519 CONDOR"/>
    <s v="N/A"/>
    <s v="519 CONDOR"/>
    <n v="4.656299889087677"/>
    <n v="0"/>
    <n v="6"/>
    <n v="10.656299889087677"/>
    <n v="19.063197000000002"/>
    <n v="-8.4068971109123254"/>
    <n v="19.063196999999999"/>
    <n v="-8.4068971109123218"/>
  </r>
  <r>
    <x v="1"/>
    <s v="Sin Definir"/>
    <x v="4"/>
    <s v="STA.COLOMA/SIN:Z109575-1 UNI22 A106"/>
    <n v="2148570"/>
    <s v="[EirmtpvjsSceCNTg]"/>
    <x v="1"/>
    <s v="Pend. Cierre Material"/>
    <d v="2024-03-15T00:00:00"/>
    <x v="878"/>
    <d v="2024-03-25T00:00:00"/>
    <d v="2024-04-08T00:00:00"/>
    <m/>
    <d v="2024-04-22T00:00:00"/>
    <d v="2024-05-02T00:00:00"/>
    <s v="519 CONDOR"/>
    <s v="N/A"/>
    <s v="519 CONDOR"/>
    <n v="25.590000331401825"/>
    <n v="0"/>
    <n v="11.645600125515461"/>
    <n v="37.235600456917282"/>
    <n v="42.596488000000001"/>
    <n v="-5.3608875430827183"/>
    <n v="42.596488000000008"/>
    <n v="-5.3608875430827254"/>
  </r>
  <r>
    <x v="1"/>
    <s v="Lista Espera FTTH"/>
    <x v="3"/>
    <s v="HFA/09/ARANDA DE DUERO#2024-0961003-8437148#Plaza de la Ribera 17"/>
    <n v="8609610"/>
    <s v="[irvceCNTFg]"/>
    <x v="0"/>
    <s v="Confirmado"/>
    <m/>
    <x v="877"/>
    <d v="2024-03-15T00:00:00"/>
    <d v="2024-03-15T00:00:00"/>
    <m/>
    <d v="2024-04-12T00:00:00"/>
    <d v="2024-04-23T00:00:00"/>
    <s v="519 CONDOR"/>
    <s v="N/A"/>
    <s v="519 CONDOR"/>
    <n v="17.42949977517128"/>
    <n v="0"/>
    <n v="6"/>
    <n v="23.42949977517128"/>
    <n v="32.902191999999992"/>
    <n v="-9.4726922248287124"/>
    <n v="32.902192000000007"/>
    <n v="-9.4726922248287266"/>
  </r>
  <r>
    <x v="1"/>
    <s v="Sin Definir"/>
    <x v="4"/>
    <s v="CANOVELLES:Z76315-1 0COBR A111"/>
    <n v="2151286"/>
    <s v="[EirmtpvcP]"/>
    <x v="2"/>
    <s v="Parámetros de Control"/>
    <d v="2024-03-18T00:00:00"/>
    <x v="868"/>
    <d v="2024-04-04T00:00:00"/>
    <m/>
    <d v="2024-04-24T00:00:00"/>
    <m/>
    <m/>
    <s v="N/A"/>
    <s v="N/A"/>
    <s v="N/A"/>
    <n v="0"/>
    <n v="0"/>
    <n v="0"/>
    <n v="0"/>
    <n v="9.4046849999999989"/>
    <n v="-9.4046849999999989"/>
    <n v="9.4046850000000006"/>
    <n v="-9.4046850000000006"/>
  </r>
  <r>
    <x v="1"/>
    <s v="Sin Definir"/>
    <x v="4"/>
    <s v="CANOVELLES:Z76733-1 0COBR A106"/>
    <n v="2151415"/>
    <s v="[EirmtpvcP]"/>
    <x v="2"/>
    <s v="Parámetros de Control"/>
    <d v="2024-03-18T00:00:00"/>
    <x v="862"/>
    <d v="2024-04-08T00:00:00"/>
    <m/>
    <d v="2024-04-24T00:00:00"/>
    <m/>
    <m/>
    <s v="N/A"/>
    <s v="N/A"/>
    <s v="N/A"/>
    <n v="0"/>
    <n v="0"/>
    <n v="0"/>
    <n v="0"/>
    <n v="12.854424999999999"/>
    <n v="-12.854424999999999"/>
    <n v="12.854424999999999"/>
    <n v="-12.854424999999999"/>
  </r>
  <r>
    <x v="1"/>
    <s v="Sin Definir"/>
    <x v="4"/>
    <s v="TERRASSA/AMAT:Z117256-1 0COBR A109"/>
    <n v="2152283"/>
    <s v="[EirmtpvcaCNTfF]"/>
    <x v="5"/>
    <s v="Solicitada Anulación"/>
    <d v="2024-03-18T00:00:00"/>
    <x v="878"/>
    <d v="2024-03-25T00:00:00"/>
    <m/>
    <m/>
    <d v="2024-05-20T00:00:00"/>
    <d v="2024-05-27T00:00:00"/>
    <s v="N/A"/>
    <s v="N/A"/>
    <s v="N/A"/>
    <n v="0"/>
    <n v="0"/>
    <n v="0"/>
    <n v="0"/>
    <n v="12.055844"/>
    <n v="-12.055844"/>
    <n v="12.055844"/>
    <n v="-12.055844"/>
  </r>
  <r>
    <x v="1"/>
    <s v="Lista Espera FTTH"/>
    <x v="3"/>
    <s v="TARDAJOS:Z382278 COMERCIAL24 A101"/>
    <n v="2152675"/>
    <s v="[EirmtpvjsSceCNTfFg]"/>
    <x v="0"/>
    <s v="Confirmado"/>
    <d v="2024-03-19T00:00:00"/>
    <x v="872"/>
    <d v="2024-03-20T00:00:00"/>
    <d v="2024-03-25T00:00:00"/>
    <m/>
    <d v="2024-04-19T00:00:00"/>
    <d v="2024-05-03T00:00:00"/>
    <s v="519 CONDOR"/>
    <s v="N/A"/>
    <s v="519 CONDOR"/>
    <n v="47.760000340640545"/>
    <n v="0"/>
    <n v="13.261200084063411"/>
    <n v="61.021200424703956"/>
    <n v="88.767595000000014"/>
    <n v="-27.746394575296058"/>
    <n v="88.767595"/>
    <n v="-27.746394575296044"/>
  </r>
  <r>
    <x v="1"/>
    <s v="Lista Espera FTTH"/>
    <x v="3"/>
    <s v="LdE/09/Burgos#SO2403106547368 #Calle San Bruno 7 (PATIO)"/>
    <n v="8609874"/>
    <s v="[irvceCNTFg]"/>
    <x v="0"/>
    <s v="Confirmado"/>
    <m/>
    <x v="151"/>
    <d v="2024-03-19T00:00:00"/>
    <d v="2024-03-19T00:00:00"/>
    <m/>
    <d v="2024-04-09T00:00:00"/>
    <d v="2024-04-22T00:00:00"/>
    <s v="519 CONDOR"/>
    <s v="N/A"/>
    <s v="519 CONDOR"/>
    <n v="22.275699555873871"/>
    <n v="0"/>
    <n v="6"/>
    <n v="28.275699555873871"/>
    <n v="49.355538000000003"/>
    <n v="-21.079838444126132"/>
    <n v="49.35553800000001"/>
    <n v="-21.079838444126139"/>
  </r>
  <r>
    <x v="1"/>
    <s v="Lista Espera FTTH"/>
    <x v="3"/>
    <s v="LdE/09/Valle de Mena#SO2401101407827#Calle Poligono Industrial 14"/>
    <n v="8610059"/>
    <s v="[irvceCNTFg]"/>
    <x v="0"/>
    <s v="Confirmado"/>
    <m/>
    <x v="151"/>
    <d v="2024-03-19T00:00:00"/>
    <d v="2024-03-19T00:00:00"/>
    <m/>
    <d v="2024-05-06T00:00:00"/>
    <d v="2024-05-16T00:00:00"/>
    <s v="519 CONDOR"/>
    <s v="N/A"/>
    <s v="519 CONDOR"/>
    <n v="67.804501920938492"/>
    <n v="0"/>
    <n v="6"/>
    <n v="73.804501920938492"/>
    <n v="83.847780999999998"/>
    <n v="-10.043279079061506"/>
    <n v="83.847780999999998"/>
    <n v="-10.043279079061506"/>
  </r>
  <r>
    <x v="1"/>
    <s v="Ampliaciones"/>
    <x v="3"/>
    <s v="PPLG. (09):AmpliacionCTOSat 20464 Exp 525897"/>
    <n v="8610462"/>
    <s v="[irvceCNTFg]"/>
    <x v="0"/>
    <s v="Confirmado"/>
    <m/>
    <x v="872"/>
    <d v="2024-03-20T00:00:00"/>
    <d v="2024-03-20T00:00:00"/>
    <m/>
    <d v="2024-04-15T00:00:00"/>
    <d v="2024-04-22T00:00:00"/>
    <s v="519 CONDOR"/>
    <s v="N/A"/>
    <s v="N/A"/>
    <n v="9.9592000544071198"/>
    <n v="0"/>
    <n v="0"/>
    <n v="9.9592000544071198"/>
    <n v="22.090054000000002"/>
    <n v="-12.130853945592882"/>
    <n v="22.090054000000002"/>
    <n v="-12.130853945592882"/>
  </r>
  <r>
    <x v="1"/>
    <s v="Lista Espera FTTH"/>
    <x v="3"/>
    <s v="LdE/09/Castrojeriz#2024-09-70003-8366817#Carretera de Hontanas 2"/>
    <n v="8610639"/>
    <s v="[irvaex]"/>
    <x v="5"/>
    <s v="Solicitada Anulación"/>
    <m/>
    <x v="859"/>
    <d v="2024-03-22T00:00:00"/>
    <d v="2024-07-03T00:00:00"/>
    <m/>
    <m/>
    <m/>
    <s v="519 CONDOR"/>
    <s v="N/A"/>
    <s v="519 CONDOR"/>
    <n v="117.11900176358222"/>
    <n v="0"/>
    <n v="10.179999828338623"/>
    <n v="127.29900159192084"/>
    <n v="10.18"/>
    <n v="117.11900159192083"/>
    <n v="0"/>
    <n v="127.29900159192084"/>
  </r>
  <r>
    <x v="1"/>
    <s v="Lista Espera FTTH"/>
    <x v="3"/>
    <s v="LdE/09/Vadocondes#2024-09-61024-8426984#Carretera Nacional Ciento Vein"/>
    <n v="8611254"/>
    <s v="[irvceCNTFg]"/>
    <x v="0"/>
    <s v="Confirmado"/>
    <m/>
    <x v="878"/>
    <d v="2024-03-25T00:00:00"/>
    <d v="2024-03-26T00:00:00"/>
    <m/>
    <d v="2024-04-18T00:00:00"/>
    <d v="2024-04-29T00:00:00"/>
    <s v="519 CONDOR"/>
    <s v="N/A"/>
    <s v="519 CONDOR"/>
    <n v="19.036400228738785"/>
    <n v="0"/>
    <n v="6"/>
    <n v="25.036400228738785"/>
    <n v="65.045158999999998"/>
    <n v="-40.008758771261213"/>
    <n v="65.045158999999998"/>
    <n v="-40.008758771261213"/>
  </r>
  <r>
    <x v="1"/>
    <s v="Lista Espera FTTH"/>
    <x v="3"/>
    <s v="LdE/09/Neila#SO2403106554298 #Diseminado Diseminado 9"/>
    <n v="8611814"/>
    <s v="[EirvceLCNTFg]"/>
    <x v="0"/>
    <s v="Confirmado"/>
    <d v="2024-09-03T00:00:00"/>
    <x v="725"/>
    <d v="2024-03-26T00:00:00"/>
    <d v="2025-09-02T00:00:00"/>
    <m/>
    <d v="2025-10-16T00:00:00"/>
    <d v="2025-10-31T00:00:00"/>
    <s v="519 CONDOR"/>
    <s v="N/A"/>
    <s v="519 CONDOR"/>
    <n v="70.965000241994858"/>
    <n v="0"/>
    <n v="6"/>
    <n v="76.965000241994858"/>
    <n v="61.711612000000002"/>
    <n v="15.253388241994855"/>
    <n v="61.711612000000002"/>
    <n v="15.253388241994855"/>
  </r>
  <r>
    <x v="1"/>
    <s v="Lista Espera FTTH"/>
    <x v="3"/>
    <s v="LdE/09/Rozas#SO2403106549450 #Lugar Rozas 48"/>
    <n v="8611862"/>
    <s v="[EidrvP]"/>
    <x v="2"/>
    <s v="Otras Causas"/>
    <d v="2024-09-03T00:00:00"/>
    <x v="725"/>
    <d v="2024-03-26T00:00:00"/>
    <m/>
    <d v="2024-05-31T00:00:00"/>
    <m/>
    <m/>
    <s v="N/A"/>
    <s v="N/A"/>
    <s v="N/A"/>
    <n v="0"/>
    <n v="0"/>
    <n v="0"/>
    <n v="0"/>
    <n v="15.276"/>
    <n v="-15.276"/>
    <n v="7.7799999999999994"/>
    <n v="-7.7799999999999994"/>
  </r>
  <r>
    <x v="1"/>
    <s v="Lista Espera FTTH"/>
    <x v="3"/>
    <s v="LdE/09/Rozas#2024-09-73001-8542999#Calle Real 41"/>
    <n v="8611863"/>
    <s v="[EidrvP]"/>
    <x v="2"/>
    <s v="Otras Causas"/>
    <d v="2024-08-30T00:00:00"/>
    <x v="725"/>
    <d v="2024-03-26T00:00:00"/>
    <m/>
    <d v="2024-05-29T00:00:00"/>
    <m/>
    <m/>
    <s v="N/A"/>
    <s v="N/A"/>
    <s v="N/A"/>
    <n v="0"/>
    <n v="0"/>
    <n v="0"/>
    <n v="0"/>
    <n v="19.332000000000001"/>
    <n v="-19.332000000000001"/>
    <n v="7.7799999999999994"/>
    <n v="-7.7799999999999994"/>
  </r>
  <r>
    <x v="1"/>
    <s v="Lista Espera FTTH"/>
    <x v="3"/>
    <s v="LdE/09/Salas de los Infantes#2024-09-69018-8546087#Urbanización Parque"/>
    <n v="8613666"/>
    <s v="[irvceCNTFg]"/>
    <x v="0"/>
    <s v="Confirmado"/>
    <m/>
    <x v="864"/>
    <d v="2024-04-05T00:00:00"/>
    <d v="2024-04-08T00:00:00"/>
    <m/>
    <d v="2024-04-17T00:00:00"/>
    <d v="2024-04-25T00:00:00"/>
    <s v="519 CONDOR"/>
    <s v="N/A"/>
    <s v="519 CONDOR"/>
    <n v="15.672400087118149"/>
    <n v="0"/>
    <n v="6"/>
    <n v="21.672400087118149"/>
    <n v="30.753876000000002"/>
    <n v="-9.081475912881853"/>
    <n v="30.753876000000002"/>
    <n v="-9.081475912881853"/>
  </r>
  <r>
    <x v="1"/>
    <s v="Greenfield"/>
    <x v="3"/>
    <s v="09/BG.VI-GREENFIELD: CL ESTEBAN SAEZ DE ALVARADO 62, BURGOS"/>
    <n v="8609367"/>
    <s v="[EirveCNTg]"/>
    <x v="1"/>
    <s v="Pend. Cierre Material"/>
    <d v="2024-04-09T00:00:00"/>
    <x v="879"/>
    <d v="2024-04-23T00:00:00"/>
    <d v="2024-04-29T00:00:00"/>
    <m/>
    <d v="2024-05-06T00:00:00"/>
    <d v="2024-05-15T00:00:00"/>
    <s v="N/A"/>
    <s v="N/A"/>
    <s v="N/A"/>
    <n v="0"/>
    <n v="0"/>
    <n v="0"/>
    <n v="0"/>
    <n v="52.784933000000002"/>
    <n v="-52.784933000000002"/>
    <n v="52.784933000000002"/>
    <n v="-52.784933000000002"/>
  </r>
  <r>
    <x v="1"/>
    <s v="Lista Espera FTTH"/>
    <x v="3"/>
    <s v="LdE/09/Villambistia#2024-09-6200-88579580 #Calle El Parral 6"/>
    <n v="8614715"/>
    <s v="[EirvcaCNTfF]"/>
    <x v="5"/>
    <s v="Solicitada Anulación"/>
    <d v="2024-08-07T00:00:00"/>
    <x v="24"/>
    <d v="2024-08-09T00:00:00"/>
    <m/>
    <m/>
    <d v="2025-11-04T00:00:00"/>
    <d v="2025-11-1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tapuerca#2024-09-14003-8700601#Calle San Cristobal 15"/>
    <n v="8616250"/>
    <s v="[EirvexLCNTg]"/>
    <x v="1"/>
    <s v="Pend. Cierre Material"/>
    <d v="2024-08-30T00:00:00"/>
    <x v="880"/>
    <d v="2024-08-06T00:00:00"/>
    <d v="2024-10-24T00:00:00"/>
    <m/>
    <d v="2024-11-13T00:00:00"/>
    <d v="2024-11-25T00:00:00"/>
    <s v="519 CONDOR"/>
    <s v="N/A"/>
    <s v="519 CONDOR"/>
    <n v="88.512700796127319"/>
    <n v="0"/>
    <n v="6"/>
    <n v="94.512700796127319"/>
    <n v="122.09099099999999"/>
    <n v="-27.578290203872669"/>
    <n v="122.090991"/>
    <n v="-27.578290203872683"/>
  </r>
  <r>
    <x v="1"/>
    <s v="Lista Espera FTTH"/>
    <x v="3"/>
    <s v="LdE/09/Burgos#SO2404108882017 #Calle Alfoz de Bricia 6"/>
    <n v="8616794"/>
    <s v="[irvceCNTFg]"/>
    <x v="0"/>
    <s v="Confirmado"/>
    <m/>
    <x v="149"/>
    <d v="2024-04-16T00:00:00"/>
    <d v="2024-04-17T00:00:00"/>
    <m/>
    <d v="2024-04-26T00:00:00"/>
    <d v="2024-05-03T00:00:00"/>
    <s v="519 CONDOR"/>
    <s v="N/A"/>
    <s v="519 CONDOR"/>
    <n v="22.981699883937836"/>
    <n v="0"/>
    <n v="6"/>
    <n v="28.981699883937836"/>
    <n v="30.358398999999999"/>
    <n v="-1.3766991160621629"/>
    <n v="30.358398999999999"/>
    <n v="-1.3766991160621629"/>
  </r>
  <r>
    <x v="1"/>
    <s v="Lista Espera FTTH"/>
    <x v="3"/>
    <s v="LdE/09/Itero del Castillo#SO2404108979369 #Calle Diseminados 24"/>
    <n v="8617503"/>
    <s v="[irvceCNTfFg]"/>
    <x v="0"/>
    <s v="Confirmado"/>
    <m/>
    <x v="150"/>
    <d v="2024-04-18T00:00:00"/>
    <d v="2024-04-18T00:00:00"/>
    <m/>
    <d v="2024-05-06T00:00:00"/>
    <d v="2024-05-21T00:00:00"/>
    <s v="519 CONDOR"/>
    <s v="N/A"/>
    <s v="519 CONDOR"/>
    <n v="24.545099526643753"/>
    <n v="0"/>
    <n v="6"/>
    <n v="30.545099526643753"/>
    <n v="67.124673999999999"/>
    <n v="-36.579574473356246"/>
    <n v="67.124673999999999"/>
    <n v="-36.579574473356246"/>
  </r>
  <r>
    <x v="1"/>
    <s v="Sin Definir"/>
    <x v="4"/>
    <s v="CORNELLA/GELAB:Z108935-1 UNI22 A101"/>
    <n v="2148558"/>
    <s v="[EirmtpvjsSceLCNTfg]"/>
    <x v="1"/>
    <s v="Pend. Cierre Material"/>
    <d v="2024-04-18T00:00:00"/>
    <x v="881"/>
    <d v="2024-04-30T00:00:00"/>
    <d v="2025-03-24T00:00:00"/>
    <m/>
    <d v="2025-06-12T00:00:00"/>
    <d v="2025-06-13T00:00:00"/>
    <s v="519 CONDOR"/>
    <s v="N/A"/>
    <s v="519 CONDOR"/>
    <n v="13.800000201910734"/>
    <n v="0"/>
    <n v="10.629200182947516"/>
    <n v="24.429200384858248"/>
    <n v="29.69652"/>
    <n v="-5.2673196151417514"/>
    <n v="29.69652"/>
    <n v="-5.2673196151417514"/>
  </r>
  <r>
    <x v="1"/>
    <s v="Sin Definir"/>
    <x v="4"/>
    <s v="CORNELLA/GELAB:Z108939-1 UNI22 A101"/>
    <n v="2148559"/>
    <s v="[EirmtpvjsScPf]"/>
    <x v="2"/>
    <s v="Parámetros de Control"/>
    <d v="2024-04-18T00:00:00"/>
    <x v="882"/>
    <d v="2024-05-10T00:00:00"/>
    <m/>
    <d v="2025-04-11T00:00:00"/>
    <m/>
    <m/>
    <s v="519 CONDOR"/>
    <s v="N/A"/>
    <s v="519 CONDOR"/>
    <n v="32.099999986588955"/>
    <n v="0"/>
    <n v="11.86890015790835"/>
    <n v="43.968900144497304"/>
    <n v="7.2293959999999995"/>
    <n v="36.739504144497303"/>
    <n v="7.2293959999999995"/>
    <n v="36.739504144497303"/>
  </r>
  <r>
    <x v="1"/>
    <s v="Sin Definir"/>
    <x v="4"/>
    <s v="CORNELLA/GELAB:Z123977-1 UNI22 A110"/>
    <n v="2148582"/>
    <s v="[EirmtpvjsSceLCNTg]"/>
    <x v="1"/>
    <s v="Pend. Cierre Material"/>
    <d v="2024-04-18T00:00:00"/>
    <x v="871"/>
    <d v="2024-05-03T00:00:00"/>
    <d v="2025-03-26T00:00:00"/>
    <m/>
    <d v="2025-05-09T00:00:00"/>
    <d v="2025-05-20T00:00:00"/>
    <s v="519 CONDOR"/>
    <s v="N/A"/>
    <s v="519 CONDOR"/>
    <n v="11.890000186860561"/>
    <n v="0"/>
    <n v="10.651600161084533"/>
    <n v="22.541600347945092"/>
    <n v="26.232866000000001"/>
    <n v="-3.6912656520549092"/>
    <n v="26.232865999999998"/>
    <n v="-3.6912656520549056"/>
  </r>
  <r>
    <x v="1"/>
    <s v="Sin Definir"/>
    <x v="4"/>
    <s v="B/CORTS:Z218-2 UNI22 A302"/>
    <n v="2149743"/>
    <s v="[EirmtpvjsSceLCNTf]"/>
    <x v="1"/>
    <s v="Pend. Cierre Material"/>
    <d v="2024-04-19T00:00:00"/>
    <x v="870"/>
    <d v="2024-04-29T00:00:00"/>
    <d v="2024-10-14T00:00:00"/>
    <m/>
    <d v="2024-10-16T00:00:00"/>
    <d v="2024-11-07T00:00:00"/>
    <s v="N/A"/>
    <s v="N/A"/>
    <s v="519 CONDOR"/>
    <n v="0"/>
    <n v="0"/>
    <n v="6.0100001692771912"/>
    <n v="6.0100001692771912"/>
    <n v="6.0094000000000003"/>
    <n v="6.001692771908651E-4"/>
    <n v="6.0094000000000003"/>
    <n v="6.001692771908651E-4"/>
  </r>
  <r>
    <x v="1"/>
    <s v="Sin Definir"/>
    <x v="4"/>
    <s v="B/CORTS:Z1214-3 UNI22 A313"/>
    <n v="2149744"/>
    <s v="[EirmtpvjsSceCNTfg]"/>
    <x v="1"/>
    <s v="Pend. Cierre Material"/>
    <d v="2024-04-19T00:00:00"/>
    <x v="883"/>
    <d v="2024-05-02T00:00:00"/>
    <d v="2024-10-16T00:00:00"/>
    <m/>
    <d v="2024-10-17T00:00:00"/>
    <d v="2024-10-22T00:00:00"/>
    <s v="N/A"/>
    <s v="N/A"/>
    <s v="519 CONDOR"/>
    <n v="0"/>
    <n v="0"/>
    <n v="6.4500001668930054"/>
    <n v="6.4500001668930054"/>
    <n v="6.0953430000000006"/>
    <n v="0.35465716689300475"/>
    <n v="6.0953430000000006"/>
    <n v="0.35465716689300475"/>
  </r>
  <r>
    <x v="1"/>
    <s v="Sin Definir"/>
    <x v="4"/>
    <s v="B/CORTS:Z3157-3 UNI22 A323"/>
    <n v="2149745"/>
    <s v="[EirmtpvjsScaeLCNT]"/>
    <x v="5"/>
    <s v="Solicitada Anulación"/>
    <d v="2024-04-19T00:00:00"/>
    <x v="808"/>
    <d v="2024-05-07T00:00:00"/>
    <d v="2024-05-13T00:00:00"/>
    <m/>
    <d v="2025-04-08T00:00:00"/>
    <d v="2025-04-09T00:00:00"/>
    <s v="519 CONDOR"/>
    <s v="N/A"/>
    <s v="519 CONDOR"/>
    <n v="19.760000355541706"/>
    <n v="0"/>
    <n v="11.06320015989542"/>
    <n v="30.823200515437126"/>
    <n v="9.0229459999999992"/>
    <n v="21.800254515437125"/>
    <n v="9.022946000000001"/>
    <n v="21.800254515437125"/>
  </r>
  <r>
    <x v="1"/>
    <s v="Sin Definir"/>
    <x v="4"/>
    <s v="B/CORTS:Z3597-1 UNI22 A328"/>
    <n v="2149746"/>
    <s v="[EirmtpvjsSceCNTfg]"/>
    <x v="1"/>
    <s v="Pend. Cierre Material"/>
    <d v="2024-04-19T00:00:00"/>
    <x v="870"/>
    <d v="2024-04-29T00:00:00"/>
    <d v="2024-10-16T00:00:00"/>
    <m/>
    <d v="2024-10-17T00:00:00"/>
    <d v="2024-10-25T00:00:00"/>
    <s v="N/A"/>
    <s v="N/A"/>
    <s v="519 CONDOR"/>
    <n v="0"/>
    <n v="0"/>
    <n v="6.4500001668930054"/>
    <n v="6.4500001668930054"/>
    <n v="6.0953430000000006"/>
    <n v="0.35465716689300475"/>
    <n v="6.0953430000000006"/>
    <n v="0.35465716689300475"/>
  </r>
  <r>
    <x v="1"/>
    <s v="Lista Espera FTTH"/>
    <x v="3"/>
    <s v="LdE/09/Aranda de Duero#2024-09-61003-8774122 #Calle Valladolid 1"/>
    <n v="8618089"/>
    <s v="[irvceCNTFg]"/>
    <x v="0"/>
    <s v="Confirmado"/>
    <m/>
    <x v="884"/>
    <d v="2024-07-16T00:00:00"/>
    <d v="2024-07-16T00:00:00"/>
    <m/>
    <d v="2025-01-10T00:00:00"/>
    <d v="2025-01-13T00:00:00"/>
    <s v="519 CONDOR"/>
    <s v="N/A"/>
    <s v="519 CONDOR"/>
    <n v="89.529198855161667"/>
    <n v="0"/>
    <n v="6"/>
    <n v="95.529198855161667"/>
    <n v="116.04446300000001"/>
    <n v="-20.515264144838341"/>
    <n v="116.04446300000001"/>
    <n v="-20.515264144838341"/>
  </r>
  <r>
    <x v="1"/>
    <s v="Lista Espera FTTH"/>
    <x v="3"/>
    <s v="LdE/09/Villasana de Mena#SO2403106378265 #Avenida Teresa Peña 2"/>
    <n v="8618592"/>
    <s v="[EirvceLCNTFg]"/>
    <x v="0"/>
    <s v="Confirmado"/>
    <d v="2024-09-03T00:00:00"/>
    <x v="879"/>
    <d v="2024-04-23T00:00:00"/>
    <d v="2025-07-24T00:00:00"/>
    <m/>
    <d v="2025-10-10T00:00:00"/>
    <d v="2025-10-24T00:00:00"/>
    <s v="519 CONDOR"/>
    <s v="N/A"/>
    <s v="519 CONDOR"/>
    <n v="67.60659978103638"/>
    <n v="0"/>
    <n v="6"/>
    <n v="73.60659978103638"/>
    <n v="87.979838999999998"/>
    <n v="-14.373239218963619"/>
    <n v="87.979839000000013"/>
    <n v="-14.373239218963633"/>
  </r>
  <r>
    <x v="1"/>
    <s v="Sin Definir"/>
    <x v="6"/>
    <s v="INFIESTO:Z373534-15 ZCRIT A101"/>
    <n v="2151299"/>
    <s v="[iP]"/>
    <x v="2"/>
    <s v="Parámetros de Control"/>
    <m/>
    <x v="874"/>
    <d v="2024-04-24T00:00:00"/>
    <m/>
    <d v="2024-04-24T00:00:00"/>
    <m/>
    <m/>
    <s v="N/A"/>
    <s v="N/A"/>
    <s v="N/A"/>
    <n v="0"/>
    <n v="0"/>
    <n v="0"/>
    <n v="0"/>
    <n v="0"/>
    <n v="0"/>
    <n v="0"/>
    <n v="0"/>
  </r>
  <r>
    <x v="1"/>
    <s v="Sin Definir"/>
    <x v="6"/>
    <s v="CANGAS ONIS:Z329586-3 ZCRIT A101"/>
    <n v="2150729"/>
    <s v="[iP]"/>
    <x v="2"/>
    <s v="Parámetros de Control"/>
    <m/>
    <x v="874"/>
    <d v="2024-04-24T00:00:00"/>
    <m/>
    <d v="2024-04-24T00:00:00"/>
    <m/>
    <m/>
    <s v="N/A"/>
    <s v="N/A"/>
    <s v="N/A"/>
    <n v="0"/>
    <n v="0"/>
    <n v="0"/>
    <n v="0"/>
    <n v="0"/>
    <n v="0"/>
    <n v="0"/>
    <n v="0"/>
  </r>
  <r>
    <x v="1"/>
    <s v="Lista Espera FTTH"/>
    <x v="3"/>
    <s v="LdE/09/Villaldemiro#SO2402104342087 #Calle Santa Juliana 5"/>
    <n v="8619598"/>
    <s v="[EirvPM]"/>
    <x v="2"/>
    <s v="Otras Causas"/>
    <d v="2024-08-26T00:00:00"/>
    <x v="747"/>
    <d v="2024-04-25T00:00:00"/>
    <m/>
    <d v="2024-05-24T00:00:00"/>
    <m/>
    <m/>
    <s v="N/A"/>
    <s v="N/A"/>
    <s v="N/A"/>
    <n v="0"/>
    <n v="0"/>
    <n v="0"/>
    <n v="0"/>
    <n v="6"/>
    <n v="-6"/>
    <n v="3.5999999999999996"/>
    <n v="-3.5999999999999996"/>
  </r>
  <r>
    <x v="1"/>
    <s v="Sin Definir"/>
    <x v="3"/>
    <s v="PANCORBO:Z382846 COMERCIAL24 A101"/>
    <n v="2158663"/>
    <s v="[EirmtpvjsSceCPNTfFg]"/>
    <x v="0"/>
    <s v="Confirmado"/>
    <d v="2024-04-26T00:00:00"/>
    <x v="885"/>
    <d v="2024-06-25T00:00:00"/>
    <d v="2024-09-02T00:00:00"/>
    <m/>
    <d v="2024-09-02T00:00:00"/>
    <d v="2024-09-16T00:00:00"/>
    <s v="N/A"/>
    <s v="N/A"/>
    <s v="N/A"/>
    <n v="0"/>
    <n v="0"/>
    <n v="0"/>
    <n v="0"/>
    <n v="728.84714499999984"/>
    <n v="-728.84714499999984"/>
    <n v="728.84714499999995"/>
    <n v="-728.84714499999995"/>
  </r>
  <r>
    <x v="1"/>
    <s v="Sin Definir"/>
    <x v="6"/>
    <s v="NUEVA LLANES:Z358331 UNICO21 A102"/>
    <n v="2016672"/>
    <s v="[EirmtpvjsSceLCP]"/>
    <x v="2"/>
    <s v="Parámetros de Control"/>
    <d v="2022-08-04T00:00:00"/>
    <x v="477"/>
    <d v="2022-11-29T00:00:00"/>
    <d v="2025-10-09T00:00:00"/>
    <d v="2025-11-13T00:00:00"/>
    <m/>
    <m/>
    <s v="519 CONDOR"/>
    <s v="519 CONDOR"/>
    <s v="519 CONDOR"/>
    <n v="82.569999922066927"/>
    <n v="1.9200000166893005"/>
    <n v="15.636299785309291"/>
    <n v="100.12629972406552"/>
    <n v="81.120999999999995"/>
    <n v="19.005299724065523"/>
    <n v="81.120999999999995"/>
    <n v="19.005299724065523"/>
  </r>
  <r>
    <x v="1"/>
    <s v="Sin Definir"/>
    <x v="6"/>
    <s v="GIJON/PUMARIN:Z144295-1 UNI21 A109"/>
    <n v="2010495"/>
    <s v="[EirmtpvjsSceCNTg]"/>
    <x v="1"/>
    <s v="Pend. Cierre Material"/>
    <d v="2022-08-04T00:00:00"/>
    <x v="598"/>
    <d v="2022-09-23T00:00:00"/>
    <d v="2024-05-03T00:00:00"/>
    <m/>
    <d v="2024-06-21T00:00:00"/>
    <d v="2024-07-04T00:00:00"/>
    <s v="519 CONDOR"/>
    <s v="N/A"/>
    <s v="519 CONDOR"/>
    <n v="162.88000094145536"/>
    <n v="0"/>
    <n v="21.219500344108781"/>
    <n v="184.09950128556414"/>
    <n v="225.149314"/>
    <n v="-41.049812714435859"/>
    <n v="225.149314"/>
    <n v="-41.049812714435859"/>
  </r>
  <r>
    <x v="1"/>
    <s v="Sin Definir"/>
    <x v="6"/>
    <s v="LUGAR ABAJO:Z372676 UNICO21 A101"/>
    <n v="2055040"/>
    <s v="[EirmtpvjsSceLCNTfFg]"/>
    <x v="0"/>
    <s v="Confirmado"/>
    <d v="2022-12-02T00:00:00"/>
    <x v="373"/>
    <d v="2023-02-02T00:00:00"/>
    <d v="2024-05-02T00:00:00"/>
    <m/>
    <d v="2024-12-03T00:00:00"/>
    <d v="2025-01-07T00:00:00"/>
    <s v="519 CONDOR"/>
    <s v="N/A"/>
    <s v="519 CONDOR"/>
    <n v="123.0799994841218"/>
    <n v="0"/>
    <n v="18.439099786748741"/>
    <n v="141.51909927087053"/>
    <n v="254.44246400000003"/>
    <n v="-112.9233647291295"/>
    <n v="181.02646400000003"/>
    <n v="-39.507364729129506"/>
  </r>
  <r>
    <x v="1"/>
    <s v="Sin Definir"/>
    <x v="6"/>
    <s v="LUGAR ABAJO:Z372684 UNICO21 A101"/>
    <n v="2055045"/>
    <s v="[EirmtpvjsSceLCP]"/>
    <x v="2"/>
    <s v="Obras Promotoras"/>
    <d v="2022-12-02T00:00:00"/>
    <x v="886"/>
    <d v="2023-01-27T00:00:00"/>
    <d v="2025-11-03T00:00:00"/>
    <d v="2024-05-28T00:00:00"/>
    <m/>
    <m/>
    <s v="519 CONDOR"/>
    <s v="N/A"/>
    <s v="519 CONDOR"/>
    <n v="105.30999982357025"/>
    <n v="0"/>
    <n v="17.11399979500473"/>
    <n v="122.42399961857498"/>
    <n v="68.336191000000014"/>
    <n v="54.087808618574968"/>
    <n v="68.336191000000014"/>
    <n v="54.087808618574968"/>
  </r>
  <r>
    <x v="1"/>
    <s v="Sin Definir"/>
    <x v="6"/>
    <s v="LUGAR ABAJO:Z372689 UNICO21 A101"/>
    <n v="2055049"/>
    <s v="[EirmtpvjsScexLP]"/>
    <x v="2"/>
    <s v="Parámetros de Control"/>
    <d v="2022-12-13T00:00:00"/>
    <x v="662"/>
    <d v="2022-12-29T00:00:00"/>
    <d v="2025-11-03T00:00:00"/>
    <d v="2025-09-26T00:00:00"/>
    <m/>
    <m/>
    <s v="519 CONDOR"/>
    <s v="519 CONDOR"/>
    <s v="519 CONDOR"/>
    <n v="381.87000069022179"/>
    <n v="4.4900000095367432"/>
    <n v="39.923799164210266"/>
    <n v="426.2837998639688"/>
    <n v="9.09"/>
    <n v="417.19379986396882"/>
    <n v="9.09"/>
    <n v="417.19379986396882"/>
  </r>
  <r>
    <x v="1"/>
    <s v="Sin Definir"/>
    <x v="6"/>
    <s v="LUGAR ABAJO:Z372703 UNICO21 A101"/>
    <n v="2055051"/>
    <s v="[EirmtpvjsScexP]"/>
    <x v="2"/>
    <s v="Parámetros de Control"/>
    <d v="2022-12-02T00:00:00"/>
    <x v="59"/>
    <d v="2023-02-03T00:00:00"/>
    <d v="2025-11-03T00:00:00"/>
    <d v="2025-09-26T00:00:00"/>
    <m/>
    <m/>
    <s v="519 CONDOR"/>
    <s v="N/A"/>
    <s v="519 CONDOR"/>
    <n v="274.99999940395355"/>
    <n v="0"/>
    <n v="33.075700257218614"/>
    <n v="308.07569966117217"/>
    <n v="7.2720000000000002"/>
    <n v="300.80369966117217"/>
    <n v="7.2720000000000002"/>
    <n v="300.80369966117217"/>
  </r>
  <r>
    <x v="1"/>
    <s v="Sin Definir"/>
    <x v="6"/>
    <s v="VENTA RANAS:Z307769 UNICO21 A101"/>
    <n v="2064866"/>
    <s v="[EirmtpvjsScexP]"/>
    <x v="2"/>
    <s v="Parámetros de Control"/>
    <d v="2023-03-31T00:00:00"/>
    <x v="70"/>
    <d v="2023-04-28T00:00:00"/>
    <d v="2025-11-03T00:00:00"/>
    <d v="2025-09-26T00:00:00"/>
    <m/>
    <m/>
    <s v="519 CONDOR"/>
    <s v="N/A"/>
    <s v="519 CONDOR"/>
    <n v="56940.68"/>
    <n v="0"/>
    <n v="5570.2316999999994"/>
    <n v="62510.911699999997"/>
    <n v="12.725999999999999"/>
    <n v="62498.185699999995"/>
    <n v="12.725999999999999"/>
    <n v="62498.185699999995"/>
  </r>
  <r>
    <x v="1"/>
    <s v="Sin Definir"/>
    <x v="6"/>
    <s v="VENTA RANAS:Z307787 UNICO21 A101"/>
    <n v="2064870"/>
    <s v="[EirmtpvjsScexCNTg]"/>
    <x v="1"/>
    <s v="Pend. Cierre Material"/>
    <d v="2023-01-19T00:00:00"/>
    <x v="728"/>
    <d v="2023-07-03T00:00:00"/>
    <d v="2024-05-02T00:00:00"/>
    <m/>
    <d v="2024-10-01T00:00:00"/>
    <d v="2025-10-17T00:00:00"/>
    <s v="519 CONDOR"/>
    <s v="N/A"/>
    <s v="519 CONDOR"/>
    <n v="487.09999901801348"/>
    <n v="0"/>
    <n v="47.284298572444186"/>
    <n v="534.38429759045766"/>
    <n v="629.07640700000013"/>
    <n v="-94.692109409542468"/>
    <n v="609.07640700000002"/>
    <n v="-74.692109409542354"/>
  </r>
  <r>
    <x v="1"/>
    <s v="Sin Definir"/>
    <x v="6"/>
    <s v="VENTA RANAS:Z307795 UNICO21 A101"/>
    <n v="2064876"/>
    <s v="[EirmtpvjsScexLP]"/>
    <x v="2"/>
    <s v="Parámetros de Control"/>
    <d v="2023-01-19T00:00:00"/>
    <x v="120"/>
    <d v="2023-07-04T00:00:00"/>
    <d v="2025-11-03T00:00:00"/>
    <d v="2025-09-26T00:00:00"/>
    <m/>
    <m/>
    <s v="519 CONDOR"/>
    <s v="N/A"/>
    <s v="519 CONDOR"/>
    <n v="504.8199964761734"/>
    <n v="0"/>
    <n v="48.822198623518659"/>
    <n v="553.64219509969212"/>
    <n v="1.8180000000000001"/>
    <n v="551.82419509969213"/>
    <n v="1.8180000000000001"/>
    <n v="551.82419509969213"/>
  </r>
  <r>
    <x v="1"/>
    <s v="Sin Definir"/>
    <x v="6"/>
    <s v="VENTA RANAS:Z307811 UNICO21 A101"/>
    <n v="2064878"/>
    <s v="[EirmtpvjsScexP]"/>
    <x v="2"/>
    <s v="Parámetros de Control"/>
    <d v="2023-01-19T00:00:00"/>
    <x v="674"/>
    <d v="2023-05-02T00:00:00"/>
    <d v="2025-11-03T00:00:00"/>
    <d v="2025-09-26T00:00:00"/>
    <m/>
    <m/>
    <s v="519 CONDOR"/>
    <s v="N/A"/>
    <s v="519 CONDOR"/>
    <n v="951.91999480873346"/>
    <n v="0"/>
    <n v="79.491300416038143"/>
    <n v="1031.4112952247715"/>
    <n v="13.331999999999999"/>
    <n v="1018.0792952247715"/>
    <n v="13.331999999999999"/>
    <n v="1018.0792952247715"/>
  </r>
  <r>
    <x v="1"/>
    <s v="Sin Definir"/>
    <x v="6"/>
    <s v="VENTA RANAS:Z307823 UNICO21 A101"/>
    <n v="2064882"/>
    <s v="[EirmtpvjsScexCP]"/>
    <x v="2"/>
    <s v="Parámetros de Control"/>
    <d v="2023-05-01T00:00:00"/>
    <x v="887"/>
    <d v="2023-05-28T00:00:00"/>
    <d v="2025-11-03T00:00:00"/>
    <d v="2025-09-26T00:00:00"/>
    <m/>
    <m/>
    <s v="519 CONDOR"/>
    <s v="N/A"/>
    <s v="519 CONDOR"/>
    <n v="811.06001069396734"/>
    <n v="0"/>
    <n v="70.823199413496241"/>
    <n v="881.88321010746358"/>
    <n v="179.90733100000003"/>
    <n v="701.97587910746358"/>
    <n v="177.84570000000002"/>
    <n v="704.0375101074635"/>
  </r>
  <r>
    <x v="1"/>
    <s v="Sin Definir"/>
    <x v="6"/>
    <s v="VENTA RANAS:Z307763 UNICO21 A101"/>
    <n v="2065139"/>
    <s v="[EirmtpvjsScexCP]"/>
    <x v="2"/>
    <s v="Parámetros de Control"/>
    <d v="2023-03-31T00:00:00"/>
    <x v="728"/>
    <d v="2023-07-03T00:00:00"/>
    <d v="2025-11-03T00:00:00"/>
    <d v="2025-09-26T00:00:00"/>
    <m/>
    <m/>
    <s v="519 CONDOR"/>
    <s v="N/A"/>
    <s v="519 CONDOR"/>
    <n v="424.90999966114759"/>
    <n v="0"/>
    <n v="43.448299512677636"/>
    <n v="468.35829917382523"/>
    <n v="107.57174099999999"/>
    <n v="360.78655817382526"/>
    <n v="106.11499999999999"/>
    <n v="362.24329917382522"/>
  </r>
  <r>
    <x v="1"/>
    <s v="Sin Definir"/>
    <x v="6"/>
    <s v="VENTA RANAS:Z307789 UNICO21 A101"/>
    <n v="2065142"/>
    <s v="[EirmtpvjsScexLP]"/>
    <x v="2"/>
    <s v="Parámetros de Control"/>
    <d v="2023-06-01T00:00:00"/>
    <x v="888"/>
    <d v="2023-07-16T00:00:00"/>
    <d v="2025-11-03T00:00:00"/>
    <d v="2025-09-26T00:00:00"/>
    <m/>
    <m/>
    <s v="519 CONDOR"/>
    <s v="N/A"/>
    <s v="519 CONDOR"/>
    <n v="423.29999800026417"/>
    <n v="0"/>
    <n v="43.033200034651145"/>
    <n v="466.33319803491531"/>
    <n v="0"/>
    <n v="466.33319803491531"/>
    <n v="0"/>
    <n v="466.33319803491531"/>
  </r>
  <r>
    <x v="1"/>
    <s v="Sin Definir"/>
    <x v="6"/>
    <s v="VENTA RANAS:Z307802 UNICO21 A101"/>
    <n v="2065143"/>
    <s v="[EirmtpvjsSceCNTfFg]"/>
    <x v="0"/>
    <s v="Confirmado"/>
    <d v="2023-08-08T00:00:00"/>
    <x v="20"/>
    <d v="2023-08-23T00:00:00"/>
    <d v="2024-05-02T00:00:00"/>
    <m/>
    <d v="2025-01-17T00:00:00"/>
    <d v="2025-01-24T00:00:00"/>
    <s v="519 CONDOR"/>
    <s v="N/A"/>
    <s v="519 CONDOR"/>
    <n v="274.60000048577785"/>
    <n v="0"/>
    <n v="28.698299920596924"/>
    <n v="303.29830040637478"/>
    <n v="247.72773200000006"/>
    <n v="55.570568406374719"/>
    <n v="247.72773200000003"/>
    <n v="55.570568406374747"/>
  </r>
  <r>
    <x v="1"/>
    <s v="Sin Definir"/>
    <x v="6"/>
    <s v="VENTA RANAS:Z307814 UNICO21 A101"/>
    <n v="2065147"/>
    <s v="[EirmtpvjsScexP]"/>
    <x v="2"/>
    <s v="Parámetros de Control"/>
    <d v="2023-03-31T00:00:00"/>
    <x v="675"/>
    <d v="2023-05-04T00:00:00"/>
    <d v="2025-11-03T00:00:00"/>
    <d v="2025-09-26T00:00:00"/>
    <m/>
    <m/>
    <s v="519 CONDOR"/>
    <s v="N/A"/>
    <s v="519 CONDOR"/>
    <n v="290.58000020682812"/>
    <n v="0"/>
    <n v="33.991999980390062"/>
    <n v="324.57200018721818"/>
    <n v="3.6360000000000001"/>
    <n v="320.93600018721816"/>
    <n v="3.6360000000000001"/>
    <n v="320.93600018721816"/>
  </r>
  <r>
    <x v="1"/>
    <s v="Lista Espera FTTH"/>
    <x v="3"/>
    <s v="LdE/09/Burgos#2024-09-10002-8812321#Calle Valle de Valdebezana 3"/>
    <n v="8620679"/>
    <s v="[irvceCNTFg]"/>
    <x v="0"/>
    <s v="Confirmado"/>
    <m/>
    <x v="883"/>
    <d v="2024-05-02T00:00:00"/>
    <d v="2024-05-03T00:00:00"/>
    <m/>
    <d v="2024-05-09T00:00:00"/>
    <d v="2024-05-28T00:00:00"/>
    <s v="519 CONDOR"/>
    <s v="N/A"/>
    <s v="519 CONDOR"/>
    <n v="15.600000083446503"/>
    <n v="0"/>
    <n v="6"/>
    <n v="21.600000083446503"/>
    <n v="28.570831000000002"/>
    <n v="-6.9708309165534992"/>
    <n v="28.570831000000002"/>
    <n v="-6.9708309165534992"/>
  </r>
  <r>
    <x v="1"/>
    <s v="Sin Definir"/>
    <x v="6"/>
    <s v="PANES:Z373298 UNICO21 A101"/>
    <n v="2061746"/>
    <s v="[EirmtpvjsSceL]"/>
    <x v="3"/>
    <s v="Sin Comenzar"/>
    <d v="2023-01-12T00:00:00"/>
    <x v="476"/>
    <d v="2023-06-19T00:00:00"/>
    <d v="2024-05-03T00:00:00"/>
    <m/>
    <m/>
    <m/>
    <s v="519 CONDOR"/>
    <s v="N/A"/>
    <s v="519 CONDOR"/>
    <n v="25.800000116229057"/>
    <n v="0"/>
    <n v="11.614800088819862"/>
    <n v="37.41480020504892"/>
    <n v="28.488"/>
    <n v="8.9268002050489201"/>
    <n v="2.4239999999999999"/>
    <n v="34.99080020504892"/>
  </r>
  <r>
    <x v="1"/>
    <s v="Lista Espera FTTH"/>
    <x v="3"/>
    <s v="LdE/09/Villalba de Duero#SO2404110242170 #Calle Rollo 55"/>
    <n v="8620914"/>
    <s v="[EirvPh]"/>
    <x v="2"/>
    <s v="Otras Causas"/>
    <d v="2024-08-23T00:00:00"/>
    <x v="808"/>
    <d v="2024-05-07T00:00:00"/>
    <m/>
    <d v="2024-05-22T00:00:00"/>
    <m/>
    <m/>
    <s v="519 CONDOR"/>
    <s v="519 CONDOR"/>
    <s v="519 CONDOR"/>
    <n v="80.647199776649472"/>
    <n v="4.4849998950958252"/>
    <n v="21.204664540320856"/>
    <n v="106.33686421206616"/>
    <n v="6"/>
    <n v="100.33686421206616"/>
    <n v="3.5999999999999996"/>
    <n v="102.73686421206617"/>
  </r>
  <r>
    <x v="1"/>
    <s v="Lista Espera FTTH"/>
    <x v="3"/>
    <s v="LdE/09/Covarrubias#2024-09-11004-8829331#Avenida Victor Barbadillo"/>
    <n v="8623256"/>
    <s v="[EirveLCPh]"/>
    <x v="2"/>
    <s v="Otras Causas"/>
    <d v="2024-08-23T00:00:00"/>
    <x v="889"/>
    <d v="2024-05-09T00:00:00"/>
    <d v="2026-01-13T00:00:00"/>
    <d v="2026-01-13T00:00:00"/>
    <m/>
    <m/>
    <s v="519 CONDOR"/>
    <s v="N/A"/>
    <s v="519 CONDOR"/>
    <n v="58.280100166797638"/>
    <n v="0"/>
    <n v="6"/>
    <n v="64.280100166797638"/>
    <n v="6"/>
    <n v="58.280100166797638"/>
    <n v="3.5999999999999996"/>
    <n v="60.680100166797637"/>
  </r>
  <r>
    <x v="1"/>
    <s v="Lista Espera FTTH"/>
    <x v="3"/>
    <s v="LdE/09/Burgos#SO2405110903708 #Calle Rio Nela 10"/>
    <n v="8624146"/>
    <s v="[EirvceLCNTFg]"/>
    <x v="0"/>
    <s v="Confirmado"/>
    <d v="2024-08-26T00:00:00"/>
    <x v="890"/>
    <d v="2024-05-14T00:00:00"/>
    <d v="2024-11-14T00:00:00"/>
    <m/>
    <d v="2025-01-20T00:00:00"/>
    <d v="2025-02-17T00:00:00"/>
    <s v="519 CONDOR"/>
    <s v="N/A"/>
    <s v="519 CONDOR"/>
    <n v="50.445599436759949"/>
    <n v="0"/>
    <n v="6"/>
    <n v="56.445599436759949"/>
    <n v="70.232674899999992"/>
    <n v="-13.787075463240043"/>
    <n v="77.732632000000009"/>
    <n v="-21.287032563240061"/>
  </r>
  <r>
    <x v="1"/>
    <s v="Lista Espera FTTH"/>
    <x v="3"/>
    <s v="LdE/09/Trespaderne#SO2405111096633 #Calle Santander 45"/>
    <n v="8625815"/>
    <s v="[irvcexCNTfFg]"/>
    <x v="0"/>
    <s v="Confirmado"/>
    <m/>
    <x v="891"/>
    <d v="2024-05-16T00:00:00"/>
    <d v="2024-06-26T00:00:00"/>
    <m/>
    <d v="2024-08-08T00:00:00"/>
    <d v="2024-08-20T00:00:00"/>
    <s v="519 CONDOR"/>
    <s v="N/A"/>
    <s v="519 CONDOR"/>
    <n v="18.493300080299377"/>
    <n v="0"/>
    <n v="6"/>
    <n v="24.493300080299377"/>
    <n v="39.247366999999997"/>
    <n v="-14.75406691970062"/>
    <n v="39.247366999999997"/>
    <n v="-14.75406691970062"/>
  </r>
  <r>
    <x v="1"/>
    <s v="Ampliaciones"/>
    <x v="3"/>
    <s v="BG.GA (09):AmpliacionCTOSat 13928 Exp 531537"/>
    <n v="8626219"/>
    <s v="[irvceCNTg]"/>
    <x v="1"/>
    <s v="Pend. Cierre Material"/>
    <m/>
    <x v="732"/>
    <d v="2024-05-22T00:00:00"/>
    <d v="2024-05-27T00:00:00"/>
    <m/>
    <d v="2024-05-30T00:00:00"/>
    <d v="2024-06-10T00:00:00"/>
    <s v="N/A"/>
    <s v="N/A"/>
    <s v="N/A"/>
    <n v="0"/>
    <n v="0"/>
    <n v="0"/>
    <n v="0"/>
    <n v="13.388160000000001"/>
    <n v="-13.388160000000001"/>
    <n v="13.388159999999999"/>
    <n v="-13.388159999999999"/>
  </r>
  <r>
    <x v="1"/>
    <s v="Lista Espera FTTH"/>
    <x v="3"/>
    <s v="HFT/09/BURGOS#2024-0910002-8919057#Carretera Fuentes Blancas S/N"/>
    <n v="8627214"/>
    <s v="[irvcexCNTfFg]"/>
    <x v="0"/>
    <s v="Confirmado"/>
    <m/>
    <x v="892"/>
    <d v="2024-05-21T00:00:00"/>
    <d v="2024-05-24T00:00:00"/>
    <m/>
    <d v="2024-06-29T00:00:00"/>
    <d v="2024-07-17T00:00:00"/>
    <s v="519 CONDOR"/>
    <s v="N/A"/>
    <s v="519 CONDOR"/>
    <n v="44.524600267410278"/>
    <n v="0"/>
    <n v="6"/>
    <n v="50.524600267410278"/>
    <n v="79.053342000000001"/>
    <n v="-28.528741732589722"/>
    <n v="79.053342000000001"/>
    <n v="-28.528741732589722"/>
  </r>
  <r>
    <x v="1"/>
    <s v="Lista Espera FTTH"/>
    <x v="3"/>
    <s v="LdE/09/Valle de Mena#SO2405111296116 #Calle Arenilla 5"/>
    <n v="8625819"/>
    <s v="[EirveCNTg]"/>
    <x v="1"/>
    <s v="Pend. Cierre Material"/>
    <d v="2024-08-26T00:00:00"/>
    <x v="893"/>
    <d v="2024-10-09T00:00:00"/>
    <d v="2024-10-09T00:00:00"/>
    <m/>
    <d v="2024-11-22T00:00:00"/>
    <d v="2024-12-03T00:00:00"/>
    <s v="519 CONDOR"/>
    <s v="N/A"/>
    <s v="519 CONDOR"/>
    <n v="47.701598829269415"/>
    <n v="0"/>
    <n v="6"/>
    <n v="53.701598829269415"/>
    <n v="69.436577999999997"/>
    <n v="-15.734979170730583"/>
    <n v="69.436577999999997"/>
    <n v="-15.734979170730583"/>
  </r>
  <r>
    <x v="1"/>
    <s v="Lista Espera FTTH"/>
    <x v="3"/>
    <s v="LdE/09/Villasuso de Mena#SO2405111552907 #Camino Villasuso 1"/>
    <n v="8627344"/>
    <s v="[irveCNTg]"/>
    <x v="1"/>
    <s v="Pend. Cierre Material"/>
    <m/>
    <x v="894"/>
    <d v="2024-05-23T00:00:00"/>
    <d v="2024-10-09T00:00:00"/>
    <m/>
    <d v="2024-11-22T00:00:00"/>
    <d v="2024-12-03T00:00:00"/>
    <s v="519 CONDOR"/>
    <s v="N/A"/>
    <s v="519 CONDOR"/>
    <n v="43.585599482059479"/>
    <n v="0"/>
    <n v="6"/>
    <n v="49.585599482059479"/>
    <n v="88.698134999999994"/>
    <n v="-39.112535517940515"/>
    <n v="88.698135000000008"/>
    <n v="-39.112535517940529"/>
  </r>
  <r>
    <x v="1"/>
    <s v="Lista Espera FTTH"/>
    <x v="3"/>
    <s v="LdE/09/Burgos#SO2405111332912 #Calle Concepcion 6"/>
    <n v="8626618"/>
    <s v="[irvceCNTFg]"/>
    <x v="0"/>
    <s v="Confirmado"/>
    <m/>
    <x v="895"/>
    <d v="2024-05-24T00:00:00"/>
    <d v="2024-05-24T00:00:00"/>
    <m/>
    <d v="2024-05-29T00:00:00"/>
    <d v="2024-06-10T00:00:00"/>
    <s v="N/A"/>
    <s v="N/A"/>
    <s v="N/A"/>
    <n v="0"/>
    <n v="0"/>
    <n v="0"/>
    <n v="0"/>
    <n v="24.834264000000001"/>
    <n v="-24.834264000000001"/>
    <n v="24.834264000000001"/>
    <n v="-24.834264000000001"/>
  </r>
  <r>
    <x v="1"/>
    <s v="Ampliaciones"/>
    <x v="3"/>
    <s v="ADU.MO (09):AmpliacionCTOSat 8048 Exp 534561"/>
    <n v="8628313"/>
    <s v="[EirveCNTfg]"/>
    <x v="1"/>
    <s v="Pend. Cierre Material"/>
    <d v="2024-05-29T00:00:00"/>
    <x v="761"/>
    <d v="2024-05-29T00:00:00"/>
    <d v="2024-05-29T00:00:00"/>
    <m/>
    <d v="2024-06-10T00:00:00"/>
    <d v="2024-06-20T00:00:00"/>
    <s v="N/A"/>
    <s v="N/A"/>
    <s v="N/A"/>
    <n v="0"/>
    <n v="0"/>
    <n v="0"/>
    <n v="0"/>
    <n v="31.024836999999998"/>
    <n v="-31.024836999999998"/>
    <n v="31.024836999999998"/>
    <n v="-31.024836999999998"/>
  </r>
  <r>
    <x v="1"/>
    <s v="Lista Espera FTTH"/>
    <x v="3"/>
    <s v="LdE/09/Burgos#SO2405111737562 #Paseo Isla 2"/>
    <n v="8626898"/>
    <s v="[irvceCNTFg]"/>
    <x v="0"/>
    <s v="Confirmado"/>
    <m/>
    <x v="22"/>
    <d v="2024-05-27T00:00:00"/>
    <d v="2024-05-27T00:00:00"/>
    <m/>
    <d v="2024-05-31T00:00:00"/>
    <d v="2024-06-07T00:00:00"/>
    <s v="N/A"/>
    <s v="N/A"/>
    <s v="N/A"/>
    <n v="0"/>
    <n v="0"/>
    <n v="0"/>
    <n v="0"/>
    <n v="35.459928000000005"/>
    <n v="-35.459928000000005"/>
    <n v="35.459928000000005"/>
    <n v="-35.459928000000005"/>
  </r>
  <r>
    <x v="1"/>
    <s v="Lista Espera FTTH"/>
    <x v="3"/>
    <s v="LdE/09/San Pelayo#SO2404110311126 #Lugar Diseminado Ayega 3"/>
    <n v="8630321"/>
    <s v="[EirvcaexLCNTfF]"/>
    <x v="5"/>
    <s v="Solicitada Anulación"/>
    <d v="2024-10-31T00:00:00"/>
    <x v="837"/>
    <d v="2024-09-24T00:00:00"/>
    <d v="2024-09-24T00:00:00"/>
    <m/>
    <d v="2024-10-18T00:00:00"/>
    <d v="2024-11-04T00:00:00"/>
    <s v="519 CONDOR"/>
    <s v="N/A"/>
    <s v="519 CONDOR"/>
    <n v="9.6217002868652344"/>
    <n v="0"/>
    <n v="6"/>
    <n v="15.621700286865234"/>
    <n v="3.5999999999999996"/>
    <n v="12.021700286865235"/>
    <n v="3.5999999999999996"/>
    <n v="12.021700286865235"/>
  </r>
  <r>
    <x v="1"/>
    <s v="Lista Espera FTTH"/>
    <x v="3"/>
    <s v="LdE/09/Bahabón de Esgueva#SO2405111858561 #Calle Carresendero 1"/>
    <n v="8630465"/>
    <s v="[EirvceCNTfFg]"/>
    <x v="0"/>
    <s v="Confirmado"/>
    <m/>
    <x v="110"/>
    <d v="2024-05-31T00:00:00"/>
    <d v="2024-06-14T00:00:00"/>
    <m/>
    <d v="2024-07-02T00:00:00"/>
    <d v="2024-07-17T00:00:00"/>
    <s v="519 CONDOR"/>
    <s v="N/A"/>
    <s v="519 CONDOR"/>
    <n v="37.980000138282776"/>
    <n v="0"/>
    <n v="6"/>
    <n v="43.980000138282776"/>
    <n v="41.559870999999994"/>
    <n v="2.4201291382827819"/>
    <n v="41.559871000000001"/>
    <n v="2.4201291382827748"/>
  </r>
  <r>
    <x v="1"/>
    <s v="Lista Espera FTTH"/>
    <x v="3"/>
    <s v="LdE/09/Burgos#2024-09-10032-8343312#Calle Monte de la Abadesa 76"/>
    <n v="8628323"/>
    <s v="[irvceCNTFg]"/>
    <x v="0"/>
    <s v="Confirmado"/>
    <m/>
    <x v="896"/>
    <d v="2024-07-31T00:00:00"/>
    <d v="2024-06-28T00:00:00"/>
    <m/>
    <d v="2024-08-02T00:00:00"/>
    <d v="2024-08-09T00:00:00"/>
    <s v="519 CONDOR"/>
    <s v="N/A"/>
    <s v="519 CONDOR"/>
    <n v="42.652300387620926"/>
    <n v="0"/>
    <n v="6"/>
    <n v="48.652300387620926"/>
    <n v="75.098772000000011"/>
    <n v="-26.446471612379085"/>
    <n v="75.098772000000011"/>
    <n v="-26.446471612379085"/>
  </r>
  <r>
    <x v="1"/>
    <s v="Lista Espera FTTH"/>
    <x v="3"/>
    <s v="LdE/09/Briviesca#2024-09-63001-8968788#CALLE PARAJE LA CULEBRILLA 9"/>
    <n v="8630479"/>
    <s v="[EirvceCNTFg]"/>
    <x v="0"/>
    <s v="Confirmado"/>
    <m/>
    <x v="897"/>
    <d v="2024-06-05T00:00:00"/>
    <d v="2024-06-10T00:00:00"/>
    <m/>
    <d v="2024-09-12T00:00:00"/>
    <d v="2024-09-30T00:00:00"/>
    <s v="N/A"/>
    <s v="N/A"/>
    <s v="N/A"/>
    <n v="0"/>
    <n v="0"/>
    <n v="0"/>
    <n v="0"/>
    <n v="111.02117800000001"/>
    <n v="-111.02117800000001"/>
    <n v="111.02117799999999"/>
    <n v="-111.02117799999999"/>
  </r>
  <r>
    <x v="1"/>
    <s v="Lista Espera FTTH"/>
    <x v="3"/>
    <s v="LdE/09/Santibañez-Zarzaguda#SO2406112904634#Calle Hondovilla 7"/>
    <n v="8633696"/>
    <s v="[EirvcexLCNTfg]"/>
    <x v="1"/>
    <s v="Pend. Cierre Material"/>
    <d v="2024-11-12T00:00:00"/>
    <x v="898"/>
    <d v="2024-06-11T00:00:00"/>
    <d v="2025-08-04T00:00:00"/>
    <m/>
    <d v="2025-08-24T00:00:00"/>
    <d v="2025-09-16T00:00:00"/>
    <s v="519 CONDOR"/>
    <s v="N/A"/>
    <s v="519 CONDOR"/>
    <n v="9.6217002868652344"/>
    <n v="0"/>
    <n v="6"/>
    <n v="15.621700286865234"/>
    <n v="24.973766000000001"/>
    <n v="-9.3520657131347669"/>
    <n v="24.973765999999998"/>
    <n v="-9.3520657131347633"/>
  </r>
  <r>
    <x v="1"/>
    <s v="Greenfield"/>
    <x v="3"/>
    <s v="09/BG.GA GREENFIELD : CALLE JUAN DE CARTAGENA 1 "/>
    <n v="8633920"/>
    <s v="[EirvaCNTf]"/>
    <x v="5"/>
    <s v="Solicitada Anulación"/>
    <d v="2024-06-11T00:00:00"/>
    <x v="899"/>
    <d v="2025-09-04T00:00:00"/>
    <m/>
    <m/>
    <d v="2025-12-19T00:00:00"/>
    <d v="2026-01-02T00:00:00"/>
    <s v="519 CONDOR"/>
    <s v="N/A"/>
    <s v="519 CONDOR"/>
    <n v="3528.98"/>
    <n v="0"/>
    <n v="1219.7641999999998"/>
    <n v="4748.7442000000001"/>
    <n v="13.287448999999999"/>
    <n v="4735.4567509999997"/>
    <n v="13.287448999999999"/>
    <n v="4735.4567509999997"/>
  </r>
  <r>
    <x v="1"/>
    <s v="Ampliaciones"/>
    <x v="3"/>
    <s v="BG.AR (09):AmpliacionCTOSat 16633 Exp 536035"/>
    <n v="8634177"/>
    <s v="[EirveCNTg]"/>
    <x v="1"/>
    <s v="Pend. Cierre Material"/>
    <d v="2024-06-13T00:00:00"/>
    <x v="900"/>
    <d v="2024-06-13T00:00:00"/>
    <d v="2024-06-13T00:00:00"/>
    <m/>
    <d v="2024-06-19T00:00:00"/>
    <d v="2024-06-25T00:00:00"/>
    <s v="N/A"/>
    <s v="N/A"/>
    <s v="N/A"/>
    <n v="0"/>
    <n v="0"/>
    <n v="0"/>
    <n v="0"/>
    <n v="19.419645000000003"/>
    <n v="-19.419645000000003"/>
    <n v="19.419645000000003"/>
    <n v="-19.419645000000003"/>
  </r>
  <r>
    <x v="1"/>
    <s v="Lista Espera FTTH"/>
    <x v="3"/>
    <s v="LdE/09/Burgos#SO2405111328776#Calle San Juan 3"/>
    <n v="8634808"/>
    <s v="[EirvceCNTFg]"/>
    <x v="0"/>
    <s v="Confirmado"/>
    <m/>
    <x v="901"/>
    <d v="2024-06-18T00:00:00"/>
    <d v="2024-06-18T00:00:00"/>
    <m/>
    <d v="2024-06-27T00:00:00"/>
    <d v="2024-07-16T00:00:00"/>
    <s v="519 CONDOR"/>
    <s v="N/A"/>
    <s v="519 CONDOR"/>
    <n v="9.2728999257087708"/>
    <n v="0"/>
    <n v="6"/>
    <n v="15.272899925708771"/>
    <n v="20.067354000000002"/>
    <n v="-4.7944540742912309"/>
    <n v="20.067354000000002"/>
    <n v="-4.7944540742912309"/>
  </r>
  <r>
    <x v="1"/>
    <s v="Lista Espera FTTH"/>
    <x v="3"/>
    <s v="LdE/09/Burgos#2024/0910001/8066837#Calle Cortes/ S/N"/>
    <n v="8634793"/>
    <s v="[EirvceCNTFg]"/>
    <x v="0"/>
    <s v="Confirmado"/>
    <m/>
    <x v="902"/>
    <d v="2024-06-21T00:00:00"/>
    <d v="2024-06-19T00:00:00"/>
    <m/>
    <d v="2024-07-03T00:00:00"/>
    <d v="2024-07-22T00:00:00"/>
    <s v="N/A"/>
    <s v="N/A"/>
    <s v="N/A"/>
    <n v="0"/>
    <n v="0"/>
    <n v="0"/>
    <n v="0"/>
    <n v="24.750220000000002"/>
    <n v="-24.750220000000002"/>
    <n v="24.750219999999999"/>
    <n v="-24.750219999999999"/>
  </r>
  <r>
    <x v="1"/>
    <s v="Variaciones"/>
    <x v="3"/>
    <s v="BG.GA: 46920 VAR. RED C/ ABAJO 31 VILLAFRIA"/>
    <n v="8635510"/>
    <s v="[irvcexLCNTfFg]"/>
    <x v="0"/>
    <s v="Confirmado"/>
    <m/>
    <x v="903"/>
    <d v="2025-06-24T00:00:00"/>
    <d v="2025-06-30T00:00:00"/>
    <m/>
    <d v="2025-08-14T00:00:00"/>
    <d v="2025-09-08T00:00:00"/>
    <s v="519 CONDOR"/>
    <s v="N/A"/>
    <s v="519 CONDOR"/>
    <n v="46.235199730843306"/>
    <n v="0"/>
    <n v="13.339902642485992"/>
    <n v="59.575102373329301"/>
    <n v="87.592648000000011"/>
    <n v="-28.01754562667071"/>
    <n v="87.592647999999997"/>
    <n v="-28.017545626670696"/>
  </r>
  <r>
    <x v="1"/>
    <s v="Lista Espera FTTH"/>
    <x v="3"/>
    <s v="LdE/09/Valle de Mena#SO2406112945597#Calle Partearroyo 2"/>
    <n v="8636037"/>
    <s v="[EirvcaCNTfF]"/>
    <x v="5"/>
    <s v="Solicitada Anulación"/>
    <d v="2024-07-29T00:00:00"/>
    <x v="904"/>
    <d v="2024-06-26T00:00:00"/>
    <m/>
    <m/>
    <d v="2024-08-07T00:00:00"/>
    <d v="2024-08-1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de Pomar#SO2406113262663 #Calle Alcalde Arrimadas 28"/>
    <n v="8636356"/>
    <s v="[EirvceCNTFg]"/>
    <x v="0"/>
    <s v="Confirmado"/>
    <m/>
    <x v="902"/>
    <d v="2024-06-21T00:00:00"/>
    <d v="2024-06-21T00:00:00"/>
    <m/>
    <d v="2024-07-16T00:00:00"/>
    <d v="2024-08-06T00:00:00"/>
    <s v="519 CONDOR"/>
    <s v="N/A"/>
    <s v="519 CONDOR"/>
    <n v="32.728499114513397"/>
    <n v="0"/>
    <n v="6"/>
    <n v="38.728499114513397"/>
    <n v="73.180944999999994"/>
    <n v="-34.452445885486597"/>
    <n v="73.180944999999994"/>
    <n v="-34.452445885486597"/>
  </r>
  <r>
    <x v="1"/>
    <s v="Lista Espera FTTH"/>
    <x v="3"/>
    <s v="LdE/09/Roa#2024-09-61019-8105888#Carretera La Horra, 8"/>
    <n v="8636714"/>
    <s v="[EirvceCNTF]"/>
    <x v="0"/>
    <s v="Confirmado"/>
    <m/>
    <x v="885"/>
    <d v="2024-06-25T00:00:00"/>
    <d v="2024-06-28T00:00:00"/>
    <m/>
    <d v="2024-07-02T00:00:00"/>
    <d v="2024-07-18T00:00:00"/>
    <s v="N/A"/>
    <s v="N/A"/>
    <s v="N/A"/>
    <n v="0"/>
    <n v="0"/>
    <n v="0"/>
    <n v="0"/>
    <n v="52.818100999999999"/>
    <n v="-52.818100999999999"/>
    <n v="52.818100999999999"/>
    <n v="-52.818100999999999"/>
  </r>
  <r>
    <x v="1"/>
    <s v="Ampliaciones"/>
    <x v="3"/>
    <s v="ADU.MO (09):AmpliacionCTOSat 1780 Exp 537799"/>
    <n v="8636355"/>
    <s v="[EirveCNTg]"/>
    <x v="1"/>
    <s v="Pend. Cierre Material"/>
    <d v="2024-06-27T00:00:00"/>
    <x v="812"/>
    <d v="2024-06-27T00:00:00"/>
    <d v="2024-06-27T00:00:00"/>
    <m/>
    <d v="2024-07-01T00:00:00"/>
    <d v="2024-07-05T00:00:00"/>
    <s v="519 CONDOR"/>
    <s v="N/A"/>
    <s v="519 CONDOR"/>
    <n v="15.284200191497803"/>
    <n v="0"/>
    <n v="3.8999998569488525"/>
    <n v="19.184200048446655"/>
    <n v="22.782177999999998"/>
    <n v="-3.597977951553343"/>
    <n v="22.782178000000002"/>
    <n v="-3.5979779515533465"/>
  </r>
  <r>
    <x v="1"/>
    <s v="Lista Espera FTTH"/>
    <x v="3"/>
    <s v="LdE/09/Nava de Ordunte#SO2406113665115 #Calle la Tapia 27"/>
    <n v="8636945"/>
    <s v="[EirvceLCNTfFg]"/>
    <x v="0"/>
    <s v="Confirmado"/>
    <m/>
    <x v="905"/>
    <d v="2024-07-02T00:00:00"/>
    <d v="2024-07-15T00:00:00"/>
    <m/>
    <d v="2024-12-02T00:00:00"/>
    <d v="2025-01-03T00:00:00"/>
    <s v="519 CONDOR"/>
    <s v="N/A"/>
    <s v="519 CONDOR"/>
    <n v="23.90179967880249"/>
    <n v="0"/>
    <n v="6"/>
    <n v="29.90179967880249"/>
    <n v="41.396983000000006"/>
    <n v="-11.495183321197516"/>
    <n v="41.396983000000006"/>
    <n v="-11.495183321197516"/>
  </r>
  <r>
    <x v="1"/>
    <s v="Variaciones"/>
    <x v="3"/>
    <s v="VMEN:46265 VARIAC. RED C/ ELADIO BUSTAMANTE"/>
    <n v="8600943"/>
    <s v="[EirvcexLCNTFg]"/>
    <x v="0"/>
    <s v="Confirmado"/>
    <d v="2024-06-28T00:00:00"/>
    <x v="906"/>
    <d v="2024-07-14T00:00:00"/>
    <d v="2024-08-21T00:00:00"/>
    <m/>
    <d v="2025-07-02T00:00:00"/>
    <d v="2025-07-04T00:00:00"/>
    <s v="519 CONDOR"/>
    <s v="N/A"/>
    <s v="519 CONDOR"/>
    <n v="653.11899028906225"/>
    <n v="0"/>
    <n v="63.703468369935194"/>
    <n v="716.82245865899745"/>
    <n v="439.08149799999995"/>
    <n v="277.74096065899749"/>
    <n v="439.08149800000007"/>
    <n v="277.74096065899738"/>
  </r>
  <r>
    <x v="1"/>
    <s v="Lista Espera FTTH"/>
    <x v="3"/>
    <s v="LdE/09/Aranda de Duero#SO2405112125860 #Autopista A-1 156"/>
    <n v="8641710"/>
    <s v="[irvceCNTFg]"/>
    <x v="0"/>
    <s v="Confirmado"/>
    <m/>
    <x v="12"/>
    <d v="2024-07-05T00:00:00"/>
    <d v="2024-07-05T00:00:00"/>
    <m/>
    <d v="2024-08-08T00:00:00"/>
    <d v="2024-08-20T00:00:00"/>
    <s v="519 CONDOR"/>
    <s v="N/A"/>
    <s v="519 CONDOR"/>
    <n v="22.178100347518921"/>
    <n v="0"/>
    <n v="6"/>
    <n v="28.178100347518921"/>
    <n v="56.376294000000009"/>
    <n v="-28.198193652481088"/>
    <n v="56.376294000000009"/>
    <n v="-28.198193652481088"/>
  </r>
  <r>
    <x v="1"/>
    <s v="Lista Espera FTTH"/>
    <x v="3"/>
    <s v="LdE/09/Burgos#2024-09-10002-8125735#Avenida Cantabria 111"/>
    <n v="8642455"/>
    <s v="[EirvceCNTFg]"/>
    <x v="0"/>
    <s v="Confirmado"/>
    <m/>
    <x v="12"/>
    <d v="2024-07-05T00:00:00"/>
    <d v="2024-07-08T00:00:00"/>
    <m/>
    <d v="2024-07-11T00:00:00"/>
    <d v="2024-07-29T00:00:00"/>
    <s v="519 CONDOR"/>
    <s v="N/A"/>
    <s v="519 CONDOR"/>
    <n v="13.860499799251556"/>
    <n v="0"/>
    <n v="6"/>
    <n v="19.860499799251556"/>
    <n v="42.257737999999996"/>
    <n v="-22.39723820074844"/>
    <n v="42.257738000000003"/>
    <n v="-22.397238200748447"/>
  </r>
  <r>
    <x v="1"/>
    <s v="Lista Espera FTTH"/>
    <x v="3"/>
    <s v="LdE/09/Valle de Losa#SO2406114755105 #Calle Somo 4"/>
    <n v="8643653"/>
    <s v="[EirvPMh]"/>
    <x v="2"/>
    <s v="Otras Causas"/>
    <m/>
    <x v="907"/>
    <d v="2024-07-09T00:00:00"/>
    <m/>
    <d v="2025-04-10T00:00:00"/>
    <m/>
    <m/>
    <s v="N/A"/>
    <s v="N/A"/>
    <s v="N/A"/>
    <n v="0"/>
    <n v="0"/>
    <n v="0"/>
    <n v="0"/>
    <n v="6"/>
    <n v="-6"/>
    <n v="0"/>
    <n v="0"/>
  </r>
  <r>
    <x v="1"/>
    <s v="Lista Espera FTTH"/>
    <x v="3"/>
    <s v="LdE/09/Quincoces de Yuso#SO2406114676452 #Calle Tilo 2"/>
    <n v="8643654"/>
    <s v="[EirvcexLCNTfFg]"/>
    <x v="0"/>
    <s v="Confirmado"/>
    <d v="2024-11-14T00:00:00"/>
    <x v="907"/>
    <d v="2024-07-09T00:00:00"/>
    <d v="2025-03-21T00:00:00"/>
    <m/>
    <d v="2025-10-08T00:00:00"/>
    <d v="2025-10-21T00:00:00"/>
    <s v="519 CONDOR"/>
    <s v="N/A"/>
    <s v="519 CONDOR"/>
    <n v="28.865100860595703"/>
    <n v="0"/>
    <n v="6"/>
    <n v="34.865100860595703"/>
    <n v="44.492297999999998"/>
    <n v="-9.627197139404295"/>
    <n v="44.492297999999998"/>
    <n v="-9.627197139404295"/>
  </r>
  <r>
    <x v="1"/>
    <s v="Lista Espera FTTH"/>
    <x v="3"/>
    <s v="LdE/09/Medina de Pomar#SO2406114590545 #Calle Duque de Frias 33"/>
    <n v="8643643"/>
    <s v="[EirvceCNTFg]"/>
    <x v="0"/>
    <s v="Confirmado"/>
    <m/>
    <x v="896"/>
    <d v="2024-07-31T00:00:00"/>
    <d v="2024-07-12T00:00:00"/>
    <m/>
    <d v="2024-08-14T00:00:00"/>
    <d v="2024-08-26T00:00:00"/>
    <s v="519 CONDOR"/>
    <s v="N/A"/>
    <s v="519 CONDOR"/>
    <n v="36.218299925327301"/>
    <n v="0"/>
    <n v="6"/>
    <n v="42.218299925327301"/>
    <n v="73.714230000000015"/>
    <n v="-31.495930074672714"/>
    <n v="73.714229999999986"/>
    <n v="-31.495930074672685"/>
  </r>
  <r>
    <x v="1"/>
    <s v="Lista Espera FTTH"/>
    <x v="3"/>
    <s v="LdE/09/Itero del Castillo#SO2407114822530 #Carretera Pedrosa 1"/>
    <n v="8645165"/>
    <s v="[EirvaCNTf]"/>
    <x v="5"/>
    <s v="Solicitada Anulación"/>
    <d v="2024-09-10T00:00:00"/>
    <x v="884"/>
    <d v="2024-07-16T00:00:00"/>
    <m/>
    <m/>
    <d v="2024-11-12T00:00:00"/>
    <d v="2024-11-13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Santa Inés#SO2407114810865 #Camino Cementerio 4"/>
    <n v="8645466"/>
    <s v="[EirvaCNTf]"/>
    <x v="5"/>
    <s v="Solicitada Anulación"/>
    <d v="2024-11-25T00:00:00"/>
    <x v="908"/>
    <d v="2024-07-17T00:00:00"/>
    <m/>
    <m/>
    <d v="2024-11-25T00:00:00"/>
    <d v="2024-11-27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de Pomar#SO2406114374187 #Calle Sepulveda 8"/>
    <n v="8646081"/>
    <s v="[EirvceCNTFg]"/>
    <x v="0"/>
    <s v="Confirmado"/>
    <m/>
    <x v="909"/>
    <d v="2024-07-19T00:00:00"/>
    <d v="2024-07-19T00:00:00"/>
    <m/>
    <d v="2024-07-29T00:00:00"/>
    <d v="2024-08-07T00:00:00"/>
    <s v="519 CONDOR"/>
    <s v="N/A"/>
    <s v="519 CONDOR"/>
    <n v="22.962500303983688"/>
    <n v="0"/>
    <n v="6"/>
    <n v="28.962500303983688"/>
    <n v="37.575514999999996"/>
    <n v="-8.6130146960163074"/>
    <n v="37.575515000000003"/>
    <n v="-8.6130146960163145"/>
  </r>
  <r>
    <x v="1"/>
    <s v="Lista Espera FTTH"/>
    <x v="3"/>
    <s v="LdE/09/Melgar de Fernamental#SO2407115466777 #Calle Pilar 1"/>
    <n v="8645822"/>
    <s v="[EirvceCNTFg]"/>
    <x v="0"/>
    <s v="Confirmado"/>
    <m/>
    <x v="910"/>
    <d v="2024-07-18T00:00:00"/>
    <d v="2024-07-18T00:00:00"/>
    <m/>
    <d v="2024-08-02T00:00:00"/>
    <d v="2024-08-20T00:00:00"/>
    <s v="519 CONDOR"/>
    <s v="N/A"/>
    <s v="519 CONDOR"/>
    <n v="8.8110000789165497"/>
    <n v="0"/>
    <n v="6"/>
    <n v="14.81100007891655"/>
    <n v="31.455542999999995"/>
    <n v="-16.644542921083445"/>
    <n v="31.455542999999995"/>
    <n v="-16.644542921083445"/>
  </r>
  <r>
    <x v="1"/>
    <s v="Lista Espera FTTH"/>
    <x v="3"/>
    <s v="LdE/09/Burgos#SO2407115361170 #Calle Complutense 1"/>
    <n v="8646166"/>
    <s v="[EirvceCNTFg]"/>
    <x v="0"/>
    <s v="Confirmado"/>
    <m/>
    <x v="609"/>
    <d v="2024-07-22T00:00:00"/>
    <d v="2024-07-26T00:00:00"/>
    <m/>
    <d v="2024-08-05T00:00:00"/>
    <d v="2024-08-27T00:00:00"/>
    <s v="519 CONDOR"/>
    <s v="N/A"/>
    <s v="519 CONDOR"/>
    <n v="18.19240003824234"/>
    <n v="0"/>
    <n v="6"/>
    <n v="24.19240003824234"/>
    <n v="37.681744999999999"/>
    <n v="-13.489344961757659"/>
    <n v="37.681744999999992"/>
    <n v="-13.489344961757652"/>
  </r>
  <r>
    <x v="1"/>
    <s v="Lista Espera FTTH"/>
    <x v="3"/>
    <s v="LdE/09/Burgos#2024-09-65007-8253946#Calle San Ignacio 8"/>
    <n v="8648064"/>
    <s v="[EirvceCNTFg]"/>
    <x v="0"/>
    <s v="Confirmado"/>
    <m/>
    <x v="911"/>
    <d v="2024-07-29T00:00:00"/>
    <d v="2024-07-31T00:00:00"/>
    <m/>
    <d v="2024-08-21T00:00:00"/>
    <d v="2024-08-26T00:00:00"/>
    <s v="519 CONDOR"/>
    <s v="N/A"/>
    <s v="519 CONDOR"/>
    <n v="22.331100285053253"/>
    <n v="0"/>
    <n v="6"/>
    <n v="28.331100285053253"/>
    <n v="55.258764000000006"/>
    <n v="-26.927663714946753"/>
    <n v="55.258764000000006"/>
    <n v="-26.927663714946753"/>
  </r>
  <r>
    <x v="1"/>
    <s v="Lista Espera FTTH"/>
    <x v="3"/>
    <s v="LdE/09/Quisicedo#2024-09-73002-8375697#Poblado Quisicedo, 32"/>
    <n v="8650009"/>
    <s v="[EirvexCNTfg]"/>
    <x v="1"/>
    <s v="Pend. Cierre Material"/>
    <m/>
    <x v="880"/>
    <d v="2024-08-06T00:00:00"/>
    <d v="2024-09-25T00:00:00"/>
    <m/>
    <d v="2024-10-14T00:00:00"/>
    <d v="2024-11-07T00:00:00"/>
    <s v="N/A"/>
    <s v="N/A"/>
    <s v="N/A"/>
    <n v="0"/>
    <n v="0"/>
    <n v="0"/>
    <n v="0"/>
    <n v="38.472299"/>
    <n v="-38.472299"/>
    <n v="38.472299000000007"/>
    <n v="-38.472299000000007"/>
  </r>
  <r>
    <x v="1"/>
    <s v="Lista Espera FTTH"/>
    <x v="3"/>
    <s v="LdE/09/Barbadillo del Pez#SO2407116598107 #Calle San Roque 38"/>
    <n v="8650108"/>
    <s v="[EirvceCNTfFg]"/>
    <x v="0"/>
    <s v="Confirmado"/>
    <m/>
    <x v="880"/>
    <d v="2024-08-06T00:00:00"/>
    <d v="2024-08-07T00:00:00"/>
    <m/>
    <d v="2024-09-09T00:00:00"/>
    <d v="2024-09-16T00:00:00"/>
    <s v="519 CONDOR"/>
    <s v="N/A"/>
    <s v="519 CONDOR"/>
    <n v="7.5342999994754791"/>
    <n v="0"/>
    <n v="6"/>
    <n v="13.534299999475479"/>
    <n v="16.770279000000002"/>
    <n v="-3.235979000524523"/>
    <n v="16.770278999999999"/>
    <n v="-3.2359790005245195"/>
  </r>
  <r>
    <x v="1"/>
    <s v="Lista Espera FTTH"/>
    <x v="3"/>
    <s v=" LdE/09/Burgos#SO2407115925195 #Calle Francisco Salinas 8"/>
    <n v="8650686"/>
    <s v="[EirvaCNTf]"/>
    <x v="5"/>
    <s v="Solicitada Anulación"/>
    <d v="2024-10-10T00:00:00"/>
    <x v="776"/>
    <d v="2024-08-08T00:00:00"/>
    <m/>
    <m/>
    <d v="2024-11-12T00:00:00"/>
    <d v="2024-11-13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riviesca#24017015117#Calle Paraje la Culebrilla/ 00009- / Bajo"/>
    <n v="8649764"/>
    <s v="[EirvcexCNTFg]"/>
    <x v="0"/>
    <s v="Confirmado"/>
    <m/>
    <x v="912"/>
    <d v="2024-08-28T00:00:00"/>
    <d v="2024-08-20T00:00:00"/>
    <m/>
    <d v="2024-09-06T00:00:00"/>
    <d v="2024-09-19T00:00:00"/>
    <s v="N/A"/>
    <s v="N/A"/>
    <s v="N/A"/>
    <n v="0"/>
    <n v="0"/>
    <n v="0"/>
    <n v="0"/>
    <n v="67.130474000000007"/>
    <n v="-67.130474000000007"/>
    <n v="67.130474000000007"/>
    <n v="-67.130474000000007"/>
  </r>
  <r>
    <x v="1"/>
    <s v="Lista Espera FTTH"/>
    <x v="3"/>
    <s v="LdE/09/Valdeande#SO2407116009462 #Avenida Castilla 16"/>
    <n v="8650722"/>
    <s v="[EirvcaCNTfF]"/>
    <x v="5"/>
    <s v="Solicitada Anulación"/>
    <d v="2024-11-25T00:00:00"/>
    <x v="24"/>
    <d v="2024-08-09T00:00:00"/>
    <m/>
    <m/>
    <d v="2025-11-03T00:00:00"/>
    <d v="2025-11-1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arbadillo del Mercado#SO2405110565170 #Calle Fuente 26"/>
    <n v="8651097"/>
    <s v="[EirvcaCNTfF]"/>
    <x v="5"/>
    <s v="Solicitada Anulación"/>
    <d v="2024-11-25T00:00:00"/>
    <x v="776"/>
    <d v="2024-08-08T00:00:00"/>
    <m/>
    <m/>
    <d v="2025-11-03T00:00:00"/>
    <d v="2025-11-19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Burgos#2024-09-10002-8059139#Calle La Bureba, 11"/>
    <n v="8651029"/>
    <s v="[EirvceCNTFg]"/>
    <x v="0"/>
    <s v="Confirmado"/>
    <m/>
    <x v="913"/>
    <d v="2024-08-26T00:00:00"/>
    <d v="2024-08-09T00:00:00"/>
    <m/>
    <d v="2024-09-13T00:00:00"/>
    <d v="2024-09-27T00:00:00"/>
    <s v="519 CONDOR"/>
    <s v="N/A"/>
    <s v="519 CONDOR"/>
    <n v="43.807701498270035"/>
    <n v="0"/>
    <n v="6"/>
    <n v="49.807701498270035"/>
    <n v="38.564585999999998"/>
    <n v="11.243115498270036"/>
    <n v="38.564585999999991"/>
    <n v="11.243115498270043"/>
  </r>
  <r>
    <x v="1"/>
    <s v="Lista Espera FTTH"/>
    <x v="3"/>
    <s v="LdE/09/Villalba de Duero#SO2407116339746 #Calle Eras de Arriba S/N"/>
    <n v="8651415"/>
    <s v="[EirvcaCNTfF]"/>
    <x v="5"/>
    <s v="Solicitada Anulación"/>
    <d v="2024-11-25T00:00:00"/>
    <x v="914"/>
    <d v="2024-08-12T00:00:00"/>
    <m/>
    <m/>
    <d v="2025-11-03T00:00:00"/>
    <d v="2025-11-19T00:00:00"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Quincoces de Yuso#2024-09-65010-8198775#Calle Merindad de Losa "/>
    <n v="8651745"/>
    <s v="[EirvceCNTfFg]"/>
    <x v="0"/>
    <s v="Confirmado"/>
    <m/>
    <x v="914"/>
    <d v="2024-08-12T00:00:00"/>
    <d v="2024-08-12T00:00:00"/>
    <m/>
    <d v="2024-08-21T00:00:00"/>
    <d v="2024-09-03T00:00:00"/>
    <s v="519 CONDOR"/>
    <s v="N/A"/>
    <s v="519 CONDOR"/>
    <n v="8.0491999983787537"/>
    <n v="0"/>
    <n v="6"/>
    <n v="14.049199998378754"/>
    <n v="18.174456000000003"/>
    <n v="-4.1252560016212492"/>
    <n v="18.174456000000003"/>
    <n v="-4.1252560016212492"/>
  </r>
  <r>
    <x v="1"/>
    <s v="Lista Espera FTTH"/>
    <x v="3"/>
    <s v="LdE/09/Sopeñano#2024-09-65017-8267913# Barrio San Alberto 15"/>
    <n v="8651419"/>
    <s v="[EirvcaCNTfF]"/>
    <x v="5"/>
    <s v="Solicitada Anulación"/>
    <d v="2024-11-26T00:00:00"/>
    <x v="915"/>
    <d v="2024-08-13T00:00:00"/>
    <m/>
    <m/>
    <d v="2025-01-28T00:00:00"/>
    <d v="2025-02-18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rindad de Montija#SO2407115539335 #Calle San Martín 3"/>
    <n v="8651418"/>
    <s v="[EirvexLCNTfg]"/>
    <x v="1"/>
    <s v="Pend. Cierre Material"/>
    <m/>
    <x v="915"/>
    <d v="2024-08-13T00:00:00"/>
    <d v="2024-09-12T00:00:00"/>
    <m/>
    <d v="2024-10-15T00:00:00"/>
    <d v="2024-11-07T00:00:00"/>
    <s v="N/A"/>
    <s v="N/A"/>
    <s v="N/A"/>
    <n v="0"/>
    <n v="0"/>
    <n v="0"/>
    <n v="0"/>
    <n v="33.921591999999997"/>
    <n v="-33.921591999999997"/>
    <n v="33.921592000000004"/>
    <n v="-33.921592000000004"/>
  </r>
  <r>
    <x v="1"/>
    <s v="Lista Espera FTTH"/>
    <x v="3"/>
    <s v="LdE/09/Roa#SO2407116466152 #Calle Cayo Garcia 2"/>
    <n v="8652387"/>
    <s v="[EirvceCNTFg]"/>
    <x v="0"/>
    <s v="Confirmado"/>
    <m/>
    <x v="916"/>
    <d v="2024-08-16T00:00:00"/>
    <d v="2024-08-19T00:00:00"/>
    <m/>
    <d v="2024-09-16T00:00:00"/>
    <d v="2024-10-02T00:00:00"/>
    <s v="519 CONDOR"/>
    <s v="N/A"/>
    <s v="519 CONDOR"/>
    <n v="7.7536000609397888"/>
    <n v="0"/>
    <n v="6"/>
    <n v="13.753600060939789"/>
    <n v="40.106221999999995"/>
    <n v="-26.352621939060207"/>
    <n v="40.106221999999988"/>
    <n v="-26.352621939060199"/>
  </r>
  <r>
    <x v="1"/>
    <s v="Lista Espera FTTH"/>
    <x v="3"/>
    <s v="LdE/09/Roa#SO2408117246839 #Calle Cayo Garcia 12"/>
    <n v="8652389"/>
    <s v="[EirvceCNTFg]"/>
    <x v="0"/>
    <s v="Confirmado"/>
    <m/>
    <x v="916"/>
    <d v="2024-08-16T00:00:00"/>
    <d v="2024-08-19T00:00:00"/>
    <m/>
    <d v="2024-09-02T00:00:00"/>
    <d v="2024-09-05T00:00:00"/>
    <s v="519 CONDOR"/>
    <s v="N/A"/>
    <s v="519 CONDOR"/>
    <n v="7.9515000581741333"/>
    <n v="0"/>
    <n v="6"/>
    <n v="13.951500058174133"/>
    <n v="18.426531000000004"/>
    <n v="-4.4750309418258709"/>
    <n v="18.426531000000001"/>
    <n v="-4.4750309418258674"/>
  </r>
  <r>
    <x v="1"/>
    <s v="Lista Espera FTTH"/>
    <x v="3"/>
    <s v="LdE/09/Roa#SO2408117355507  #Calle Cayo Garcia 3"/>
    <n v="8652390"/>
    <s v="[EirvceCNTFg]"/>
    <x v="0"/>
    <s v="Confirmado"/>
    <m/>
    <x v="916"/>
    <d v="2024-08-16T00:00:00"/>
    <d v="2024-08-19T00:00:00"/>
    <m/>
    <d v="2024-09-02T00:00:00"/>
    <d v="2024-09-05T00:00:00"/>
    <s v="519 CONDOR"/>
    <s v="N/A"/>
    <s v="519 CONDOR"/>
    <n v="18.843900471925735"/>
    <n v="0"/>
    <n v="6"/>
    <n v="24.843900471925735"/>
    <n v="34.095965999999997"/>
    <n v="-9.2520655280742616"/>
    <n v="34.095966000000004"/>
    <n v="-9.2520655280742687"/>
  </r>
  <r>
    <x v="1"/>
    <s v="Lista Espera FTTH"/>
    <x v="3"/>
    <s v="LdE/09/Torrecilla del Monte#SO2407115267850 #Calle Diseminado S/N"/>
    <n v="8652850"/>
    <s v="[EirveLCNTg]"/>
    <x v="1"/>
    <s v="Pend. Cierre Material"/>
    <m/>
    <x v="917"/>
    <d v="2024-08-20T00:00:00"/>
    <d v="2024-09-05T00:00:00"/>
    <m/>
    <d v="2024-10-15T00:00:00"/>
    <d v="2024-10-28T00:00:00"/>
    <s v="519 CONDOR"/>
    <s v="N/A"/>
    <s v="519 CONDOR"/>
    <n v="41.15999972820282"/>
    <n v="0"/>
    <n v="6"/>
    <n v="47.15999972820282"/>
    <n v="68.505821999999995"/>
    <n v="-21.345822271797175"/>
    <n v="68.505821999999995"/>
    <n v="-21.345822271797175"/>
  </r>
  <r>
    <x v="1"/>
    <s v="Lista Espera FTTH"/>
    <x v="3"/>
    <s v="LdE/09/Madrigal del Monte#SO2408117246713 #Camino Vallejo 21"/>
    <n v="8653173"/>
    <s v="[EirvcaCNTfFAM]"/>
    <x v="5"/>
    <s v="Solicitada Anulación"/>
    <d v="2024-11-20T00:00:00"/>
    <x v="918"/>
    <d v="2024-11-26T00:00:00"/>
    <m/>
    <m/>
    <d v="2024-11-26T00:00:00"/>
    <d v="2024-11-27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arbadillo de Herreros#SO2408117345008#Calle San Esteban 13"/>
    <n v="8653872"/>
    <s v="[EirvcexLCNTfFg]"/>
    <x v="0"/>
    <s v="Confirmado"/>
    <d v="2024-11-26T00:00:00"/>
    <x v="919"/>
    <d v="2024-08-23T00:00:00"/>
    <d v="2025-06-05T00:00:00"/>
    <m/>
    <d v="2025-07-25T00:00:00"/>
    <d v="2025-08-13T00:00:00"/>
    <s v="519 CONDOR"/>
    <s v="N/A"/>
    <s v="519 CONDOR"/>
    <n v="28.865100860595703"/>
    <n v="0"/>
    <n v="6"/>
    <n v="34.865100860595703"/>
    <n v="44.492440999999999"/>
    <n v="-9.6273401394042963"/>
    <n v="44.492440999999999"/>
    <n v="-9.6273401394042963"/>
  </r>
  <r>
    <x v="1"/>
    <s v="Lista Espera FTTH"/>
    <x v="3"/>
    <s v="LdE/09/Quincoces#SO2408117094675 #Urbanización Uritxe 8"/>
    <n v="8656046"/>
    <s v="[EirvexMh]"/>
    <x v="3"/>
    <s v="Sin Comenzar"/>
    <d v="2024-12-19T00:00:00"/>
    <x v="920"/>
    <d v="2024-09-02T00:00:00"/>
    <d v="2026-01-06T00:00:00"/>
    <m/>
    <m/>
    <m/>
    <s v="519 CONDOR"/>
    <s v="N/A"/>
    <s v="519 CONDOR"/>
    <n v="19.243400573730469"/>
    <n v="0"/>
    <n v="6"/>
    <n v="25.243400573730469"/>
    <n v="9.8640000000000008"/>
    <n v="15.379400573730468"/>
    <n v="3.5999999999999996"/>
    <n v="21.643400573730467"/>
  </r>
  <r>
    <x v="1"/>
    <s v="Lista Espera FTTH"/>
    <x v="3"/>
    <s v="LdE/09/Quincoces#SO2408118167487 #Calle I Hidesilla 13"/>
    <n v="8656044"/>
    <s v="[EirvcaxCNTfF]"/>
    <x v="5"/>
    <s v="Solicitada Anulación"/>
    <d v="2025-02-19T00:00:00"/>
    <x v="921"/>
    <d v="2024-09-03T00:00:00"/>
    <m/>
    <m/>
    <d v="2025-09-23T00:00:00"/>
    <d v="2025-10-15T00:00:00"/>
    <s v="519 CONDOR"/>
    <s v="N/A"/>
    <s v="519 CONDOR"/>
    <n v="19.243400573730469"/>
    <n v="0"/>
    <n v="6"/>
    <n v="25.243400573730469"/>
    <n v="3.5999999999999996"/>
    <n v="21.643400573730467"/>
    <n v="3.5999999999999996"/>
    <n v="21.643400573730467"/>
  </r>
  <r>
    <x v="1"/>
    <s v="Lista Espera FTTH"/>
    <x v="3"/>
    <s v="LdE/09/Villahoz#SO2408117611607 #Carretera Lerma 90"/>
    <n v="8655687"/>
    <s v="[EirvexLCNTfg]"/>
    <x v="1"/>
    <s v="Pend. Cierre Material"/>
    <m/>
    <x v="920"/>
    <d v="2024-09-02T00:00:00"/>
    <d v="2024-09-11T00:00:00"/>
    <m/>
    <d v="2024-11-15T00:00:00"/>
    <d v="2024-12-03T00:00:00"/>
    <s v="N/A"/>
    <s v="N/A"/>
    <s v="N/A"/>
    <n v="0"/>
    <n v="0"/>
    <n v="0"/>
    <n v="0"/>
    <n v="28.713032999999999"/>
    <n v="-28.713032999999999"/>
    <n v="28.713032999999999"/>
    <n v="-28.713032999999999"/>
  </r>
  <r>
    <x v="1"/>
    <s v="Lista Espera FTTH"/>
    <x v="3"/>
    <s v="LdE/09/Salas de los Infantes#SO2408116810928 #Calle Mayor 1, Terrazas"/>
    <n v="8655519"/>
    <s v="[EirvPM]"/>
    <x v="2"/>
    <s v="Otras Causas"/>
    <d v="2024-12-19T00:00:00"/>
    <x v="920"/>
    <d v="2024-09-02T00:00:00"/>
    <m/>
    <d v="2024-09-10T00:00:00"/>
    <m/>
    <m/>
    <s v="N/A"/>
    <s v="N/A"/>
    <s v="N/A"/>
    <n v="0"/>
    <n v="0"/>
    <n v="0"/>
    <n v="0"/>
    <n v="6"/>
    <n v="-6"/>
    <n v="3.5999999999999996"/>
    <n v="-3.5999999999999996"/>
  </r>
  <r>
    <x v="1"/>
    <s v="Lista Espera FTTH"/>
    <x v="3"/>
    <s v="LdE/09/Hoyales de Roa#SO2408118055301 #Calle La Encina 7"/>
    <n v="8654469"/>
    <s v="[EirvexLCNTg]"/>
    <x v="1"/>
    <s v="Pend. Cierre Material"/>
    <m/>
    <x v="627"/>
    <d v="2024-08-29T00:00:00"/>
    <d v="2024-09-12T00:00:00"/>
    <m/>
    <d v="2024-11-26T00:00:00"/>
    <d v="2024-12-03T00:00:00"/>
    <s v="519 CONDOR"/>
    <s v="N/A"/>
    <s v="519 CONDOR"/>
    <n v="14.560200303792953"/>
    <n v="0"/>
    <n v="6"/>
    <n v="20.560200303792953"/>
    <n v="26.656203999999999"/>
    <n v="-6.0960036962070454"/>
    <n v="26.646003999999998"/>
    <n v="-6.0858036962070443"/>
  </r>
  <r>
    <x v="1"/>
    <s v="Lista Espera FTTH"/>
    <x v="3"/>
    <s v="LdE/09/Berberana#SO2408117949464 #Barrio Alaña 6"/>
    <n v="8658125"/>
    <s v="[EirvPMh]"/>
    <x v="2"/>
    <s v="Otras Causas"/>
    <d v="2024-12-19T00:00:00"/>
    <x v="922"/>
    <d v="2024-09-10T00:00:00"/>
    <m/>
    <d v="2024-09-11T00:00:00"/>
    <m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ahabón de Esgueva#SO2408116851889 #Camino Eras 29"/>
    <n v="8657979"/>
    <s v="[EirvceLCNTFg]"/>
    <x v="0"/>
    <s v="Confirmado"/>
    <m/>
    <x v="923"/>
    <d v="2024-09-12T00:00:00"/>
    <d v="2024-09-25T00:00:00"/>
    <m/>
    <d v="2025-02-04T00:00:00"/>
    <d v="2025-02-20T00:00:00"/>
    <s v="519 CONDOR"/>
    <s v="N/A"/>
    <s v="519 CONDOR"/>
    <n v="57.305599391460419"/>
    <n v="0"/>
    <n v="6"/>
    <n v="63.305599391460419"/>
    <n v="62.526452000000006"/>
    <n v="0.77914739146041256"/>
    <n v="62.526451999999999"/>
    <n v="0.77914739146041967"/>
  </r>
  <r>
    <x v="1"/>
    <s v="Lista Espera FTTH"/>
    <x v="3"/>
    <s v="LdE/09/Berberana#SO2408117133019 #Barrio Uralle 14"/>
    <n v="8658459"/>
    <s v="[EirvPM]"/>
    <x v="2"/>
    <s v="Otras Causas"/>
    <d v="2024-12-19T00:00:00"/>
    <x v="923"/>
    <d v="2024-09-12T00:00:00"/>
    <m/>
    <d v="2024-09-16T00:00:00"/>
    <m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Castrillo del Val#SO2406114457273 # Lugar Maderillo 1"/>
    <n v="8650104"/>
    <s v="[EirveCNTg]"/>
    <x v="1"/>
    <s v="Pend. Cierre Material"/>
    <m/>
    <x v="924"/>
    <d v="2024-09-13T00:00:00"/>
    <d v="2024-09-24T00:00:00"/>
    <m/>
    <d v="2024-11-15T00:00:00"/>
    <d v="2024-11-27T00:00:00"/>
    <s v="519 CONDOR"/>
    <s v="N/A"/>
    <s v="N/A"/>
    <n v="54.023501008749008"/>
    <n v="0"/>
    <n v="0"/>
    <n v="54.023501008749008"/>
    <n v="60.511738000000008"/>
    <n v="-6.4882369912510001"/>
    <n v="60.511738000000008"/>
    <n v="-6.4882369912510001"/>
  </r>
  <r>
    <x v="1"/>
    <s v="Lista Espera FTTH"/>
    <x v="3"/>
    <s v="LdE/09/Hoyales de Roa#SO2409119843521#Calle La Constitución 30"/>
    <n v="8660141"/>
    <s v="[EirvcexLCNTfFg]"/>
    <x v="0"/>
    <s v="Confirmado"/>
    <m/>
    <x v="925"/>
    <d v="2024-09-18T00:00:00"/>
    <d v="2024-09-20T00:00:00"/>
    <m/>
    <d v="2025-03-05T00:00:00"/>
    <d v="2025-03-12T00:00:00"/>
    <s v="N/A"/>
    <s v="N/A"/>
    <s v="N/A"/>
    <n v="0"/>
    <n v="0"/>
    <n v="0"/>
    <n v="0"/>
    <n v="44.492440999999999"/>
    <n v="-44.492440999999999"/>
    <n v="44.492440999999999"/>
    <n v="-44.492440999999999"/>
  </r>
  <r>
    <x v="1"/>
    <s v="Lista Espera FTTH"/>
    <x v="3"/>
    <s v="LdE/09/Santa Inés#SO2409119811715 #Calle Real 42"/>
    <n v="8660452"/>
    <s v="[EirvceLCNTFg]"/>
    <x v="0"/>
    <s v="Confirmado"/>
    <m/>
    <x v="926"/>
    <d v="2024-11-20T00:00:00"/>
    <d v="2024-11-20T00:00:00"/>
    <m/>
    <d v="2024-12-17T00:00:00"/>
    <d v="2025-01-13T00:00:00"/>
    <s v="519 CONDOR"/>
    <s v="N/A"/>
    <s v="519 CONDOR"/>
    <n v="51.272999561071401"/>
    <n v="0"/>
    <n v="6"/>
    <n v="57.272999561071401"/>
    <n v="41.616728999999999"/>
    <n v="15.656270561071402"/>
    <n v="41.616728999999999"/>
    <n v="15.656270561071402"/>
  </r>
  <r>
    <x v="1"/>
    <s v="Lista Espera FTTH"/>
    <x v="3"/>
    <s v="LdE/09/Burgos#SO2409120410008#Barrio San Cristobal 14"/>
    <n v="8661153"/>
    <s v="[EirveCNTg]"/>
    <x v="1"/>
    <s v="Pend. Cierre Material"/>
    <m/>
    <x v="927"/>
    <d v="2024-09-20T00:00:00"/>
    <d v="2024-09-24T00:00:00"/>
    <m/>
    <d v="2024-10-09T00:00:00"/>
    <d v="2024-10-15T00:00:00"/>
    <s v="519 CONDOR"/>
    <s v="N/A"/>
    <s v="519 CONDOR"/>
    <n v="12.00889989733696"/>
    <n v="0"/>
    <n v="6"/>
    <n v="18.00889989733696"/>
    <n v="22.282671000000004"/>
    <n v="-4.2737711026630443"/>
    <n v="22.282671000000001"/>
    <n v="-4.2737711026630407"/>
  </r>
  <r>
    <x v="1"/>
    <s v="Lista Espera FTTH"/>
    <x v="3"/>
    <s v="LdE/09/Presencio#SO2409120137044 #Travesía Ciadoncha 6"/>
    <n v="8660999"/>
    <s v="[EirvcaCNTfF]"/>
    <x v="5"/>
    <s v="Solicitada Anulación"/>
    <d v="2024-12-27T00:00:00"/>
    <x v="928"/>
    <d v="2025-10-15T00:00:00"/>
    <m/>
    <m/>
    <d v="2025-10-02T00:00:00"/>
    <d v="2025-10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Ampliaciones"/>
    <x v="3"/>
    <s v="BG.AR (09):AmpliacionCTOSat 18785 Exp 547452"/>
    <n v="8661730"/>
    <s v="[EirveCNTg]"/>
    <x v="1"/>
    <s v="Pend. Cierre Material"/>
    <d v="2024-09-25T00:00:00"/>
    <x v="929"/>
    <d v="2024-09-25T00:00:00"/>
    <d v="2024-09-25T00:00:00"/>
    <m/>
    <d v="2024-10-07T00:00:00"/>
    <d v="2024-10-23T00:00:00"/>
    <s v="519 CONDOR"/>
    <s v="N/A"/>
    <s v="519 CONDOR"/>
    <n v="15.012699991464615"/>
    <n v="0"/>
    <n v="3.8999998569488525"/>
    <n v="18.912699848413467"/>
    <n v="20.273314000000003"/>
    <n v="-1.3606141515865353"/>
    <n v="20.273313999999999"/>
    <n v="-1.3606141515865318"/>
  </r>
  <r>
    <x v="1"/>
    <s v="Lista Espera FTTH"/>
    <x v="3"/>
    <s v="LdE/09/Quincoces de Yuso#SO2409119772712 #Calle E Hidesilla 12"/>
    <n v="8662483"/>
    <s v="[EirvPMh]"/>
    <x v="2"/>
    <s v="Otras Causas"/>
    <d v="2024-12-27T00:00:00"/>
    <x v="800"/>
    <d v="2024-09-26T00:00:00"/>
    <m/>
    <d v="2024-09-27T00:00:00"/>
    <m/>
    <m/>
    <s v="N/A"/>
    <s v="N/A"/>
    <s v="N/A"/>
    <n v="0"/>
    <n v="0"/>
    <n v="0"/>
    <n v="0"/>
    <n v="15.191999999999998"/>
    <n v="-15.191999999999998"/>
    <n v="3.5999999999999996"/>
    <n v="-3.5999999999999996"/>
  </r>
  <r>
    <x v="1"/>
    <s v="Lista Espera FTTH"/>
    <x v="3"/>
    <s v=" LdE/09/Trespaderne#SO2408118320179 #Calle Royada 1"/>
    <n v="8661740"/>
    <s v="[EirveLCNTg]"/>
    <x v="1"/>
    <s v="Pend. Cierre Material"/>
    <m/>
    <x v="930"/>
    <d v="2024-09-27T00:00:00"/>
    <d v="2024-10-02T00:00:00"/>
    <m/>
    <d v="2024-10-22T00:00:00"/>
    <d v="2024-10-25T00:00:00"/>
    <s v="519 CONDOR"/>
    <s v="N/A"/>
    <s v="519 CONDOR"/>
    <n v="21.57119956612587"/>
    <n v="0"/>
    <n v="6"/>
    <n v="27.57119956612587"/>
    <n v="55.128005000000002"/>
    <n v="-27.556805433874132"/>
    <n v="55.128005000000002"/>
    <n v="-27.556805433874132"/>
  </r>
  <r>
    <x v="1"/>
    <s v="Ampliaciones"/>
    <x v="3"/>
    <s v="BG.AR (09):AmpliacionCTOSat 21130 Exp 549654"/>
    <n v="8663830"/>
    <s v="[EirveLCNTg]"/>
    <x v="1"/>
    <s v="Pend. Cierre Material"/>
    <d v="2024-10-21T00:00:00"/>
    <x v="829"/>
    <d v="2024-10-02T00:00:00"/>
    <d v="2024-10-21T00:00:00"/>
    <m/>
    <d v="2024-10-23T00:00:00"/>
    <d v="2024-10-25T00:00:00"/>
    <s v="519 CONDOR"/>
    <s v="N/A"/>
    <s v="519 CONDOR"/>
    <n v="5.7196000814437866"/>
    <n v="0"/>
    <n v="3.8999998569488525"/>
    <n v="9.6195999383926392"/>
    <n v="7.5255630000000009"/>
    <n v="2.0940369383926383"/>
    <n v="7.5255630000000009"/>
    <n v="2.0940369383926383"/>
  </r>
  <r>
    <x v="1"/>
    <s v="Circuitos"/>
    <x v="3"/>
    <s v="MACR (50075): TüV SüD ATISAE S.A // Ctra Burgos Santoña S/N;BAJO"/>
    <n v="8664063"/>
    <s v="[EidrvexLCPh]"/>
    <x v="3"/>
    <s v="Comenzado"/>
    <d v="2024-10-01T00:00:00"/>
    <x v="931"/>
    <d v="2024-10-01T00:00:00"/>
    <d v="2024-11-04T00:00:00"/>
    <m/>
    <m/>
    <m/>
    <s v="519 CONDOR"/>
    <s v="N/A"/>
    <s v="519 CONDOR"/>
    <n v="177733.5"/>
    <n v="0"/>
    <n v="14834.3413"/>
    <n v="192567.8413"/>
    <n v="2107.0031220000001"/>
    <n v="190460.83817800001"/>
    <n v="19.986626999999999"/>
    <n v="192547.85467299999"/>
  </r>
  <r>
    <x v="1"/>
    <s v="Circuitos"/>
    <x v="3"/>
    <s v="BACKHAUL FO EB: 0901000"/>
    <n v="2183859"/>
    <s v="[EirmtpvjsScexLPh]"/>
    <x v="2"/>
    <s v="Parámetros de Control"/>
    <d v="2024-10-08T00:00:00"/>
    <x v="932"/>
    <d v="2025-08-06T00:00:00"/>
    <d v="2025-10-14T00:00:00"/>
    <d v="2026-01-15T00:00:00"/>
    <m/>
    <m/>
    <s v="519 CONDOR"/>
    <s v="N/A"/>
    <s v="519 CONDOR"/>
    <n v="731.38068978293165"/>
    <n v="0"/>
    <n v="64.74369698590715"/>
    <n v="796.1243867688388"/>
    <n v="55.867174000000006"/>
    <n v="740.25721276883883"/>
    <n v="55.867174000000006"/>
    <n v="740.25721276883883"/>
  </r>
  <r>
    <x v="1"/>
    <s v="Lista Espera FTTH"/>
    <x v="3"/>
    <s v="LdE/09/Carcedo de Burgos#SO2409120169639 #Calle Halcón 25"/>
    <n v="8664572"/>
    <s v="[EirvceLCNTF]"/>
    <x v="0"/>
    <s v="Confirmado"/>
    <m/>
    <x v="893"/>
    <d v="2024-10-09T00:00:00"/>
    <d v="2024-11-26T00:00:00"/>
    <m/>
    <d v="2024-12-03T00:00:00"/>
    <d v="2025-01-03T00:00:00"/>
    <s v="N/A"/>
    <s v="N/A"/>
    <s v="N/A"/>
    <n v="0"/>
    <n v="0"/>
    <n v="0"/>
    <n v="0"/>
    <n v="49.997947000000003"/>
    <n v="-49.997947000000003"/>
    <n v="49.997946999999996"/>
    <n v="-49.997946999999996"/>
  </r>
  <r>
    <x v="1"/>
    <s v="Circuitos"/>
    <x v="3"/>
    <s v="ADEH/MACROLAN/ J. GARCIA CARRION"/>
    <n v="8666632"/>
    <s v="[EirvcexLCNTFgh]"/>
    <x v="0"/>
    <s v="Confirmado"/>
    <d v="2024-10-09T00:00:00"/>
    <x v="933"/>
    <d v="2024-10-18T00:00:00"/>
    <d v="2024-10-29T00:00:00"/>
    <m/>
    <d v="2024-12-31T00:00:00"/>
    <d v="2025-01-30T00:00:00"/>
    <s v="N/A"/>
    <s v="N/A"/>
    <s v="N/A"/>
    <n v="0"/>
    <n v="0"/>
    <n v="0"/>
    <n v="0"/>
    <n v="105.36167800000001"/>
    <n v="-105.36167800000001"/>
    <n v="105.361678"/>
    <n v="-105.361678"/>
  </r>
  <r>
    <x v="1"/>
    <s v="Lista Espera FTTH"/>
    <x v="3"/>
    <s v="LdE/09/Burgos#2024-09-10001-8555770#Calle Lain Calvo, 37"/>
    <n v="8666686"/>
    <s v="[EirveLCNTg]"/>
    <x v="1"/>
    <s v="Pend. Cierre Material"/>
    <m/>
    <x v="934"/>
    <d v="2024-10-11T00:00:00"/>
    <d v="2024-10-16T00:00:00"/>
    <m/>
    <d v="2024-11-12T00:00:00"/>
    <d v="2024-11-25T00:00:00"/>
    <s v="519 CONDOR"/>
    <s v="N/A"/>
    <s v="519 CONDOR"/>
    <n v="3.7253000140190125"/>
    <n v="0"/>
    <n v="6"/>
    <n v="9.7253000140190125"/>
    <n v="14.969668000000002"/>
    <n v="-5.2443679859809897"/>
    <n v="14.969668"/>
    <n v="-5.244367985980988"/>
  </r>
  <r>
    <x v="1"/>
    <s v="Lista Espera FTTH"/>
    <x v="3"/>
    <s v="LdE/09/Aranda de Duero# 2024-09-61003-8625274# Carretera de Salas de l"/>
    <n v="8668012"/>
    <s v="[EirvPh]"/>
    <x v="2"/>
    <s v="Otras Causas"/>
    <d v="2025-01-28T00:00:00"/>
    <x v="935"/>
    <d v="2024-10-16T00:00:00"/>
    <m/>
    <d v="2025-03-20T00:00:00"/>
    <m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Hoyales de Roa##Plaza Mayor 4"/>
    <n v="8669651"/>
    <s v="[EirvceLCNTFg]"/>
    <x v="0"/>
    <s v="Confirmado"/>
    <m/>
    <x v="936"/>
    <d v="2024-12-02T00:00:00"/>
    <d v="2024-12-02T00:00:00"/>
    <m/>
    <d v="2025-01-29T00:00:00"/>
    <d v="2025-02-12T00:00:00"/>
    <s v="N/A"/>
    <s v="N/A"/>
    <s v="N/A"/>
    <n v="0"/>
    <n v="0"/>
    <n v="0"/>
    <n v="0"/>
    <n v="74.878825999999989"/>
    <n v="-74.878825999999989"/>
    <n v="74.878826000000018"/>
    <n v="-74.878826000000018"/>
  </r>
  <r>
    <x v="1"/>
    <s v="Greenfield"/>
    <x v="3"/>
    <s v="09 GreenField: Gmos. Calle Esteban Saez Alvarado 73"/>
    <n v="8670293"/>
    <s v="[EirvceLCNTFg]"/>
    <x v="0"/>
    <s v="Confirmado"/>
    <d v="2024-10-22T00:00:00"/>
    <x v="937"/>
    <d v="2024-11-04T00:00:00"/>
    <d v="2024-11-05T00:00:00"/>
    <m/>
    <d v="2024-11-14T00:00:00"/>
    <d v="2024-11-25T00:00:00"/>
    <s v="519 CONDOR"/>
    <s v="N/A"/>
    <s v="519 CONDOR"/>
    <n v="13.336000233888626"/>
    <n v="0"/>
    <n v="10.836973744265944"/>
    <n v="24.17297397815457"/>
    <n v="33.753977999999996"/>
    <n v="-9.5810040218454269"/>
    <n v="33.753978000000004"/>
    <n v="-9.581004021845434"/>
  </r>
  <r>
    <x v="1"/>
    <s v="Lista Espera FTTH"/>
    <x v="3"/>
    <s v="LdE/09/Aranda de Duero#2024-09-61003-8635381#Calle Las Francesas 18"/>
    <n v="8670924"/>
    <s v="[EirveCNTg]"/>
    <x v="1"/>
    <s v="Pend. Cierre Material"/>
    <m/>
    <x v="610"/>
    <d v="2024-10-24T00:00:00"/>
    <d v="2024-10-28T00:00:00"/>
    <m/>
    <d v="2024-11-06T00:00:00"/>
    <d v="2024-11-12T00:00:00"/>
    <s v="519 CONDOR"/>
    <s v="N/A"/>
    <s v="519 CONDOR"/>
    <n v="12.13440015912056"/>
    <n v="0"/>
    <n v="6"/>
    <n v="18.13440015912056"/>
    <n v="24.64819"/>
    <n v="-6.5137898408794399"/>
    <n v="24.648190000000003"/>
    <n v="-6.5137898408794435"/>
  </r>
  <r>
    <x v="1"/>
    <s v="Circuitos"/>
    <x v="3"/>
    <s v="BACKHAUL FO EB: 0900362"/>
    <n v="2184457"/>
    <s v="[Eirmtpvjcexh]"/>
    <x v="3"/>
    <s v="Sin Comenzar"/>
    <d v="2024-10-28T00:00:00"/>
    <x v="690"/>
    <d v="2025-03-19T00:00:00"/>
    <d v="2026-01-09T00:00:00"/>
    <m/>
    <m/>
    <m/>
    <s v="519 CONDOR"/>
    <s v="N/A"/>
    <s v="519 CONDOR"/>
    <n v="3731.2739381547872"/>
    <n v="0"/>
    <n v="270.27880050229714"/>
    <n v="4001.5527386570843"/>
    <n v="233.16248200000001"/>
    <n v="3768.3902566570841"/>
    <n v="233.16248200000004"/>
    <n v="3768.3902566570841"/>
  </r>
  <r>
    <x v="1"/>
    <s v="Circuitos"/>
    <x v="3"/>
    <s v="BACKHAUL FO EB: 0900706"/>
    <n v="2184464"/>
    <s v="[EirmtpvjsScexh]"/>
    <x v="3"/>
    <s v="Sin Comenzar"/>
    <d v="2024-10-28T00:00:00"/>
    <x v="938"/>
    <d v="2025-03-21T00:00:00"/>
    <d v="2025-04-29T00:00:00"/>
    <m/>
    <m/>
    <m/>
    <s v="519 CONDOR"/>
    <s v="N/A"/>
    <s v="519 CONDOR"/>
    <n v="1135.8340023770033"/>
    <n v="0"/>
    <n v="89.1251021588198"/>
    <n v="1224.9591045358231"/>
    <n v="117.21379899999999"/>
    <n v="1107.7453055358233"/>
    <n v="61.802054999999996"/>
    <n v="1163.1570495358233"/>
  </r>
  <r>
    <x v="1"/>
    <s v="Lista Espera FTTH"/>
    <x v="3"/>
    <s v="LdE/09/Revillarruz#SO2408118848996 #Calle Jose Maria Peman 11"/>
    <n v="8672296"/>
    <s v="[EirvceLCNTFg]"/>
    <x v="0"/>
    <s v="Confirmado"/>
    <d v="2025-02-18T00:00:00"/>
    <x v="939"/>
    <d v="2024-10-29T00:00:00"/>
    <d v="2025-07-25T00:00:00"/>
    <m/>
    <d v="2025-08-14T00:00:00"/>
    <d v="2025-09-03T00:00:00"/>
    <s v="519 CONDOR"/>
    <s v="N/A"/>
    <s v="519 CONDOR"/>
    <n v="36.725599527359009"/>
    <n v="0"/>
    <n v="6"/>
    <n v="42.725599527359009"/>
    <n v="51.272864999999996"/>
    <n v="-8.5472654726409871"/>
    <n v="51.272864999999996"/>
    <n v="-8.5472654726409871"/>
  </r>
  <r>
    <x v="1"/>
    <s v="Lista Espera FTTH"/>
    <x v="3"/>
    <s v="LdE/09/San Alberto#SO2410122355618 #Camino Casetas 46"/>
    <n v="8672960"/>
    <s v="[EirvaCNTf]"/>
    <x v="5"/>
    <s v="Solicitada Anulación"/>
    <d v="2025-10-27T00:00:00"/>
    <x v="940"/>
    <d v="2025-10-27T00:00:00"/>
    <m/>
    <m/>
    <d v="2025-10-27T00:00:00"/>
    <d v="2025-10-2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de Pomar#SO2407115351691 #Calle Santa Ines S/N"/>
    <n v="8674788"/>
    <s v="[EirvceLCNTFg]"/>
    <x v="0"/>
    <s v="Confirmado"/>
    <m/>
    <x v="941"/>
    <d v="2024-11-11T00:00:00"/>
    <d v="2024-11-11T00:00:00"/>
    <m/>
    <d v="2024-12-02T00:00:00"/>
    <d v="2025-01-03T00:00:00"/>
    <s v="519 CONDOR"/>
    <s v="N/A"/>
    <s v="519 CONDOR"/>
    <n v="24.717800378799438"/>
    <n v="0"/>
    <n v="6"/>
    <n v="30.717800378799438"/>
    <n v="31.022836999999996"/>
    <n v="-0.30503662120055708"/>
    <n v="31.022836999999996"/>
    <n v="-0.30503662120055708"/>
  </r>
  <r>
    <x v="1"/>
    <s v="Lista Espera FTTH"/>
    <x v="3"/>
    <s v="LdE/09/La Vid#2024-09-61052-8776966#Carretera Soria/ S/N"/>
    <n v="8674796"/>
    <s v="[EirveLCNTfg]"/>
    <x v="1"/>
    <s v="Pend. Cierre Material"/>
    <m/>
    <x v="942"/>
    <d v="2024-11-14T00:00:00"/>
    <d v="2024-11-14T00:00:00"/>
    <m/>
    <d v="2024-11-25T00:00:00"/>
    <d v="2024-12-03T00:00:00"/>
    <s v="519 CONDOR"/>
    <s v="N/A"/>
    <s v="519 CONDOR"/>
    <n v="31.083400696516037"/>
    <n v="0"/>
    <n v="6"/>
    <n v="37.083400696516037"/>
    <n v="42.222009"/>
    <n v="-5.1386083034839629"/>
    <n v="42.222009000000014"/>
    <n v="-5.1386083034839771"/>
  </r>
  <r>
    <x v="1"/>
    <s v="Lista Espera FTTH"/>
    <x v="3"/>
    <s v="LdE/09/Bercedo#SO2410123408184 #Carretera Bilbao 44,"/>
    <n v="8674800"/>
    <s v="[EirvceLCNTFg]"/>
    <x v="0"/>
    <s v="Confirmado"/>
    <m/>
    <x v="943"/>
    <d v="2024-12-04T00:00:00"/>
    <d v="2024-12-05T00:00:00"/>
    <m/>
    <d v="2024-12-19T00:00:00"/>
    <d v="2025-01-15T00:00:00"/>
    <s v="519 CONDOR"/>
    <s v="N/A"/>
    <s v="519 CONDOR"/>
    <n v="17.166699975728989"/>
    <n v="0"/>
    <n v="6"/>
    <n v="23.166699975728989"/>
    <n v="22.196283999999999"/>
    <n v="0.97041597572899008"/>
    <n v="22.196283999999999"/>
    <n v="0.97041597572899008"/>
  </r>
  <r>
    <x v="1"/>
    <s v="Lista Espera FTTH"/>
    <x v="3"/>
    <s v="LdE/09/Palacios de la Sierra#2024-09-69013-8448858#Camino Puerto Rico "/>
    <n v="8676946"/>
    <s v="[EirvcexLCNTFg]"/>
    <x v="0"/>
    <s v="Confirmado"/>
    <m/>
    <x v="944"/>
    <d v="2024-11-18T00:00:00"/>
    <d v="2024-11-20T00:00:00"/>
    <m/>
    <d v="2025-08-29T00:00:00"/>
    <d v="2025-09-16T00:00:00"/>
    <s v="N/A"/>
    <s v="N/A"/>
    <s v="N/A"/>
    <n v="0"/>
    <n v="0"/>
    <n v="0"/>
    <n v="0"/>
    <n v="120.64938500000001"/>
    <n v="-120.64938500000001"/>
    <n v="120.64938500000002"/>
    <n v="-120.64938500000002"/>
  </r>
  <r>
    <x v="1"/>
    <s v="Ampliaciones"/>
    <x v="3"/>
    <s v="BG.GA (09):AmpliacionCTOSat 18097 Exp 556468"/>
    <n v="8679566"/>
    <s v="[irvceLCNTFg]"/>
    <x v="0"/>
    <s v="Confirmado"/>
    <m/>
    <x v="945"/>
    <d v="2025-01-08T00:00:00"/>
    <d v="2025-01-10T00:00:00"/>
    <m/>
    <d v="2025-01-21T00:00:00"/>
    <d v="2025-01-31T00:00:00"/>
    <s v="519 CONDOR"/>
    <s v="N/A"/>
    <s v="N/A"/>
    <n v="3.8096000254154205"/>
    <n v="0"/>
    <n v="0"/>
    <n v="3.8096000254154205"/>
    <n v="26.165597000000002"/>
    <n v="-22.355996974584581"/>
    <n v="26.965597000000002"/>
    <n v="-23.155996974584582"/>
  </r>
  <r>
    <x v="1"/>
    <s v="Lista Espera FTTH"/>
    <x v="3"/>
    <s v="LdE/09/La Vid#2024-09-61052-8865389 #Calle Mayor 18"/>
    <n v="8679970"/>
    <s v="[EirvceLCNTFg]"/>
    <x v="0"/>
    <s v="Confirmado"/>
    <m/>
    <x v="946"/>
    <d v="2024-11-25T00:00:00"/>
    <d v="2024-11-27T00:00:00"/>
    <m/>
    <d v="2024-12-04T00:00:00"/>
    <d v="2025-01-07T00:00:00"/>
    <s v="N/A"/>
    <s v="N/A"/>
    <s v="N/A"/>
    <n v="0"/>
    <n v="0"/>
    <n v="0"/>
    <n v="0"/>
    <n v="17.372259"/>
    <n v="-17.372259"/>
    <n v="17.372259000000003"/>
    <n v="-17.372259000000003"/>
  </r>
  <r>
    <x v="1"/>
    <s v="Lista Espera FTTH"/>
    <x v="3"/>
    <s v="LdE/09/Miranda de Ebro#SO2411124675006 #Calle Colon 15"/>
    <n v="8680717"/>
    <s v="[irveLCNTg]"/>
    <x v="1"/>
    <s v="Pend. Cierre Material"/>
    <m/>
    <x v="947"/>
    <d v="2025-01-13T00:00:00"/>
    <d v="2025-01-13T00:00:00"/>
    <m/>
    <d v="2025-01-20T00:00:00"/>
    <d v="2025-02-03T00:00:00"/>
    <s v="N/A"/>
    <s v="N/A"/>
    <s v="N/A"/>
    <n v="0"/>
    <n v="0"/>
    <n v="0"/>
    <n v="0"/>
    <n v="50.542069000000005"/>
    <n v="-50.542069000000005"/>
    <n v="51.342069000000002"/>
    <n v="-51.342069000000002"/>
  </r>
  <r>
    <x v="1"/>
    <s v="Circuitos"/>
    <x v="3"/>
    <s v="ESCALADO DIR. MACR.NUCLENOR S.A. // Ctra Trespaderne-Puentelarra S/N"/>
    <n v="8681742"/>
    <s v="[EirvcexLCNTgh]"/>
    <x v="1"/>
    <s v="Pend. Cierre Material"/>
    <d v="2024-11-28T00:00:00"/>
    <x v="948"/>
    <d v="2025-11-24T00:00:00"/>
    <d v="2025-07-29T00:00:00"/>
    <m/>
    <d v="2025-11-25T00:00:00"/>
    <d v="2025-12-23T00:00:00"/>
    <s v="519 CONDOR"/>
    <s v="519 CONDOR"/>
    <s v="519 CONDOR"/>
    <n v="213739.61720000001"/>
    <n v="100"/>
    <n v="17674.321800000002"/>
    <n v="231513.93900000001"/>
    <n v="1983.3037290000004"/>
    <n v="229530.63527100001"/>
    <n v="1983.303729"/>
    <n v="229530.63527100001"/>
  </r>
  <r>
    <x v="1"/>
    <s v="Lista Espera FTTH"/>
    <x v="3"/>
    <s v="LdE/09/Burgos#2024-0910002-8932730#Calle Severo Ochoa#ALDI·"/>
    <n v="8682811"/>
    <s v="[EirvceLCNTFg]"/>
    <x v="0"/>
    <s v="Confirmado"/>
    <m/>
    <x v="949"/>
    <d v="2024-12-05T00:00:00"/>
    <d v="2024-12-05T00:00:00"/>
    <m/>
    <d v="2024-12-13T00:00:00"/>
    <d v="2025-01-13T00:00:00"/>
    <s v="N/A"/>
    <s v="N/A"/>
    <s v="N/A"/>
    <n v="0"/>
    <n v="0"/>
    <n v="0"/>
    <n v="0"/>
    <n v="41.850518000000001"/>
    <n v="-41.850518000000001"/>
    <n v="41.850518000000001"/>
    <n v="-41.850518000000001"/>
  </r>
  <r>
    <x v="1"/>
    <s v="Ampliaciones"/>
    <x v="3"/>
    <s v="MND.AR (09):AmpliacionCTOSat 16778 Exp 557736"/>
    <n v="8683616"/>
    <s v="[EirvceLCNTFg]"/>
    <x v="0"/>
    <s v="Confirmado"/>
    <d v="2024-12-13T00:00:00"/>
    <x v="950"/>
    <d v="2025-01-23T00:00:00"/>
    <d v="2025-01-23T00:00:00"/>
    <m/>
    <d v="2025-01-29T00:00:00"/>
    <d v="2025-02-10T00:00:00"/>
    <s v="N/A"/>
    <s v="N/A"/>
    <s v="N/A"/>
    <n v="0"/>
    <n v="0"/>
    <n v="0"/>
    <n v="0"/>
    <n v="20.006596000000002"/>
    <n v="-20.006596000000002"/>
    <n v="20.806595999999999"/>
    <n v="-20.806595999999999"/>
  </r>
  <r>
    <x v="1"/>
    <s v="Lista Espera FTTH"/>
    <x v="3"/>
    <s v="LdE/09/Burgos#2024-09-10002-8292026#Avenida Cantabria 111"/>
    <n v="8684609"/>
    <s v="[EirveLCNTg]"/>
    <x v="1"/>
    <s v="Pend. Cierre Material"/>
    <m/>
    <x v="951"/>
    <d v="2024-12-11T00:00:00"/>
    <d v="2024-12-12T00:00:00"/>
    <m/>
    <d v="2025-01-16T00:00:00"/>
    <d v="2025-01-27T00:00:00"/>
    <s v="N/A"/>
    <s v="N/A"/>
    <s v="N/A"/>
    <n v="0"/>
    <n v="0"/>
    <n v="0"/>
    <n v="0"/>
    <n v="49.032361999999999"/>
    <n v="-49.032361999999999"/>
    <n v="49.032361999999999"/>
    <n v="-49.032361999999999"/>
  </r>
  <r>
    <x v="1"/>
    <s v="Lista Espera FTTH"/>
    <x v="3"/>
    <s v="LdE/09/Villarcayo#SO2412125917069 #Calle Barral 1, Torme"/>
    <n v="8685630"/>
    <s v="[EirvcaCNTfF]"/>
    <x v="5"/>
    <s v="Solicitada Anulación"/>
    <d v="2025-04-04T00:00:00"/>
    <x v="952"/>
    <d v="2024-12-17T00:00:00"/>
    <m/>
    <m/>
    <d v="2025-04-07T00:00:00"/>
    <d v="2025-04-09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SO2412126257242 #Calle La Presa 32"/>
    <n v="8685592"/>
    <s v="[EirvaeLCNT]"/>
    <x v="5"/>
    <s v="Solicitada Anulación"/>
    <d v="2025-01-15T00:00:00"/>
    <x v="952"/>
    <d v="2024-12-17T00:00:00"/>
    <d v="2024-12-17T00:00:00"/>
    <m/>
    <d v="2025-01-08T00:00:00"/>
    <d v="2025-01-17T00:00:00"/>
    <s v="N/A"/>
    <s v="N/A"/>
    <s v="N/A"/>
    <n v="0"/>
    <n v="0"/>
    <n v="0"/>
    <n v="0"/>
    <n v="4.8119999999999994"/>
    <n v="-4.8119999999999994"/>
    <n v="3.5999999999999996"/>
    <n v="-3.5999999999999996"/>
  </r>
  <r>
    <x v="1"/>
    <s v="Lista Espera FTTH"/>
    <x v="3"/>
    <s v="LdE/09/Burgos#SO2412126764830 #Calle Consulado 17"/>
    <n v="8685627"/>
    <s v="[EirveLCNTg]"/>
    <x v="1"/>
    <s v="Pend. Cierre Material"/>
    <m/>
    <x v="953"/>
    <d v="2024-12-18T00:00:00"/>
    <d v="2024-12-18T00:00:00"/>
    <m/>
    <d v="2025-01-02T00:00:00"/>
    <d v="2025-01-29T00:00:00"/>
    <s v="N/A"/>
    <s v="N/A"/>
    <s v="N/A"/>
    <n v="0"/>
    <n v="0"/>
    <n v="0"/>
    <n v="0"/>
    <n v="43.595314000000002"/>
    <n v="-43.595314000000002"/>
    <n v="44.395314000000006"/>
    <n v="-44.395314000000006"/>
  </r>
  <r>
    <x v="1"/>
    <s v="Lista Espera FTTH"/>
    <x v="3"/>
    <s v="LdE/09/Frandovinez#2024-09-12001-8969600#LUGAR GASOLINERA/1-GAS. REPSO"/>
    <n v="8686706"/>
    <s v="[EirvexPM]"/>
    <x v="3"/>
    <s v="Sin Comenzar"/>
    <d v="2025-09-04T00:00:00"/>
    <x v="635"/>
    <d v="2025-12-18T00:00:00"/>
    <d v="2025-12-18T00:00:00"/>
    <m/>
    <m/>
    <m/>
    <s v="519 CONDOR"/>
    <s v="N/A"/>
    <s v="519 CONDOR"/>
    <n v="9.6217002868652344"/>
    <n v="0"/>
    <n v="6"/>
    <n v="15.621700286865234"/>
    <n v="6"/>
    <n v="9.6217002868652344"/>
    <n v="3.5999999999999996"/>
    <n v="12.021700286865235"/>
  </r>
  <r>
    <x v="1"/>
    <s v="Lista Espera FTTH"/>
    <x v="3"/>
    <s v="LdE/09/Miranda de Ebro#2023-09-66004-8736877#Calle Romancero,10"/>
    <n v="8687659"/>
    <s v="[EirvceLCNTg]"/>
    <x v="1"/>
    <s v="Pend. Cierre Material"/>
    <m/>
    <x v="954"/>
    <d v="2025-01-22T00:00:00"/>
    <d v="2025-01-22T00:00:00"/>
    <m/>
    <d v="2025-01-30T00:00:00"/>
    <d v="2025-02-10T00:00:00"/>
    <s v="N/A"/>
    <s v="N/A"/>
    <s v="N/A"/>
    <n v="0"/>
    <n v="0"/>
    <n v="0"/>
    <n v="0"/>
    <n v="62.127775"/>
    <n v="-62.127775"/>
    <n v="62.927775000000011"/>
    <n v="-62.927775000000011"/>
  </r>
  <r>
    <x v="1"/>
    <s v="Lista Espera FTTH"/>
    <x v="3"/>
    <s v="LdE/09/Roa#SO2412126886674#Plaza el Estudio 1"/>
    <n v="8687657"/>
    <s v="[EirveLCNTg]"/>
    <x v="1"/>
    <s v="Pend. Cierre Material"/>
    <m/>
    <x v="955"/>
    <d v="2025-01-24T00:00:00"/>
    <d v="2025-01-24T00:00:00"/>
    <m/>
    <d v="2025-02-04T00:00:00"/>
    <d v="2025-02-06T00:00:00"/>
    <s v="N/A"/>
    <s v="N/A"/>
    <s v="N/A"/>
    <n v="0"/>
    <n v="0"/>
    <n v="0"/>
    <n v="0"/>
    <n v="48.337538000000002"/>
    <n v="-48.337538000000002"/>
    <n v="49.137537999999999"/>
    <n v="-49.137537999999999"/>
  </r>
  <r>
    <x v="1"/>
    <s v="Lista Espera FTTH"/>
    <x v="3"/>
    <s v="LdE/09/Burgos#2024-0910002- 8988085#Calle Pablo Casals 31 005 B"/>
    <n v="8687934"/>
    <s v="[EirveLCNTfg]"/>
    <x v="1"/>
    <s v="Pend. Cierre Material"/>
    <m/>
    <x v="956"/>
    <d v="2024-12-27T00:00:00"/>
    <d v="2025-01-02T00:00:00"/>
    <m/>
    <d v="2025-01-13T00:00:00"/>
    <d v="2025-02-03T00:00:00"/>
    <s v="N/A"/>
    <s v="N/A"/>
    <s v="N/A"/>
    <n v="0"/>
    <n v="0"/>
    <n v="0"/>
    <n v="0"/>
    <n v="14.772708000000002"/>
    <n v="-14.772708000000002"/>
    <n v="15.572708"/>
    <n v="-15.572708"/>
  </r>
  <r>
    <x v="1"/>
    <s v="Lista Espera FTTH"/>
    <x v="3"/>
    <s v="HFT/09/QUINCOCES DE YUSO#2024-0965010-8914262#Calle Roble 21"/>
    <n v="8688886"/>
    <s v="[EirvaCNT]"/>
    <x v="5"/>
    <s v="Solicitada Anulación"/>
    <d v="2025-07-08T00:00:00"/>
    <x v="957"/>
    <d v="2025-01-02T00:00:00"/>
    <m/>
    <m/>
    <d v="2025-12-17T00:00:00"/>
    <m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Itero del Castillo#SO2412127945674 #Carretera Pedrosa 1"/>
    <n v="8689151"/>
    <s v="[EirvcaCPNTfFM]"/>
    <x v="5"/>
    <s v="Solicitada Anulación"/>
    <d v="2025-03-10T00:00:00"/>
    <x v="958"/>
    <d v="2025-01-07T00:00:00"/>
    <m/>
    <m/>
    <d v="2025-03-20T00:00:00"/>
    <d v="2025-03-21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arbadillo del Mercado# 2024-09-69003-8001911 #Calle Salas 15"/>
    <n v="8689517"/>
    <s v="[EirvcaCNTfF]"/>
    <x v="5"/>
    <s v="Solicitada Anulación"/>
    <d v="2025-04-07T00:00:00"/>
    <x v="653"/>
    <d v="2025-04-09T00:00:00"/>
    <m/>
    <m/>
    <d v="2025-04-09T00:00:00"/>
    <d v="2025-04-10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Quintanar de la Sierra#2024-09-69013-8005773#Calle Ernesto Sanz"/>
    <n v="8690373"/>
    <s v="[EirveLCNTg]"/>
    <x v="1"/>
    <s v="Pend. Cierre Material"/>
    <m/>
    <x v="959"/>
    <d v="2025-01-15T00:00:00"/>
    <d v="2025-01-15T00:00:00"/>
    <m/>
    <d v="2025-01-30T00:00:00"/>
    <d v="2025-02-04T00:00:00"/>
    <s v="N/A"/>
    <s v="N/A"/>
    <s v="N/A"/>
    <n v="0"/>
    <n v="0"/>
    <n v="0"/>
    <n v="0"/>
    <n v="18.062283000000001"/>
    <n v="-18.062283000000001"/>
    <n v="18.862283000000001"/>
    <n v="-18.862283000000001"/>
  </r>
  <r>
    <x v="1"/>
    <s v="Lista Espera FTTH"/>
    <x v="3"/>
    <s v="LdE/09/Tubilla del Lago#SO2412128290715 #Calle Extrarradios S/N"/>
    <n v="8691469"/>
    <s v="[EirvceLCNTfFg]"/>
    <x v="0"/>
    <s v="Confirmado"/>
    <m/>
    <x v="959"/>
    <d v="2025-01-15T00:00:00"/>
    <d v="2025-01-15T00:00:00"/>
    <m/>
    <d v="2025-02-06T00:00:00"/>
    <d v="2025-02-26T00:00:00"/>
    <s v="N/A"/>
    <s v="N/A"/>
    <s v="N/A"/>
    <n v="0"/>
    <n v="0"/>
    <n v="0"/>
    <n v="0"/>
    <n v="16.329430000000002"/>
    <n v="-16.329430000000002"/>
    <n v="17.129429999999999"/>
    <n v="-17.129429999999999"/>
  </r>
  <r>
    <x v="1"/>
    <s v="Lista Espera FTTH"/>
    <x v="3"/>
    <s v="LdE/09/Burgos#2024-09-10002-8968467#Calle Antonio Machado 4"/>
    <n v="8692979"/>
    <s v="[EirvceLCNTFg]"/>
    <x v="0"/>
    <s v="Confirmado"/>
    <m/>
    <x v="688"/>
    <d v="2025-01-20T00:00:00"/>
    <d v="2025-01-21T00:00:00"/>
    <m/>
    <d v="2025-02-10T00:00:00"/>
    <d v="2025-02-25T00:00:00"/>
    <s v="N/A"/>
    <s v="N/A"/>
    <s v="N/A"/>
    <n v="0"/>
    <n v="0"/>
    <n v="0"/>
    <n v="0"/>
    <n v="23.086967999999999"/>
    <n v="-23.086967999999999"/>
    <n v="23.086968000000002"/>
    <n v="-23.086968000000002"/>
  </r>
  <r>
    <x v="1"/>
    <s v="Lista Espera FTTH"/>
    <x v="3"/>
    <s v="LdE/09/Castrillo de la Vega#SO2501128985194 #Carretera Estación S/N"/>
    <n v="8694196"/>
    <s v="[EirvcaCNTfF]"/>
    <x v="5"/>
    <s v="Solicitada Anulación"/>
    <d v="2025-04-01T00:00:00"/>
    <x v="950"/>
    <d v="2025-01-23T00:00:00"/>
    <m/>
    <m/>
    <d v="2025-04-01T00:00:00"/>
    <d v="2025-04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Medina Pomar#SO2501129184668 #Calle Molino 63"/>
    <n v="8695133"/>
    <s v="[EirvcaCPNTfFM]"/>
    <x v="5"/>
    <s v="Solicitada Anulación"/>
    <d v="2025-05-14T00:00:00"/>
    <x v="960"/>
    <d v="2025-01-27T00:00:00"/>
    <m/>
    <m/>
    <d v="2025-05-29T00:00:00"/>
    <d v="2025-06-02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##Calle Miranda 17-3ºIzq"/>
    <n v="8693735"/>
    <s v="[EirvcaCNTfF]"/>
    <x v="5"/>
    <s v="Solicitada Anulación"/>
    <d v="2025-05-21T00:00:00"/>
    <x v="960"/>
    <d v="2025-01-27T00:00:00"/>
    <m/>
    <m/>
    <d v="2025-09-24T00:00:00"/>
    <d v="2025-10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#SO2501130501026 #Carretera Poza 89"/>
    <n v="8695976"/>
    <s v="[EirvceLCNTg]"/>
    <x v="1"/>
    <s v="Pend. Cierre Material"/>
    <m/>
    <x v="961"/>
    <d v="2025-01-29T00:00:00"/>
    <d v="2025-01-29T00:00:00"/>
    <m/>
    <d v="2025-02-03T00:00:00"/>
    <d v="2025-02-10T00:00:00"/>
    <s v="N/A"/>
    <s v="N/A"/>
    <s v="N/A"/>
    <n v="0"/>
    <n v="0"/>
    <n v="0"/>
    <n v="0"/>
    <n v="35.105223000000002"/>
    <n v="-35.105223000000002"/>
    <n v="35.905223000000007"/>
    <n v="-35.905223000000007"/>
  </r>
  <r>
    <x v="1"/>
    <s v="Lista Espera FTTH"/>
    <x v="3"/>
    <s v="LdE/09/Aranda de Duero#2025-09-61003-8159196#Plaza San Juan 6"/>
    <n v="8695977"/>
    <s v="[EirvceLCNTFg]"/>
    <x v="0"/>
    <s v="Confirmado"/>
    <m/>
    <x v="962"/>
    <d v="2025-02-12T00:00:00"/>
    <d v="2025-02-05T00:00:00"/>
    <m/>
    <d v="2025-02-13T00:00:00"/>
    <d v="2025-03-03T00:00:00"/>
    <s v="519 CONDOR"/>
    <s v="N/A"/>
    <s v="519 CONDOR"/>
    <n v="18.774099677801132"/>
    <n v="0"/>
    <n v="6"/>
    <n v="24.774099677801132"/>
    <n v="103.46834299999998"/>
    <n v="-78.694243322198844"/>
    <n v="103.46834299999998"/>
    <n v="-78.694243322198844"/>
  </r>
  <r>
    <x v="1"/>
    <s v="Lista Espera FTTH"/>
    <x v="3"/>
    <s v="LdE/09/Aranda de Duero#2025-09-61003-8133390#Avenida Luis Mateos 19"/>
    <n v="8697176"/>
    <s v="[EirvceLCNTFg]"/>
    <x v="0"/>
    <s v="Confirmado"/>
    <m/>
    <x v="963"/>
    <d v="2025-02-04T00:00:00"/>
    <d v="2025-02-05T00:00:00"/>
    <m/>
    <d v="2025-06-19T00:00:00"/>
    <d v="2025-07-08T00:00:00"/>
    <s v="519 CONDOR"/>
    <s v="N/A"/>
    <s v="519 CONDOR"/>
    <n v="49.066400617361069"/>
    <n v="0"/>
    <n v="6"/>
    <n v="55.066400617361069"/>
    <n v="98.568173999999999"/>
    <n v="-43.50177338263893"/>
    <n v="98.568173999999999"/>
    <n v="-43.50177338263893"/>
  </r>
  <r>
    <x v="1"/>
    <s v="Ampliaciones"/>
    <x v="3"/>
    <s v="(09):AmpliacionCTOSat 33 Exp 565258"/>
    <n v="8699362"/>
    <s v="[EirvceLCNTFg]"/>
    <x v="0"/>
    <s v="Confirmado"/>
    <d v="2025-02-19T00:00:00"/>
    <x v="964"/>
    <d v="2025-02-11T00:00:00"/>
    <d v="2025-10-03T00:00:00"/>
    <m/>
    <d v="2025-10-21T00:00:00"/>
    <d v="2025-11-10T00:00:00"/>
    <s v="519 CONDOR"/>
    <s v="N/A"/>
    <s v="519 CONDOR"/>
    <n v="32.373500138521194"/>
    <n v="0"/>
    <n v="3.8999998569488525"/>
    <n v="36.273499995470047"/>
    <n v="89.317915000000013"/>
    <n v="-53.044415004529966"/>
    <n v="89.317914999999985"/>
    <n v="-53.044415004529938"/>
  </r>
  <r>
    <x v="1"/>
    <s v="Lista Espera FTTH"/>
    <x v="3"/>
    <s v="LdE/09/Quincoces de Yuso#SO2502132127091 #Calle Losa 46"/>
    <n v="8701885"/>
    <s v="[EirvcaCNTfF]"/>
    <x v="5"/>
    <s v="Solicitada Anulación"/>
    <d v="2025-05-30T00:00:00"/>
    <x v="928"/>
    <d v="2025-10-15T00:00:00"/>
    <m/>
    <m/>
    <d v="2025-07-08T00:00:00"/>
    <d v="2025-10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Burgos#2025-09-10090-8198919#Calle Alfoz de Bricia 1"/>
    <n v="8703734"/>
    <s v="[EirvceLCNTfFg]"/>
    <x v="0"/>
    <s v="Confirmado"/>
    <m/>
    <x v="965"/>
    <d v="2025-02-21T00:00:00"/>
    <d v="2025-02-26T00:00:00"/>
    <m/>
    <d v="2025-04-01T00:00:00"/>
    <d v="2025-04-09T00:00:00"/>
    <s v="519 CONDOR"/>
    <s v="N/A"/>
    <s v="519 CONDOR"/>
    <n v="9.798399955034256"/>
    <n v="0"/>
    <n v="6"/>
    <n v="15.798399955034256"/>
    <n v="18.174856000000002"/>
    <n v="-2.3764560449657459"/>
    <n v="18.174856000000002"/>
    <n v="-2.3764560449657459"/>
  </r>
  <r>
    <x v="1"/>
    <s v="Ampliaciones"/>
    <x v="3"/>
    <s v="(09):AmpliacionCTOSat 6272 Exp 567398"/>
    <n v="8704373"/>
    <s v="[EirvcaeLCNTfF]"/>
    <x v="5"/>
    <s v="Solicitada Anulación"/>
    <d v="2025-02-25T00:00:00"/>
    <x v="966"/>
    <d v="2025-02-25T00:00:00"/>
    <d v="2025-02-25T00:00:00"/>
    <m/>
    <d v="2025-03-05T00:00:00"/>
    <d v="2025-03-26T00:00:00"/>
    <s v="519 CONDOR"/>
    <s v="N/A"/>
    <s v="519 CONDOR"/>
    <n v="11.418999999761581"/>
    <n v="0"/>
    <n v="3.8999998569488525"/>
    <n v="15.318999856710434"/>
    <n v="2.34"/>
    <n v="12.978999856710434"/>
    <n v="2.34"/>
    <n v="12.978999856710434"/>
  </r>
  <r>
    <x v="1"/>
    <s v="Lista Espera FTTH"/>
    <x v="3"/>
    <s v="LdE/09/Aranda de Duero#SO2502132145366 #Calle Villarcayo 11"/>
    <n v="8704681"/>
    <s v="[EirvP]"/>
    <x v="2"/>
    <s v="Otras Causas"/>
    <d v="2025-06-18T00:00:00"/>
    <x v="605"/>
    <d v="2025-03-27T00:00:00"/>
    <m/>
    <d v="2025-03-18T00:00:00"/>
    <m/>
    <m/>
    <s v="N/A"/>
    <s v="N/A"/>
    <s v="N/A"/>
    <n v="0"/>
    <n v="0"/>
    <n v="0"/>
    <n v="0"/>
    <n v="21.456"/>
    <n v="-21.456"/>
    <n v="3.5999999999999996"/>
    <n v="-3.5999999999999996"/>
  </r>
  <r>
    <x v="1"/>
    <s v="Lista Espera FTTH"/>
    <x v="3"/>
    <s v="LdE/09/Cilleruelo de Abajo#2025-09-64002-8161522#Calle arrenes 71"/>
    <n v="8704740"/>
    <s v="[EirvceLCNTFg]"/>
    <x v="0"/>
    <s v="Confirmado"/>
    <m/>
    <x v="967"/>
    <d v="2025-02-28T00:00:00"/>
    <d v="2025-03-03T00:00:00"/>
    <m/>
    <d v="2025-03-14T00:00:00"/>
    <d v="2025-03-31T00:00:00"/>
    <s v="519 CONDOR"/>
    <s v="N/A"/>
    <s v="519 CONDOR"/>
    <n v="8.3308000266551971"/>
    <n v="0"/>
    <n v="6"/>
    <n v="14.330800026655197"/>
    <n v="18.683306000000002"/>
    <n v="-4.3525059733448046"/>
    <n v="18.683305999999998"/>
    <n v="-4.352505973344801"/>
  </r>
  <r>
    <x v="1"/>
    <s v="Lista Espera FTTH"/>
    <x v="3"/>
    <s v="LdE/09/Palacios de la Sierra#SO2502132964885 C/Dehesilla 88 Bloque C"/>
    <n v="8706245"/>
    <s v="[EirvceLCNTFg]"/>
    <x v="0"/>
    <s v="Confirmado"/>
    <m/>
    <x v="968"/>
    <d v="2025-03-07T00:00:00"/>
    <d v="2025-03-07T00:00:00"/>
    <m/>
    <d v="2025-05-09T00:00:00"/>
    <d v="2025-05-22T00:00:00"/>
    <s v="519 CONDOR"/>
    <s v="N/A"/>
    <s v="519 CONDOR"/>
    <n v="32.457199215888977"/>
    <n v="0"/>
    <n v="6"/>
    <n v="38.457199215888977"/>
    <n v="61.091489000000003"/>
    <n v="-22.634289784111026"/>
    <n v="61.091488999999989"/>
    <n v="-22.634289784111012"/>
  </r>
  <r>
    <x v="1"/>
    <s v="Lista Espera FTTH"/>
    <x v="3"/>
    <s v="LdE/09/Ameyugo#2025-09-66005-8314297#CALLE AUTOPISTA BURGOS-MALZAGA/ S"/>
    <n v="8704684"/>
    <s v="[EirvceLCNTFg]"/>
    <x v="0"/>
    <s v="Confirmado"/>
    <m/>
    <x v="969"/>
    <d v="2025-03-05T00:00:00"/>
    <d v="2025-03-11T00:00:00"/>
    <m/>
    <d v="2025-03-17T00:00:00"/>
    <d v="2025-04-03T00:00:00"/>
    <s v="519 CONDOR"/>
    <s v="N/A"/>
    <s v="519 CONDOR"/>
    <n v="58.161000698804855"/>
    <n v="0"/>
    <n v="6"/>
    <n v="64.161000698804855"/>
    <n v="117.84347400000001"/>
    <n v="-53.682473301195159"/>
    <n v="117.84347399999999"/>
    <n v="-53.682473301195131"/>
  </r>
  <r>
    <x v="1"/>
    <s v="Lista Espera FTTH"/>
    <x v="3"/>
    <s v="LdE/09/San Martín de Rubiales#SO2502132850271 #Calle Trascasa 22"/>
    <n v="8704685"/>
    <s v="[EirvceLCNTFg]"/>
    <x v="0"/>
    <s v="Confirmado"/>
    <m/>
    <x v="970"/>
    <d v="2025-03-11T00:00:00"/>
    <d v="2025-03-11T00:00:00"/>
    <m/>
    <d v="2025-03-19T00:00:00"/>
    <d v="2025-04-02T00:00:00"/>
    <s v="519 CONDOR"/>
    <s v="N/A"/>
    <s v="519 CONDOR"/>
    <n v="30.699899196624756"/>
    <n v="0"/>
    <n v="6"/>
    <n v="36.699899196624756"/>
    <n v="95.817620999999988"/>
    <n v="-59.117721803375233"/>
    <n v="95.817621000000003"/>
    <n v="-59.117721803375247"/>
  </r>
  <r>
    <x v="1"/>
    <s v="Sin Definir"/>
    <x v="3"/>
    <s v="IN#INC-0029765199#GRI#Paseo Pisones 77, Burgos#"/>
    <n v="8709529"/>
    <s v="[EirvceCNTFg]"/>
    <x v="0"/>
    <s v="Confirmado"/>
    <d v="2025-06-19T00:00:00"/>
    <x v="690"/>
    <d v="2025-03-19T00:00:00"/>
    <d v="2025-06-19T00:00:00"/>
    <m/>
    <d v="2025-08-18T00:00:00"/>
    <d v="2025-08-22T00:00:00"/>
    <s v="519 CONDOR"/>
    <s v="N/A"/>
    <s v="519 CONDOR"/>
    <n v="14.328599937260151"/>
    <n v="0"/>
    <n v="6"/>
    <n v="20.328599937260151"/>
    <n v="27.581417000000002"/>
    <n v="-7.2528170627398509"/>
    <n v="27.581416999999998"/>
    <n v="-7.2528170627398474"/>
  </r>
  <r>
    <x v="1"/>
    <s v="Greenfield"/>
    <x v="3"/>
    <s v="09-GREENFIELD:CL SANTA GENOVEVA TORRES BURGOS "/>
    <n v="8710964"/>
    <s v="[EirvceLCNTFg]"/>
    <x v="0"/>
    <s v="Confirmado"/>
    <d v="2025-03-20T00:00:00"/>
    <x v="971"/>
    <d v="2025-03-28T00:00:00"/>
    <d v="2025-03-28T00:00:00"/>
    <m/>
    <d v="2025-04-14T00:00:00"/>
    <d v="2025-04-30T00:00:00"/>
    <s v="519 CONDOR"/>
    <s v="N/A"/>
    <s v="519 CONDOR"/>
    <n v="22.182799965143204"/>
    <n v="0"/>
    <n v="11.509697741005986"/>
    <n v="33.69249770614919"/>
    <n v="39.432682000000007"/>
    <n v="-5.7401842938508167"/>
    <n v="39.432682"/>
    <n v="-5.7401842938508096"/>
  </r>
  <r>
    <x v="1"/>
    <s v="Lista Espera FTTH"/>
    <x v="3"/>
    <s v="LdE/09/Burgos# 2025-09-10001-8381403#CALLE LOPEZ BRAVO,71"/>
    <n v="8710979"/>
    <s v="[EirvcaCPNTfF]"/>
    <x v="5"/>
    <s v="Solicitada Anulación"/>
    <d v="2025-08-11T00:00:00"/>
    <x v="670"/>
    <d v="2025-04-02T00:00:00"/>
    <m/>
    <m/>
    <d v="2025-08-13T00:00:00"/>
    <d v="2025-08-14T00:00:00"/>
    <s v="519 CONDOR"/>
    <s v="N/A"/>
    <s v="519 CONDOR"/>
    <n v="29.126799702644348"/>
    <n v="0"/>
    <n v="6"/>
    <n v="35.126799702644348"/>
    <n v="3.5999999999999996"/>
    <n v="31.526799702644347"/>
    <n v="3.5999999999999996"/>
    <n v="31.526799702644347"/>
  </r>
  <r>
    <x v="1"/>
    <s v="Lista Espera FTTH"/>
    <x v="3"/>
    <s v="LdE/09/CASTRILLO DEL VAL#2025-09-13001-8353681#CALLE DOÑA JIMENA 9"/>
    <n v="8710790"/>
    <s v="[EirvcaCNTfF]"/>
    <x v="5"/>
    <s v="Solicitada Anulación"/>
    <d v="2025-07-08T00:00:00"/>
    <x v="690"/>
    <d v="2025-03-19T00:00:00"/>
    <m/>
    <m/>
    <d v="2025-09-03T00:00:00"/>
    <d v="2025-10-15T00:00:00"/>
    <s v="N/A"/>
    <s v="N/A"/>
    <s v="N/A"/>
    <n v="0"/>
    <n v="0"/>
    <n v="0"/>
    <n v="0"/>
    <n v="3.5999999999999996"/>
    <n v="-3.5999999999999996"/>
    <n v="3.5999999999999996"/>
    <n v="-3.5999999999999996"/>
  </r>
  <r>
    <x v="1"/>
    <s v="Lista Espera FTTH"/>
    <x v="3"/>
    <s v="LdE/09/Aranda de Duero#SO2503134210801 #Plaza Constitucion 2"/>
    <n v="8711154"/>
    <s v="[EirvceLCNTFg]"/>
    <x v="0"/>
    <s v="Confirmado"/>
    <m/>
    <x v="972"/>
    <d v="2025-03-26T00:00:00"/>
    <d v="2025-03-26T00:00:00"/>
    <m/>
    <d v="2025-04-15T00:00:00"/>
    <d v="2025-04-30T00:00:00"/>
    <s v="N/A"/>
    <s v="N/A"/>
    <s v="N/A"/>
    <n v="0"/>
    <n v="0"/>
    <n v="0"/>
    <n v="0"/>
    <n v="22.660161999999996"/>
    <n v="-22.660161999999996"/>
    <n v="22.660162"/>
    <n v="-22.660162"/>
  </r>
  <r>
    <x v="1"/>
    <s v="Circuitos"/>
    <x v="3"/>
    <s v="UNICO 5G A2: 09_09098_000218 - 0900732"/>
    <n v="2202957"/>
    <s v="[EirmtpvjsScexLPh]"/>
    <x v="2"/>
    <s v="Causa Cliente"/>
    <d v="2025-03-27T00:00:00"/>
    <x v="903"/>
    <d v="2025-06-24T00:00:00"/>
    <d v="2025-07-24T00:00:00"/>
    <d v="2025-12-15T00:00:00"/>
    <m/>
    <m/>
    <s v="519 CONDOR"/>
    <s v="N/A"/>
    <s v="519 CONDOR"/>
    <n v="420.36659887515157"/>
    <n v="0"/>
    <n v="43.224298663192258"/>
    <n v="463.59089753834382"/>
    <n v="40.048640999999996"/>
    <n v="423.54225653834385"/>
    <n v="29.135368999999997"/>
    <n v="434.45552853834386"/>
  </r>
  <r>
    <x v="1"/>
    <s v="Circuitos"/>
    <x v="3"/>
    <s v="UNICO 5G A2: 09_09101_000219 - 0900434"/>
    <n v="2202969"/>
    <s v="[EirmtpvjsScexLPh]"/>
    <x v="2"/>
    <s v="Permiso Oficial"/>
    <d v="2025-05-15T00:00:00"/>
    <x v="973"/>
    <d v="2025-06-09T00:00:00"/>
    <d v="2025-06-26T00:00:00"/>
    <d v="2025-06-29T00:00:00"/>
    <m/>
    <m/>
    <s v="519 CONDOR"/>
    <s v="N/A"/>
    <s v="519 CONDOR"/>
    <n v="302.06139618699103"/>
    <n v="0"/>
    <n v="35.019599444726111"/>
    <n v="337.08099563171714"/>
    <n v="36.961535999999995"/>
    <n v="300.11945963171718"/>
    <n v="27.548552000000001"/>
    <n v="309.53244363171711"/>
  </r>
  <r>
    <x v="1"/>
    <s v="Circuitos"/>
    <x v="3"/>
    <s v="UNICO 5G A2: 09_09021_000044 - 0900553"/>
    <n v="2202960"/>
    <s v="[EidrmtpvjsScexLPh]"/>
    <x v="2"/>
    <s v="Otras Causas"/>
    <d v="2025-05-15T00:00:00"/>
    <x v="974"/>
    <d v="2025-06-10T00:00:00"/>
    <d v="2025-06-26T00:00:00"/>
    <d v="2025-06-29T00:00:00"/>
    <m/>
    <m/>
    <s v="519 CONDOR"/>
    <s v="N/A"/>
    <s v="519 CONDOR"/>
    <n v="228.48999734595418"/>
    <n v="0"/>
    <n v="25.7485000292547"/>
    <n v="254.23849737520888"/>
    <n v="25.834415999999997"/>
    <n v="228.40408137520888"/>
    <n v="20.252215999999997"/>
    <n v="233.98628137520888"/>
  </r>
  <r>
    <x v="1"/>
    <s v="Circuitos"/>
    <x v="3"/>
    <s v="UNICO 5G A2: 09_09224_000394 - 0900024"/>
    <n v="2202971"/>
    <s v="[EirmtpvjsScexPh]"/>
    <x v="2"/>
    <s v="Permiso Oficial"/>
    <d v="2025-05-15T00:00:00"/>
    <x v="975"/>
    <d v="2025-06-12T00:00:00"/>
    <d v="2025-06-26T00:00:00"/>
    <d v="2025-07-15T00:00:00"/>
    <m/>
    <m/>
    <s v="519 CONDOR"/>
    <s v="N/A"/>
    <s v="519 CONDOR"/>
    <n v="2261.1905753745004"/>
    <n v="0"/>
    <n v="171.42439101254058"/>
    <n v="2432.614966387041"/>
    <n v="147.40782300000001"/>
    <n v="2285.207143387041"/>
    <n v="112.75861499999998"/>
    <n v="2319.8563513870408"/>
  </r>
  <r>
    <x v="1"/>
    <s v="Circuitos"/>
    <x v="3"/>
    <s v="UNICO 5G A2: 09_09181_000292 - 0900448"/>
    <n v="2202972"/>
    <s v="[EirmtpvjsScexLPh]"/>
    <x v="2"/>
    <s v="Permiso Oficial"/>
    <d v="2025-05-15T00:00:00"/>
    <x v="973"/>
    <d v="2025-06-09T00:00:00"/>
    <d v="2025-06-26T00:00:00"/>
    <d v="2025-07-01T00:00:00"/>
    <m/>
    <m/>
    <s v="519 CONDOR"/>
    <s v="N/A"/>
    <s v="519 CONDOR"/>
    <n v="244.02659661077112"/>
    <n v="0"/>
    <n v="30.96869987706765"/>
    <n v="274.9952964878388"/>
    <n v="45.269311999999999"/>
    <n v="229.72598448783879"/>
    <n v="21.141064"/>
    <n v="253.8542324878388"/>
  </r>
  <r>
    <x v="1"/>
    <s v="Lista Espera FTTH"/>
    <x v="3"/>
    <s v="LdE/09/Aranda de Duero#2025-09-61003-8207017#CARRETERA VALLADOLID, 133"/>
    <n v="8714476"/>
    <s v="[EirveLCNTfg]"/>
    <x v="1"/>
    <s v="Pend. Cierre Material"/>
    <m/>
    <x v="976"/>
    <d v="2025-04-01T00:00:00"/>
    <d v="2025-04-07T00:00:00"/>
    <m/>
    <d v="2025-05-27T00:00:00"/>
    <d v="2025-06-23T00:00:00"/>
    <s v="519 CONDOR"/>
    <s v="N/A"/>
    <s v="519 CONDOR"/>
    <n v="18.292200028896332"/>
    <n v="0"/>
    <n v="6"/>
    <n v="24.292200028896332"/>
    <n v="24.543360000000003"/>
    <n v="-0.25115997110367161"/>
    <n v="24.543360000000003"/>
    <n v="-0.25115997110367161"/>
  </r>
  <r>
    <x v="1"/>
    <s v="Circuitos"/>
    <x v="3"/>
    <s v="UNICO 5G A2: 09_09427_000608 - 0900563"/>
    <n v="2202973"/>
    <s v="[EirmtpvjsScexLCNTgh]"/>
    <x v="1"/>
    <s v="Pend. Cierre Tesa"/>
    <d v="2025-05-15T00:00:00"/>
    <x v="977"/>
    <d v="2025-10-31T00:00:00"/>
    <d v="2025-07-24T00:00:00"/>
    <m/>
    <d v="2025-10-31T00:00:00"/>
    <m/>
    <s v="519 CONDOR"/>
    <s v="N/A"/>
    <s v="519 CONDOR"/>
    <n v="501.4239936800152"/>
    <n v="0"/>
    <n v="49.403898439618217"/>
    <n v="550.82789211963336"/>
    <n v="629.23164200000008"/>
    <n v="-78.403749880366718"/>
    <n v="662.39802799999995"/>
    <n v="-111.57013588036659"/>
  </r>
  <r>
    <x v="1"/>
    <s v="Circuitos"/>
    <x v="3"/>
    <s v="UNICO 5G A2: 09_09904_000549 - 0900606"/>
    <n v="2202966"/>
    <s v="[EidrmtpvjsScexLPh]"/>
    <x v="2"/>
    <s v="Otras Causas"/>
    <d v="2025-05-15T00:00:00"/>
    <x v="978"/>
    <d v="2025-06-02T00:00:00"/>
    <d v="2025-06-05T00:00:00"/>
    <d v="2025-06-29T00:00:00"/>
    <m/>
    <m/>
    <s v="519 CONDOR"/>
    <s v="N/A"/>
    <s v="519 CONDOR"/>
    <n v="68.519999489188194"/>
    <n v="0"/>
    <n v="14.642300021149964"/>
    <n v="83.162299510338158"/>
    <n v="22.250012999999999"/>
    <n v="60.912286510338163"/>
    <n v="11.618821000000001"/>
    <n v="71.543478510338161"/>
  </r>
  <r>
    <x v="1"/>
    <s v="Circuitos"/>
    <x v="3"/>
    <s v="UNICO 5G A2: 09_09901_000463 - 0900238"/>
    <n v="2202975"/>
    <s v="[EirmtpvjsScexLCNTgh]"/>
    <x v="1"/>
    <s v="Pend. Cierre Material"/>
    <d v="2025-05-15T00:00:00"/>
    <x v="979"/>
    <d v="2025-11-28T00:00:00"/>
    <d v="2025-06-26T00:00:00"/>
    <m/>
    <d v="2025-12-05T00:00:00"/>
    <d v="2025-12-19T00:00:00"/>
    <s v="519 CONDOR"/>
    <s v="N/A"/>
    <s v="519 CONDOR"/>
    <n v="21023.68"/>
    <n v="0"/>
    <n v="2582.1063999999997"/>
    <n v="23605.786400000001"/>
    <n v="373.46377799999999"/>
    <n v="23232.322622"/>
    <n v="373.46377800000016"/>
    <n v="23232.322622"/>
  </r>
  <r>
    <x v="1"/>
    <s v="Lista Espera FTTH"/>
    <x v="3"/>
    <s v="LdE/09/Medina de Pomar#SO2503134031279 #Calle San Martin 2"/>
    <n v="8713623"/>
    <s v="[EirvceLCNTFg]"/>
    <x v="0"/>
    <s v="Confirmado"/>
    <m/>
    <x v="980"/>
    <d v="2025-04-04T00:00:00"/>
    <d v="2025-07-16T00:00:00"/>
    <m/>
    <d v="2025-07-21T00:00:00"/>
    <d v="2025-08-07T00:00:00"/>
    <s v="519 CONDOR"/>
    <s v="N/A"/>
    <s v="519 CONDOR"/>
    <n v="58.867701262235641"/>
    <n v="0"/>
    <n v="6"/>
    <n v="64.867701262235641"/>
    <n v="72.974684999999994"/>
    <n v="-8.1069837377643523"/>
    <n v="72.975114000000005"/>
    <n v="-8.1074127377643634"/>
  </r>
  <r>
    <x v="1"/>
    <s v="Lista Espera FTTH"/>
    <x v="3"/>
    <s v="LdE/09/Aranda de Duero#2025-09-61003-8473699#CARRETERA DE SALAS DE LOS"/>
    <n v="8717702"/>
    <s v="[EirvceLCNTFg]"/>
    <x v="0"/>
    <s v="Confirmado"/>
    <m/>
    <x v="614"/>
    <d v="2025-04-11T00:00:00"/>
    <d v="2025-04-14T00:00:00"/>
    <m/>
    <d v="2025-04-28T00:00:00"/>
    <d v="2025-05-19T00:00:00"/>
    <s v="519 CONDOR"/>
    <s v="N/A"/>
    <s v="519 CONDOR"/>
    <n v="31.078800484538078"/>
    <n v="0"/>
    <n v="6"/>
    <n v="37.078800484538078"/>
    <n v="51.514596999999995"/>
    <n v="-14.435796515461917"/>
    <n v="51.514596999999988"/>
    <n v="-14.435796515461909"/>
  </r>
  <r>
    <x v="1"/>
    <s v="Lista Espera FTTH"/>
    <x v="3"/>
    <s v="LdE/09/Miranda de Ebro#SO2504136239484 #Calle Real Allende 24"/>
    <n v="8718962"/>
    <s v="[EirvceLCNTFg]"/>
    <x v="0"/>
    <s v="Confirmado"/>
    <m/>
    <x v="981"/>
    <d v="2025-04-16T00:00:00"/>
    <d v="2025-04-16T00:00:00"/>
    <m/>
    <d v="2025-06-24T00:00:00"/>
    <d v="2025-07-08T00:00:00"/>
    <s v="519 CONDOR"/>
    <s v="N/A"/>
    <s v="519 CONDOR"/>
    <n v="8.1938999891281128"/>
    <n v="0"/>
    <n v="6"/>
    <n v="14.193899989128113"/>
    <n v="19.409302"/>
    <n v="-5.2154020108718875"/>
    <n v="19.409302"/>
    <n v="-5.2154020108718875"/>
  </r>
  <r>
    <x v="1"/>
    <s v="Lista Espera FTTH"/>
    <x v="3"/>
    <s v="LdE/09/Burgos#SO2504136655643 #Calle General Santocildes S/N"/>
    <n v="8720400"/>
    <s v="[EirvceLCNTfFg]"/>
    <x v="0"/>
    <s v="Confirmado"/>
    <m/>
    <x v="729"/>
    <d v="2025-04-25T00:00:00"/>
    <d v="2025-04-25T00:00:00"/>
    <m/>
    <d v="2025-05-09T00:00:00"/>
    <d v="2025-05-29T00:00:00"/>
    <s v="519 CONDOR"/>
    <s v="N/A"/>
    <s v="519 CONDOR"/>
    <n v="4.3851000070571899"/>
    <n v="0"/>
    <n v="6"/>
    <n v="10.38510000705719"/>
    <n v="13.576577"/>
    <n v="-3.1914769929428104"/>
    <n v="13.576577000000002"/>
    <n v="-3.1914769929428122"/>
  </r>
  <r>
    <x v="1"/>
    <s v="Greenfield"/>
    <x v="3"/>
    <s v="0910001/GREENFIELD:Calle Río Pisuerga S/N, Villariezo, Burgos, 09195"/>
    <n v="8721167"/>
    <s v="[EirveLCNTfg]"/>
    <x v="1"/>
    <s v="Pend. Cierre Material"/>
    <d v="2025-04-28T00:00:00"/>
    <x v="982"/>
    <d v="2025-05-06T00:00:00"/>
    <d v="2025-08-11T00:00:00"/>
    <m/>
    <d v="2025-09-18T00:00:00"/>
    <d v="2025-09-25T00:00:00"/>
    <s v="519 CONDOR"/>
    <s v="N/A"/>
    <s v="519 CONDOR"/>
    <n v="53.483400046825409"/>
    <n v="0"/>
    <n v="12.978427650477112"/>
    <n v="66.461827697302525"/>
    <n v="41.738416999999998"/>
    <n v="24.723410697302526"/>
    <n v="41.738416999999991"/>
    <n v="24.723410697302533"/>
  </r>
  <r>
    <x v="1"/>
    <s v="Ampliaciones"/>
    <x v="3"/>
    <s v="ADU.MO (09):AmpliacionCTOSat 11485 Exp 573903"/>
    <n v="8721368"/>
    <s v="[EirvceLCNTFg]"/>
    <x v="0"/>
    <s v="Confirmado"/>
    <d v="2025-04-30T00:00:00"/>
    <x v="983"/>
    <d v="2025-04-30T00:00:00"/>
    <d v="2025-04-30T00:00:00"/>
    <m/>
    <d v="2025-06-03T00:00:00"/>
    <d v="2025-06-17T00:00:00"/>
    <s v="519 CONDOR"/>
    <s v="N/A"/>
    <s v="519 CONDOR"/>
    <n v="35.419499665498734"/>
    <n v="0"/>
    <n v="3.9000000953674316"/>
    <n v="39.319499760866165"/>
    <n v="36.304397000000002"/>
    <n v="3.0151027608661636"/>
    <n v="36.304396999999994"/>
    <n v="3.0151027608661707"/>
  </r>
  <r>
    <x v="1"/>
    <s v="Greenfield"/>
    <x v="3"/>
    <s v="0910001-GREENFIELD: C/Mariana Pineda 48, Planta ATICO, Puerta B"/>
    <n v="8721462"/>
    <s v="[EirvceLCNTFg]"/>
    <x v="0"/>
    <s v="Confirmado"/>
    <d v="2025-04-29T00:00:00"/>
    <x v="984"/>
    <d v="2025-05-13T00:00:00"/>
    <d v="2025-05-14T00:00:00"/>
    <m/>
    <d v="2025-06-03T00:00:00"/>
    <d v="2025-06-18T00:00:00"/>
    <s v="519 CONDOR"/>
    <s v="N/A"/>
    <s v="519 CONDOR"/>
    <n v="14.082500249147415"/>
    <n v="0"/>
    <n v="10.893287725603104"/>
    <n v="24.975787974750517"/>
    <n v="38.707775999999996"/>
    <n v="-13.731988025249478"/>
    <n v="38.707775999999996"/>
    <n v="-13.731988025249478"/>
  </r>
  <r>
    <x v="1"/>
    <s v="Ampliaciones"/>
    <x v="3"/>
    <s v="ADU.MO (09):AmpliacionCTOSat 6150 Exp 574408"/>
    <n v="8722629"/>
    <s v="[EirvceLCNTfFg]"/>
    <x v="0"/>
    <s v="Confirmado"/>
    <d v="2025-05-06T00:00:00"/>
    <x v="985"/>
    <d v="2025-07-24T00:00:00"/>
    <d v="2025-07-28T00:00:00"/>
    <m/>
    <d v="2025-07-31T00:00:00"/>
    <d v="2025-08-18T00:00:00"/>
    <s v="519 CONDOR"/>
    <s v="N/A"/>
    <s v="519 CONDOR"/>
    <n v="18.759699761867523"/>
    <n v="0"/>
    <n v="3.9000000953674316"/>
    <n v="22.659699857234955"/>
    <n v="30.473171999999998"/>
    <n v="-7.8134721427650433"/>
    <n v="30.473171999999998"/>
    <n v="-7.8134721427650433"/>
  </r>
  <r>
    <x v="1"/>
    <s v="Lista Espera FTTH"/>
    <x v="3"/>
    <s v="LdE/09/Aranda de Duero#2025-09-61003-8631653#CALLE ROSALES 1"/>
    <n v="8723352"/>
    <s v="[EirvceLCNTF]"/>
    <x v="0"/>
    <s v="Confirmado"/>
    <m/>
    <x v="986"/>
    <d v="2025-05-07T00:00:00"/>
    <d v="2025-05-07T00:00:00"/>
    <m/>
    <d v="2025-05-21T00:00:00"/>
    <d v="2025-05-29T00:00:00"/>
    <s v="519 CONDOR"/>
    <s v="N/A"/>
    <s v="519 CONDOR"/>
    <n v="8.0088000595569611"/>
    <n v="0"/>
    <n v="6"/>
    <n v="14.008800059556961"/>
    <n v="20.724348999999997"/>
    <n v="-6.7155489404430355"/>
    <n v="20.724349"/>
    <n v="-6.7155489404430391"/>
  </r>
  <r>
    <x v="1"/>
    <s v="Lista Espera FTTH"/>
    <x v="3"/>
    <s v="LdE/09/Espinosa  Monteros#2025-09-65005-8639004 #Calle Ntra Sra Berrue"/>
    <n v="8723695"/>
    <s v="[EirvceLCNTfFg]"/>
    <x v="0"/>
    <s v="Confirmado"/>
    <m/>
    <x v="987"/>
    <d v="2025-05-09T00:00:00"/>
    <d v="2025-05-09T00:00:00"/>
    <m/>
    <d v="2025-06-30T00:00:00"/>
    <d v="2025-07-23T00:00:00"/>
    <s v="519 CONDOR"/>
    <s v="N/A"/>
    <s v="519 CONDOR"/>
    <n v="3.0550999641418457"/>
    <n v="0"/>
    <n v="6"/>
    <n v="9.0550999641418457"/>
    <n v="16.528589999999998"/>
    <n v="-7.473490035858152"/>
    <n v="16.528590000000001"/>
    <n v="-7.4734900358581555"/>
  </r>
  <r>
    <x v="1"/>
    <s v="Circuitos"/>
    <x v="3"/>
    <s v="MND.AR:LA LIGA  (TSA)  Estadio Municipal de Anduva"/>
    <n v="8723506"/>
    <s v="[EirveLCNTgh]"/>
    <x v="1"/>
    <s v="Pend. Cierre Material"/>
    <d v="2025-05-12T00:00:00"/>
    <x v="988"/>
    <d v="2025-10-28T00:00:00"/>
    <d v="2025-10-28T00:00:00"/>
    <m/>
    <d v="2025-12-29T00:00:00"/>
    <d v="2026-01-08T00:00:00"/>
    <s v="519 CONDOR"/>
    <s v="N/A"/>
    <s v="519 CONDOR"/>
    <n v="80.590743999999987"/>
    <n v="0"/>
    <n v="15.791845"/>
    <n v="96.382588999999982"/>
    <n v="127.51650100000001"/>
    <n v="-31.133912000000024"/>
    <n v="127.51650099999999"/>
    <n v="-31.133912000000009"/>
  </r>
  <r>
    <x v="1"/>
    <s v="Lista Espera FTTH"/>
    <x v="3"/>
    <s v="LdE/09/Medina de Pomar#SO2505138523485 #Calle San Damian 2120"/>
    <n v="8726845"/>
    <s v="[EirvceLCNTFg]"/>
    <x v="0"/>
    <s v="Confirmado"/>
    <m/>
    <x v="989"/>
    <d v="2025-05-22T00:00:00"/>
    <d v="2025-05-22T00:00:00"/>
    <m/>
    <d v="2025-07-04T00:00:00"/>
    <d v="2025-07-28T00:00:00"/>
    <s v="519 CONDOR"/>
    <s v="N/A"/>
    <s v="519 CONDOR"/>
    <n v="21.050600290298462"/>
    <n v="0"/>
    <n v="6"/>
    <n v="27.050600290298462"/>
    <n v="37.239353000000001"/>
    <n v="-10.188752709701539"/>
    <n v="37.239353000000001"/>
    <n v="-10.188752709701539"/>
  </r>
  <r>
    <x v="1"/>
    <s v="Lista Espera FTTH"/>
    <x v="3"/>
    <s v="LdE/09/Fresneda de la Sierra Tirón#SO2502132477098 #Calle Mayor 91"/>
    <n v="8731259"/>
    <s v="[EirvcexLCNTg]"/>
    <x v="1"/>
    <s v="Pend. Cierre Material"/>
    <m/>
    <x v="975"/>
    <d v="2025-06-12T00:00:00"/>
    <d v="2025-06-12T00:00:00"/>
    <m/>
    <d v="2025-10-29T00:00:00"/>
    <d v="2025-11-06T00:00:00"/>
    <s v="519 CONDOR"/>
    <s v="N/A"/>
    <s v="519 CONDOR"/>
    <n v="35.605800151824951"/>
    <n v="0"/>
    <n v="6"/>
    <n v="41.605800151824951"/>
    <n v="53.865673000000001"/>
    <n v="-12.25987284817505"/>
    <n v="53.865673000000001"/>
    <n v="-12.25987284817505"/>
  </r>
  <r>
    <x v="1"/>
    <s v="Circuitos"/>
    <x v="3"/>
    <s v="UNICO 5G A2: 09_09029_000057 - 0900408"/>
    <n v="2202974"/>
    <s v="[EidrmtpvjsScexLPh]"/>
    <x v="2"/>
    <s v="Otras Causas"/>
    <d v="2025-06-11T00:00:00"/>
    <x v="184"/>
    <d v="2025-06-23T00:00:00"/>
    <d v="2025-07-02T00:00:00"/>
    <d v="2025-07-15T00:00:00"/>
    <m/>
    <m/>
    <s v="519 CONDOR"/>
    <s v="N/A"/>
    <s v="519 CONDOR"/>
    <n v="242.73399740210175"/>
    <n v="0"/>
    <n v="31.056199875111872"/>
    <n v="273.79019727721362"/>
    <n v="29.886386999999999"/>
    <n v="243.90381027721361"/>
    <n v="29.886386999999999"/>
    <n v="243.90381027721361"/>
  </r>
  <r>
    <x v="1"/>
    <s v="Sin Definir"/>
    <x v="3"/>
    <s v="VILLANAS.R.OCA:Z385187 UNICO21 A101"/>
    <n v="2217442"/>
    <s v="[irmtpvjsSceLCNTg]"/>
    <x v="1"/>
    <s v="Pend. Cierre Material"/>
    <m/>
    <x v="990"/>
    <d v="2025-07-07T00:00:00"/>
    <d v="2025-08-07T00:00:00"/>
    <m/>
    <d v="2025-10-23T00:00:00"/>
    <d v="2025-11-07T00:00:00"/>
    <s v="519 CONDOR"/>
    <s v="N/A"/>
    <s v="N/A"/>
    <n v="103.83900103310495"/>
    <n v="0"/>
    <n v="0"/>
    <n v="103.83900103310495"/>
    <n v="279.80309800000003"/>
    <n v="-175.96409696689508"/>
    <n v="279.80309799999998"/>
    <n v="-175.96409696689503"/>
  </r>
  <r>
    <x v="1"/>
    <s v="Ampliaciones"/>
    <x v="3"/>
    <s v="BELO. (09):AmpliacionCTOSat 16054 Exp 581479"/>
    <n v="8740028"/>
    <s v="[EirvceLCNTFg]"/>
    <x v="0"/>
    <s v="Confirmado"/>
    <d v="2025-07-09T00:00:00"/>
    <x v="990"/>
    <d v="2025-07-07T00:00:00"/>
    <d v="2025-07-08T00:00:00"/>
    <m/>
    <d v="2025-07-21T00:00:00"/>
    <d v="2025-08-08T00:00:00"/>
    <s v="N/A"/>
    <s v="N/A"/>
    <s v="N/A"/>
    <n v="0"/>
    <n v="0"/>
    <n v="0"/>
    <n v="0"/>
    <n v="21.458244999999998"/>
    <n v="-21.458244999999998"/>
    <n v="21.458245000000002"/>
    <n v="-21.458245000000002"/>
  </r>
  <r>
    <x v="1"/>
    <s v="Sin Definir"/>
    <x v="3"/>
    <s v="VILLANAS.R.OCA:Z385189 UNICO21 A101"/>
    <n v="2217444"/>
    <s v="[irmtpvsScLCNTg]"/>
    <x v="1"/>
    <s v="Pend. Cierre Tesa"/>
    <m/>
    <x v="991"/>
    <d v="2025-09-22T00:00:00"/>
    <m/>
    <m/>
    <d v="2025-11-21T00:00:00"/>
    <m/>
    <s v="519 CONDOR"/>
    <s v="N/A"/>
    <s v="N/A"/>
    <n v="224.6685986405179"/>
    <n v="0"/>
    <n v="0"/>
    <n v="224.6685986405179"/>
    <n v="110.646044"/>
    <n v="114.0225546405179"/>
    <n v="110.646044"/>
    <n v="114.0225546405179"/>
  </r>
  <r>
    <x v="1"/>
    <s v="Greenfield"/>
    <x v="3"/>
    <s v="0910002-GREENFIELD: C/Ucrania 1, Planta 2, Puerta B, Burgos"/>
    <n v="8743462"/>
    <s v="[EirveLCNTg]"/>
    <x v="1"/>
    <s v="Pend. Cierre Material"/>
    <d v="2025-07-15T00:00:00"/>
    <x v="992"/>
    <d v="2025-07-25T00:00:00"/>
    <d v="2025-07-29T00:00:00"/>
    <m/>
    <d v="2025-08-18T00:00:00"/>
    <d v="2025-09-15T00:00:00"/>
    <s v="519 CONDOR"/>
    <s v="N/A"/>
    <s v="519 CONDOR"/>
    <n v="12.886200070381165"/>
    <n v="0"/>
    <n v="10.802728759537921"/>
    <n v="23.688928829919085"/>
    <n v="40.763237999999994"/>
    <n v="-17.074309170080909"/>
    <n v="40.763238000000001"/>
    <n v="-17.074309170080916"/>
  </r>
  <r>
    <x v="1"/>
    <s v="Greenfield"/>
    <x v="3"/>
    <s v="0910001-GREENFIELD: C/LUIS RODRIGUEZ ARANGO, BURGOS"/>
    <n v="8745642"/>
    <s v="[EirveLCNTg]"/>
    <x v="1"/>
    <s v="Pend. Cierre Material"/>
    <d v="2025-07-21T00:00:00"/>
    <x v="993"/>
    <d v="2025-08-05T00:00:00"/>
    <d v="2025-08-05T00:00:00"/>
    <m/>
    <d v="2025-09-01T00:00:00"/>
    <d v="2025-09-16T00:00:00"/>
    <s v="519 CONDOR"/>
    <s v="N/A"/>
    <s v="519 CONDOR"/>
    <n v="36.370600789785385"/>
    <n v="0"/>
    <n v="12.589556612626122"/>
    <n v="48.960157402411511"/>
    <n v="76.234380999999999"/>
    <n v="-27.274223597588488"/>
    <n v="76.234380999999999"/>
    <n v="-27.274223597588488"/>
  </r>
  <r>
    <x v="1"/>
    <s v="Ampliaciones"/>
    <x v="3"/>
    <s v="PPLG. (09):AmpliacionCTOSat 20446 Exp 582629"/>
    <n v="8745473"/>
    <s v="[EirvceLCNTFg]"/>
    <x v="0"/>
    <s v="Confirmado"/>
    <d v="2025-07-22T00:00:00"/>
    <x v="847"/>
    <d v="2025-07-21T00:00:00"/>
    <d v="2025-07-22T00:00:00"/>
    <m/>
    <d v="2025-07-30T00:00:00"/>
    <d v="2025-08-14T00:00:00"/>
    <s v="519 CONDOR"/>
    <s v="N/A"/>
    <s v="519 CONDOR"/>
    <n v="16.099400013685226"/>
    <n v="0"/>
    <n v="3.9000000953674316"/>
    <n v="19.999400109052658"/>
    <n v="14.493404000000002"/>
    <n v="5.5059961090526564"/>
    <n v="14.493404000000002"/>
    <n v="5.5059961090526564"/>
  </r>
  <r>
    <x v="1"/>
    <s v="Ampliaciones"/>
    <x v="3"/>
    <s v="VMEN. (09):AmpliacionCTOSat 12658 Exp 582986"/>
    <n v="8746802"/>
    <s v="[EirvceLCNTFg]"/>
    <x v="0"/>
    <s v="Confirmado"/>
    <d v="2025-09-05T00:00:00"/>
    <x v="985"/>
    <d v="2025-07-24T00:00:00"/>
    <d v="2025-09-09T00:00:00"/>
    <m/>
    <d v="2025-09-17T00:00:00"/>
    <d v="2025-10-02T00:00:00"/>
    <s v="519 CONDOR"/>
    <s v="N/A"/>
    <s v="519 CONDOR"/>
    <n v="9.8333000540733337"/>
    <n v="0"/>
    <n v="3.9000000953674316"/>
    <n v="13.733300149440765"/>
    <n v="28.561944999999998"/>
    <n v="-14.828644850559233"/>
    <n v="28.561945000000001"/>
    <n v="-14.828644850559236"/>
  </r>
  <r>
    <x v="1"/>
    <s v="Ampliaciones"/>
    <x v="3"/>
    <s v="ADU.MO (09):AmpliacionCTOSat 15804 Exp 583147"/>
    <n v="8747234"/>
    <s v="[EirvceLCNTfFg]"/>
    <x v="0"/>
    <s v="Confirmado"/>
    <d v="2025-07-25T00:00:00"/>
    <x v="992"/>
    <d v="2025-07-25T00:00:00"/>
    <d v="2025-07-25T00:00:00"/>
    <m/>
    <d v="2025-08-04T00:00:00"/>
    <d v="2025-08-13T00:00:00"/>
    <s v="519 CONDOR"/>
    <s v="N/A"/>
    <s v="519 CONDOR"/>
    <n v="10.389200001955032"/>
    <n v="0"/>
    <n v="3.9000000953674316"/>
    <n v="14.289200097322464"/>
    <n v="31.561572999999999"/>
    <n v="-17.272372902677535"/>
    <n v="31.561573000000006"/>
    <n v="-17.272372902677542"/>
  </r>
  <r>
    <x v="1"/>
    <s v="Lista Espera FTTH"/>
    <x v="3"/>
    <s v="LdE/09/Espinosa de los Monteros#SO2507142930010 #Calle Bajo la Iglesia"/>
    <n v="8745763"/>
    <s v="[EirvceLCNTFg]"/>
    <x v="0"/>
    <s v="Confirmado"/>
    <m/>
    <x v="992"/>
    <d v="2025-07-25T00:00:00"/>
    <d v="2025-07-25T00:00:00"/>
    <m/>
    <d v="2025-08-25T00:00:00"/>
    <d v="2025-09-16T00:00:00"/>
    <s v="519 CONDOR"/>
    <s v="N/A"/>
    <s v="519 CONDOR"/>
    <n v="10.908500045537949"/>
    <n v="0"/>
    <n v="6"/>
    <n v="16.908500045537949"/>
    <n v="24.257556000000005"/>
    <n v="-7.349055954462056"/>
    <n v="24.257556000000001"/>
    <n v="-7.3490559544620524"/>
  </r>
  <r>
    <x v="1"/>
    <s v="Lista Espera FTTH"/>
    <x v="3"/>
    <s v="LdE/09/Olmos de Atapuerca#SO2505138803459#Calle Carretera 2"/>
    <n v="8748237"/>
    <s v="[EirvceLCNTFg]"/>
    <x v="0"/>
    <s v="Confirmado"/>
    <m/>
    <x v="994"/>
    <d v="2025-07-30T00:00:00"/>
    <d v="2025-07-30T00:00:00"/>
    <m/>
    <d v="2025-08-28T00:00:00"/>
    <d v="2025-09-16T00:00:00"/>
    <s v="519 CONDOR"/>
    <s v="N/A"/>
    <s v="519 CONDOR"/>
    <n v="10.342099994421005"/>
    <n v="0"/>
    <n v="6"/>
    <n v="16.342099994421005"/>
    <n v="26.020395000000001"/>
    <n v="-9.6782950055789954"/>
    <n v="26.020395000000001"/>
    <n v="-9.6782950055789954"/>
  </r>
  <r>
    <x v="1"/>
    <s v="Lista Espera FTTH"/>
    <x v="3"/>
    <s v=" LdE/09/Quincoces de Yuso#SO2506140618428#Calle HIdesilla, 6"/>
    <n v="8748507"/>
    <s v="[EirvceLCNTFg]"/>
    <x v="0"/>
    <s v="Confirmado"/>
    <m/>
    <x v="994"/>
    <d v="2025-07-30T00:00:00"/>
    <d v="2025-07-30T00:00:00"/>
    <m/>
    <d v="2025-08-26T00:00:00"/>
    <d v="2025-09-16T00:00:00"/>
    <s v="519 CONDOR"/>
    <s v="N/A"/>
    <s v="519 CONDOR"/>
    <n v="8.2737000584602356"/>
    <n v="0"/>
    <n v="6"/>
    <n v="14.273700058460236"/>
    <n v="31.290755000000001"/>
    <n v="-17.017054941539765"/>
    <n v="31.290755000000001"/>
    <n v="-17.017054941539765"/>
  </r>
  <r>
    <x v="1"/>
    <s v="Ampliaciones"/>
    <x v="3"/>
    <s v="BG.AR (09):AmpliacionCTOSat 16946 Exp 588328"/>
    <n v="8759514"/>
    <s v="[EirvceLCNTFg]"/>
    <x v="0"/>
    <s v="Confirmado"/>
    <d v="2025-09-09T00:00:00"/>
    <x v="995"/>
    <d v="2025-09-15T00:00:00"/>
    <d v="2025-09-15T00:00:00"/>
    <m/>
    <d v="2025-09-18T00:00:00"/>
    <d v="2025-09-30T00:00:00"/>
    <s v="519 CONDOR"/>
    <s v="N/A"/>
    <s v="519 CONDOR"/>
    <n v="10.244300007820129"/>
    <n v="0"/>
    <n v="10.372763725498379"/>
    <n v="20.61706373331851"/>
    <n v="18.125640999999998"/>
    <n v="2.4914227333185117"/>
    <n v="18.125641000000002"/>
    <n v="2.4914227333185082"/>
  </r>
  <r>
    <x v="1"/>
    <s v="Lista Espera FTTH"/>
    <x v="3"/>
    <s v="LdE/09/La Aguilera#SO2508146312681#Av. Gomel 67, Gumiel de Mercado"/>
    <n v="8760940"/>
    <s v="[EirveLCNTg]"/>
    <x v="1"/>
    <s v="Pend. Cierre Tesa"/>
    <m/>
    <x v="996"/>
    <d v="2025-09-17T00:00:00"/>
    <d v="2025-09-17T00:00:00"/>
    <m/>
    <d v="2025-10-01T00:00:00"/>
    <m/>
    <s v="519 CONDOR"/>
    <s v="N/A"/>
    <s v="519 CONDOR"/>
    <n v="15.553399691358209"/>
    <n v="0"/>
    <n v="6"/>
    <n v="21.553399691358209"/>
    <n v="46.416268000000009"/>
    <n v="-24.862868308641801"/>
    <n v="46.416267999999995"/>
    <n v="-24.862868308641787"/>
  </r>
  <r>
    <x v="1"/>
    <s v="Lista Espera FTTH"/>
    <x v="3"/>
    <s v="LdE/09/Aranda de Duero#SSO2509147996756#Hospicio, 3, Aranda de Duero"/>
    <n v="8762901"/>
    <s v="[EirveLCNTg]"/>
    <x v="1"/>
    <s v="Pend. Cierre Material"/>
    <m/>
    <x v="997"/>
    <d v="2025-10-07T00:00:00"/>
    <d v="2025-10-07T00:00:00"/>
    <m/>
    <d v="2025-10-23T00:00:00"/>
    <d v="2025-10-31T00:00:00"/>
    <s v="519 CONDOR"/>
    <s v="N/A"/>
    <s v="519 CONDOR"/>
    <n v="15.630199909210205"/>
    <n v="0"/>
    <n v="6"/>
    <n v="21.630199909210205"/>
    <n v="24.946037"/>
    <n v="-3.3158370907897954"/>
    <n v="24.946037"/>
    <n v="-3.3158370907897954"/>
  </r>
  <r>
    <x v="1"/>
    <s v="Lista Espera FTTH"/>
    <x v="3"/>
    <s v="LdE/09/Quincoces de Yuso#SO2509147844236#Hidesilla, 3, Valle de Losa"/>
    <n v="8762723"/>
    <s v="[EirveLCNTg]"/>
    <x v="1"/>
    <s v="Pend. Cierre Material"/>
    <m/>
    <x v="998"/>
    <d v="2025-09-19T00:00:00"/>
    <d v="2025-09-22T00:00:00"/>
    <m/>
    <d v="2025-10-08T00:00:00"/>
    <d v="2025-10-20T00:00:00"/>
    <s v="519 CONDOR"/>
    <s v="N/A"/>
    <s v="519 CONDOR"/>
    <n v="11.716300040483475"/>
    <n v="0"/>
    <n v="6"/>
    <n v="17.716300040483475"/>
    <n v="21.806007000000001"/>
    <n v="-4.0897069595165263"/>
    <n v="21.806007000000005"/>
    <n v="-4.0897069595165298"/>
  </r>
  <r>
    <x v="1"/>
    <s v="Ampliaciones"/>
    <x v="3"/>
    <s v="SDLI. (09):AmpliacionCTOSat 19162 Exp 590207"/>
    <n v="8763367"/>
    <s v="[EirveLCNTg]"/>
    <x v="1"/>
    <s v="Pend. Cierre Material"/>
    <d v="2025-09-22T00:00:00"/>
    <x v="999"/>
    <d v="2025-09-25T00:00:00"/>
    <d v="2025-09-25T00:00:00"/>
    <m/>
    <d v="2025-10-09T00:00:00"/>
    <d v="2025-10-21T00:00:00"/>
    <s v="519 CONDOR"/>
    <s v="N/A"/>
    <s v="519 CONDOR"/>
    <n v="10.244300007820129"/>
    <n v="0"/>
    <n v="3.9000000953674316"/>
    <n v="14.144300103187561"/>
    <n v="16.316087"/>
    <n v="-2.1717868968124385"/>
    <n v="16.316087000000003"/>
    <n v="-2.1717868968124421"/>
  </r>
  <r>
    <x v="1"/>
    <s v="Lista Espera FTTH"/>
    <x v="3"/>
    <s v="LdE/09/Aranda Duero#SO2509149082140#Fernan Gonzalez 26, Aranda Duero"/>
    <n v="8765945"/>
    <s v="[EirveLCNTg]"/>
    <x v="1"/>
    <s v="Pend. Cierre Material"/>
    <m/>
    <x v="1000"/>
    <d v="2025-09-30T00:00:00"/>
    <d v="2025-09-30T00:00:00"/>
    <m/>
    <d v="2025-10-21T00:00:00"/>
    <d v="2025-11-03T00:00:00"/>
    <s v="519 CONDOR"/>
    <s v="N/A"/>
    <s v="519 CONDOR"/>
    <n v="9.5845000147819519"/>
    <n v="0"/>
    <n v="6"/>
    <n v="15.584500014781952"/>
    <n v="22.512217"/>
    <n v="-6.9277169852180478"/>
    <n v="22.512217"/>
    <n v="-6.9277169852180478"/>
  </r>
  <r>
    <x v="1"/>
    <s v="Lista Espera FTTH"/>
    <x v="3"/>
    <s v="LdE/09/Miranda Ebro#SO2509147827128#San Lázaro 26, Miranda Ebro"/>
    <n v="8766775"/>
    <s v="[EirveLCNTg]"/>
    <x v="1"/>
    <s v="Pend. Cierre Material"/>
    <m/>
    <x v="1001"/>
    <d v="2025-10-02T00:00:00"/>
    <d v="2025-10-02T00:00:00"/>
    <m/>
    <d v="2025-10-10T00:00:00"/>
    <d v="2025-10-20T00:00:00"/>
    <s v="519 CONDOR"/>
    <s v="N/A"/>
    <s v="519 CONDOR"/>
    <n v="17.730099767446518"/>
    <n v="0"/>
    <n v="6"/>
    <n v="23.730099767446518"/>
    <n v="21.059168"/>
    <n v="2.6709317674465183"/>
    <n v="21.059168"/>
    <n v="2.6709317674465183"/>
  </r>
  <r>
    <x v="1"/>
    <s v="Greenfield"/>
    <x v="3"/>
    <s v="0910002/GREENFIELD: C. Padre Conde, 21, 09006 Burgos"/>
    <n v="8772255"/>
    <s v="[EirvceLCNTFg]"/>
    <x v="0"/>
    <s v="Confirmado"/>
    <d v="2025-10-22T00:00:00"/>
    <x v="940"/>
    <d v="2025-10-27T00:00:00"/>
    <d v="2025-10-27T00:00:00"/>
    <m/>
    <d v="2025-11-04T00:00:00"/>
    <d v="2025-11-17T00:00:00"/>
    <s v="519 CONDOR"/>
    <s v="N/A"/>
    <s v="519 CONDOR"/>
    <n v="30.222099840641022"/>
    <n v="0"/>
    <n v="11.893241657049389"/>
    <n v="42.115341497690409"/>
    <n v="68.919809999999998"/>
    <n v="-26.804468502309589"/>
    <n v="68.919809999999998"/>
    <n v="-26.804468502309589"/>
  </r>
  <r>
    <x v="1"/>
    <s v="Sin Definir"/>
    <x v="3"/>
    <s v="SOT#PET25080904933#PET#Calle Fernan Gonzalez 3, Covarrubias#"/>
    <n v="8772289"/>
    <s v="[irveLCNTg]"/>
    <x v="1"/>
    <s v="Pend. Cierre Tesa"/>
    <m/>
    <x v="1002"/>
    <d v="2025-10-22T00:00:00"/>
    <d v="2025-10-24T00:00:00"/>
    <m/>
    <d v="2025-11-14T00:00:00"/>
    <m/>
    <s v="519 CONDOR"/>
    <s v="N/A"/>
    <s v="519 CONDOR"/>
    <n v="25.005700431764126"/>
    <n v="0"/>
    <n v="6"/>
    <n v="31.005700431764126"/>
    <n v="37.802661000000001"/>
    <n v="-6.7969605682358747"/>
    <n v="37.802661000000001"/>
    <n v="-6.7969605682358747"/>
  </r>
  <r>
    <x v="1"/>
    <s v="Lista Espera FTTH"/>
    <x v="3"/>
    <s v="LdE/09/Melgar Fernamental#202509700078364527#Avenida Burgos 25"/>
    <n v="8775403"/>
    <s v="[EirveLCNTg]"/>
    <x v="1"/>
    <s v="Pend. Cierre Material"/>
    <m/>
    <x v="1003"/>
    <d v="2025-11-03T00:00:00"/>
    <d v="2025-11-03T00:00:00"/>
    <m/>
    <d v="2025-11-21T00:00:00"/>
    <d v="2025-12-11T00:00:00"/>
    <s v="519 CONDOR"/>
    <s v="N/A"/>
    <s v="519 CONDOR"/>
    <n v="1110.43"/>
    <n v="0"/>
    <n v="600"/>
    <n v="1710.43"/>
    <n v="21.601690000000001"/>
    <n v="1688.8283100000001"/>
    <n v="21.601690000000001"/>
    <n v="1688.8283100000001"/>
  </r>
  <r>
    <x v="1"/>
    <s v="Lista Espera FTTH"/>
    <x v="3"/>
    <s v="HFA#09#BURGOS-ARLANZON#SO2510149706489#Calle Francisco Salinas 8"/>
    <n v="8777289"/>
    <s v="[irveLCN]"/>
    <x v="4"/>
    <s v="Con PO"/>
    <m/>
    <x v="89"/>
    <d v="2025-11-10T00:00:00"/>
    <d v="2025-11-10T00:00:00"/>
    <m/>
    <d v="2026-01-13T00:00:00"/>
    <m/>
    <s v="519 CONDOR"/>
    <s v="N/A"/>
    <s v="519 CONDOR"/>
    <n v="24.03269961476326"/>
    <n v="0"/>
    <n v="6"/>
    <n v="30.03269961476326"/>
    <n v="65.423999999999992"/>
    <n v="-35.391300385236732"/>
    <n v="0"/>
    <n v="30.03269961476326"/>
  </r>
  <r>
    <x v="1"/>
    <s v="Ampliaciones"/>
    <x v="3"/>
    <s v="MND.AR (09):AmpliacionCTOSat 26301 Exp 595079"/>
    <n v="8777616"/>
    <s v="[EirveLCNTg]"/>
    <x v="1"/>
    <s v="Pend. Cierre Material"/>
    <d v="2025-11-11T00:00:00"/>
    <x v="1004"/>
    <d v="2025-11-12T00:00:00"/>
    <d v="2025-11-12T00:00:00"/>
    <m/>
    <d v="2025-11-27T00:00:00"/>
    <d v="2025-12-16T00:00:00"/>
    <s v="519 CONDOR"/>
    <s v="N/A"/>
    <s v="519 CONDOR"/>
    <n v="5.1993999779224396"/>
    <n v="0"/>
    <n v="3.9000000953674316"/>
    <n v="9.0994000732898712"/>
    <n v="9.0063840000000006"/>
    <n v="9.3016073289870604E-2"/>
    <n v="9.0063840000000006"/>
    <n v="9.3016073289870604E-2"/>
  </r>
  <r>
    <x v="1"/>
    <s v="Lista Espera FTTH"/>
    <x v="3"/>
    <s v="LdE/09/Neila#SO2511151902300#Calle Real 50, Neila"/>
    <n v="8778007"/>
    <s v="[EirvexLCNTg]"/>
    <x v="1"/>
    <s v="Pend. Cierre Material"/>
    <m/>
    <x v="1004"/>
    <d v="2025-11-12T00:00:00"/>
    <d v="2025-11-12T00:00:00"/>
    <m/>
    <d v="2025-12-16T00:00:00"/>
    <d v="2026-01-12T00:00:00"/>
    <s v="519 CONDOR"/>
    <s v="N/A"/>
    <s v="519 CONDOR"/>
    <n v="3436.51"/>
    <n v="0"/>
    <n v="600"/>
    <n v="4036.51"/>
    <n v="57.870958000000002"/>
    <n v="3978.6390420000002"/>
    <n v="57.870958000000002"/>
    <n v="3978.6390420000002"/>
  </r>
  <r>
    <x v="1"/>
    <s v="Lista Espera FTTH"/>
    <x v="3"/>
    <s v="LdE/09/Aranda Duero#202509610038473538#Calle San Francisco 92"/>
    <n v="8778524"/>
    <s v="[EirveLCNTg]"/>
    <x v="1"/>
    <s v="Pend. Cierre Material"/>
    <m/>
    <x v="1005"/>
    <d v="2025-11-14T00:00:00"/>
    <d v="2025-11-14T00:00:00"/>
    <m/>
    <d v="2025-12-04T00:00:00"/>
    <d v="2025-12-22T00:00:00"/>
    <s v="519 CONDOR"/>
    <s v="N/A"/>
    <s v="519 CONDOR"/>
    <n v="16.170999999999999"/>
    <n v="0"/>
    <n v="6"/>
    <n v="22.170999999999999"/>
    <n v="31.189925000000002"/>
    <n v="-9.018925000000003"/>
    <n v="31.189925000000002"/>
    <n v="-9.018925000000003"/>
  </r>
  <r>
    <x v="1"/>
    <s v="Ampliaciones"/>
    <x v="3"/>
    <s v="BG.AR (09):AmpliacionCTOSat 1967 Exp 595200"/>
    <n v="8779314"/>
    <s v="[EirveLCNTg]"/>
    <x v="1"/>
    <s v="Pend. Cierre Material"/>
    <d v="2025-11-17T00:00:00"/>
    <x v="1006"/>
    <d v="2025-11-19T00:00:00"/>
    <d v="2025-11-19T00:00:00"/>
    <m/>
    <d v="2025-11-27T00:00:00"/>
    <d v="2025-12-15T00:00:00"/>
    <s v="519 CONDOR"/>
    <s v="N/A"/>
    <s v="519 CONDOR"/>
    <n v="1009.94"/>
    <n v="0"/>
    <n v="390"/>
    <n v="1399.94"/>
    <n v="17.908337999999997"/>
    <n v="1382.0316620000001"/>
    <n v="17.908338000000004"/>
    <n v="1382.0316620000001"/>
  </r>
  <r>
    <x v="1"/>
    <s v="Lista Espera FTTH"/>
    <x v="3"/>
    <s v="HFA/09/MIRANDA DE EBRO#SO2511151724028#Calle Los Linares 34"/>
    <n v="8781186"/>
    <s v="[irveLCNTfg]"/>
    <x v="1"/>
    <s v="Pend. Cierre Material"/>
    <m/>
    <x v="948"/>
    <d v="2025-11-24T00:00:00"/>
    <d v="2025-11-25T00:00:00"/>
    <m/>
    <d v="2025-12-11T00:00:00"/>
    <d v="2026-01-02T00:00:00"/>
    <s v="519 CONDOR"/>
    <s v="N/A"/>
    <s v="519 CONDOR"/>
    <n v="26.037236524804413"/>
    <n v="0"/>
    <n v="6"/>
    <n v="32.037236524804413"/>
    <n v="58.149218999999995"/>
    <n v="-26.111982475195582"/>
    <n v="58.149219000000009"/>
    <n v="-26.111982475195596"/>
  </r>
  <r>
    <x v="1"/>
    <s v="Greenfield"/>
    <x v="3"/>
    <s v="0961003/GREENFIELD: CALLE SAN FRANCISCO, 34"/>
    <n v="8781462"/>
    <s v="[EirveLCNTg]"/>
    <x v="1"/>
    <s v="Pend. Cierre Material"/>
    <d v="2025-11-25T00:00:00"/>
    <x v="1007"/>
    <d v="2025-12-02T00:00:00"/>
    <d v="2025-12-02T00:00:00"/>
    <m/>
    <d v="2025-12-04T00:00:00"/>
    <d v="2025-12-16T00:00:00"/>
    <s v="519 CONDOR"/>
    <s v="N/A"/>
    <s v="519 CONDOR"/>
    <n v="25.483299434185028"/>
    <n v="0"/>
    <n v="11.532527682441593"/>
    <n v="37.015827116626625"/>
    <n v="76.824753999999999"/>
    <n v="-39.808926883373374"/>
    <n v="76.824753999999999"/>
    <n v="-39.808926883373374"/>
  </r>
  <r>
    <x v="1"/>
    <s v="Lista Espera FTTH"/>
    <x v="3"/>
    <s v="LdE/09/Burgos#SO2511152730879#Calle Briviesca 34"/>
    <n v="8782812"/>
    <s v="[EirveLCNTg]"/>
    <x v="1"/>
    <s v="Pend. Cierre Material"/>
    <m/>
    <x v="1008"/>
    <d v="2025-12-01T00:00:00"/>
    <d v="2025-12-01T00:00:00"/>
    <m/>
    <d v="2025-12-23T00:00:00"/>
    <d v="2026-01-08T00:00:00"/>
    <s v="519 CONDOR"/>
    <s v="N/A"/>
    <s v="519 CONDOR"/>
    <n v="18.289099842309952"/>
    <n v="0"/>
    <n v="6"/>
    <n v="24.289099842309952"/>
    <n v="46.258223000000001"/>
    <n v="-21.969123157690049"/>
    <n v="46.258222999999994"/>
    <n v="-21.969123157690042"/>
  </r>
  <r>
    <x v="1"/>
    <s v="Lista Espera FTTH"/>
    <x v="3"/>
    <s v="LdE/09/Burgos#2025-09-10002-8548723#Calle Bartolomé Ordoñez 2, 009 A"/>
    <n v="8784845"/>
    <s v="[EirveLCNTfg]"/>
    <x v="1"/>
    <s v="Pend. Cierre Material"/>
    <m/>
    <x v="1009"/>
    <d v="2025-12-10T00:00:00"/>
    <d v="2025-12-10T00:00:00"/>
    <m/>
    <d v="2025-12-12T00:00:00"/>
    <d v="2026-01-09T00:00:00"/>
    <s v="519 CONDOR"/>
    <s v="N/A"/>
    <s v="519 CONDOR"/>
    <n v="26.254740594593287"/>
    <n v="0"/>
    <n v="6"/>
    <n v="32.254740594593287"/>
    <n v="38.746259999999999"/>
    <n v="-6.4915194054067129"/>
    <n v="38.746259999999999"/>
    <n v="-6.4915194054067129"/>
  </r>
  <r>
    <x v="1"/>
    <s v="Ampliaciones"/>
    <x v="3"/>
    <s v="ROAD. (09):AmpliacionCTOSat 18621 Exp 598607"/>
    <n v="8787877"/>
    <s v="[EirvaeLCNT]"/>
    <x v="5"/>
    <s v="Solicitada Anulación"/>
    <d v="2025-12-19T00:00:00"/>
    <x v="1010"/>
    <d v="2025-12-22T00:00:00"/>
    <d v="2025-12-23T00:00:00"/>
    <m/>
    <d v="2026-01-07T00:00:00"/>
    <d v="2026-01-15T00:00:00"/>
    <s v="519 CONDOR"/>
    <s v="N/A"/>
    <s v="519 CONDOR"/>
    <n v="10.389200000000001"/>
    <n v="0"/>
    <n v="3.9"/>
    <n v="14.289200000000001"/>
    <n v="2.34"/>
    <n v="11.949200000000001"/>
    <n v="2.34"/>
    <n v="11.949200000000001"/>
  </r>
  <r>
    <x v="2"/>
    <s v="Red Distribución"/>
    <x v="7"/>
    <s v="CARABAÂ¿A:Z378554 0COBR A101"/>
    <n v="2113152"/>
    <s v="[EidrmtpvjsScexLCNTg]"/>
    <x v="1"/>
    <s v="Pend. Cierre Material"/>
    <d v="2023-08-26T00:00:00"/>
    <x v="806"/>
    <d v="2024-04-17T00:00:00"/>
    <d v="2024-07-03T00:00:00"/>
    <m/>
    <d v="2024-11-18T00:00:00"/>
    <d v="2025-04-25T00:00:00"/>
    <s v="519 CONDOR"/>
    <s v="N/A"/>
    <s v="519 CONDOR"/>
    <n v="353.95800017204874"/>
    <n v="0"/>
    <n v="46.514100182337302"/>
    <n v="400.47210035438604"/>
    <n v="233.917383"/>
    <n v="166.55471735438604"/>
    <n v="233.44090699999998"/>
    <n v="167.03119335438606"/>
  </r>
  <r>
    <x v="2"/>
    <s v="Red Distribución"/>
    <x v="7"/>
    <s v="BUITRAGO LOZOY:Z353140 UNICO21 A101"/>
    <n v="1995012"/>
    <s v="[EirmtpvjsSceLCNTfFg]"/>
    <x v="0"/>
    <s v="Confirmado"/>
    <d v="2022-04-29T00:00:00"/>
    <x v="529"/>
    <d v="2022-06-29T00:00:00"/>
    <d v="2023-11-24T00:00:00"/>
    <m/>
    <d v="2024-10-16T00:00:00"/>
    <d v="2024-11-27T00:00:00"/>
    <s v="519 CONDOR"/>
    <s v="519 CONDOR"/>
    <s v="519 CONDOR"/>
    <n v="197.42999954521656"/>
    <n v="0.69999998807907104"/>
    <n v="27.808899990419292"/>
    <n v="225.93889952371492"/>
    <n v="186.56919600000001"/>
    <n v="39.369703523714918"/>
    <n v="180.56919599999998"/>
    <n v="45.369703523714946"/>
  </r>
  <r>
    <x v="2"/>
    <s v="Red Distribución"/>
    <x v="7"/>
    <s v="CARABAÂ¿A:Z378192 0COBR A101"/>
    <n v="2113148"/>
    <s v="[EirmtpvjsScexLP]"/>
    <x v="2"/>
    <s v="Parámetros de Control"/>
    <d v="2023-08-26T00:00:00"/>
    <x v="764"/>
    <d v="2023-10-20T00:00:00"/>
    <d v="2024-07-09T00:00:00"/>
    <d v="2024-10-10T00:00:00"/>
    <m/>
    <m/>
    <s v="519 CONDOR"/>
    <s v="N/A"/>
    <s v="519 CONDOR"/>
    <n v="336.47999867796898"/>
    <n v="0"/>
    <n v="37.6061002414055"/>
    <n v="374.08609891937448"/>
    <n v="0"/>
    <n v="374.08609891937448"/>
    <n v="0"/>
    <n v="374.08609891937448"/>
  </r>
  <r>
    <x v="2"/>
    <s v="Red Distribución"/>
    <x v="7"/>
    <s v="UNICO22 CARABAÂ¿A:Z378550 0COBR A101"/>
    <n v="2113151"/>
    <s v="[EidrmtpvsScexLCNTfFg]"/>
    <x v="0"/>
    <s v="Confirmado"/>
    <d v="2023-08-26T00:00:00"/>
    <x v="688"/>
    <d v="2025-01-20T00:00:00"/>
    <d v="2025-01-13T00:00:00"/>
    <m/>
    <d v="2025-09-22T00:00:00"/>
    <d v="2025-10-20T00:00:00"/>
    <s v="519 CONDOR"/>
    <s v="N/A"/>
    <s v="519 CONDOR"/>
    <n v="737.60599018068615"/>
    <n v="0"/>
    <n v="91.449898674341284"/>
    <n v="829.05588885502743"/>
    <n v="478.26433600000007"/>
    <n v="350.79155285502736"/>
    <n v="478.26433600000001"/>
    <n v="350.79155285502742"/>
  </r>
  <r>
    <x v="2"/>
    <s v="Red Distribución"/>
    <x v="7"/>
    <s v="CARABAÂ¿A:Z379107 UNICO21 A101"/>
    <n v="2113443"/>
    <s v="[EirmtpvjsScaxPT]"/>
    <x v="5"/>
    <s v="Solicitada Anulación"/>
    <d v="2024-04-29T00:00:00"/>
    <x v="870"/>
    <d v="2024-04-29T00:00:00"/>
    <m/>
    <d v="2025-04-14T00:00:00"/>
    <m/>
    <m/>
    <s v="519 CONDOR"/>
    <s v="N/A"/>
    <s v="519 CONDOR"/>
    <n v="795.72999466210604"/>
    <n v="0"/>
    <n v="103.07559882322846"/>
    <n v="898.8055934853345"/>
    <n v="34.959999999999994"/>
    <n v="863.84559348533446"/>
    <n v="34.959999999999994"/>
    <n v="863.84559348533446"/>
  </r>
  <r>
    <x v="2"/>
    <s v="Red Distribución"/>
    <x v="7"/>
    <s v="S.MARTIN VEGA:Z130844-2 0COBR A101"/>
    <n v="2062200"/>
    <s v="[EirmtpvjsScaeLP]"/>
    <x v="5"/>
    <s v="Solicitada Anulación"/>
    <d v="2023-01-15T00:00:00"/>
    <x v="886"/>
    <d v="2023-01-27T00:00:00"/>
    <d v="2025-02-03T00:00:00"/>
    <d v="2025-02-20T00:00:00"/>
    <m/>
    <m/>
    <s v="519 CONDOR"/>
    <s v="N/A"/>
    <s v="519 CONDOR"/>
    <n v="76.590000830590725"/>
    <n v="0"/>
    <n v="15.228899815777694"/>
    <n v="91.818900646368419"/>
    <n v="0"/>
    <n v="91.818900646368419"/>
    <n v="0"/>
    <n v="91.818900646368419"/>
  </r>
  <r>
    <x v="2"/>
    <s v="Red Distribución"/>
    <x v="7"/>
    <s v="TALAMANCA JARA:Z322925-1 0COBR A101"/>
    <n v="2074165"/>
    <s v="[EirmtpvjsSceCNTfFg]"/>
    <x v="0"/>
    <s v="Confirmado"/>
    <d v="2023-02-14T00:00:00"/>
    <x v="1011"/>
    <d v="2023-03-12T00:00:00"/>
    <d v="2024-07-03T00:00:00"/>
    <m/>
    <d v="2024-09-05T00:00:00"/>
    <d v="2024-09-27T00:00:00"/>
    <s v="519 CONDOR"/>
    <s v="N/A"/>
    <s v="519 CONDOR"/>
    <n v="60.183000751964748"/>
    <n v="0"/>
    <n v="14.101899947779629"/>
    <n v="74.284900699744384"/>
    <n v="24.068832999999998"/>
    <n v="50.216067699744386"/>
    <n v="24.068832999999998"/>
    <n v="50.216067699744386"/>
  </r>
  <r>
    <x v="2"/>
    <s v="Red Distribución"/>
    <x v="7"/>
    <s v="TALAMANCA JARA:Z322936-9 0COBR A101"/>
    <n v="2060319"/>
    <s v="[EirmtpvjsSceLCNTfFg]"/>
    <x v="0"/>
    <s v="Confirmado"/>
    <d v="2023-01-12T00:00:00"/>
    <x v="680"/>
    <d v="2023-06-21T00:00:00"/>
    <d v="2024-10-04T00:00:00"/>
    <m/>
    <d v="2025-03-20T00:00:00"/>
    <d v="2025-09-22T00:00:00"/>
    <s v="519 CONDOR"/>
    <s v="519 CONDOR"/>
    <s v="519 CONDOR"/>
    <n v="207.94000172242522"/>
    <n v="43.269998729228973"/>
    <n v="24.402400358414639"/>
    <n v="275.61240081006883"/>
    <n v="148.31943999999999"/>
    <n v="127.29296081006885"/>
    <n v="130.97310999999999"/>
    <n v="144.63929081006884"/>
  </r>
  <r>
    <x v="2"/>
    <s v="Red Distribución"/>
    <x v="7"/>
    <s v="UNICO21-22 MORATA TAJUÑA:Z350929-10  A101"/>
    <n v="2077998"/>
    <s v="[irmtpvjsSceLCNTfFg]"/>
    <x v="0"/>
    <s v="Confirmado"/>
    <m/>
    <x v="141"/>
    <d v="2023-08-11T00:00:00"/>
    <d v="2024-07-03T00:00:00"/>
    <m/>
    <d v="2024-10-24T00:00:00"/>
    <d v="2024-12-27T00:00:00"/>
    <s v="519 CONDOR"/>
    <s v="519 CONDOR"/>
    <s v="519 CONDOR"/>
    <n v="53.680000770837069"/>
    <n v="23.919999301433563"/>
    <n v="13.650400171494482"/>
    <n v="91.250400243765114"/>
    <n v="27.618687000000001"/>
    <n v="63.631713243765113"/>
    <n v="27.618687000000001"/>
    <n v="63.631713243765113"/>
  </r>
  <r>
    <x v="2"/>
    <s v="Red Distribución"/>
    <x v="7"/>
    <s v="CARABAÂ¿A:Z378180 0COBR A101"/>
    <n v="2113146"/>
    <s v="[EirmtpvjsSceLCNTg]"/>
    <x v="1"/>
    <s v="Pend. Cierre Material"/>
    <d v="2023-08-26T00:00:00"/>
    <x v="981"/>
    <d v="2025-04-16T00:00:00"/>
    <d v="2025-04-16T00:00:00"/>
    <m/>
    <d v="2025-05-12T00:00:00"/>
    <d v="2025-06-12T00:00:00"/>
    <s v="519 CONDOR"/>
    <s v="N/A"/>
    <s v="N/A"/>
    <n v="138.6500019133091"/>
    <n v="0"/>
    <n v="0"/>
    <n v="138.6500019133091"/>
    <n v="64.356535000000008"/>
    <n v="74.293466913309089"/>
    <n v="64.356535000000008"/>
    <n v="74.293466913309089"/>
  </r>
  <r>
    <x v="2"/>
    <s v="Red Distribución"/>
    <x v="7"/>
    <s v="COTOS MONTERRE:Z292077-1 0COBR A101"/>
    <n v="2098320"/>
    <s v="[EirmtpvjsSceCNTg]"/>
    <x v="1"/>
    <s v="Pend. Cierre Material"/>
    <d v="2023-05-31T00:00:00"/>
    <x v="848"/>
    <d v="2024-01-25T00:00:00"/>
    <d v="2024-10-04T00:00:00"/>
    <m/>
    <d v="2024-06-07T00:00:00"/>
    <d v="2024-10-31T00:00:00"/>
    <s v="N/A"/>
    <s v="519 CONDOR"/>
    <s v="N/A"/>
    <n v="0"/>
    <n v="40.025295"/>
    <n v="0"/>
    <n v="40.025295"/>
    <n v="40.025295"/>
    <n v="0"/>
    <n v="40.025295"/>
    <n v="0"/>
  </r>
  <r>
    <x v="2"/>
    <s v="Red Distribución"/>
    <x v="7"/>
    <s v="CARABAÑA:Z356840 UNICO21 A101"/>
    <n v="2074335"/>
    <s v="[EirmtpvjsScexLCNTFg]"/>
    <x v="0"/>
    <s v="Confirmado"/>
    <d v="2023-06-06T00:00:00"/>
    <x v="925"/>
    <d v="2024-09-18T00:00:00"/>
    <d v="2024-07-09T00:00:00"/>
    <m/>
    <d v="2024-11-18T00:00:00"/>
    <d v="2025-06-04T00:00:00"/>
    <s v="519 CONDOR"/>
    <s v="519 CONDOR"/>
    <s v="519 CONDOR"/>
    <n v="1685.0719934130757"/>
    <n v="456.65998649597168"/>
    <n v="224.05519671070874"/>
    <n v="2365.7871766197559"/>
    <n v="1526.2568819999999"/>
    <n v="839.53029461975598"/>
    <n v="1512.5452460000001"/>
    <n v="853.24193061975575"/>
  </r>
  <r>
    <x v="2"/>
    <s v="Sin Definir"/>
    <x v="7"/>
    <s v="CARABAÂ¿A:Z378177 0COBR A101"/>
    <n v="2113145"/>
    <s v="[EirmtpvjsSceLCNTg]"/>
    <x v="1"/>
    <s v="Pend. Cierre Material"/>
    <d v="2023-08-26T00:00:00"/>
    <x v="688"/>
    <d v="2025-01-20T00:00:00"/>
    <d v="2025-01-22T00:00:00"/>
    <m/>
    <d v="2025-03-31T00:00:00"/>
    <d v="2025-05-27T00:00:00"/>
    <s v="519 CONDOR"/>
    <s v="N/A"/>
    <s v="519 CONDOR"/>
    <n v="102.4300009906292"/>
    <n v="0"/>
    <n v="22.631999834358695"/>
    <n v="125.06200082498789"/>
    <n v="121.94908900000001"/>
    <n v="3.1129118249878758"/>
    <n v="124.647127"/>
    <n v="0.41487382498789316"/>
  </r>
  <r>
    <x v="2"/>
    <s v="Otras operadoras"/>
    <x v="6"/>
    <s v="3331001: REPLANTEO 907sucw34002024110700"/>
    <n v="8676570"/>
    <s v="[irvceCNTfF]"/>
    <x v="0"/>
    <s v="Confirmado"/>
    <m/>
    <x v="1012"/>
    <d v="2024-11-13T00:00:00"/>
    <d v="2024-11-13T00:00:00"/>
    <m/>
    <d v="2025-07-28T00:00:00"/>
    <d v="2025-07-2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31001: REPLANTEO 907sucw33922024110700"/>
    <n v="8676579"/>
    <s v="[irvceCNTfF]"/>
    <x v="0"/>
    <s v="Confirmado"/>
    <m/>
    <x v="1012"/>
    <d v="2024-11-13T00:00:00"/>
    <d v="2024-11-13T00:00:00"/>
    <m/>
    <d v="2025-07-28T00:00:00"/>
    <d v="2025-07-29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31001: REPLANTEO 907sucw33912024110700"/>
    <n v="8676580"/>
    <s v="[irvceCNTfF]"/>
    <x v="0"/>
    <s v="Confirmado"/>
    <m/>
    <x v="1012"/>
    <d v="2024-11-13T00:00:00"/>
    <d v="2024-11-13T00:00:00"/>
    <m/>
    <d v="2025-07-28T00:00:00"/>
    <d v="2025-07-29T00:00:00"/>
    <s v="519 CONDOR"/>
    <s v="N/A"/>
    <s v="519 CONDOR"/>
    <n v="3.3254110535501837"/>
    <n v="0"/>
    <n v="5.5693998336791992"/>
    <n v="8.894810887229383"/>
    <n v="9.0976710000000001"/>
    <n v="-0.20286011277061711"/>
    <n v="9.0976710000000001"/>
    <n v="-0.20286011277061711"/>
  </r>
  <r>
    <x v="2"/>
    <s v="Otras operadoras"/>
    <x v="6"/>
    <s v="3331001: REPLANTEO 907sucw33942024110700"/>
    <n v="8676576"/>
    <s v="[irvceCNTfF]"/>
    <x v="0"/>
    <s v="Confirmado"/>
    <m/>
    <x v="1012"/>
    <d v="2024-11-13T00:00:00"/>
    <d v="2024-11-13T00:00:00"/>
    <m/>
    <d v="2025-07-28T00:00:00"/>
    <d v="2025-07-29T00:00:00"/>
    <s v="519 CONDOR"/>
    <s v="N/A"/>
    <s v="519 CONDOR"/>
    <n v="2.7168310392009616"/>
    <n v="0"/>
    <n v="5.5693998336791992"/>
    <n v="8.2862308728801608"/>
    <n v="8.4890910000000002"/>
    <n v="-0.20286012711983936"/>
    <n v="8.4890910000000002"/>
    <n v="-0.20286012711983936"/>
  </r>
  <r>
    <x v="2"/>
    <s v="Otras operadoras"/>
    <x v="6"/>
    <s v="3367005: REPLANTEO 907sucw34212024110700"/>
    <n v="8676569"/>
    <s v="[irvceCNTfF]"/>
    <x v="0"/>
    <s v="Confirmado"/>
    <m/>
    <x v="1012"/>
    <d v="2024-11-13T00:00:00"/>
    <d v="2024-11-13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2002: REPLANTEO 907sucw35642024110800"/>
    <n v="8677487"/>
    <s v="[irvceCNTfF]"/>
    <x v="0"/>
    <s v="Confirmado"/>
    <m/>
    <x v="1013"/>
    <d v="2024-11-15T00:00:00"/>
    <d v="2024-11-15T00:00:00"/>
    <m/>
    <d v="2025-07-28T00:00:00"/>
    <d v="2025-07-29T00:00:00"/>
    <s v="519 CONDOR"/>
    <s v="N/A"/>
    <s v="519 CONDOR"/>
    <n v="6.1654510841464401"/>
    <n v="0"/>
    <n v="5.5693998336791992"/>
    <n v="11.734850917825639"/>
    <n v="11.937711"/>
    <n v="-0.20286008217436091"/>
    <n v="11.937711"/>
    <n v="-0.20286008217436091"/>
  </r>
  <r>
    <x v="2"/>
    <s v="Otras operadoras"/>
    <x v="6"/>
    <s v="3331001: REPLANTEO 907sucw35922024110800"/>
    <n v="8677474"/>
    <s v="[irvceCNTfF]"/>
    <x v="0"/>
    <s v="Confirmado"/>
    <m/>
    <x v="1013"/>
    <d v="2024-11-15T00:00:00"/>
    <d v="2024-11-15T00:00:00"/>
    <m/>
    <d v="2025-07-28T00:00:00"/>
    <d v="2025-07-29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35902024110800"/>
    <n v="8677479"/>
    <s v="[irvceCNTfF]"/>
    <x v="0"/>
    <s v="Confirmado"/>
    <m/>
    <x v="1013"/>
    <d v="2024-11-15T00:00:00"/>
    <d v="2024-11-15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7: REPLANTEO 907sucw59112024111800"/>
    <n v="8679282"/>
    <s v="[irvceCNTfF]"/>
    <x v="0"/>
    <s v="Confirmado"/>
    <m/>
    <x v="1014"/>
    <d v="2024-11-21T00:00:00"/>
    <d v="2024-11-21T00:00:00"/>
    <m/>
    <d v="2025-07-31T00:00:00"/>
    <d v="2025-07-31T00:00:00"/>
    <s v="519 CONDOR"/>
    <s v="N/A"/>
    <s v="519 CONDOR"/>
    <n v="6.5711710982584357"/>
    <n v="0"/>
    <n v="5.5693998336791992"/>
    <n v="12.140570931937635"/>
    <n v="12.343430999999999"/>
    <n v="-0.20286006806236401"/>
    <n v="12.343430999999999"/>
    <n v="-0.20286006806236401"/>
  </r>
  <r>
    <x v="2"/>
    <s v="Otras operadoras"/>
    <x v="6"/>
    <s v="3303010: REPLANTEO 907sucw59202024111800"/>
    <n v="8679283"/>
    <s v="[irvceCNTfF]"/>
    <x v="0"/>
    <s v="Confirmado"/>
    <m/>
    <x v="1014"/>
    <d v="2024-11-21T00:00:00"/>
    <d v="2024-11-21T00:00:00"/>
    <m/>
    <d v="2025-07-31T00:00:00"/>
    <d v="2025-08-01T00:00:00"/>
    <s v="519 CONDOR"/>
    <s v="N/A"/>
    <s v="519 CONDOR"/>
    <n v="5.354011083197534"/>
    <n v="0"/>
    <n v="5.5693998336791992"/>
    <n v="10.923410916876733"/>
    <n v="10.720551"/>
    <n v="0.20285991687673288"/>
    <n v="10.720551"/>
    <n v="0.20285991687673288"/>
  </r>
  <r>
    <x v="2"/>
    <s v="Otras operadoras"/>
    <x v="6"/>
    <s v="3303007: REPLANTEO 907sucw59172024111800"/>
    <n v="8680011"/>
    <s v="[irvceCNTfF]"/>
    <x v="0"/>
    <s v="Confirmado"/>
    <m/>
    <x v="1015"/>
    <d v="2024-11-22T00:00:00"/>
    <d v="2024-11-22T00:00:00"/>
    <m/>
    <d v="2025-07-31T00:00:00"/>
    <d v="2025-07-31T00:00:00"/>
    <s v="519 CONDOR"/>
    <s v="N/A"/>
    <s v="519 CONDOR"/>
    <n v="5.1511510693227649"/>
    <n v="0"/>
    <n v="5.5693998336791992"/>
    <n v="10.720550903001964"/>
    <n v="11.531991000000001"/>
    <n v="-0.81144009699803732"/>
    <n v="11.531991000000001"/>
    <n v="-0.81144009699803732"/>
  </r>
  <r>
    <x v="2"/>
    <s v="Otras operadoras"/>
    <x v="6"/>
    <s v="3303007: REPLANTEO 907sucw59192024111800"/>
    <n v="8680015"/>
    <s v="[irvceCNTfF]"/>
    <x v="0"/>
    <s v="Confirmado"/>
    <m/>
    <x v="1015"/>
    <d v="2024-11-22T00:00:00"/>
    <d v="2024-11-22T00:00:00"/>
    <m/>
    <d v="2025-07-31T00:00:00"/>
    <d v="2025-07-31T00:00:00"/>
    <s v="519 CONDOR"/>
    <s v="N/A"/>
    <s v="519 CONDOR"/>
    <n v="4.7454310688483119"/>
    <n v="0"/>
    <n v="5.5693998336791992"/>
    <n v="10.314830902527511"/>
    <n v="10.923411000000002"/>
    <n v="-0.60858009747249042"/>
    <n v="10.923411000000002"/>
    <n v="-0.60858009747249042"/>
  </r>
  <r>
    <x v="2"/>
    <s v="Otras operadoras"/>
    <x v="6"/>
    <s v="3303007: REPLANTEO 907sucw59222024111800"/>
    <n v="8680431"/>
    <s v="[irvceCNTfF]"/>
    <x v="0"/>
    <s v="Confirmado"/>
    <m/>
    <x v="946"/>
    <d v="2024-11-25T00:00:00"/>
    <d v="2024-11-25T00:00:00"/>
    <m/>
    <d v="2025-07-31T00:00:00"/>
    <d v="2025-07-31T00:00:00"/>
    <s v="519 CONDOR"/>
    <s v="N/A"/>
    <s v="519 CONDOR"/>
    <n v="4.1368510544990897"/>
    <n v="0"/>
    <n v="5.5693998336791992"/>
    <n v="9.706250888178289"/>
    <n v="10.923411000000002"/>
    <n v="-1.2171601118217126"/>
    <n v="10.923411000000002"/>
    <n v="-1.2171601118217126"/>
  </r>
  <r>
    <x v="2"/>
    <s v="Otras operadoras"/>
    <x v="6"/>
    <s v="3303007: REPLANTEO 907sucw63262024111900"/>
    <n v="8680419"/>
    <s v="[irvceCNTfF]"/>
    <x v="0"/>
    <s v="Confirmado"/>
    <m/>
    <x v="946"/>
    <d v="2024-11-25T00:00:00"/>
    <d v="2024-11-25T00:00:00"/>
    <m/>
    <d v="2025-07-31T00:00:00"/>
    <d v="2025-07-31T00:00:00"/>
    <s v="519 CONDOR"/>
    <s v="N/A"/>
    <s v="519 CONDOR"/>
    <n v="4.5425710686110854"/>
    <n v="0"/>
    <n v="5.5693998336791992"/>
    <n v="10.111970902290285"/>
    <n v="10.314831"/>
    <n v="-0.20286009770971525"/>
    <n v="10.314831"/>
    <n v="-0.20286009770971525"/>
  </r>
  <r>
    <x v="2"/>
    <s v="Otras operadoras"/>
    <x v="6"/>
    <s v="3303004: REPLANTEO 907sucw74302024112600"/>
    <n v="8682078"/>
    <s v="[irvceCNTfF]"/>
    <x v="0"/>
    <s v="Confirmado"/>
    <m/>
    <x v="1016"/>
    <d v="2024-11-29T00:00:00"/>
    <d v="2024-11-29T00:00:00"/>
    <m/>
    <d v="2025-07-31T00:00:00"/>
    <d v="2025-07-31T00:00:00"/>
    <s v="519 CONDOR"/>
    <s v="N/A"/>
    <s v="519 CONDOR"/>
    <n v="5.9625910839092136"/>
    <n v="0"/>
    <n v="5.5693998336791992"/>
    <n v="11.531990917588413"/>
    <n v="11.531991000000001"/>
    <n v="-8.241158866439946E-8"/>
    <n v="11.531991000000001"/>
    <n v="-8.241158866439946E-8"/>
  </r>
  <r>
    <x v="2"/>
    <s v="Otras operadoras"/>
    <x v="6"/>
    <s v="3303010: REPLANTEO 907sucw74492024112600"/>
    <n v="8682071"/>
    <s v="[irvceCNTfF]"/>
    <x v="0"/>
    <s v="Confirmado"/>
    <m/>
    <x v="1016"/>
    <d v="2024-11-29T00:00:00"/>
    <d v="2024-11-29T00:00:00"/>
    <m/>
    <d v="2025-07-31T00:00:00"/>
    <d v="2025-07-31T00:00:00"/>
    <s v="519 CONDOR"/>
    <s v="N/A"/>
    <s v="519 CONDOR"/>
    <n v="2.7168310392009616"/>
    <n v="0"/>
    <n v="5.5693998336791992"/>
    <n v="8.2862308728801608"/>
    <n v="9.0976710000000001"/>
    <n v="-0.81144012711983926"/>
    <n v="9.0976710000000001"/>
    <n v="-0.81144012711983926"/>
  </r>
  <r>
    <x v="2"/>
    <s v="Otras operadoras"/>
    <x v="6"/>
    <s v="3331001: REPLANTEO 957sucw71092024112500"/>
    <n v="8682055"/>
    <s v="[irvceCNTfF]"/>
    <x v="0"/>
    <s v="Confirmado"/>
    <m/>
    <x v="1016"/>
    <d v="2024-11-29T00:00:00"/>
    <d v="2024-11-29T00:00:00"/>
    <m/>
    <d v="2025-07-31T00:00:00"/>
    <d v="2025-07-31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03010: REPLANTEO 907sucw74532024112600"/>
    <n v="8682528"/>
    <s v="[irvceCNTfF]"/>
    <x v="0"/>
    <s v="Confirmado"/>
    <m/>
    <x v="1017"/>
    <d v="2024-12-01T00:00:00"/>
    <d v="2024-12-01T00:00:00"/>
    <m/>
    <d v="2025-07-31T00:00:00"/>
    <d v="2025-07-31T00:00:00"/>
    <s v="519 CONDOR"/>
    <s v="N/A"/>
    <s v="519 CONDOR"/>
    <n v="2.7168310392009616"/>
    <n v="0"/>
    <n v="5.5693998336791992"/>
    <n v="8.2862308728801608"/>
    <n v="8.4890910000000002"/>
    <n v="-0.20286012711983936"/>
    <n v="8.4890910000000002"/>
    <n v="-0.20286012711983936"/>
  </r>
  <r>
    <x v="2"/>
    <s v="Otras operadoras"/>
    <x v="6"/>
    <s v="3303006: REPLANTEO 907sucw74552024112600"/>
    <n v="8682530"/>
    <s v="[irvceCNTfF]"/>
    <x v="0"/>
    <s v="Confirmado"/>
    <m/>
    <x v="1017"/>
    <d v="2024-12-01T00:00:00"/>
    <d v="2024-12-01T00:00:00"/>
    <m/>
    <d v="2025-07-31T00:00:00"/>
    <d v="2025-07-31T00:00:00"/>
    <s v="519 CONDOR"/>
    <s v="N/A"/>
    <s v="519 CONDOR"/>
    <n v="3.1225510396754146"/>
    <n v="0"/>
    <n v="5.5693998336791992"/>
    <n v="8.6919508733546138"/>
    <n v="8.286230999999999"/>
    <n v="0.40571987335461479"/>
    <n v="8.286230999999999"/>
    <n v="0.40571987335461479"/>
  </r>
  <r>
    <x v="2"/>
    <s v="Otras operadoras"/>
    <x v="6"/>
    <s v="3303007: REPLANTEO 907sucw59152024111800"/>
    <n v="8683031"/>
    <s v="[irvceCNTfF]"/>
    <x v="0"/>
    <s v="Confirmado"/>
    <m/>
    <x v="1018"/>
    <d v="2024-12-03T00:00:00"/>
    <d v="2024-12-03T00:00:00"/>
    <m/>
    <d v="2025-07-30T00:00:00"/>
    <d v="2025-07-31T00:00:00"/>
    <s v="519 CONDOR"/>
    <s v="N/A"/>
    <s v="519 CONDOR"/>
    <n v="5.5568710834347605"/>
    <n v="0"/>
    <n v="5.5693998336791992"/>
    <n v="11.12627091711396"/>
    <n v="11.126271000000001"/>
    <n v="-8.2886041141705391E-8"/>
    <n v="11.126271000000001"/>
    <n v="-8.2886041141705391E-8"/>
  </r>
  <r>
    <x v="2"/>
    <s v="Otras operadoras"/>
    <x v="6"/>
    <s v="3303006: REPLANTEO 907sucw05662024121000"/>
    <n v="8685512"/>
    <s v="[irvceCNTfF]"/>
    <x v="0"/>
    <s v="Confirmado"/>
    <m/>
    <x v="1019"/>
    <d v="2024-12-13T00:00:00"/>
    <d v="2024-12-13T00:00:00"/>
    <m/>
    <d v="2025-07-30T00:00:00"/>
    <d v="2025-07-31T00:00:00"/>
    <s v="519 CONDOR"/>
    <s v="N/A"/>
    <s v="519 CONDOR"/>
    <n v="4.3397110683738589"/>
    <n v="0"/>
    <n v="5.5693998336791992"/>
    <n v="9.9091109020530581"/>
    <n v="9.9091110000000011"/>
    <n v="-9.7946943000692954E-8"/>
    <n v="9.9091110000000011"/>
    <n v="-9.7946943000692954E-8"/>
  </r>
  <r>
    <x v="2"/>
    <s v="Otras operadoras"/>
    <x v="6"/>
    <s v="3310012: REPLANTEO 907sucw20312024121700"/>
    <n v="8687501"/>
    <s v="[irvceCNTfF]"/>
    <x v="0"/>
    <s v="Confirmado"/>
    <m/>
    <x v="1020"/>
    <d v="2024-12-26T00:00:00"/>
    <d v="2024-12-26T00:00:00"/>
    <m/>
    <d v="2025-07-30T00:00:00"/>
    <d v="2025-07-31T00:00:00"/>
    <s v="519 CONDOR"/>
    <s v="N/A"/>
    <s v="519 CONDOR"/>
    <n v="4.7454310688483119"/>
    <n v="0"/>
    <n v="5.5693998336791992"/>
    <n v="10.314830902527511"/>
    <n v="10.314831"/>
    <n v="-9.7472488747030184E-8"/>
    <n v="10.314831"/>
    <n v="-9.7472488747030184E-8"/>
  </r>
  <r>
    <x v="2"/>
    <s v="Otras operadoras"/>
    <x v="6"/>
    <s v="3310012: REPLANTEO 907sucw20362024121700"/>
    <n v="8687498"/>
    <s v="[irvceCNTfF]"/>
    <x v="0"/>
    <s v="Confirmado"/>
    <m/>
    <x v="1020"/>
    <d v="2024-12-26T00:00:00"/>
    <d v="2024-12-26T00:00:00"/>
    <m/>
    <d v="2025-07-30T00:00:00"/>
    <d v="2025-07-31T00:00:00"/>
    <s v="519 CONDOR"/>
    <s v="N/A"/>
    <s v="519 CONDOR"/>
    <n v="4.1368510544990897"/>
    <n v="0"/>
    <n v="5.5693998336791992"/>
    <n v="9.706250888178289"/>
    <n v="9.706251"/>
    <n v="-1.1182171100188043E-7"/>
    <n v="9.706251"/>
    <n v="-1.1182171100188043E-7"/>
  </r>
  <r>
    <x v="2"/>
    <s v="Otras operadoras"/>
    <x v="6"/>
    <s v="3310012: REPLANTEO 907sucw20522024121700"/>
    <n v="8687491"/>
    <s v="[irvceCNTfF]"/>
    <x v="0"/>
    <s v="Confirmado"/>
    <m/>
    <x v="1020"/>
    <d v="2024-12-26T00:00:00"/>
    <d v="2024-12-26T00:00:00"/>
    <m/>
    <d v="2025-07-30T00:00:00"/>
    <d v="2025-07-31T00:00:00"/>
    <s v="519 CONDOR"/>
    <s v="N/A"/>
    <s v="519 CONDOR"/>
    <n v="2.3111110319077373"/>
    <n v="0"/>
    <n v="5.5693998336791992"/>
    <n v="7.8805108655869365"/>
    <n v="8.0833709999999996"/>
    <n v="-0.20286013441306316"/>
    <n v="8.0833709999999996"/>
    <n v="-0.20286013441306316"/>
  </r>
  <r>
    <x v="2"/>
    <s v="Otras operadoras"/>
    <x v="6"/>
    <s v="3332002: REPLANTEO 907sucw31682024122600"/>
    <n v="8688645"/>
    <s v="[irvceCNTfF]"/>
    <x v="0"/>
    <s v="Confirmado"/>
    <m/>
    <x v="1021"/>
    <d v="2025-01-01T00:00:00"/>
    <d v="2025-01-01T00:00:00"/>
    <m/>
    <d v="2025-07-30T00:00:00"/>
    <d v="2025-07-31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3005: REPLANTEO 907sucw39872025010200"/>
    <n v="8691218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2.1082510316705108"/>
    <n v="0"/>
    <n v="5.5693998336791992"/>
    <n v="7.67765086534971"/>
    <n v="9.706251"/>
    <n v="-2.02860013465029"/>
    <n v="9.706251"/>
    <n v="-2.02860013465029"/>
  </r>
  <r>
    <x v="2"/>
    <s v="Otras operadoras"/>
    <x v="6"/>
    <s v="3363005: REPLANTEO 907sucw40032025010200"/>
    <n v="8691226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3.5282710537874102"/>
    <n v="0"/>
    <n v="5.5693998336791992"/>
    <n v="9.0976708874666095"/>
    <n v="9.5033910000000006"/>
    <n v="-0.40572011253339113"/>
    <n v="9.5033910000000006"/>
    <n v="-0.40572011253339113"/>
  </r>
  <r>
    <x v="2"/>
    <s v="Otras operadoras"/>
    <x v="6"/>
    <s v="3332002: REPLANTEO 907sucw39972025010200"/>
    <n v="8691222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9053910246145129"/>
    <n v="0"/>
    <n v="5.5693998336791992"/>
    <n v="7.4747908582937121"/>
    <n v="7.677651"/>
    <n v="-0.20286014170628786"/>
    <n v="7.677651"/>
    <n v="-0.20286014170628786"/>
  </r>
  <r>
    <x v="2"/>
    <s v="Otras operadoras"/>
    <x v="6"/>
    <s v="3363005: REPLANTEO 907sucw40012025010200"/>
    <n v="8691224"/>
    <s v="[irvceCNTfF]"/>
    <x v="0"/>
    <s v="Confirmado"/>
    <m/>
    <x v="959"/>
    <d v="2025-01-15T00:00:00"/>
    <d v="2025-01-15T00:00:00"/>
    <m/>
    <d v="2025-07-30T00:00:00"/>
    <d v="2025-08-01T00:00:00"/>
    <s v="519 CONDOR"/>
    <s v="N/A"/>
    <s v="519 CONDOR"/>
    <n v="0.48537100249761345"/>
    <n v="0"/>
    <n v="5.5693998336791992"/>
    <n v="6.0547708361768127"/>
    <n v="6.1062510000000003"/>
    <n v="-5.1480163823187652E-2"/>
    <n v="6.0547710000000006"/>
    <n v="-1.6382318790419959E-7"/>
  </r>
  <r>
    <x v="2"/>
    <s v="Otras operadoras"/>
    <x v="6"/>
    <s v="3363005: REPLANTEO 907sucw39982025010200"/>
    <n v="8691223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17: REPLANTEO 907sucw39962025010200"/>
    <n v="8691221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32002: REPLANTEO 907sucw39852025010200"/>
    <n v="8691216"/>
    <s v="[irvceCNTfF]"/>
    <x v="0"/>
    <s v="Confirmado"/>
    <m/>
    <x v="959"/>
    <d v="2025-01-15T00:00:00"/>
    <d v="2025-01-15T00:00:00"/>
    <m/>
    <d v="2025-10-16T00:00:00"/>
    <d v="2025-10-17T00:00:00"/>
    <s v="519 CONDOR"/>
    <s v="N/A"/>
    <s v="519 CONDOR"/>
    <n v="1.9053910246145129"/>
    <n v="0"/>
    <n v="5.5693998336791992"/>
    <n v="7.4747908582937121"/>
    <n v="7.677651"/>
    <n v="-0.20286014170628786"/>
    <n v="7.677651"/>
    <n v="-0.20286014170628786"/>
  </r>
  <r>
    <x v="2"/>
    <s v="Otras operadoras"/>
    <x v="6"/>
    <s v="3332002: REPLANTEO 907sucw39912025010200"/>
    <n v="8691219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32002: REPLANTEO 907sucw39742025010200"/>
    <n v="8691215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32002: REPLANTEO 907sucw39812025010200"/>
    <n v="8691217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32002: REPLANTEO 907sucw39672025010200"/>
    <n v="8691210"/>
    <s v="[irvceCNTfF]"/>
    <x v="0"/>
    <s v="Confirmado"/>
    <m/>
    <x v="959"/>
    <d v="2025-01-15T00:00:00"/>
    <d v="2025-01-15T00:00:00"/>
    <m/>
    <d v="2025-07-30T00:00:00"/>
    <d v="2025-07-31T00:00:00"/>
    <s v="519 CONDOR"/>
    <s v="N/A"/>
    <s v="519 CONDOR"/>
    <n v="1.4996710173212886"/>
    <n v="0"/>
    <n v="5.5693998336791992"/>
    <n v="7.0690708510004878"/>
    <n v="6.8662109999999998"/>
    <n v="0.20285985100048798"/>
    <n v="6.8662109999999998"/>
    <n v="0.20285985100048798"/>
  </r>
  <r>
    <x v="2"/>
    <s v="Otras operadoras"/>
    <x v="6"/>
    <s v="3331002: REPLANTEO 907sucw39232025010200"/>
    <n v="8691204"/>
    <s v="[irvceCNTfF]"/>
    <x v="0"/>
    <s v="Confirmado"/>
    <m/>
    <x v="959"/>
    <d v="2025-01-15T00:00:00"/>
    <d v="2025-01-15T00:00:00"/>
    <m/>
    <d v="2025-08-04T00:00:00"/>
    <d v="2025-08-05T00:00:00"/>
    <s v="519 CONDOR"/>
    <s v="N/A"/>
    <s v="519 CONDOR"/>
    <n v="1.7025310243772864"/>
    <n v="0"/>
    <n v="5.5693998336791992"/>
    <n v="7.2719308580564856"/>
    <n v="7.677651"/>
    <n v="-0.40572014194351436"/>
    <n v="7.677651"/>
    <n v="-0.40572014194351436"/>
  </r>
  <r>
    <x v="2"/>
    <s v="Otras operadoras"/>
    <x v="6"/>
    <s v="3331002: REPLANTEO 907sucw39182025010200"/>
    <n v="8691203"/>
    <s v="[irvceCNTfF]"/>
    <x v="0"/>
    <s v="Confirmado"/>
    <m/>
    <x v="959"/>
    <d v="2025-01-15T00:00:00"/>
    <d v="2025-01-15T00:00:00"/>
    <m/>
    <d v="2025-08-04T00:00:00"/>
    <d v="2025-08-05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67005: REPLANTEO 907sucw38422024123000"/>
    <n v="8691191"/>
    <s v="[irvceCNTfF]"/>
    <x v="0"/>
    <s v="Confirmado"/>
    <m/>
    <x v="959"/>
    <d v="2025-01-15T00:00:00"/>
    <d v="2025-01-15T00:00:00"/>
    <m/>
    <d v="2025-08-04T00:00:00"/>
    <d v="2025-08-05T00:00:00"/>
    <s v="519 CONDOR"/>
    <s v="N/A"/>
    <s v="519 CONDOR"/>
    <n v="4.7454310688483119"/>
    <n v="0"/>
    <n v="5.5693998336791992"/>
    <n v="10.314830902527511"/>
    <n v="10.314831"/>
    <n v="-9.7472488747030184E-8"/>
    <n v="10.314831"/>
    <n v="-9.7472488747030184E-8"/>
  </r>
  <r>
    <x v="2"/>
    <s v="Otras operadoras"/>
    <x v="6"/>
    <s v="3363005: REPLANTEO 907sucw47852025010800"/>
    <n v="8691424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10011: REPLANTEO 907sucw47162025010700"/>
    <n v="8691472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7.1797510989701152"/>
    <n v="0"/>
    <n v="5.5693998336791992"/>
    <n v="12.749150932649314"/>
    <n v="12.749150999999999"/>
    <n v="-6.7350685029055057E-8"/>
    <n v="12.749150999999999"/>
    <n v="-6.7350685029055057E-8"/>
  </r>
  <r>
    <x v="2"/>
    <s v="Otras operadoras"/>
    <x v="6"/>
    <s v="3363005: REPLANTEO 907sucw47802025010800"/>
    <n v="8691432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63005: REPLANTEO 907sucw47842025010800"/>
    <n v="8691425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63005: REPLANTEO 907sucw47882025010800"/>
    <n v="8691413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3005: REPLANTEO 907sucw47862025010800"/>
    <n v="8691420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5003: REPLANTEO 907sucw47922025010800"/>
    <n v="8691409"/>
    <s v="[irvceCNTfF]"/>
    <x v="0"/>
    <s v="Confirmado"/>
    <m/>
    <x v="1022"/>
    <d v="2025-01-16T00:00:00"/>
    <d v="2025-01-16T00:00:00"/>
    <m/>
    <d v="2025-08-22T00:00:00"/>
    <d v="2025-08-23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3005: REPLANTEO 907sucw48002025010800"/>
    <n v="8691407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7.9911911135565639"/>
    <n v="0"/>
    <n v="5.5693998336791992"/>
    <n v="13.560590947235763"/>
    <n v="15.183471000000001"/>
    <n v="-1.6228800527642377"/>
    <n v="15.183471000000001"/>
    <n v="-1.6228800527642377"/>
  </r>
  <r>
    <x v="2"/>
    <s v="Otras operadoras"/>
    <x v="6"/>
    <s v="3363005: REPLANTEO 907sucw48042025010800"/>
    <n v="8691406"/>
    <s v="[irvceCNTfF]"/>
    <x v="0"/>
    <s v="Confirmado"/>
    <m/>
    <x v="1022"/>
    <d v="2025-01-16T00:00:00"/>
    <d v="2025-01-16T00:00:00"/>
    <m/>
    <d v="2025-07-30T00:00:00"/>
    <d v="2025-07-31T00:00:00"/>
    <s v="519 CONDOR"/>
    <s v="N/A"/>
    <s v="519 CONDOR"/>
    <n v="7.9911911135565639"/>
    <n v="0"/>
    <n v="5.5693998336791992"/>
    <n v="13.560590947235763"/>
    <n v="13.763451"/>
    <n v="-0.2028600527642368"/>
    <n v="13.763451"/>
    <n v="-0.2028600527642368"/>
  </r>
  <r>
    <x v="2"/>
    <s v="Otras operadoras"/>
    <x v="6"/>
    <s v="3331001: REPLANTEO 907sucw55692025011300"/>
    <n v="8692572"/>
    <s v="[irvceCNTfF]"/>
    <x v="0"/>
    <s v="Confirmado"/>
    <m/>
    <x v="1023"/>
    <d v="2025-01-19T00:00:00"/>
    <d v="2025-01-19T00:00:00"/>
    <m/>
    <d v="2025-07-29T00:00:00"/>
    <d v="2025-07-30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63005: REPLANTEO 907sucw60202025011500"/>
    <n v="8693267"/>
    <s v="[irvceCNTfF]"/>
    <x v="0"/>
    <s v="Confirmado"/>
    <m/>
    <x v="1023"/>
    <d v="2025-01-19T00:00:00"/>
    <d v="2025-01-19T00:00:00"/>
    <m/>
    <d v="2025-07-29T00:00:00"/>
    <d v="2025-07-30T00:00:00"/>
    <s v="519 CONDOR"/>
    <s v="N/A"/>
    <s v="519 CONDOR"/>
    <n v="5.1511510693227649"/>
    <n v="0"/>
    <n v="5.5693998336791992"/>
    <n v="10.720550903001964"/>
    <n v="10.720551"/>
    <n v="-9.6998036269724253E-8"/>
    <n v="10.720551"/>
    <n v="-9.6998036269724253E-8"/>
  </r>
  <r>
    <x v="2"/>
    <s v="Otras operadoras"/>
    <x v="6"/>
    <s v="3315003: REPLANTEO 907sucw56172025011300"/>
    <n v="8692563"/>
    <s v="[irvceCNTfF]"/>
    <x v="0"/>
    <s v="Confirmado"/>
    <m/>
    <x v="1023"/>
    <d v="2025-01-19T00:00:00"/>
    <d v="2025-01-19T00:00:00"/>
    <m/>
    <d v="2025-08-22T00:00:00"/>
    <d v="2025-08-23T00:00:00"/>
    <s v="519 CONDOR"/>
    <s v="N/A"/>
    <s v="519 CONDOR"/>
    <n v="6.9768910987328887"/>
    <n v="0"/>
    <n v="5.5693998336791992"/>
    <n v="12.546290932412088"/>
    <n v="6.2576309999999999"/>
    <n v="6.288659932412088"/>
    <n v="6.2576309999999999"/>
    <n v="6.288659932412088"/>
  </r>
  <r>
    <x v="2"/>
    <s v="Otras operadoras"/>
    <x v="6"/>
    <s v="3363005: REPLANTEO 907sucw59962025011500"/>
    <n v="8693262"/>
    <s v="[irvceCNTfF]"/>
    <x v="0"/>
    <s v="Confirmado"/>
    <m/>
    <x v="1023"/>
    <d v="2025-01-19T00:00:00"/>
    <d v="2025-01-19T00:00:00"/>
    <m/>
    <d v="2025-07-29T00:00:00"/>
    <d v="2025-07-30T00:00:00"/>
    <s v="519 CONDOR"/>
    <s v="N/A"/>
    <s v="519 CONDOR"/>
    <n v="5.354011083197534"/>
    <n v="0"/>
    <n v="5.5693998336791992"/>
    <n v="10.923410916876733"/>
    <n v="11.531991000000001"/>
    <n v="-0.60858008312326817"/>
    <n v="11.531991000000001"/>
    <n v="-0.60858008312326817"/>
  </r>
  <r>
    <x v="2"/>
    <s v="Otras operadoras"/>
    <x v="6"/>
    <s v="3363005: REPLANTEO 907sucw59872025011500"/>
    <n v="8693263"/>
    <s v="[irvceCNTfF]"/>
    <x v="0"/>
    <s v="Confirmado"/>
    <m/>
    <x v="1023"/>
    <d v="2025-01-19T00:00:00"/>
    <d v="2025-01-19T00:00:00"/>
    <m/>
    <d v="2025-07-28T00:00:00"/>
    <d v="2025-07-29T00:00:00"/>
    <s v="519 CONDOR"/>
    <s v="N/A"/>
    <s v="519 CONDOR"/>
    <n v="5.5568710834347605"/>
    <n v="0"/>
    <n v="5.5693998336791992"/>
    <n v="11.12627091711396"/>
    <n v="11.329131"/>
    <n v="-0.20286008288604052"/>
    <n v="11.329131"/>
    <n v="-0.20286008288604052"/>
  </r>
  <r>
    <x v="2"/>
    <s v="Otras operadoras"/>
    <x v="6"/>
    <s v="3363005: REPLANTEO 907sucw58982025011400"/>
    <n v="8692499"/>
    <s v="[irvceCNTfF]"/>
    <x v="0"/>
    <s v="Confirmado"/>
    <m/>
    <x v="1023"/>
    <d v="2025-01-19T00:00:00"/>
    <d v="2025-01-19T00:00:00"/>
    <m/>
    <d v="2025-07-28T00:00:00"/>
    <d v="2025-07-29T00:00:00"/>
    <s v="519 CONDOR"/>
    <s v="N/A"/>
    <s v="519 CONDOR"/>
    <n v="6.5711710982584357"/>
    <n v="0"/>
    <n v="5.5693998336791992"/>
    <n v="12.140570931937635"/>
    <n v="12.546291"/>
    <n v="-0.40572006806236516"/>
    <n v="12.546291"/>
    <n v="-0.40572006806236516"/>
  </r>
  <r>
    <x v="2"/>
    <s v="Otras operadoras"/>
    <x v="6"/>
    <s v="3363005: REPLANTEO 907sucw58872025011400"/>
    <n v="8692500"/>
    <s v="[irvceCNTfF]"/>
    <x v="0"/>
    <s v="Confirmado"/>
    <m/>
    <x v="1023"/>
    <d v="2025-01-19T00:00:00"/>
    <d v="2025-01-19T00:00:00"/>
    <m/>
    <d v="2025-07-30T00:00:00"/>
    <d v="2025-07-31T00:00:00"/>
    <s v="519 CONDOR"/>
    <s v="N/A"/>
    <s v="519 CONDOR"/>
    <n v="7.5854711130821109"/>
    <n v="0"/>
    <n v="5.5693998336791992"/>
    <n v="13.15487094676131"/>
    <n v="12.952011000000001"/>
    <n v="0.20285994676130947"/>
    <n v="12.952011000000001"/>
    <n v="0.20285994676130947"/>
  </r>
  <r>
    <x v="2"/>
    <s v="Otras operadoras"/>
    <x v="6"/>
    <s v="3363005: REPLANTEO 907sucw74672025012100"/>
    <n v="8695152"/>
    <s v="[irvceCNTfF]"/>
    <x v="0"/>
    <s v="Confirmado"/>
    <m/>
    <x v="955"/>
    <d v="2025-01-24T00:00:00"/>
    <d v="2025-01-24T00:00:00"/>
    <m/>
    <d v="2025-07-29T00:00:00"/>
    <d v="2025-07-30T00:00:00"/>
    <s v="519 CONDOR"/>
    <s v="N/A"/>
    <s v="519 CONDOR"/>
    <n v="2.3111110319077373"/>
    <n v="0"/>
    <n v="5.5693998336791992"/>
    <n v="7.8805108655869365"/>
    <n v="7.4747909999999997"/>
    <n v="0.40571986558693673"/>
    <n v="7.4747909999999997"/>
    <n v="0.40571986558693673"/>
  </r>
  <r>
    <x v="2"/>
    <s v="Otras operadoras"/>
    <x v="6"/>
    <s v="3363005: REPLANTEO 907sucw75792025012100"/>
    <n v="8695175"/>
    <s v="[irvceCNTfF]"/>
    <x v="0"/>
    <s v="Confirmado"/>
    <m/>
    <x v="955"/>
    <d v="2025-01-24T00:00:00"/>
    <d v="2025-01-24T00:00:00"/>
    <m/>
    <d v="2025-07-28T00:00:00"/>
    <d v="2025-07-29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63005: REPLANTEO 907sucw75282025012100"/>
    <n v="8695170"/>
    <s v="[irvceCNTfF]"/>
    <x v="0"/>
    <s v="Confirmado"/>
    <m/>
    <x v="955"/>
    <d v="2025-01-24T00:00:00"/>
    <d v="2025-01-24T00:00:00"/>
    <m/>
    <d v="2025-07-29T00:00:00"/>
    <d v="2025-07-30T00:00:00"/>
    <s v="519 CONDOR"/>
    <s v="N/A"/>
    <s v="519 CONDOR"/>
    <n v="4.5425710686110854"/>
    <n v="0"/>
    <n v="5.5693998336791992"/>
    <n v="10.111970902290285"/>
    <n v="10.720551"/>
    <n v="-0.60858009770971577"/>
    <n v="10.720551"/>
    <n v="-0.60858009770971577"/>
  </r>
  <r>
    <x v="2"/>
    <s v="Otras operadoras"/>
    <x v="6"/>
    <s v="3363005: REPLANTEO 907sucw74632025012100"/>
    <n v="8695150"/>
    <s v="[irvceCNTfF]"/>
    <x v="0"/>
    <s v="Confirmado"/>
    <m/>
    <x v="955"/>
    <d v="2025-01-24T00:00:00"/>
    <d v="2025-01-24T00:00:00"/>
    <m/>
    <d v="2025-07-29T00:00:00"/>
    <d v="2025-07-30T00:00:00"/>
    <s v="519 CONDOR"/>
    <s v="N/A"/>
    <s v="519 CONDOR"/>
    <n v="2.5139710321449638"/>
    <n v="0"/>
    <n v="5.5693998336791992"/>
    <n v="8.083370865824163"/>
    <n v="8.286230999999999"/>
    <n v="-0.20286013417583604"/>
    <n v="8.286230999999999"/>
    <n v="-0.20286013417583604"/>
  </r>
  <r>
    <x v="2"/>
    <s v="Otras operadoras"/>
    <x v="6"/>
    <s v="3363005: REPLANTEO 907sucw75912025012100"/>
    <n v="8695177"/>
    <s v="[irvceCNTfF]"/>
    <x v="0"/>
    <s v="Confirmado"/>
    <m/>
    <x v="955"/>
    <d v="2025-01-24T00:00:00"/>
    <d v="2025-01-24T00:00:00"/>
    <m/>
    <d v="2025-07-28T00:00:00"/>
    <d v="2025-07-29T00:00:00"/>
    <s v="519 CONDOR"/>
    <s v="N/A"/>
    <s v="519 CONDOR"/>
    <n v="2.7168310392009616"/>
    <n v="0"/>
    <n v="5.5693998336791992"/>
    <n v="8.2862308728801608"/>
    <n v="8.4890910000000002"/>
    <n v="-0.20286012711983936"/>
    <n v="8.4890910000000002"/>
    <n v="-0.20286012711983936"/>
  </r>
  <r>
    <x v="2"/>
    <s v="Otras operadoras"/>
    <x v="6"/>
    <s v="3313005: REPLANTEO 907sucw88882025012800"/>
    <n v="8697039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10002: REPLANTEO 907sucw90812025012800"/>
    <n v="8696962"/>
    <s v="[irvceCNTfF]"/>
    <x v="0"/>
    <s v="Confirmado"/>
    <m/>
    <x v="1024"/>
    <d v="2025-01-31T00:00:00"/>
    <d v="2025-01-31T00:00:00"/>
    <m/>
    <d v="2025-08-04T00:00:00"/>
    <d v="2025-09-08T00:00:00"/>
    <s v="519 CONDOR"/>
    <s v="N/A"/>
    <s v="519 CONDOR"/>
    <n v="3.9339910542618632"/>
    <n v="0"/>
    <n v="5.5693998336791992"/>
    <n v="9.5033908879410625"/>
    <n v="3.6514800000000003"/>
    <n v="5.8519108879410622"/>
    <n v="9.3005309999999994"/>
    <n v="0.20285988794106302"/>
  </r>
  <r>
    <x v="2"/>
    <s v="Otras operadoras"/>
    <x v="6"/>
    <s v="3311010: REPLANTEO 907sucw90412025012800"/>
    <n v="8696977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4.1368510544990897"/>
    <n v="0"/>
    <n v="5.5693998336791992"/>
    <n v="9.706250888178289"/>
    <n v="6.4604909999999993"/>
    <n v="3.2457598881782896"/>
    <n v="6.4604909999999993"/>
    <n v="3.2457598881782896"/>
  </r>
  <r>
    <x v="2"/>
    <s v="Otras operadoras"/>
    <x v="6"/>
    <s v="3311010: REPLANTEO 907sucw90432025012800"/>
    <n v="8696975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4.7454310688483119"/>
    <n v="0"/>
    <n v="5.5693998336791992"/>
    <n v="10.314830902527511"/>
    <n v="8.286230999999999"/>
    <n v="2.0285999025275121"/>
    <n v="8.286230999999999"/>
    <n v="2.0285999025275121"/>
  </r>
  <r>
    <x v="2"/>
    <s v="Otras operadoras"/>
    <x v="6"/>
    <s v="3310002: REPLANTEO 907sucw89102025012800"/>
    <n v="8697023"/>
    <s v="[irve]"/>
    <x v="3"/>
    <s v="Sin Comenzar"/>
    <m/>
    <x v="1024"/>
    <d v="2025-01-31T00:00:00"/>
    <d v="2025-01-31T00:00:00"/>
    <m/>
    <m/>
    <m/>
    <s v="519 CONDOR"/>
    <s v="N/A"/>
    <s v="519 CONDOR"/>
    <n v="7.1797510989701152"/>
    <n v="0"/>
    <n v="5.5693998336791992"/>
    <n v="12.749150932649314"/>
    <n v="12.5694"/>
    <n v="0.17975093264931452"/>
    <n v="0"/>
    <n v="12.749150932649314"/>
  </r>
  <r>
    <x v="2"/>
    <s v="Otras operadoras"/>
    <x v="6"/>
    <s v="3311010: REPLANTEO 907sucw89352025012800"/>
    <n v="8697006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1010: REPLANTEO 907sucw89262025012800"/>
    <n v="8697021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4001: REPLANTEO 907sucw90642025012800"/>
    <n v="8696970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5: REPLANTEO 907sucw88792025012800"/>
    <n v="8697049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6.5711710982584357"/>
    <n v="0"/>
    <n v="5.5693998336791992"/>
    <n v="12.140570931937635"/>
    <n v="12.343430999999999"/>
    <n v="-0.20286006806236401"/>
    <n v="12.343430999999999"/>
    <n v="-0.20286006806236401"/>
  </r>
  <r>
    <x v="2"/>
    <s v="Otras operadoras"/>
    <x v="6"/>
    <s v="3313004: REPLANTEO 907sucw88812025012800"/>
    <n v="8697046"/>
    <s v="[irvceCNTfF]"/>
    <x v="0"/>
    <s v="Confirmado"/>
    <m/>
    <x v="1024"/>
    <d v="2025-01-31T00:00:00"/>
    <d v="2025-01-31T00:00:00"/>
    <m/>
    <d v="2025-08-25T00:00:00"/>
    <d v="2025-08-26T00:00:00"/>
    <s v="519 CONDOR"/>
    <s v="N/A"/>
    <s v="519 CONDOR"/>
    <n v="5.5568710834347605"/>
    <n v="0"/>
    <n v="5.5693998336791992"/>
    <n v="11.12627091711396"/>
    <n v="11.329131"/>
    <n v="-0.20286008288604052"/>
    <n v="11.329131"/>
    <n v="-0.20286008288604052"/>
  </r>
  <r>
    <x v="2"/>
    <s v="Otras operadoras"/>
    <x v="6"/>
    <s v="3311010: REPLANTEO 907sucw89312025012800"/>
    <n v="8697008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1082510316705108"/>
    <n v="0"/>
    <n v="5.5693998336791992"/>
    <n v="7.67765086534971"/>
    <n v="7.8805110000000003"/>
    <n v="-0.20286013465029029"/>
    <n v="7.8805110000000003"/>
    <n v="-0.20286013465029029"/>
  </r>
  <r>
    <x v="2"/>
    <s v="Otras operadoras"/>
    <x v="6"/>
    <s v="3311010: REPLANTEO 907sucw90862025012800"/>
    <n v="8696959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90592025012800"/>
    <n v="8696974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5.5568710834347605"/>
    <n v="0"/>
    <n v="5.5693998336791992"/>
    <n v="11.12627091711396"/>
    <n v="11.126271000000001"/>
    <n v="-8.2886041141705391E-8"/>
    <n v="11.126271000000001"/>
    <n v="-8.2886041141705391E-8"/>
  </r>
  <r>
    <x v="2"/>
    <s v="Otras operadoras"/>
    <x v="6"/>
    <s v="3311003: REPLANTEO 907sucw89402025012800"/>
    <n v="8696995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1010: REPLANTEO 907sucw90312025012800"/>
    <n v="8696982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2.7168310392009616"/>
    <n v="0"/>
    <n v="5.5693998336791992"/>
    <n v="8.2862308728801608"/>
    <n v="8.0833709999999996"/>
    <n v="0.20285987288016116"/>
    <n v="8.0833709999999996"/>
    <n v="0.20285987288016116"/>
  </r>
  <r>
    <x v="2"/>
    <s v="Otras operadoras"/>
    <x v="6"/>
    <s v="3314001: REPLANTEO 907sucw90332025012800"/>
    <n v="8696978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10: REPLANTEO 907sucw90752025012800"/>
    <n v="8696968"/>
    <s v="[irvceCNTfF]"/>
    <x v="0"/>
    <s v="Confirmado"/>
    <m/>
    <x v="1024"/>
    <d v="2025-01-31T00:00:00"/>
    <d v="2025-01-31T00:00:00"/>
    <m/>
    <d v="2025-07-28T00:00:00"/>
    <d v="2025-07-29T00:00:00"/>
    <s v="519 CONDOR"/>
    <s v="N/A"/>
    <s v="519 CONDOR"/>
    <n v="4.7454310688483119"/>
    <n v="0"/>
    <n v="5.5693998336791992"/>
    <n v="10.314830902527511"/>
    <n v="10.314831"/>
    <n v="-9.7472488747030184E-8"/>
    <n v="10.314831"/>
    <n v="-9.7472488747030184E-8"/>
  </r>
  <r>
    <x v="2"/>
    <s v="Otras operadoras"/>
    <x v="6"/>
    <s v="3310002: REPLANTEO 907sucw90732025012800"/>
    <n v="8697813"/>
    <s v="[irvceCNTfF]"/>
    <x v="0"/>
    <s v="Confirmado"/>
    <m/>
    <x v="963"/>
    <d v="2025-02-04T00:00:00"/>
    <d v="2025-02-04T00:00:00"/>
    <m/>
    <d v="2025-08-04T00:00:00"/>
    <d v="2025-08-05T00:00:00"/>
    <s v="519 CONDOR"/>
    <s v="N/A"/>
    <s v="519 CONDOR"/>
    <n v="5.9625910839092136"/>
    <n v="0"/>
    <n v="5.5693998336791992"/>
    <n v="11.531990917588413"/>
    <n v="11.531991000000001"/>
    <n v="-8.241158866439946E-8"/>
    <n v="11.531991000000001"/>
    <n v="-8.241158866439946E-8"/>
  </r>
  <r>
    <x v="2"/>
    <s v="Otras operadoras"/>
    <x v="6"/>
    <s v="3310011: REPLANTEO 907sucw06832025020400"/>
    <n v="8698993"/>
    <s v="[irvceCNTfF]"/>
    <x v="0"/>
    <s v="Confirmado"/>
    <m/>
    <x v="602"/>
    <d v="2025-02-07T00:00:00"/>
    <d v="2025-02-07T00:00:00"/>
    <m/>
    <d v="2025-07-28T00:00:00"/>
    <d v="2025-07-29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68007: REPLANTEO 907sucw06162025020400"/>
    <n v="8699009"/>
    <s v="[irvceCNTfF]"/>
    <x v="0"/>
    <s v="Confirmado"/>
    <m/>
    <x v="602"/>
    <d v="2025-02-07T00:00:00"/>
    <d v="2025-02-07T00:00:00"/>
    <m/>
    <d v="2025-07-28T00:00:00"/>
    <d v="2025-07-29T00:00:00"/>
    <s v="519 CONDOR"/>
    <s v="N/A"/>
    <s v="519 CONDOR"/>
    <n v="2.3111110319077373"/>
    <n v="0"/>
    <n v="5.5693998336791992"/>
    <n v="7.8805108655869365"/>
    <n v="6.2576309999999999"/>
    <n v="1.6228798655869365"/>
    <n v="6.2576309999999999"/>
    <n v="1.6228798655869365"/>
  </r>
  <r>
    <x v="2"/>
    <s v="Otras operadoras"/>
    <x v="6"/>
    <s v="3310002: REPLANTEO 907sucw07002025020400"/>
    <n v="8698987"/>
    <s v="[irvceCNTfF]"/>
    <x v="0"/>
    <s v="Confirmado"/>
    <m/>
    <x v="602"/>
    <d v="2025-02-07T00:00:00"/>
    <d v="2025-02-07T00:00:00"/>
    <m/>
    <d v="2025-08-04T00:00:00"/>
    <d v="2025-08-05T00:00:00"/>
    <s v="519 CONDOR"/>
    <s v="N/A"/>
    <s v="519 CONDOR"/>
    <n v="3.1225510396754146"/>
    <n v="0"/>
    <n v="5.5693998336791992"/>
    <n v="8.6919508733546138"/>
    <n v="8.6919509999999995"/>
    <n v="-1.2664538573403661E-7"/>
    <n v="8.6919509999999995"/>
    <n v="-1.2664538573403661E-7"/>
  </r>
  <r>
    <x v="2"/>
    <s v="Otras operadoras"/>
    <x v="6"/>
    <s v="3310010: REPLANTEO 907sucw07012025020400"/>
    <n v="8698983"/>
    <s v="[irvceCNTfF]"/>
    <x v="0"/>
    <s v="Confirmado"/>
    <m/>
    <x v="602"/>
    <d v="2025-02-07T00:00:00"/>
    <d v="2025-02-07T00:00:00"/>
    <m/>
    <d v="2025-07-28T00:00:00"/>
    <d v="2025-07-29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10010: REPLANTEO 907sucw06902025020400"/>
    <n v="8698991"/>
    <s v="[irvceCNTfF]"/>
    <x v="0"/>
    <s v="Confirmado"/>
    <m/>
    <x v="602"/>
    <d v="2025-02-07T00:00:00"/>
    <d v="2025-02-07T00:00:00"/>
    <m/>
    <d v="2025-07-28T00:00:00"/>
    <d v="2025-07-29T00:00:00"/>
    <s v="519 CONDOR"/>
    <s v="N/A"/>
    <s v="519 CONDOR"/>
    <n v="3.3254110535501837"/>
    <n v="0"/>
    <n v="5.5693998336791992"/>
    <n v="8.894810887229383"/>
    <n v="8.8948110000000007"/>
    <n v="-1.1277061773284913E-7"/>
    <n v="8.8948110000000007"/>
    <n v="-1.1277061773284913E-7"/>
  </r>
  <r>
    <x v="2"/>
    <s v="Otras operadoras"/>
    <x v="6"/>
    <s v="3314001: REPLANTEO 907sucw07722025020500"/>
    <n v="8699355"/>
    <s v="[irvceCNTfF]"/>
    <x v="0"/>
    <s v="Confirmado"/>
    <m/>
    <x v="1025"/>
    <d v="2025-02-10T00:00:00"/>
    <d v="2025-02-10T00:00:00"/>
    <m/>
    <d v="2025-07-28T00:00:00"/>
    <d v="2025-07-29T00:00:00"/>
    <s v="519 CONDOR"/>
    <s v="N/A"/>
    <s v="519 CONDOR"/>
    <n v="7.7883311133193374"/>
    <n v="0"/>
    <n v="5.5693998336791992"/>
    <n v="13.357730946998537"/>
    <n v="13.560591000000001"/>
    <n v="-0.20286005300146392"/>
    <n v="13.560591000000001"/>
    <n v="-0.20286005300146392"/>
  </r>
  <r>
    <x v="2"/>
    <s v="Otras operadoras"/>
    <x v="6"/>
    <s v="3363005: REPLANTEO 907sucw07652025020500"/>
    <n v="8699354"/>
    <s v="[irvceCNTfF]"/>
    <x v="0"/>
    <s v="Confirmado"/>
    <m/>
    <x v="1025"/>
    <d v="2025-02-10T00:00:00"/>
    <d v="2025-02-10T00:00:00"/>
    <m/>
    <d v="2025-07-28T00:00:00"/>
    <d v="2025-07-29T00:00:00"/>
    <s v="519 CONDOR"/>
    <s v="N/A"/>
    <s v="519 CONDOR"/>
    <n v="8.1940511137937904"/>
    <n v="0"/>
    <n v="5.5693998336791992"/>
    <n v="13.76345094747299"/>
    <n v="14.372031"/>
    <n v="-0.6085800525270102"/>
    <n v="14.372031"/>
    <n v="-0.6085800525270102"/>
  </r>
  <r>
    <x v="2"/>
    <s v="Otras operadoras"/>
    <x v="6"/>
    <s v="3310011: REPLANTEO 907sucw20522025021000"/>
    <n v="8701280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17852025021000"/>
    <n v="8701216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4.5425710686110854"/>
    <n v="0"/>
    <n v="5.5693998336791992"/>
    <n v="10.111970902290285"/>
    <n v="10.111971"/>
    <n v="-9.7709715873861569E-8"/>
    <n v="10.111971"/>
    <n v="-9.7709715873861569E-8"/>
  </r>
  <r>
    <x v="2"/>
    <s v="Otras operadoras"/>
    <x v="6"/>
    <s v="3320004: REPLANTEO 907sucw19182025021000"/>
    <n v="8701251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3.3254110535501837"/>
    <n v="0"/>
    <n v="5.5693998336791992"/>
    <n v="8.894810887229383"/>
    <n v="8.6919509999999995"/>
    <n v="0.20285988722938342"/>
    <n v="8.6919509999999995"/>
    <n v="0.20285988722938342"/>
  </r>
  <r>
    <x v="2"/>
    <s v="Otras operadoras"/>
    <x v="6"/>
    <s v="3310017: REPLANTEO 907sucw17972025021000"/>
    <n v="8701222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4001: REPLANTEO 907sucw18582025021000"/>
    <n v="8701239"/>
    <s v="[irvceCNTfF]"/>
    <x v="0"/>
    <s v="Confirmado"/>
    <m/>
    <x v="721"/>
    <d v="2025-02-14T00:00:00"/>
    <d v="2025-02-14T00:00:00"/>
    <m/>
    <d v="2025-07-28T00:00:00"/>
    <d v="2025-07-29T00:00:00"/>
    <s v="519 CONDOR"/>
    <s v="N/A"/>
    <s v="519 CONDOR"/>
    <n v="0.48537100249761345"/>
    <n v="0"/>
    <n v="5.5693998336791992"/>
    <n v="6.0547708361768127"/>
    <n v="7.0690710000000001"/>
    <n v="-1.0143001638231874"/>
    <n v="7.0690710000000001"/>
    <n v="-1.0143001638231874"/>
  </r>
  <r>
    <x v="2"/>
    <s v="Otras operadoras"/>
    <x v="6"/>
    <s v="3320004: REPLANTEO 907sucw17892025021000"/>
    <n v="8701744"/>
    <s v="[irvceCNTfF]"/>
    <x v="0"/>
    <s v="Confirmado"/>
    <m/>
    <x v="1026"/>
    <d v="2025-02-17T00:00:00"/>
    <d v="2025-02-17T00:00:00"/>
    <m/>
    <d v="2025-07-28T00:00:00"/>
    <d v="2025-07-29T00:00:00"/>
    <s v="519 CONDOR"/>
    <s v="N/A"/>
    <s v="519 CONDOR"/>
    <n v="4.9482910690855384"/>
    <n v="0"/>
    <n v="5.5693998336791992"/>
    <n v="10.517690902764738"/>
    <n v="10.923411000000002"/>
    <n v="-0.40572009723526392"/>
    <n v="10.923411000000002"/>
    <n v="-0.40572009723526392"/>
  </r>
  <r>
    <x v="2"/>
    <s v="Otras operadoras"/>
    <x v="6"/>
    <s v="3310010: REPLANTEO 907sucw20372025021000"/>
    <n v="8701733"/>
    <s v="[irvceCNTfF]"/>
    <x v="0"/>
    <s v="Confirmado"/>
    <m/>
    <x v="1026"/>
    <d v="2025-02-17T00:00:00"/>
    <d v="2025-02-17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3: REPLANTEO 907sucw20642025021000"/>
    <n v="8701717"/>
    <s v="[irvceCNTfF]"/>
    <x v="0"/>
    <s v="Confirmado"/>
    <m/>
    <x v="1026"/>
    <d v="2025-02-17T00:00:00"/>
    <d v="2025-02-17T00:00:00"/>
    <m/>
    <d v="2025-08-25T00:00:00"/>
    <d v="2025-08-26T00:00:00"/>
    <s v="519 CONDOR"/>
    <s v="N/A"/>
    <s v="519 CONDOR"/>
    <n v="1.0939510168468356"/>
    <n v="0"/>
    <n v="5.5693998336791992"/>
    <n v="6.6633508505260348"/>
    <n v="7.8805110000000003"/>
    <n v="-1.2171601494739654"/>
    <n v="7.8805110000000003"/>
    <n v="-1.2171601494739654"/>
  </r>
  <r>
    <x v="2"/>
    <s v="Otras operadoras"/>
    <x v="6"/>
    <s v="3310011: REPLANTEO 907sucw20922025021000"/>
    <n v="8701713"/>
    <s v="[irvceCNTfF]"/>
    <x v="0"/>
    <s v="Confirmado"/>
    <m/>
    <x v="1026"/>
    <d v="2025-02-17T00:00:00"/>
    <d v="2025-02-17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3: REPLANTEO 907sucw23442025021100"/>
    <n v="8701677"/>
    <s v="[irvceCNTfF]"/>
    <x v="0"/>
    <s v="Confirmado"/>
    <m/>
    <x v="1026"/>
    <d v="2025-02-17T00:00:00"/>
    <d v="2025-02-17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63005: REPLANTEO 907sucw34482025021700"/>
    <n v="8702765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8007: REPLANTEO 907sucw26642025021200"/>
    <n v="8702796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4001: REPLANTEO 907sucw27222025021300"/>
    <n v="8702766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6: REPLANTEO 907sucw25262025021200"/>
    <n v="8702818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4001: REPLANTEO 907sucw20912025021000"/>
    <n v="8702846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3.3254110535501837"/>
    <n v="0"/>
    <n v="5.5693998336791992"/>
    <n v="8.894810887229383"/>
    <n v="8.8948110000000007"/>
    <n v="-1.1277061773284913E-7"/>
    <n v="8.8948110000000007"/>
    <n v="-1.1277061773284913E-7"/>
  </r>
  <r>
    <x v="2"/>
    <s v="Otras operadoras"/>
    <x v="6"/>
    <s v="3363005: REPLANTEO 907sucw34692025021700"/>
    <n v="8702744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63005: REPLANTEO 907sucw34572025021700"/>
    <n v="8702761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31006: REPLANTEO 907sucw35452025021700"/>
    <n v="8702678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3005: REPLANTEO 907sucw34332025021700"/>
    <n v="8702763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4001: REPLANTEO 907sucw19642025021000"/>
    <n v="8702847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63005: REPLANTEO 907sucw35412025021700"/>
    <n v="8702684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3.5282710537874102"/>
    <n v="0"/>
    <n v="5.5693998336791992"/>
    <n v="9.0976708874666095"/>
    <n v="8.8948110000000007"/>
    <n v="0.20285988746660877"/>
    <n v="8.8948110000000007"/>
    <n v="0.20285988746660877"/>
  </r>
  <r>
    <x v="2"/>
    <s v="Otras operadoras"/>
    <x v="6"/>
    <s v="3363005: REPLANTEO 907sucw34642025021700"/>
    <n v="8702751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48537100249761345"/>
    <n v="0"/>
    <n v="5.5693998336791992"/>
    <n v="6.0547708361768127"/>
    <n v="7.4747909999999997"/>
    <n v="-1.4200201638231871"/>
    <n v="7.4747909999999997"/>
    <n v="-1.4200201638231871"/>
  </r>
  <r>
    <x v="2"/>
    <s v="Otras operadoras"/>
    <x v="6"/>
    <s v="3363005: REPLANTEO 907sucw34742025021700"/>
    <n v="8702745"/>
    <s v="[irvceCNTfF]"/>
    <x v="0"/>
    <s v="Confirmado"/>
    <m/>
    <x v="1027"/>
    <d v="2025-02-19T00:00:00"/>
    <d v="2025-02-19T00:00:00"/>
    <m/>
    <d v="2025-07-28T00:00:00"/>
    <d v="2025-07-2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63005: REPLANTEO 907sucw35742025021800"/>
    <n v="8703675"/>
    <s v="[irvceCNTfF]"/>
    <x v="0"/>
    <s v="Confirmado"/>
    <m/>
    <x v="965"/>
    <d v="2025-02-21T00:00:00"/>
    <d v="2025-02-21T00:00:00"/>
    <m/>
    <d v="2025-07-28T00:00:00"/>
    <d v="2025-07-2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63005: REPLANTEO 907sucw35992025021800"/>
    <n v="8703666"/>
    <s v="[irvceCNTfF]"/>
    <x v="0"/>
    <s v="Confirmado"/>
    <m/>
    <x v="965"/>
    <d v="2025-02-21T00:00:00"/>
    <d v="2025-02-21T00:00:00"/>
    <m/>
    <d v="2025-07-28T00:00:00"/>
    <d v="2025-07-2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5003: REPLANTEO 907sucw19552024091900"/>
    <n v="8704307"/>
    <s v="[irvceCNTfF]"/>
    <x v="0"/>
    <s v="Confirmado"/>
    <m/>
    <x v="1028"/>
    <d v="2025-02-24T00:00:00"/>
    <d v="2025-02-24T00:00:00"/>
    <m/>
    <d v="2025-10-17T00:00:00"/>
    <d v="2025-10-19T00:00:00"/>
    <s v="519 CONDOR"/>
    <s v="N/A"/>
    <s v="519 CONDOR"/>
    <n v="7.1797510989701152"/>
    <n v="0"/>
    <n v="5.5693998336791992"/>
    <n v="12.749150932649314"/>
    <n v="7.677651"/>
    <n v="5.0714999326493144"/>
    <n v="7.677651"/>
    <n v="5.0714999326493144"/>
  </r>
  <r>
    <x v="2"/>
    <s v="Otras operadoras"/>
    <x v="6"/>
    <s v="3331003: REPLANTEO 907sucw47172025022400"/>
    <n v="8705414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63005: REPLANTEO 907sucw46512025022400"/>
    <n v="8705443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31006: REPLANTEO 907sucw46862025022400"/>
    <n v="8705428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63005: REPLANTEO 907sucw46492025022400"/>
    <n v="8705446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1003: REPLANTEO 907sucw49272025022400"/>
    <n v="8705346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31001: REPLANTEO 907sucw46962025022400"/>
    <n v="8705427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4.1368510544990897"/>
    <n v="0"/>
    <n v="5.5693998336791992"/>
    <n v="9.706250888178289"/>
    <n v="9.706251"/>
    <n v="-1.1182171100188043E-7"/>
    <n v="9.706251"/>
    <n v="-1.1182171100188043E-7"/>
  </r>
  <r>
    <x v="2"/>
    <s v="Otras operadoras"/>
    <x v="6"/>
    <s v="3313001: REPLANTEO 907sucw48872025022400"/>
    <n v="8705354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2.5139710321449638"/>
    <n v="0"/>
    <n v="5.5693998336791992"/>
    <n v="8.083370865824163"/>
    <n v="8.8948110000000007"/>
    <n v="-0.81144013417583771"/>
    <n v="8.8948110000000007"/>
    <n v="-0.81144013417583771"/>
  </r>
  <r>
    <x v="2"/>
    <s v="Otras operadoras"/>
    <x v="6"/>
    <s v="3303100: REPLANTEO 907sucw47002025022400"/>
    <n v="8705424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3.7311310540246367"/>
    <n v="0"/>
    <n v="5.5693998336791992"/>
    <n v="9.300530887703836"/>
    <n v="5.8519110000000003"/>
    <n v="3.4486198877038357"/>
    <n v="5.8519110000000003"/>
    <n v="3.4486198877038357"/>
  </r>
  <r>
    <x v="2"/>
    <s v="Otras operadoras"/>
    <x v="6"/>
    <s v="3363005: REPLANTEO 907sucw46542025022400"/>
    <n v="8705442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1003: REPLANTEO 907sucw49332025022400"/>
    <n v="8705343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4002: REPLANTEO 907sucw47022025022400"/>
    <n v="8705421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11003: REPLANTEO 907sucw49362025022400"/>
    <n v="8705342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3005: REPLANTEO 907sucw46592025022400"/>
    <n v="8705437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31006: REPLANTEO 907sucw47042025022400"/>
    <n v="8705419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1: REPLANTEO 907sucw49242025022400"/>
    <n v="8705349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1003: REPLANTEO 907sucw49322025022400"/>
    <n v="8705345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31003: REPLANTEO 907sucw47512025022400"/>
    <n v="8705397"/>
    <s v="[irvceCNTfF]"/>
    <x v="0"/>
    <s v="Confirmado"/>
    <m/>
    <x v="1029"/>
    <d v="2025-02-27T00:00:00"/>
    <d v="2025-02-27T00:00:00"/>
    <m/>
    <d v="2025-07-28T00:00:00"/>
    <d v="2025-07-29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8007: REPLANTEO 907sucw50612025022500"/>
    <n v="8705839"/>
    <s v="[irvceCNTfF]"/>
    <x v="0"/>
    <s v="Confirmado"/>
    <m/>
    <x v="967"/>
    <d v="2025-02-28T00:00:00"/>
    <d v="2025-02-28T00:00:00"/>
    <m/>
    <d v="2025-07-24T00:00:00"/>
    <d v="2025-07-25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8007: REPLANTEO 907sucw50572025022500"/>
    <n v="8705835"/>
    <s v="[irvceCNTfF]"/>
    <x v="0"/>
    <s v="Confirmado"/>
    <m/>
    <x v="967"/>
    <d v="2025-02-28T00:00:00"/>
    <d v="2025-02-28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8002: REPLANTEO 907sucw50532025022500"/>
    <n v="8705833"/>
    <s v="[irvceCNTfF]"/>
    <x v="0"/>
    <s v="Confirmado"/>
    <m/>
    <x v="967"/>
    <d v="2025-02-28T00:00:00"/>
    <d v="2025-02-28T00:00:00"/>
    <m/>
    <d v="2025-07-28T00:00:00"/>
    <d v="2025-07-29T00:00:00"/>
    <s v="519 CONDOR"/>
    <s v="N/A"/>
    <s v="519 CONDOR"/>
    <n v="2.7168310392009616"/>
    <n v="0"/>
    <n v="5.5693998336791992"/>
    <n v="8.2862308728801608"/>
    <n v="8.0833709999999996"/>
    <n v="0.20285987288016116"/>
    <n v="8.0833709999999996"/>
    <n v="0.20285987288016116"/>
  </r>
  <r>
    <x v="2"/>
    <s v="Otras operadoras"/>
    <x v="6"/>
    <s v="3368003: REPLANTEO 907sucw50472025022500"/>
    <n v="8705832"/>
    <s v="[irvceCNTfF]"/>
    <x v="0"/>
    <s v="Confirmado"/>
    <m/>
    <x v="967"/>
    <d v="2025-02-28T00:00:00"/>
    <d v="2025-02-28T00:00:00"/>
    <m/>
    <d v="2025-07-28T00:00:00"/>
    <d v="2025-07-29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8003: REPLANTEO 907sucw50392025022500"/>
    <n v="8705831"/>
    <s v="[irvceCNTfF]"/>
    <x v="0"/>
    <s v="Confirmado"/>
    <m/>
    <x v="967"/>
    <d v="2025-02-28T00:00:00"/>
    <d v="2025-02-28T00:00:00"/>
    <m/>
    <d v="2025-07-28T00:00:00"/>
    <d v="2025-07-29T00:00:00"/>
    <s v="519 CONDOR"/>
    <s v="N/A"/>
    <s v="519 CONDOR"/>
    <n v="1.9053910246145129"/>
    <n v="0"/>
    <n v="5.5693998336791992"/>
    <n v="7.4747908582937121"/>
    <n v="8.0833709999999996"/>
    <n v="-0.60858014170628749"/>
    <n v="8.0833709999999996"/>
    <n v="-0.60858014170628749"/>
  </r>
  <r>
    <x v="2"/>
    <s v="Otras operadoras"/>
    <x v="6"/>
    <s v="3368003: REPLANTEO 907sucw50662025022500"/>
    <n v="8705840"/>
    <s v="[irvceCNTfF]"/>
    <x v="0"/>
    <s v="Confirmado"/>
    <m/>
    <x v="967"/>
    <d v="2025-02-28T00:00:00"/>
    <d v="2025-02-28T00:00:00"/>
    <m/>
    <d v="2025-07-24T00:00:00"/>
    <d v="2025-07-25T00:00:00"/>
    <s v="519 CONDOR"/>
    <s v="N/A"/>
    <s v="519 CONDOR"/>
    <n v="0.68823100955361127"/>
    <n v="0"/>
    <n v="5.5693998336791992"/>
    <n v="6.2576308432328105"/>
    <n v="5.649051"/>
    <n v="0.60857984323281045"/>
    <n v="5.649051"/>
    <n v="0.60857984323281045"/>
  </r>
  <r>
    <x v="2"/>
    <s v="Otras operadoras"/>
    <x v="6"/>
    <s v="3362001: REPLANTEO 907sucw63612025030300"/>
    <n v="8707310"/>
    <s v="[irvceCNTfF]"/>
    <x v="0"/>
    <s v="Confirmado"/>
    <m/>
    <x v="1030"/>
    <d v="2025-03-06T00:00:00"/>
    <d v="2025-03-06T00:00:00"/>
    <m/>
    <d v="2025-07-24T00:00:00"/>
    <d v="2025-07-2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47092025022400"/>
    <n v="8707272"/>
    <s v="[irvceCNTfF]"/>
    <x v="0"/>
    <s v="Confirmado"/>
    <m/>
    <x v="1030"/>
    <d v="2025-03-06T00:00:00"/>
    <d v="2025-03-06T00:00:00"/>
    <m/>
    <d v="2025-07-24T00:00:00"/>
    <d v="2025-09-12T00:00:00"/>
    <s v="519 CONDOR"/>
    <s v="N/A"/>
    <s v="519 CONDOR"/>
    <n v="3.5282710537874102"/>
    <n v="0"/>
    <n v="5.5693998336791992"/>
    <n v="9.0976708874666095"/>
    <n v="5.8519110000000003"/>
    <n v="3.2457598874666092"/>
    <n v="5.8519110000000003"/>
    <n v="3.2457598874666092"/>
  </r>
  <r>
    <x v="2"/>
    <s v="Otras operadoras"/>
    <x v="6"/>
    <s v="3310010: REPLANTEO 907sucw63382025030300"/>
    <n v="8707307"/>
    <s v="[irvceCNTfF]"/>
    <x v="0"/>
    <s v="Confirmado"/>
    <m/>
    <x v="1030"/>
    <d v="2025-03-06T00:00:00"/>
    <d v="2025-03-06T00:00:00"/>
    <m/>
    <d v="2025-07-24T00:00:00"/>
    <d v="2025-07-2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62001: REPLANTEO 907sucw63492025030300"/>
    <n v="8707308"/>
    <s v="[irvceCNTfF]"/>
    <x v="0"/>
    <s v="Confirmado"/>
    <m/>
    <x v="1030"/>
    <d v="2025-03-06T00:00:00"/>
    <d v="2025-03-06T00:00:00"/>
    <m/>
    <d v="2025-07-24T00:00:00"/>
    <d v="2025-07-2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62001: REPLANTEO 907sucw63572025030300"/>
    <n v="8707309"/>
    <s v="[irvceCNTfF]"/>
    <x v="0"/>
    <s v="Confirmado"/>
    <m/>
    <x v="1030"/>
    <d v="2025-03-06T00:00:00"/>
    <d v="2025-03-06T00:00:00"/>
    <m/>
    <d v="2025-07-24T00:00:00"/>
    <d v="2025-09-12T00:00:00"/>
    <s v="519 CONDOR"/>
    <s v="N/A"/>
    <s v="519 CONDOR"/>
    <n v="1.9053910246145129"/>
    <n v="0"/>
    <n v="5.5693998336791992"/>
    <n v="7.4747908582937121"/>
    <n v="7.2719309999999995"/>
    <n v="0.20285985829371267"/>
    <n v="7.2719309999999995"/>
    <n v="0.20285985829371267"/>
  </r>
  <r>
    <x v="2"/>
    <s v="Otras operadoras"/>
    <x v="6"/>
    <s v="3362001: REPLANTEO 907sucw67382025030400"/>
    <n v="8707545"/>
    <s v="[irvceCNTfF]"/>
    <x v="0"/>
    <s v="Confirmado"/>
    <m/>
    <x v="968"/>
    <d v="2025-03-07T00:00:00"/>
    <d v="2025-03-07T00:00:00"/>
    <m/>
    <d v="2025-07-24T00:00:00"/>
    <d v="2025-07-2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7: REPLANTEO 907sucw71492025030500"/>
    <n v="8707529"/>
    <s v="[irvceCNTfF]"/>
    <x v="0"/>
    <s v="Confirmado"/>
    <m/>
    <x v="968"/>
    <d v="2025-03-07T00:00:00"/>
    <d v="2025-03-07T00:00:00"/>
    <m/>
    <d v="2025-07-24T00:00:00"/>
    <d v="2025-07-2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1: REPLANTEO 907sucw63522025030300"/>
    <n v="8707919"/>
    <s v="[irvceCNTfF]"/>
    <x v="0"/>
    <s v="Confirmado"/>
    <m/>
    <x v="1031"/>
    <d v="2025-03-10T00:00:00"/>
    <d v="2025-03-10T00:00:00"/>
    <m/>
    <d v="2025-07-24T00:00:00"/>
    <d v="2025-07-25T00:00:00"/>
    <s v="519 CONDOR"/>
    <s v="N/A"/>
    <s v="519 CONDOR"/>
    <n v="5.1511510693227649"/>
    <n v="0"/>
    <n v="5.5693998336791992"/>
    <n v="10.720550903001964"/>
    <n v="10.923411000000002"/>
    <n v="-0.20286009699803742"/>
    <n v="10.923411000000002"/>
    <n v="-0.20286009699803742"/>
  </r>
  <r>
    <x v="2"/>
    <s v="Otras operadoras"/>
    <x v="6"/>
    <s v="3332002: REPLANTEO 907sucw70302025030500"/>
    <n v="8707925"/>
    <s v="[irvceCNTfF]"/>
    <x v="0"/>
    <s v="Confirmado"/>
    <m/>
    <x v="1031"/>
    <d v="2025-03-10T00:00:00"/>
    <d v="2025-03-10T00:00:00"/>
    <m/>
    <d v="2025-07-24T00:00:00"/>
    <d v="2025-07-2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3: REPLANTEO 907sucw70832025030500"/>
    <n v="8707932"/>
    <s v="[irvceCNTfF]"/>
    <x v="0"/>
    <s v="Confirmado"/>
    <m/>
    <x v="1031"/>
    <d v="2025-03-10T00:00:00"/>
    <d v="2025-03-10T00:00:00"/>
    <m/>
    <d v="2025-07-24T00:00:00"/>
    <d v="2025-07-25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67005: REPLANTEO 907sucw70452025030500"/>
    <n v="8707927"/>
    <s v="[irvceCNTfF]"/>
    <x v="0"/>
    <s v="Confirmado"/>
    <m/>
    <x v="1031"/>
    <d v="2025-03-10T00:00:00"/>
    <d v="2025-03-10T00:00:00"/>
    <m/>
    <d v="2025-08-04T00:00:00"/>
    <d v="2025-08-05T00:00:00"/>
    <s v="519 CONDOR"/>
    <s v="N/A"/>
    <s v="519 CONDOR"/>
    <n v="3.1225510396754146"/>
    <n v="0"/>
    <n v="5.5693998336791992"/>
    <n v="8.6919508733546138"/>
    <n v="8.6919509999999995"/>
    <n v="-1.2664538573403661E-7"/>
    <n v="8.6919509999999995"/>
    <n v="-1.2664538573403661E-7"/>
  </r>
  <r>
    <x v="2"/>
    <s v="Otras operadoras"/>
    <x v="6"/>
    <s v="3367005: REPLANTEO 907sucw80272025031000"/>
    <n v="8709275"/>
    <s v="[irvceCNTfF]"/>
    <x v="0"/>
    <s v="Confirmado"/>
    <m/>
    <x v="63"/>
    <d v="2025-03-13T00:00:00"/>
    <d v="2025-03-13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1: REPLANTEO 907sucw84492025031100"/>
    <n v="8709720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4502025031100"/>
    <n v="8709724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3892025031100"/>
    <n v="8709714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3.3254110535501837"/>
    <n v="0"/>
    <n v="5.5693998336791992"/>
    <n v="8.894810887229383"/>
    <n v="8.8948110000000007"/>
    <n v="-1.1277061773284913E-7"/>
    <n v="8.8948110000000007"/>
    <n v="-1.1277061773284913E-7"/>
  </r>
  <r>
    <x v="2"/>
    <s v="Otras operadoras"/>
    <x v="6"/>
    <s v="3314001: REPLANTEO 907sucw82702025031100"/>
    <n v="8709687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1.0939510168468356"/>
    <n v="0"/>
    <n v="5.5693998336791992"/>
    <n v="6.6633508505260348"/>
    <n v="8.0833709999999996"/>
    <n v="-1.4200201494739648"/>
    <n v="8.0833709999999996"/>
    <n v="-1.4200201494739648"/>
  </r>
  <r>
    <x v="2"/>
    <s v="Otras operadoras"/>
    <x v="6"/>
    <s v="3315009: REPLANTEO 907sucw82712025031100"/>
    <n v="8709689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1: REPLANTEO 907sucw84512025031100"/>
    <n v="8709725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4002025031100"/>
    <n v="8709716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13001: REPLANTEO 907sucw84152025031100"/>
    <n v="8709717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2.3111110319077373"/>
    <n v="0"/>
    <n v="5.5693998336791992"/>
    <n v="7.8805108655869365"/>
    <n v="8.6919509999999995"/>
    <n v="-0.81144013441306306"/>
    <n v="8.6919509999999995"/>
    <n v="-0.81144013441306306"/>
  </r>
  <r>
    <x v="2"/>
    <s v="Otras operadoras"/>
    <x v="6"/>
    <s v="3313001: REPLANTEO 907sucw83652025031100"/>
    <n v="8709710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7.3826111128448844"/>
    <n v="0"/>
    <n v="5.5693998336791992"/>
    <n v="12.952010946524084"/>
    <n v="12.952011000000001"/>
    <n v="-5.3475917027867581E-8"/>
    <n v="12.952011000000001"/>
    <n v="-5.3475917027867581E-8"/>
  </r>
  <r>
    <x v="2"/>
    <s v="Otras operadoras"/>
    <x v="6"/>
    <s v="3313001: REPLANTEO 907sucw83612025031100"/>
    <n v="8709709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2.1082510316705108"/>
    <n v="0"/>
    <n v="5.5693998336791992"/>
    <n v="7.67765086534971"/>
    <n v="7.8805110000000003"/>
    <n v="-0.20286013465029029"/>
    <n v="7.8805110000000003"/>
    <n v="-0.20286013465029029"/>
  </r>
  <r>
    <x v="2"/>
    <s v="Otras operadoras"/>
    <x v="6"/>
    <s v="3313001: REPLANTEO 907sucw83762025031100"/>
    <n v="8709712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5.354011083197534"/>
    <n v="0"/>
    <n v="5.5693998336791992"/>
    <n v="10.923410916876733"/>
    <n v="10.923411000000002"/>
    <n v="-8.3123268268536776E-8"/>
    <n v="10.923411000000002"/>
    <n v="-8.3123268268536776E-8"/>
  </r>
  <r>
    <x v="2"/>
    <s v="Otras operadoras"/>
    <x v="6"/>
    <s v="3315009: REPLANTEO 907sucw84402025031100"/>
    <n v="8709718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2.1082510316705108"/>
    <n v="0"/>
    <n v="5.5693998336791992"/>
    <n v="7.67765086534971"/>
    <n v="6.0547710000000006"/>
    <n v="1.6228798653497094"/>
    <n v="6.0547710000000006"/>
    <n v="1.6228798653497094"/>
  </r>
  <r>
    <x v="2"/>
    <s v="Otras operadoras"/>
    <x v="6"/>
    <s v="3303004: REPLANTEO 907sucw82192025031100"/>
    <n v="8709684"/>
    <s v="[irvceCNTfF]"/>
    <x v="0"/>
    <s v="Confirmado"/>
    <m/>
    <x v="1032"/>
    <d v="2025-03-14T00:00:00"/>
    <d v="2025-03-14T00:00:00"/>
    <m/>
    <d v="2025-07-24T00:00:00"/>
    <d v="2025-07-25T00:00:00"/>
    <s v="519 CONDOR"/>
    <s v="N/A"/>
    <s v="519 CONDOR"/>
    <n v="4.1368510544990897"/>
    <n v="0"/>
    <n v="5.5693998336791992"/>
    <n v="9.706250888178289"/>
    <n v="9.706251"/>
    <n v="-1.1182171100188043E-7"/>
    <n v="9.706251"/>
    <n v="-1.1182171100188043E-7"/>
  </r>
  <r>
    <x v="2"/>
    <s v="Otras operadoras"/>
    <x v="6"/>
    <s v="3363005: REPLANTEO 907sucw83022025031100"/>
    <n v="8709700"/>
    <s v="[irvceCNTfF]"/>
    <x v="0"/>
    <s v="Confirmado"/>
    <m/>
    <x v="1032"/>
    <d v="2025-03-14T00:00:00"/>
    <d v="2025-03-14T00:00:00"/>
    <m/>
    <d v="2025-07-26T00:00:00"/>
    <d v="2025-07-27T00:00:00"/>
    <s v="519 CONDOR"/>
    <s v="N/A"/>
    <s v="519 CONDOR"/>
    <n v="1.2968110170840621"/>
    <n v="0"/>
    <n v="5.5693998336791992"/>
    <n v="6.8662108507632613"/>
    <n v="6.0547710000000006"/>
    <n v="0.81143985076326075"/>
    <n v="6.0547710000000006"/>
    <n v="0.81143985076326075"/>
  </r>
  <r>
    <x v="2"/>
    <s v="Otras operadoras"/>
    <x v="6"/>
    <s v="3313001: REPLANTEO 907sucw84442025031100"/>
    <n v="8709719"/>
    <s v="[irvceCNTfF]"/>
    <x v="0"/>
    <s v="Confirmado"/>
    <m/>
    <x v="1032"/>
    <d v="2025-03-14T00:00:00"/>
    <d v="2025-03-14T00:00:00"/>
    <m/>
    <d v="2025-07-31T00:00:00"/>
    <d v="2025-08-01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1: REPLANTEO 907sucw84742025031200"/>
    <n v="8709855"/>
    <s v="[irvceCNTfF]"/>
    <x v="0"/>
    <s v="Confirmado"/>
    <m/>
    <x v="1033"/>
    <d v="2025-03-17T00:00:00"/>
    <d v="2025-03-17T00:00:00"/>
    <m/>
    <d v="2025-07-31T00:00:00"/>
    <d v="2025-08-01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4792025031200"/>
    <n v="8709856"/>
    <s v="[irvceCNTfF]"/>
    <x v="0"/>
    <s v="Confirmado"/>
    <m/>
    <x v="1033"/>
    <d v="2025-03-17T00:00:00"/>
    <d v="2025-03-17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1: REPLANTEO 907sucw84932025031200"/>
    <n v="8709851"/>
    <s v="[irvceCNTfF]"/>
    <x v="0"/>
    <s v="Confirmado"/>
    <m/>
    <x v="1033"/>
    <d v="2025-03-17T00:00:00"/>
    <d v="2025-03-17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5009: REPLANTEO 907sucw84952025031200"/>
    <n v="8709850"/>
    <s v="[irvceCNTfF]"/>
    <x v="0"/>
    <s v="Confirmado"/>
    <m/>
    <x v="1033"/>
    <d v="2025-03-17T00:00:00"/>
    <d v="2025-03-17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1: REPLANTEO 907sucw84812025031200"/>
    <n v="8709853"/>
    <s v="[irvceCNTfF]"/>
    <x v="0"/>
    <s v="Confirmado"/>
    <m/>
    <x v="1033"/>
    <d v="2025-03-17T00:00:00"/>
    <d v="2025-03-17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8003: REPLANTEO 957sucw87482025031200"/>
    <n v="8709847"/>
    <s v="[irvceCNTfF]"/>
    <x v="0"/>
    <s v="Confirmado"/>
    <m/>
    <x v="1033"/>
    <d v="2025-03-17T00:00:00"/>
    <d v="2025-03-17T00:00:00"/>
    <m/>
    <d v="2025-07-31T00:00:00"/>
    <d v="2025-08-01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32004: REPLANTEO 907sucw95622025031700"/>
    <n v="8711329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5.7597310836719871"/>
    <n v="0"/>
    <n v="5.5693998336791992"/>
    <n v="11.329130917351186"/>
    <n v="11.531991000000001"/>
    <n v="-0.20286008264881517"/>
    <n v="11.531991000000001"/>
    <n v="-0.20286008264881517"/>
  </r>
  <r>
    <x v="2"/>
    <s v="Otras operadoras"/>
    <x v="6"/>
    <s v="3362001: REPLANTEO 907sucw95792025031700"/>
    <n v="8711344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3.7311310540246367"/>
    <n v="0"/>
    <n v="5.5693998336791992"/>
    <n v="9.300530887703836"/>
    <n v="6.4604909999999993"/>
    <n v="2.8400398877038366"/>
    <n v="6.4604909999999993"/>
    <n v="2.8400398877038366"/>
  </r>
  <r>
    <x v="2"/>
    <s v="Otras operadoras"/>
    <x v="6"/>
    <s v="3314001: REPLANTEO 907sucw95782025031700"/>
    <n v="8711342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6.5711710982584357"/>
    <n v="0"/>
    <n v="5.5693998336791992"/>
    <n v="12.140570931937635"/>
    <n v="11.937711"/>
    <n v="0.20285993193763474"/>
    <n v="11.937711"/>
    <n v="0.20285993193763474"/>
  </r>
  <r>
    <x v="2"/>
    <s v="Otras operadoras"/>
    <x v="6"/>
    <s v="3332002: REPLANTEO 907sucw95582025031700"/>
    <n v="8711326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4.5425710686110854"/>
    <n v="0"/>
    <n v="5.5693998336791992"/>
    <n v="10.111970902290285"/>
    <n v="9.9091110000000011"/>
    <n v="0.2028599022902835"/>
    <n v="9.9091110000000011"/>
    <n v="0.2028599022902835"/>
  </r>
  <r>
    <x v="2"/>
    <s v="Otras operadoras"/>
    <x v="6"/>
    <s v="3314001: REPLANTEO 907sucw95762025031700"/>
    <n v="8711338"/>
    <s v="[irvceCNTfF]"/>
    <x v="0"/>
    <s v="Confirmado"/>
    <m/>
    <x v="1034"/>
    <d v="2025-03-20T00:00:00"/>
    <d v="2025-03-20T00:00:00"/>
    <m/>
    <d v="2025-08-04T00:00:00"/>
    <d v="2025-08-05T00:00:00"/>
    <s v="519 CONDOR"/>
    <s v="N/A"/>
    <s v="519 CONDOR"/>
    <n v="5.7597310836719871"/>
    <n v="0"/>
    <n v="5.5693998336791992"/>
    <n v="11.329130917351186"/>
    <n v="11.531991000000001"/>
    <n v="-0.20286008264881517"/>
    <n v="11.531991000000001"/>
    <n v="-0.20286008264881517"/>
  </r>
  <r>
    <x v="2"/>
    <s v="Otras operadoras"/>
    <x v="6"/>
    <s v="3310011: REPLANTEO 907sucw01512025031800"/>
    <n v="8711522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7: REPLANTEO 907sucw98322025031800"/>
    <n v="8711480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1.0939510168468356"/>
    <n v="0"/>
    <n v="5.5693998336791992"/>
    <n v="6.6633508505260348"/>
    <n v="5.8519110000000003"/>
    <n v="0.81143985052603451"/>
    <n v="5.8519110000000003"/>
    <n v="0.81143985052603451"/>
  </r>
  <r>
    <x v="2"/>
    <s v="Otras operadoras"/>
    <x v="6"/>
    <s v="3363005: REPLANTEO 907sucw97782025031800"/>
    <n v="8711499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32004: REPLANTEO 907sucw98202025031800"/>
    <n v="8711486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67005: REPLANTEO 907sucw98252025031800"/>
    <n v="8711485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3: REPLANTEO 907sucw01632025031800"/>
    <n v="8711504"/>
    <s v="[irvceCNTfF]"/>
    <x v="0"/>
    <s v="Confirmado"/>
    <m/>
    <x v="938"/>
    <d v="2025-03-21T00:00:00"/>
    <d v="2025-03-21T00:00:00"/>
    <m/>
    <d v="2025-09-10T00:00:00"/>
    <d v="2025-09-25T00:00:00"/>
    <s v="519 CONDOR"/>
    <s v="N/A"/>
    <s v="519 CONDOR"/>
    <n v="5.1511510693227649"/>
    <n v="0"/>
    <n v="5.5693998336791992"/>
    <n v="10.720550903001964"/>
    <n v="12.140571"/>
    <n v="-1.4200200969980354"/>
    <n v="12.140571"/>
    <n v="-1.4200200969980354"/>
  </r>
  <r>
    <x v="2"/>
    <s v="Otras operadoras"/>
    <x v="6"/>
    <s v="3310011: REPLANTEO 907sucw98732025031800"/>
    <n v="8711459"/>
    <s v="[irvceCNTfF]"/>
    <x v="0"/>
    <s v="Confirmado"/>
    <m/>
    <x v="938"/>
    <d v="2025-03-21T00:00:00"/>
    <d v="2025-03-21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1: REPLANTEO 907sucw94942025031700"/>
    <n v="8711881"/>
    <s v="[irvceCNTfF]"/>
    <x v="0"/>
    <s v="Confirmado"/>
    <m/>
    <x v="1035"/>
    <d v="2025-03-24T00:00:00"/>
    <d v="2025-03-24T00:00:00"/>
    <m/>
    <d v="2025-08-04T00:00:00"/>
    <d v="2025-08-05T00:00:00"/>
    <s v="519 CONDOR"/>
    <s v="N/A"/>
    <s v="519 CONDOR"/>
    <n v="2.9196910394381881"/>
    <n v="0"/>
    <n v="5.5693998336791992"/>
    <n v="8.4890908731173873"/>
    <n v="8.0833709999999996"/>
    <n v="0.40571987311738766"/>
    <n v="8.0833709999999996"/>
    <n v="0.40571987311738766"/>
  </r>
  <r>
    <x v="2"/>
    <s v="Otras operadoras"/>
    <x v="6"/>
    <s v="3332004: REPLANTEO 907sucw08952025032400"/>
    <n v="8713899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03: REPLANTEO 907sucw09092025032400"/>
    <n v="8713900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4996710173212886"/>
    <n v="0"/>
    <n v="5.5693998336791992"/>
    <n v="7.0690708510004878"/>
    <n v="6.6633509999999996"/>
    <n v="0.40571985100048824"/>
    <n v="6.6633509999999996"/>
    <n v="0.40571985100048824"/>
  </r>
  <r>
    <x v="2"/>
    <s v="Otras operadoras"/>
    <x v="6"/>
    <s v="3310003: REPLANTEO 907sucw09172025032400"/>
    <n v="8713902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9053910246145129"/>
    <n v="0"/>
    <n v="5.5693998336791992"/>
    <n v="7.4747908582937121"/>
    <n v="5.8519110000000003"/>
    <n v="1.6228798582937118"/>
    <n v="5.8519110000000003"/>
    <n v="1.6228798582937118"/>
  </r>
  <r>
    <x v="2"/>
    <s v="Otras operadoras"/>
    <x v="6"/>
    <s v="3332007: REPLANTEO 907sucw12082025032400"/>
    <n v="8713910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3.3254110535501837"/>
    <n v="0"/>
    <n v="5.5693998336791992"/>
    <n v="8.894810887229383"/>
    <n v="9.0976710000000001"/>
    <n v="-0.20286011277061711"/>
    <n v="9.0976710000000001"/>
    <n v="-0.20286011277061711"/>
  </r>
  <r>
    <x v="2"/>
    <s v="Otras operadoras"/>
    <x v="6"/>
    <s v="3313005: REPLANTEO 907sucw08602025032400"/>
    <n v="8713896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4002: REPLANTEO 907sucw12912025032400"/>
    <n v="8713919"/>
    <s v="[irvceCNTfF]"/>
    <x v="0"/>
    <s v="Confirmado"/>
    <m/>
    <x v="1036"/>
    <d v="2025-03-31T00:00:00"/>
    <d v="2025-03-31T00:00:00"/>
    <m/>
    <d v="2025-08-04T00:00:00"/>
    <d v="2025-08-07T00:00:00"/>
    <s v="519 CONDOR"/>
    <s v="N/A"/>
    <s v="519 CONDOR"/>
    <n v="6.3683110980212092"/>
    <n v="0"/>
    <n v="5.5693998336791992"/>
    <n v="11.937710931700408"/>
    <n v="12.251911"/>
    <n v="-0.31420006829959135"/>
    <n v="12.343430999999999"/>
    <n v="-0.40572006829959051"/>
  </r>
  <r>
    <x v="2"/>
    <s v="Otras operadoras"/>
    <x v="6"/>
    <s v="3332007: REPLANTEO 907sucw14412025032500"/>
    <n v="8713926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32007: REPLANTEO 907sucw12112025032400"/>
    <n v="8713909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3.5282710537874102"/>
    <n v="0"/>
    <n v="5.5693998336791992"/>
    <n v="9.0976708874666095"/>
    <n v="9.706251"/>
    <n v="-0.6085801125333905"/>
    <n v="9.706251"/>
    <n v="-0.6085801125333905"/>
  </r>
  <r>
    <x v="2"/>
    <s v="Otras operadoras"/>
    <x v="6"/>
    <s v="3310003: REPLANTEO 907sucw12332025032400"/>
    <n v="8713915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2.7168310392009616"/>
    <n v="0"/>
    <n v="5.5693998336791992"/>
    <n v="8.2862308728801608"/>
    <n v="8.6919509999999995"/>
    <n v="-0.40572012711983874"/>
    <n v="8.6919509999999995"/>
    <n v="-0.40572012711983874"/>
  </r>
  <r>
    <x v="2"/>
    <s v="Otras operadoras"/>
    <x v="6"/>
    <s v="3314001: REPLANTEO 907sucw13942025032500"/>
    <n v="8713925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5.5568710834347605"/>
    <n v="0"/>
    <n v="5.5693998336791992"/>
    <n v="11.12627091711396"/>
    <n v="6.0547710000000006"/>
    <n v="5.0714999171139592"/>
    <n v="6.0547710000000006"/>
    <n v="5.0714999171139592"/>
  </r>
  <r>
    <x v="2"/>
    <s v="Otras operadoras"/>
    <x v="6"/>
    <s v="3332007: REPLANTEO 907sucw12042025032400"/>
    <n v="8713908"/>
    <s v="[irvceCNTfF]"/>
    <x v="0"/>
    <s v="Confirmado"/>
    <m/>
    <x v="1036"/>
    <d v="2025-03-31T00:00:00"/>
    <d v="2025-03-31T00:00:00"/>
    <m/>
    <d v="2025-08-04T00:00:00"/>
    <d v="2025-08-05T00:00:00"/>
    <s v="519 CONDOR"/>
    <s v="N/A"/>
    <s v="519 CONDOR"/>
    <n v="2.5139710321449638"/>
    <n v="0"/>
    <n v="5.5693998336791992"/>
    <n v="8.083370865824163"/>
    <n v="8.4890910000000002"/>
    <n v="-0.40572013417583719"/>
    <n v="8.4890910000000002"/>
    <n v="-0.40572013417583719"/>
  </r>
  <r>
    <x v="2"/>
    <s v="Otras operadoras"/>
    <x v="6"/>
    <s v="3314002: REPLANTEO 907sucw24652025033100"/>
    <n v="8715379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10010: REPLANTEO 907sucw25922025033100"/>
    <n v="8715337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5.5568710834347605"/>
    <n v="0"/>
    <n v="5.5693998336791992"/>
    <n v="11.12627091711396"/>
    <n v="10.720551"/>
    <n v="0.40571991711395938"/>
    <n v="10.720551"/>
    <n v="0.40571991711395938"/>
  </r>
  <r>
    <x v="2"/>
    <s v="Otras operadoras"/>
    <x v="6"/>
    <s v="3310007: REPLANTEO 907sucw25362025033100"/>
    <n v="8715354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7.1797510989701152"/>
    <n v="0"/>
    <n v="5.5693998336791992"/>
    <n v="12.749150932649314"/>
    <n v="12.343430999999999"/>
    <n v="0.4057199326493155"/>
    <n v="12.343430999999999"/>
    <n v="0.4057199326493155"/>
  </r>
  <r>
    <x v="2"/>
    <s v="Otras operadoras"/>
    <x v="6"/>
    <s v="3315009: REPLANTEO 907sucw26092025033100"/>
    <n v="8715329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5.1511510693227649"/>
    <n v="0"/>
    <n v="5.5693998336791992"/>
    <n v="10.720550903001964"/>
    <n v="11.329131"/>
    <n v="-0.60858009699803617"/>
    <n v="11.329131"/>
    <n v="-0.60858009699803617"/>
  </r>
  <r>
    <x v="2"/>
    <s v="Otras operadoras"/>
    <x v="6"/>
    <s v="3332004: REPLANTEO 907sucw27022025033100"/>
    <n v="8715319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9: REPLANTEO 907sucw26262025033100"/>
    <n v="8715328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3.3254110535501837"/>
    <n v="0"/>
    <n v="5.5693998336791992"/>
    <n v="8.894810887229383"/>
    <n v="9.0976710000000001"/>
    <n v="-0.20286011277061711"/>
    <n v="9.0976710000000001"/>
    <n v="-0.20286011277061711"/>
  </r>
  <r>
    <x v="2"/>
    <s v="Otras operadoras"/>
    <x v="6"/>
    <s v="3313003: REPLANTEO 907sucw25752025033100"/>
    <n v="8715346"/>
    <s v="[irvceCNTfF]"/>
    <x v="0"/>
    <s v="Confirmado"/>
    <m/>
    <x v="1037"/>
    <d v="2025-04-03T00:00:00"/>
    <d v="2025-04-03T00:00:00"/>
    <m/>
    <d v="2025-08-04T00:00:00"/>
    <d v="2025-08-07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32007: REPLANTEO 907sucw26972025033100"/>
    <n v="8715321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0.89109100979083777"/>
    <n v="0"/>
    <n v="5.5693998336791992"/>
    <n v="6.460490843470037"/>
    <n v="6.0547710000000006"/>
    <n v="0.40571984347003642"/>
    <n v="6.0547710000000006"/>
    <n v="0.40571984347003642"/>
  </r>
  <r>
    <x v="2"/>
    <s v="Otras operadoras"/>
    <x v="6"/>
    <s v="3310007: REPLANTEO 907sucw25852025033100"/>
    <n v="8715339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5.7597310836719871"/>
    <n v="0"/>
    <n v="5.5693998336791992"/>
    <n v="11.329130917351186"/>
    <n v="11.329131"/>
    <n v="-8.2648814014874006E-8"/>
    <n v="11.329131"/>
    <n v="-8.2648814014874006E-8"/>
  </r>
  <r>
    <x v="2"/>
    <s v="Otras operadoras"/>
    <x v="6"/>
    <s v="3332004: REPLANTEO 907sucw27052025033100"/>
    <n v="8715317"/>
    <s v="[irvceCNTfF]"/>
    <x v="0"/>
    <s v="Confirmado"/>
    <m/>
    <x v="1037"/>
    <d v="2025-04-03T00:00:00"/>
    <d v="2025-04-03T00:00:00"/>
    <m/>
    <d v="2025-08-04T00:00:00"/>
    <d v="2025-08-05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62001: REPLANTEO e78sucw33522025040200"/>
    <n v="8716189"/>
    <s v="[irve]"/>
    <x v="3"/>
    <s v="Sin Comenzar"/>
    <m/>
    <x v="1038"/>
    <d v="2025-04-07T00:00:00"/>
    <d v="2025-04-07T00:00:00"/>
    <m/>
    <m/>
    <m/>
    <s v="519 CONDOR"/>
    <s v="N/A"/>
    <s v="519 CONDOR"/>
    <n v="3.8832759949138165"/>
    <n v="0"/>
    <n v="5.5693998336791992"/>
    <n v="9.4526758285930157"/>
    <n v="0"/>
    <n v="9.4526758285930157"/>
    <n v="0"/>
    <n v="9.4526758285930157"/>
  </r>
  <r>
    <x v="2"/>
    <s v="Otras operadoras"/>
    <x v="6"/>
    <s v="3310010: REPLANTEO 907sucw43302025040700"/>
    <n v="8717530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10: REPLANTEO 907sucw43372025040700"/>
    <n v="8717533"/>
    <s v="[irvceCNTfF]"/>
    <x v="0"/>
    <s v="Confirmado"/>
    <m/>
    <x v="26"/>
    <d v="2025-04-10T00:00:00"/>
    <d v="2025-04-10T00:00:00"/>
    <m/>
    <d v="2025-08-06T00:00:00"/>
    <d v="2025-08-07T00:00:00"/>
    <s v="519 CONDOR"/>
    <s v="N/A"/>
    <s v="519 CONDOR"/>
    <n v="2.1082510316705108"/>
    <n v="0"/>
    <n v="5.5693998336791992"/>
    <n v="7.67765086534971"/>
    <n v="6.0547710000000006"/>
    <n v="1.6228798653497094"/>
    <n v="6.0547710000000006"/>
    <n v="1.6228798653497094"/>
  </r>
  <r>
    <x v="2"/>
    <s v="Otras operadoras"/>
    <x v="6"/>
    <s v="3314001: REPLANTEO 907sucw42742025040700"/>
    <n v="8717511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14001: REPLANTEO 907sucw42852025040700"/>
    <n v="871751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4001: REPLANTEO 907sucw43042025040700"/>
    <n v="8717524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67002: REPLANTEO 907sucw42062025040700"/>
    <n v="871748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14001: REPLANTEO 907sucw40622025040700"/>
    <n v="871745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2.7168310392009616"/>
    <n v="0"/>
    <n v="5.5693998336791992"/>
    <n v="8.2862308728801608"/>
    <n v="8.4890910000000002"/>
    <n v="-0.20286012711983936"/>
    <n v="8.4890910000000002"/>
    <n v="-0.20286012711983936"/>
  </r>
  <r>
    <x v="2"/>
    <s v="Otras operadoras"/>
    <x v="6"/>
    <s v="3314001: REPLANTEO 907sucw40642025040700"/>
    <n v="8717456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3.3254110535501837"/>
    <n v="0"/>
    <n v="5.5693998336791992"/>
    <n v="8.894810887229383"/>
    <n v="8.8948110000000007"/>
    <n v="-1.1277061773284913E-7"/>
    <n v="8.8948110000000007"/>
    <n v="-1.1277061773284913E-7"/>
  </r>
  <r>
    <x v="2"/>
    <s v="Otras operadoras"/>
    <x v="6"/>
    <s v="3310013: REPLANTEO 907sucw43442025040700"/>
    <n v="871753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2.3111110319077373"/>
    <n v="0"/>
    <n v="5.5693998336791992"/>
    <n v="7.8805108655869365"/>
    <n v="8.286230999999999"/>
    <n v="-0.40572013441306254"/>
    <n v="8.286230999999999"/>
    <n v="-0.40572013441306254"/>
  </r>
  <r>
    <x v="2"/>
    <s v="Otras operadoras"/>
    <x v="6"/>
    <s v="3310003: REPLANTEO 907sucw42492025040700"/>
    <n v="8717502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40502025040700"/>
    <n v="8717453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4001: REPLANTEO 907sucw40482025040700"/>
    <n v="8717452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7025310243772864"/>
    <n v="0"/>
    <n v="5.5693998336791992"/>
    <n v="7.2719308580564856"/>
    <n v="7.8805110000000003"/>
    <n v="-0.60858014194351462"/>
    <n v="7.8805110000000003"/>
    <n v="-0.60858014194351462"/>
  </r>
  <r>
    <x v="2"/>
    <s v="Otras operadoras"/>
    <x v="6"/>
    <s v="3310003: REPLANTEO 907sucw42452025040700"/>
    <n v="8717499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1: REPLANTEO 907sucw42182025040700"/>
    <n v="871748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3.5282710537874102"/>
    <n v="0"/>
    <n v="5.5693998336791992"/>
    <n v="9.0976708874666095"/>
    <n v="8.8948110000000007"/>
    <n v="0.20285988746660877"/>
    <n v="8.8948110000000007"/>
    <n v="0.20285988746660877"/>
  </r>
  <r>
    <x v="2"/>
    <s v="Otras operadoras"/>
    <x v="6"/>
    <s v="3310003: REPLANTEO 907sucw42252025040700"/>
    <n v="8717490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0: REPLANTEO 907sucw43412025040700"/>
    <n v="871753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0003: REPLANTEO 907sucw42912025040700"/>
    <n v="8717521"/>
    <s v="[irvceCNTfF]"/>
    <x v="0"/>
    <s v="Confirmado"/>
    <m/>
    <x v="26"/>
    <d v="2025-04-10T00:00:00"/>
    <d v="2025-04-10T00:00:00"/>
    <m/>
    <d v="2025-07-26T00:00:00"/>
    <d v="2025-07-27T00:00:00"/>
    <s v="519 CONDOR"/>
    <s v="N/A"/>
    <s v="519 CONDOR"/>
    <n v="0.89109100979083777"/>
    <n v="0"/>
    <n v="5.5693998336791992"/>
    <n v="6.460490843470037"/>
    <n v="5.649051"/>
    <n v="0.81143984347003695"/>
    <n v="5.649051"/>
    <n v="0.81143984347003695"/>
  </r>
  <r>
    <x v="2"/>
    <s v="Otras operadoras"/>
    <x v="6"/>
    <s v="3314001: REPLANTEO 907sucw42702025040700"/>
    <n v="8717508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43152025040700"/>
    <n v="871752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10: REPLANTEO 907sucw43332025040700"/>
    <n v="8717531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4001: REPLANTEO 907sucw42352025040700"/>
    <n v="8717495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4001: REPLANTEO 907sucw42952025040700"/>
    <n v="8717522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14001: REPLANTEO 907sucw42672025040700"/>
    <n v="871750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4001: REPLANTEO 907sucw40352025040700"/>
    <n v="8717447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4001: REPLANTEO 907sucw43012025040700"/>
    <n v="8717523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5.5568710834347605"/>
    <n v="0"/>
    <n v="5.5693998336791992"/>
    <n v="11.12627091711396"/>
    <n v="11.329131"/>
    <n v="-0.20286008288604052"/>
    <n v="11.329131"/>
    <n v="-0.20286008288604052"/>
  </r>
  <r>
    <x v="2"/>
    <s v="Otras operadoras"/>
    <x v="6"/>
    <s v="3367002: REPLANTEO 907sucw42002025040700"/>
    <n v="8717484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9053910246145129"/>
    <n v="0"/>
    <n v="5.5693998336791992"/>
    <n v="7.4747908582937121"/>
    <n v="6.0547710000000006"/>
    <n v="1.4200198582937116"/>
    <n v="6.0547710000000006"/>
    <n v="1.4200198582937116"/>
  </r>
  <r>
    <x v="2"/>
    <s v="Otras operadoras"/>
    <x v="6"/>
    <s v="3314001: REPLANTEO 907sucw42782025040700"/>
    <n v="8717512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4001: REPLANTEO 907sucw40462025040700"/>
    <n v="8717449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4001: REPLANTEO 907sucw42302025040700"/>
    <n v="8717493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4002: REPLANTEO 907sucw40832025040700"/>
    <n v="8717461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4.5425710686110854"/>
    <n v="0"/>
    <n v="5.5693998336791992"/>
    <n v="10.111970902290285"/>
    <n v="9.9091110000000011"/>
    <n v="0.2028599022902835"/>
    <n v="9.9091110000000011"/>
    <n v="0.2028599022902835"/>
  </r>
  <r>
    <x v="2"/>
    <s v="Otras operadoras"/>
    <x v="6"/>
    <s v="3310003: REPLANTEO 907sucw42632025040700"/>
    <n v="8717504"/>
    <s v="[irvceCNTfF]"/>
    <x v="0"/>
    <s v="Confirmado"/>
    <m/>
    <x v="26"/>
    <d v="2025-04-10T00:00:00"/>
    <d v="2025-04-10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0: REPLANTEO 907sucw43872025040800"/>
    <n v="8717758"/>
    <s v="[irvceCNTfF]"/>
    <x v="0"/>
    <s v="Confirmado"/>
    <m/>
    <x v="614"/>
    <d v="2025-04-11T00:00:00"/>
    <d v="2025-04-11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4002: REPLANTEO 907sucw56672025041400"/>
    <n v="8719143"/>
    <s v="[irvceCNTfF]"/>
    <x v="0"/>
    <s v="Confirmado"/>
    <m/>
    <x v="691"/>
    <d v="2025-04-18T00:00:00"/>
    <d v="2025-04-18T00:00:00"/>
    <m/>
    <d v="2025-08-04T00:00:00"/>
    <d v="2025-08-05T00:00:00"/>
    <s v="519 CONDOR"/>
    <s v="N/A"/>
    <s v="519 CONDOR"/>
    <n v="2.5139710321449638"/>
    <n v="0"/>
    <n v="5.5693998336791992"/>
    <n v="8.083370865824163"/>
    <n v="8.4890910000000002"/>
    <n v="-0.40572013417583719"/>
    <n v="8.4890910000000002"/>
    <n v="-0.40572013417583719"/>
  </r>
  <r>
    <x v="2"/>
    <s v="Otras operadoras"/>
    <x v="6"/>
    <s v="3362005: REPLANTEO 907sucw58812025041500"/>
    <n v="8719829"/>
    <s v="[irvceCNTfF]"/>
    <x v="0"/>
    <s v="Confirmado"/>
    <m/>
    <x v="1039"/>
    <d v="2025-04-23T00:00:00"/>
    <d v="2025-04-23T00:00:00"/>
    <m/>
    <d v="2025-10-16T00:00:00"/>
    <d v="2025-10-17T00:00:00"/>
    <s v="519 CONDOR"/>
    <s v="N/A"/>
    <s v="519 CONDOR"/>
    <n v="2.9196910394381881"/>
    <n v="0"/>
    <n v="5.5693998336791992"/>
    <n v="8.4890908731173873"/>
    <n v="8.6919509999999995"/>
    <n v="-0.20286012688261224"/>
    <n v="8.6919509999999995"/>
    <n v="-0.20286012688261224"/>
  </r>
  <r>
    <x v="2"/>
    <s v="Otras operadoras"/>
    <x v="6"/>
    <s v="3321010: REPLANTEO 907sucw61012025041500"/>
    <n v="8719811"/>
    <s v="[irvceCNTfF]"/>
    <x v="0"/>
    <s v="Confirmado"/>
    <m/>
    <x v="1039"/>
    <d v="2025-04-23T00:00:00"/>
    <d v="2025-04-23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1010: REPLANTEO 907sucw60942025041500"/>
    <n v="8719814"/>
    <s v="[irvceCNTfF]"/>
    <x v="0"/>
    <s v="Confirmado"/>
    <m/>
    <x v="1039"/>
    <d v="2025-04-23T00:00:00"/>
    <d v="2025-04-23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5009: REPLANTEO 907sucw95532025050500"/>
    <n v="8723699"/>
    <s v="[irvceCNTfF]"/>
    <x v="0"/>
    <s v="Confirmado"/>
    <m/>
    <x v="692"/>
    <d v="2025-05-08T00:00:00"/>
    <d v="2025-05-08T00:00:00"/>
    <m/>
    <d v="2025-08-04T00:00:00"/>
    <d v="2025-08-07T00:00:00"/>
    <s v="519 CONDOR"/>
    <s v="N/A"/>
    <s v="519 CONDOR"/>
    <n v="1.7025310243772864"/>
    <n v="0"/>
    <n v="5.5693998336791992"/>
    <n v="7.2719308580564856"/>
    <n v="1.8257400000000001"/>
    <n v="5.446190858056486"/>
    <n v="7.4747909999999997"/>
    <n v="-0.20286014194351409"/>
  </r>
  <r>
    <x v="2"/>
    <s v="Otras operadoras"/>
    <x v="6"/>
    <s v="3310013: REPLANTEO 907sucw00282025050700"/>
    <n v="8724892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0004: REPLANTEO 907sucw00352025050700"/>
    <n v="8724893"/>
    <s v="[irvceCNTfF]"/>
    <x v="0"/>
    <s v="Confirmado"/>
    <m/>
    <x v="984"/>
    <d v="2025-05-13T00:00:00"/>
    <d v="2025-05-13T00:00:00"/>
    <m/>
    <d v="2025-10-17T00:00:00"/>
    <d v="2025-10-19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20002: REPLANTEO 907sucw00492025050700"/>
    <n v="8724888"/>
    <s v="[irvceCNTfF]"/>
    <x v="0"/>
    <s v="Confirmado"/>
    <m/>
    <x v="984"/>
    <d v="2025-05-13T00:00:00"/>
    <d v="2025-05-13T00:00:00"/>
    <m/>
    <d v="2025-07-26T00:00:00"/>
    <d v="2025-09-12T00:00:00"/>
    <s v="519 CONDOR"/>
    <s v="N/A"/>
    <s v="519 CONDOR"/>
    <n v="1.4996710173212886"/>
    <n v="0"/>
    <n v="5.5693998336791992"/>
    <n v="7.0690708510004878"/>
    <n v="6.8662109999999998"/>
    <n v="0.20285985100048798"/>
    <n v="6.8662109999999998"/>
    <n v="0.20285985100048798"/>
  </r>
  <r>
    <x v="2"/>
    <s v="Otras operadoras"/>
    <x v="6"/>
    <s v="3310007: REPLANTEO 907sucw00432025050700"/>
    <n v="8724890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31001: REPLANTEO 907sucw97052025050600"/>
    <n v="8724884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10004: REPLANTEO 907sucw96802025050600"/>
    <n v="8724886"/>
    <s v="[irvceCNTfF]"/>
    <x v="0"/>
    <s v="Confirmado"/>
    <m/>
    <x v="984"/>
    <d v="2025-05-13T00:00:00"/>
    <d v="2025-05-13T00:00:00"/>
    <m/>
    <d v="2025-10-18T00:00:00"/>
    <d v="2025-12-11T00:00:00"/>
    <s v="519 CONDOR"/>
    <s v="N/A"/>
    <s v="519 CONDOR"/>
    <n v="0.485371"/>
    <n v="0"/>
    <n v="5.5693999999999999"/>
    <n v="6.0547709999999997"/>
    <n v="6.2547710000000007"/>
    <n v="-0.20000000000000107"/>
    <n v="6.2576309999999999"/>
    <n v="-0.20286000000000026"/>
  </r>
  <r>
    <x v="2"/>
    <s v="Otras operadoras"/>
    <x v="6"/>
    <s v="3331001: REPLANTEO 907sucw97172025050600"/>
    <n v="8724879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31001: REPLANTEO 907sucw96952025050600"/>
    <n v="8724883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31001: REPLANTEO 907sucw97122025050600"/>
    <n v="8724880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31001: REPLANTEO 907sucw97272025050600"/>
    <n v="8724876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3111110319077373"/>
    <n v="0"/>
    <n v="5.5693998336791992"/>
    <n v="7.8805108655869365"/>
    <n v="7.677651"/>
    <n v="0.20285986558693647"/>
    <n v="7.677651"/>
    <n v="0.20285986558693647"/>
  </r>
  <r>
    <x v="2"/>
    <s v="Otras operadoras"/>
    <x v="6"/>
    <s v="3313003: REPLANTEO 907sucw98522025050700"/>
    <n v="8724860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4.3397110683738589"/>
    <n v="0"/>
    <n v="5.5693998336791992"/>
    <n v="9.9091109020530581"/>
    <n v="9.706251"/>
    <n v="0.20285990205305815"/>
    <n v="9.706251"/>
    <n v="0.20285990205305815"/>
  </r>
  <r>
    <x v="2"/>
    <s v="Otras operadoras"/>
    <x v="6"/>
    <s v="3314001: REPLANTEO 907sucw98812025050700"/>
    <n v="8724852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9196910394381881"/>
    <n v="0"/>
    <n v="5.5693998336791992"/>
    <n v="8.4890908731173873"/>
    <n v="8.4890910000000002"/>
    <n v="-1.2688261286086799E-7"/>
    <n v="8.4890910000000002"/>
    <n v="-1.2688261286086799E-7"/>
  </r>
  <r>
    <x v="2"/>
    <s v="Otras operadoras"/>
    <x v="6"/>
    <s v="3313003: REPLANTEO 907sucw98782025050700"/>
    <n v="8724854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62005: REPLANTEO 907sucw99452025050700"/>
    <n v="8724839"/>
    <s v="[irvceCNTfF]"/>
    <x v="0"/>
    <s v="Confirmado"/>
    <m/>
    <x v="984"/>
    <d v="2025-05-13T00:00:00"/>
    <d v="2025-05-13T00:00:00"/>
    <m/>
    <d v="2025-10-16T00:00:00"/>
    <d v="2025-10-17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10013: REPLANTEO 907sucw99552025050700"/>
    <n v="8724836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5139710321449638"/>
    <n v="0"/>
    <n v="5.5693998336791992"/>
    <n v="8.083370865824163"/>
    <n v="10.314831"/>
    <n v="-2.2314601341758369"/>
    <n v="10.314831"/>
    <n v="-2.2314601341758369"/>
  </r>
  <r>
    <x v="2"/>
    <s v="Otras operadoras"/>
    <x v="6"/>
    <s v="3314001: REPLANTEO 907sucw99592025050700"/>
    <n v="8724830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3003: REPLANTEO 907sucw99692025050700"/>
    <n v="8724825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3003: REPLANTEO 907sucw99642025050700"/>
    <n v="8724827"/>
    <s v="[irvceCNTfF]"/>
    <x v="0"/>
    <s v="Confirmado"/>
    <m/>
    <x v="984"/>
    <d v="2025-05-13T00:00:00"/>
    <d v="2025-05-13T00:00:00"/>
    <m/>
    <d v="2025-08-04T00:00:00"/>
    <d v="2025-08-05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15008: REPLANTEO 907sucw99762025050700"/>
    <n v="8724823"/>
    <s v="[irvceCNTfF]"/>
    <x v="0"/>
    <s v="Confirmado"/>
    <m/>
    <x v="984"/>
    <d v="2025-05-13T00:00:00"/>
    <d v="2025-05-13T00:00:00"/>
    <m/>
    <d v="2025-08-22T00:00:00"/>
    <d v="2025-08-23T00:00:00"/>
    <s v="519 CONDOR"/>
    <s v="N/A"/>
    <s v="519 CONDOR"/>
    <n v="2.1082510316705108"/>
    <n v="0"/>
    <n v="5.5693998336791992"/>
    <n v="7.67765086534971"/>
    <n v="6.4604909999999993"/>
    <n v="1.2171598653497107"/>
    <n v="6.4604909999999993"/>
    <n v="1.2171598653497107"/>
  </r>
  <r>
    <x v="2"/>
    <s v="Otras operadoras"/>
    <x v="6"/>
    <s v="3310004: REPLANTEO 907sucw99882025050700"/>
    <n v="8724817"/>
    <s v="[irvceCNTfF]"/>
    <x v="0"/>
    <s v="Confirmado"/>
    <m/>
    <x v="984"/>
    <d v="2025-05-13T00:00:00"/>
    <d v="2025-05-13T00:00:00"/>
    <m/>
    <d v="2025-10-18T00:00:00"/>
    <d v="2025-10-20T00:00:00"/>
    <s v="519 CONDOR"/>
    <s v="N/A"/>
    <s v="519 CONDOR"/>
    <n v="1.9053910246145129"/>
    <n v="0"/>
    <n v="5.5693998336791992"/>
    <n v="7.4747908582937121"/>
    <n v="6.0547710000000006"/>
    <n v="1.4200198582937116"/>
    <n v="6.0547710000000006"/>
    <n v="1.4200198582937116"/>
  </r>
  <r>
    <x v="2"/>
    <s v="Otras operadoras"/>
    <x v="6"/>
    <s v="3313004: REPLANTEO 907sucw11002025051300"/>
    <n v="8726098"/>
    <s v="[irvceCNTfF]"/>
    <x v="0"/>
    <s v="Confirmado"/>
    <m/>
    <x v="1040"/>
    <d v="2025-05-16T00:00:00"/>
    <d v="2025-05-16T00:00:00"/>
    <m/>
    <d v="2025-08-25T00:00:00"/>
    <d v="2025-08-26T00:00:00"/>
    <s v="519 CONDOR"/>
    <s v="N/A"/>
    <s v="519 CONDOR"/>
    <n v="3.1225510396754146"/>
    <n v="0"/>
    <n v="5.5693998336791992"/>
    <n v="8.6919508733546138"/>
    <n v="8.6919509999999995"/>
    <n v="-1.2664538573403661E-7"/>
    <n v="8.6919509999999995"/>
    <n v="-1.2664538573403661E-7"/>
  </r>
  <r>
    <x v="2"/>
    <s v="Otras operadoras"/>
    <x v="6"/>
    <s v="3320002: REPLANTEO 907sucw10842025051300"/>
    <n v="8726095"/>
    <s v="[irvceCNTfF]"/>
    <x v="0"/>
    <s v="Confirmado"/>
    <m/>
    <x v="1040"/>
    <d v="2025-05-16T00:00:00"/>
    <d v="2025-05-16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31002: REPLANTEO 907sucw10782025051300"/>
    <n v="8726091"/>
    <s v="[irvceCNTfF]"/>
    <x v="0"/>
    <s v="Confirmado"/>
    <m/>
    <x v="1040"/>
    <d v="2025-05-16T00:00:00"/>
    <d v="2025-05-16T00:00:00"/>
    <m/>
    <d v="2025-08-04T00:00:00"/>
    <d v="2025-08-05T00:00:00"/>
    <s v="519 CONDOR"/>
    <s v="N/A"/>
    <s v="519 CONDOR"/>
    <n v="1.7025310243772864"/>
    <n v="0"/>
    <n v="5.5693998336791992"/>
    <n v="7.2719308580564856"/>
    <n v="7.0690710000000001"/>
    <n v="0.20285985805648554"/>
    <n v="7.0690710000000001"/>
    <n v="0.20285985805648554"/>
  </r>
  <r>
    <x v="2"/>
    <s v="Otras operadoras"/>
    <x v="6"/>
    <s v="3313004: REPLANTEO 907sucw10502025051300"/>
    <n v="8726078"/>
    <s v="[irvceCNTfF]"/>
    <x v="0"/>
    <s v="Confirmado"/>
    <m/>
    <x v="1040"/>
    <d v="2025-05-16T00:00:00"/>
    <d v="2025-05-16T00:00:00"/>
    <m/>
    <d v="2025-08-25T00:00:00"/>
    <d v="2025-08-26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13004: REPLANTEO 907sucw10452025051300"/>
    <n v="8726074"/>
    <s v="[irvceCNTfF]"/>
    <x v="0"/>
    <s v="Confirmado"/>
    <m/>
    <x v="1040"/>
    <d v="2025-05-16T00:00:00"/>
    <d v="2025-05-16T00:00:00"/>
    <m/>
    <d v="2025-08-25T00:00:00"/>
    <d v="2025-08-26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20004: REPLANTEO 907sucw13972025051400"/>
    <n v="8727149"/>
    <s v="[irvceCNTfF]"/>
    <x v="0"/>
    <s v="Confirmado"/>
    <m/>
    <x v="989"/>
    <d v="2025-05-22T00:00:00"/>
    <d v="2025-05-22T00:00:00"/>
    <m/>
    <d v="2025-08-22T00:00:00"/>
    <d v="2025-08-23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3004: REPLANTEO 907sucw15322025051600"/>
    <n v="8727141"/>
    <s v="[irvceCNTfF]"/>
    <x v="0"/>
    <s v="Confirmado"/>
    <m/>
    <x v="989"/>
    <d v="2025-05-22T00:00:00"/>
    <d v="2025-05-22T00:00:00"/>
    <m/>
    <d v="2025-08-25T00:00:00"/>
    <d v="2025-08-26T00:00:00"/>
    <s v="519 CONDOR"/>
    <s v="N/A"/>
    <s v="519 CONDOR"/>
    <n v="3.3254110535501837"/>
    <n v="0"/>
    <n v="5.5693998336791992"/>
    <n v="8.894810887229383"/>
    <n v="8.6919509999999995"/>
    <n v="0.20285988722938342"/>
    <n v="8.6919509999999995"/>
    <n v="0.20285988722938342"/>
  </r>
  <r>
    <x v="2"/>
    <s v="Otras operadoras"/>
    <x v="6"/>
    <s v="3310011: REPLANTEO 907sucw15612025051600"/>
    <n v="8727134"/>
    <s v="[irvceCNTfF]"/>
    <x v="0"/>
    <s v="Confirmado"/>
    <m/>
    <x v="989"/>
    <d v="2025-05-22T00:00:00"/>
    <d v="2025-05-22T00:00:00"/>
    <m/>
    <d v="2025-08-04T00:00:00"/>
    <d v="2025-08-05T00:00:00"/>
    <s v="519 CONDOR"/>
    <s v="N/A"/>
    <s v="519 CONDOR"/>
    <n v="3.1225510396754146"/>
    <n v="0"/>
    <n v="5.5693998336791992"/>
    <n v="8.6919508733546138"/>
    <n v="8.6919509999999995"/>
    <n v="-1.2664538573403661E-7"/>
    <n v="8.6919509999999995"/>
    <n v="-1.2664538573403661E-7"/>
  </r>
  <r>
    <x v="2"/>
    <s v="Otras operadoras"/>
    <x v="6"/>
    <s v="3320005: REPLANTEO 907sucw15842025051600"/>
    <n v="8727130"/>
    <s v="[irvceCNTfF]"/>
    <x v="0"/>
    <s v="Confirmado"/>
    <m/>
    <x v="989"/>
    <d v="2025-05-22T00:00:00"/>
    <d v="2025-05-22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1: REPLANTEO 907sucw15992025051600"/>
    <n v="8727127"/>
    <s v="[irvceCNTfF]"/>
    <x v="0"/>
    <s v="Confirmado"/>
    <m/>
    <x v="989"/>
    <d v="2025-05-22T00:00:00"/>
    <d v="2025-05-22T00:00:00"/>
    <m/>
    <d v="2025-08-04T00:00:00"/>
    <d v="2025-08-05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15008: REPLANTEO 907sucw16112025051600"/>
    <n v="8727122"/>
    <s v="[irvceCNTfF]"/>
    <x v="0"/>
    <s v="Confirmado"/>
    <m/>
    <x v="989"/>
    <d v="2025-05-22T00:00:00"/>
    <d v="2025-05-22T00:00:00"/>
    <m/>
    <d v="2025-08-22T00:00:00"/>
    <d v="2025-08-23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20005: REPLANTEO 907sucw16342025051600"/>
    <n v="8727111"/>
    <s v="[irvceCNTfF]"/>
    <x v="0"/>
    <s v="Confirmado"/>
    <m/>
    <x v="989"/>
    <d v="2025-05-22T00:00:00"/>
    <d v="2025-05-22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24922025052000"/>
    <n v="8727993"/>
    <s v="[irvceCNTfF]"/>
    <x v="0"/>
    <s v="Confirmado"/>
    <m/>
    <x v="1041"/>
    <d v="2025-05-23T00:00:00"/>
    <d v="2025-05-23T00:00:00"/>
    <m/>
    <d v="2025-08-25T00:00:00"/>
    <d v="2025-08-26T00:00:00"/>
    <s v="519 CONDOR"/>
    <s v="N/A"/>
    <s v="519 CONDOR"/>
    <n v="3.7311310540246367"/>
    <n v="0"/>
    <n v="5.5693998336791992"/>
    <n v="9.300530887703836"/>
    <n v="9.3005309999999994"/>
    <n v="-1.1229616347918636E-7"/>
    <n v="9.3005309999999994"/>
    <n v="-1.1229616347918636E-7"/>
  </r>
  <r>
    <x v="2"/>
    <s v="Otras operadoras"/>
    <x v="6"/>
    <s v="3313004: REPLANTEO 907sucw24882025052000"/>
    <n v="8727997"/>
    <s v="[irvceCNTfF]"/>
    <x v="0"/>
    <s v="Confirmado"/>
    <m/>
    <x v="1041"/>
    <d v="2025-05-23T00:00:00"/>
    <d v="2025-05-23T00:00:00"/>
    <m/>
    <d v="2025-08-25T00:00:00"/>
    <d v="2025-08-26T00:00:00"/>
    <s v="519 CONDOR"/>
    <s v="N/A"/>
    <s v="519 CONDOR"/>
    <n v="4.5425710686110854"/>
    <n v="0"/>
    <n v="5.5693998336791992"/>
    <n v="10.111970902290285"/>
    <n v="10.111971"/>
    <n v="-9.7709715873861569E-8"/>
    <n v="10.111971"/>
    <n v="-9.7709715873861569E-8"/>
  </r>
  <r>
    <x v="2"/>
    <s v="Otras operadoras"/>
    <x v="6"/>
    <s v="3310004: REPLANTEO 907sucw28852025052100"/>
    <n v="8728432"/>
    <s v="[irvceCNTfF]"/>
    <x v="0"/>
    <s v="Confirmado"/>
    <m/>
    <x v="1042"/>
    <d v="2025-05-26T00:00:00"/>
    <d v="2025-05-26T00:00:00"/>
    <m/>
    <d v="2025-10-17T00:00:00"/>
    <d v="2025-10-19T00:00:00"/>
    <s v="519 CONDOR"/>
    <s v="N/A"/>
    <s v="519 CONDOR"/>
    <n v="3.3254110535501837"/>
    <n v="0"/>
    <n v="5.5693998336791992"/>
    <n v="8.894810887229383"/>
    <n v="7.0690710000000001"/>
    <n v="1.8257398872293829"/>
    <n v="7.0690710000000001"/>
    <n v="1.8257398872293829"/>
  </r>
  <r>
    <x v="2"/>
    <s v="Otras operadoras"/>
    <x v="6"/>
    <s v="3313004: REPLANTEO 907sucw28472025052100"/>
    <n v="8728428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26152025052100"/>
    <n v="8728415"/>
    <s v="[irvceCNTfF]"/>
    <x v="0"/>
    <s v="Confirmado"/>
    <m/>
    <x v="1042"/>
    <d v="2025-05-26T00:00:00"/>
    <d v="2025-05-26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28762025052100"/>
    <n v="8728431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26462025052100"/>
    <n v="8728420"/>
    <s v="[irvceCNTfF]"/>
    <x v="0"/>
    <s v="Confirmado"/>
    <m/>
    <x v="1042"/>
    <d v="2025-05-26T00:00:00"/>
    <d v="2025-05-26T00:00:00"/>
    <m/>
    <d v="2025-08-04T00:00:00"/>
    <d v="2025-08-05T00:00:00"/>
    <s v="519 CONDOR"/>
    <s v="N/A"/>
    <s v="519 CONDOR"/>
    <n v="3.9339910542618632"/>
    <n v="0"/>
    <n v="5.5693998336791992"/>
    <n v="9.5033908879410625"/>
    <n v="9.5033910000000006"/>
    <n v="-1.1205893812871182E-7"/>
    <n v="9.5033910000000006"/>
    <n v="-1.1205893812871182E-7"/>
  </r>
  <r>
    <x v="2"/>
    <s v="Otras operadoras"/>
    <x v="6"/>
    <s v="3320005: REPLANTEO 907sucw26282025052100"/>
    <n v="8728417"/>
    <s v="[irvceCNTfF]"/>
    <x v="0"/>
    <s v="Confirmado"/>
    <m/>
    <x v="1042"/>
    <d v="2025-05-26T00:00:00"/>
    <d v="2025-05-26T00:00:00"/>
    <m/>
    <d v="2025-08-04T00:00:00"/>
    <d v="2025-08-05T00:00:00"/>
    <s v="519 CONDOR"/>
    <s v="N/A"/>
    <s v="519 CONDOR"/>
    <n v="0.89109100979083777"/>
    <n v="0"/>
    <n v="5.5693998336791992"/>
    <n v="6.460490843470037"/>
    <n v="6.2576309999999999"/>
    <n v="0.20285984347003705"/>
    <n v="6.2576309999999999"/>
    <n v="0.20285984347003705"/>
  </r>
  <r>
    <x v="2"/>
    <s v="Otras operadoras"/>
    <x v="6"/>
    <s v="3313004: REPLANTEO 907sucw28442025052100"/>
    <n v="8728427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4: REPLANTEO 907sucw28872025052100"/>
    <n v="8728433"/>
    <s v="[irvceCNTfF]"/>
    <x v="0"/>
    <s v="Confirmado"/>
    <m/>
    <x v="1042"/>
    <d v="2025-05-26T00:00:00"/>
    <d v="2025-05-26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4: REPLANTEO 907sucw26082025052100"/>
    <n v="8728414"/>
    <s v="[irvceCNTfF]"/>
    <x v="0"/>
    <s v="Confirmado"/>
    <m/>
    <x v="1042"/>
    <d v="2025-05-26T00:00:00"/>
    <d v="2025-05-26T00:00:00"/>
    <m/>
    <d v="2025-10-17T00:00:00"/>
    <d v="2025-10-19T00:00:00"/>
    <s v="519 CONDOR"/>
    <s v="N/A"/>
    <s v="519 CONDOR"/>
    <n v="1.0939510168468356"/>
    <n v="0"/>
    <n v="5.5693998336791992"/>
    <n v="6.6633508505260348"/>
    <n v="7.0690710000000001"/>
    <n v="-0.40572014947396529"/>
    <n v="7.0690710000000001"/>
    <n v="-0.40572014947396529"/>
  </r>
  <r>
    <x v="2"/>
    <s v="Otras operadoras"/>
    <x v="6"/>
    <s v="3320004: REPLANTEO 907sucw25912025052100"/>
    <n v="8728412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27202025052100"/>
    <n v="8728421"/>
    <s v="[irvceCNTfF]"/>
    <x v="0"/>
    <s v="Confirmado"/>
    <m/>
    <x v="1042"/>
    <d v="2025-05-26T00:00:00"/>
    <d v="2025-05-26T00:00:00"/>
    <m/>
    <d v="2025-10-16T00:00:00"/>
    <d v="2025-10-17T00:00:00"/>
    <s v="519 CONDOR"/>
    <s v="N/A"/>
    <s v="519 CONDOR"/>
    <n v="3.5282710537874102"/>
    <n v="0"/>
    <n v="5.5693998336791992"/>
    <n v="9.0976708874666095"/>
    <n v="9.0976710000000001"/>
    <n v="-1.1253339060601775E-7"/>
    <n v="9.0976710000000001"/>
    <n v="-1.1253339060601775E-7"/>
  </r>
  <r>
    <x v="2"/>
    <s v="Otras operadoras"/>
    <x v="6"/>
    <s v="3313004: REPLANTEO 907sucw27542025052100"/>
    <n v="8728423"/>
    <s v="[irvceCNTfF]"/>
    <x v="0"/>
    <s v="Confirmado"/>
    <m/>
    <x v="1042"/>
    <d v="2025-05-26T00:00:00"/>
    <d v="2025-05-26T00:00:00"/>
    <m/>
    <d v="2025-08-25T00:00:00"/>
    <d v="2025-08-26T00:00:00"/>
    <s v="519 CONDOR"/>
    <s v="N/A"/>
    <s v="519 CONDOR"/>
    <n v="2.3111110319077373"/>
    <n v="0"/>
    <n v="5.5693998336791992"/>
    <n v="7.8805108655869365"/>
    <n v="7.8805110000000003"/>
    <n v="-1.3441306379036178E-7"/>
    <n v="7.8805110000000003"/>
    <n v="-1.3441306379036178E-7"/>
  </r>
  <r>
    <x v="2"/>
    <s v="Otras operadoras"/>
    <x v="6"/>
    <s v="3320005: REPLANTEO 907sucw26372025052100"/>
    <n v="8728416"/>
    <s v="[irvceCNTfF]"/>
    <x v="0"/>
    <s v="Confirmado"/>
    <m/>
    <x v="1042"/>
    <d v="2025-05-26T00:00:00"/>
    <d v="2025-05-26T00:00:00"/>
    <m/>
    <d v="2025-08-04T00:00:00"/>
    <d v="2025-08-05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3004: REPLANTEO 907sucw29772025052200"/>
    <n v="8728893"/>
    <s v="[irvceCNTfF]"/>
    <x v="0"/>
    <s v="Confirmado"/>
    <m/>
    <x v="1043"/>
    <d v="2025-05-27T00:00:00"/>
    <d v="2025-05-27T00:00:00"/>
    <m/>
    <d v="2025-08-04T00:00:00"/>
    <d v="2025-08-05T00:00:00"/>
    <s v="519 CONDOR"/>
    <s v="N/A"/>
    <s v="519 CONDOR"/>
    <n v="1.9053910246145129"/>
    <n v="0"/>
    <n v="5.5693998336791992"/>
    <n v="7.4747908582937121"/>
    <n v="8.286230999999999"/>
    <n v="-0.81144014170628687"/>
    <n v="8.286230999999999"/>
    <n v="-0.81144014170628687"/>
  </r>
  <r>
    <x v="2"/>
    <s v="Otras operadoras"/>
    <x v="6"/>
    <s v="3310007: REPLANTEO 907sucw29912025052200"/>
    <n v="8728882"/>
    <s v="[irvceCNTfF]"/>
    <x v="0"/>
    <s v="Confirmado"/>
    <m/>
    <x v="1043"/>
    <d v="2025-05-27T00:00:00"/>
    <d v="2025-05-27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29832025052200"/>
    <n v="8728887"/>
    <s v="[irvceCNTfF]"/>
    <x v="0"/>
    <s v="Confirmado"/>
    <m/>
    <x v="1043"/>
    <d v="2025-05-27T00:00:00"/>
    <d v="2025-05-27T00:00:00"/>
    <m/>
    <d v="2025-08-25T00:00:00"/>
    <d v="2025-08-26T00:00:00"/>
    <s v="519 CONDOR"/>
    <s v="N/A"/>
    <s v="519 CONDOR"/>
    <n v="1.7025310243772864"/>
    <n v="0"/>
    <n v="5.5693998336791992"/>
    <n v="7.2719308580564856"/>
    <n v="7.677651"/>
    <n v="-0.40572014194351436"/>
    <n v="7.677651"/>
    <n v="-0.40572014194351436"/>
  </r>
  <r>
    <x v="2"/>
    <s v="Otras operadoras"/>
    <x v="6"/>
    <s v="3313004: REPLANTEO 907sucw29882025052200"/>
    <n v="8728884"/>
    <s v="[irvceCNTfF]"/>
    <x v="0"/>
    <s v="Confirmado"/>
    <m/>
    <x v="1043"/>
    <d v="2025-05-27T00:00:00"/>
    <d v="2025-05-27T00:00:00"/>
    <m/>
    <d v="2025-08-25T00:00:00"/>
    <d v="2025-08-26T00:00:00"/>
    <s v="519 CONDOR"/>
    <s v="N/A"/>
    <s v="519 CONDOR"/>
    <n v="3.1225510396754146"/>
    <n v="0"/>
    <n v="5.5693998336791992"/>
    <n v="8.6919508733546138"/>
    <n v="8.8948110000000007"/>
    <n v="-0.20286012664538688"/>
    <n v="8.8948110000000007"/>
    <n v="-0.20286012664538688"/>
  </r>
  <r>
    <x v="2"/>
    <s v="Otras operadoras"/>
    <x v="6"/>
    <s v="3313003: REPLANTEO 907sucw29632025052200"/>
    <n v="8728912"/>
    <s v="[irvceCNTfF]"/>
    <x v="0"/>
    <s v="Confirmado"/>
    <m/>
    <x v="1043"/>
    <d v="2025-05-27T00:00:00"/>
    <d v="2025-05-27T00:00:00"/>
    <m/>
    <d v="2025-08-04T00:00:00"/>
    <d v="2025-08-05T00:00:00"/>
    <s v="519 CONDOR"/>
    <s v="N/A"/>
    <s v="519 CONDOR"/>
    <n v="2.9196910394381881"/>
    <n v="0"/>
    <n v="5.5693998336791992"/>
    <n v="8.4890908731173873"/>
    <n v="5.8519110000000003"/>
    <n v="2.637179873117387"/>
    <n v="5.8519110000000003"/>
    <n v="2.637179873117387"/>
  </r>
  <r>
    <x v="2"/>
    <s v="Otras operadoras"/>
    <x v="6"/>
    <s v="3310004: REPLANTEO 907sucw29572025052200"/>
    <n v="8728916"/>
    <s v="[irvceCNTfF]"/>
    <x v="0"/>
    <s v="Confirmado"/>
    <m/>
    <x v="1043"/>
    <d v="2025-05-27T00:00:00"/>
    <d v="2025-05-27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3004: REPLANTEO 907sucw29522025052200"/>
    <n v="8728922"/>
    <s v="[irvceCNTfF]"/>
    <x v="0"/>
    <s v="Confirmado"/>
    <m/>
    <x v="1043"/>
    <d v="2025-05-27T00:00:00"/>
    <d v="2025-05-27T00:00:00"/>
    <m/>
    <d v="2025-08-26T00:00:00"/>
    <d v="2025-08-27T00:00:00"/>
    <s v="519 CONDOR"/>
    <s v="N/A"/>
    <s v="519 CONDOR"/>
    <n v="3.1225510396754146"/>
    <n v="0"/>
    <n v="5.5693998336791992"/>
    <n v="8.6919508733546138"/>
    <n v="8.8948110000000007"/>
    <n v="-0.20286012664538688"/>
    <n v="8.8948110000000007"/>
    <n v="-0.20286012664538688"/>
  </r>
  <r>
    <x v="2"/>
    <s v="Otras operadoras"/>
    <x v="6"/>
    <s v="3313004: REPLANTEO 907sucw29922025052200"/>
    <n v="8728881"/>
    <s v="[irvceCNTfF]"/>
    <x v="0"/>
    <s v="Confirmado"/>
    <m/>
    <x v="1043"/>
    <d v="2025-05-27T00:00:00"/>
    <d v="2025-05-27T00:00:00"/>
    <m/>
    <d v="2025-08-25T00:00:00"/>
    <d v="2025-08-26T00:00:00"/>
    <s v="519 CONDOR"/>
    <s v="N/A"/>
    <s v="519 CONDOR"/>
    <n v="1.7025310243772864"/>
    <n v="0"/>
    <n v="5.5693998336791992"/>
    <n v="7.2719308580564856"/>
    <n v="5.8519110000000003"/>
    <n v="1.4200198580564853"/>
    <n v="5.8519110000000003"/>
    <n v="1.4200198580564853"/>
  </r>
  <r>
    <x v="2"/>
    <s v="Otras operadoras"/>
    <x v="6"/>
    <s v="3313004: REPLANTEO 907sucw15422025051600"/>
    <n v="8729235"/>
    <s v="[irvceCNTfF]"/>
    <x v="0"/>
    <s v="Confirmado"/>
    <m/>
    <x v="1044"/>
    <d v="2025-05-28T00:00:00"/>
    <d v="2025-05-28T00:00:00"/>
    <m/>
    <d v="2025-08-04T00:00:00"/>
    <d v="2025-08-05T00:00:00"/>
    <s v="519 CONDOR"/>
    <s v="N/A"/>
    <s v="519 CONDOR"/>
    <n v="2.7168310392009616"/>
    <n v="0"/>
    <n v="5.5693998336791992"/>
    <n v="8.2862308728801608"/>
    <n v="8.0833709999999996"/>
    <n v="0.20285987288016116"/>
    <n v="8.0833709999999996"/>
    <n v="0.20285987288016116"/>
  </r>
  <r>
    <x v="2"/>
    <s v="Otras operadoras"/>
    <x v="6"/>
    <s v="3313004: REPLANTEO 907sucw36502025052600"/>
    <n v="8729720"/>
    <s v="[irvceCNTfF]"/>
    <x v="0"/>
    <s v="Confirmado"/>
    <m/>
    <x v="1045"/>
    <d v="2025-05-29T00:00:00"/>
    <d v="2025-05-29T00:00:00"/>
    <m/>
    <d v="2025-08-26T00:00:00"/>
    <d v="2025-08-27T00:00:00"/>
    <s v="519 CONDOR"/>
    <s v="N/A"/>
    <s v="519 CONDOR"/>
    <n v="2.1082510316705108"/>
    <n v="0"/>
    <n v="5.5693998336791992"/>
    <n v="7.67765086534971"/>
    <n v="8.0833709999999996"/>
    <n v="-0.40572013465028967"/>
    <n v="8.0833709999999996"/>
    <n v="-0.40572013465028967"/>
  </r>
  <r>
    <x v="2"/>
    <s v="Otras operadoras"/>
    <x v="6"/>
    <s v="3315008: REPLANTEO 907sucw36682025052600"/>
    <n v="8729710"/>
    <s v="[irvceCNTfF]"/>
    <x v="0"/>
    <s v="Confirmado"/>
    <m/>
    <x v="1045"/>
    <d v="2025-05-29T00:00:00"/>
    <d v="2025-05-29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34092025052600"/>
    <n v="8729738"/>
    <s v="[irvceCNTfF]"/>
    <x v="0"/>
    <s v="Confirmado"/>
    <m/>
    <x v="1045"/>
    <d v="2025-05-29T00:00:00"/>
    <d v="2025-05-29T00:00:00"/>
    <m/>
    <d v="2025-10-16T00:00:00"/>
    <d v="2025-10-17T00:00:00"/>
    <s v="519 CONDOR"/>
    <s v="N/A"/>
    <s v="519 CONDOR"/>
    <n v="2.7168310392009616"/>
    <n v="0"/>
    <n v="5.5693998336791992"/>
    <n v="8.2862308728801608"/>
    <n v="8.6919509999999995"/>
    <n v="-0.40572012711983874"/>
    <n v="8.6919509999999995"/>
    <n v="-0.40572012711983874"/>
  </r>
  <r>
    <x v="2"/>
    <s v="Otras operadoras"/>
    <x v="6"/>
    <s v="3313004: REPLANTEO 907sucw36652025052600"/>
    <n v="8729714"/>
    <s v="[irvceCNTfF]"/>
    <x v="0"/>
    <s v="Confirmado"/>
    <m/>
    <x v="1045"/>
    <d v="2025-05-29T00:00:00"/>
    <d v="2025-05-29T00:00:00"/>
    <m/>
    <d v="2025-08-26T00:00:00"/>
    <d v="2025-08-27T00:00:00"/>
    <s v="519 CONDOR"/>
    <s v="N/A"/>
    <s v="519 CONDOR"/>
    <n v="2.3111110319077373"/>
    <n v="0"/>
    <n v="5.5693998336791992"/>
    <n v="7.8805108655869365"/>
    <n v="8.0833709999999996"/>
    <n v="-0.20286013441306316"/>
    <n v="8.0833709999999996"/>
    <n v="-0.20286013441306316"/>
  </r>
  <r>
    <x v="2"/>
    <s v="Otras operadoras"/>
    <x v="6"/>
    <s v="3313004: REPLANTEO 907sucw33982025052600"/>
    <n v="8729741"/>
    <s v="[irvceCNTfF]"/>
    <x v="0"/>
    <s v="Confirmado"/>
    <m/>
    <x v="1045"/>
    <d v="2025-05-29T00:00:00"/>
    <d v="2025-05-2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36812025052600"/>
    <n v="8729704"/>
    <s v="[irvceCNTfF]"/>
    <x v="0"/>
    <s v="Confirmado"/>
    <m/>
    <x v="1045"/>
    <d v="2025-05-29T00:00:00"/>
    <d v="2025-05-29T00:00:00"/>
    <m/>
    <d v="2025-08-26T00:00:00"/>
    <d v="2025-08-27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5008: REPLANTEO 907sucw36882025052600"/>
    <n v="8729692"/>
    <s v="[irvceCNTfF]"/>
    <x v="0"/>
    <s v="Confirmado"/>
    <m/>
    <x v="1045"/>
    <d v="2025-05-29T00:00:00"/>
    <d v="2025-05-29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34182025052600"/>
    <n v="8729736"/>
    <s v="[irvceCNTfF]"/>
    <x v="0"/>
    <s v="Confirmado"/>
    <m/>
    <x v="1045"/>
    <d v="2025-05-29T00:00:00"/>
    <d v="2025-05-29T00:00:00"/>
    <m/>
    <d v="2025-08-04T00:00:00"/>
    <d v="2025-08-05T00:00:00"/>
    <s v="519 CONDOR"/>
    <s v="N/A"/>
    <s v="519 CONDOR"/>
    <n v="2.7168310392009616"/>
    <n v="0"/>
    <n v="5.5693998336791992"/>
    <n v="8.2862308728801608"/>
    <n v="6.8662109999999998"/>
    <n v="1.420019872880161"/>
    <n v="6.8662109999999998"/>
    <n v="1.420019872880161"/>
  </r>
  <r>
    <x v="2"/>
    <s v="Otras operadoras"/>
    <x v="6"/>
    <s v="3310004: REPLANTEO 907sucw34392025052600"/>
    <n v="8729729"/>
    <s v="[irvceCNTfF]"/>
    <x v="0"/>
    <s v="Confirmado"/>
    <m/>
    <x v="1045"/>
    <d v="2025-05-29T00:00:00"/>
    <d v="2025-05-29T00:00:00"/>
    <m/>
    <d v="2025-10-17T00:00:00"/>
    <d v="2025-10-19T00:00:00"/>
    <s v="519 CONDOR"/>
    <s v="N/A"/>
    <s v="519 CONDOR"/>
    <n v="1.0939510168468356"/>
    <n v="0"/>
    <n v="5.5693998336791992"/>
    <n v="6.6633508505260348"/>
    <n v="7.0690710000000001"/>
    <n v="-0.40572014947396529"/>
    <n v="7.0690710000000001"/>
    <n v="-0.40572014947396529"/>
  </r>
  <r>
    <x v="2"/>
    <s v="Otras operadoras"/>
    <x v="6"/>
    <s v="3310007: REPLANTEO 907sucw41832025052700"/>
    <n v="8730269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2: REPLANTEO 907sucw38122025052700"/>
    <n v="8730253"/>
    <s v="[irvceCNTfF]"/>
    <x v="0"/>
    <s v="Confirmado"/>
    <m/>
    <x v="1046"/>
    <d v="2025-05-30T00:00:00"/>
    <d v="2025-05-30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3004: REPLANTEO 907sucw38492025052700"/>
    <n v="8730254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42092025052700"/>
    <n v="8730277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4: REPLANTEO 907sucw42152025052700"/>
    <n v="8730281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3003: REPLANTEO 907sucw41092025052700"/>
    <n v="8730262"/>
    <s v="[irvceCNTfF]"/>
    <x v="0"/>
    <s v="Confirmado"/>
    <m/>
    <x v="1046"/>
    <d v="2025-05-30T00:00:00"/>
    <d v="2025-05-30T00:00:00"/>
    <m/>
    <d v="2025-08-04T00:00:00"/>
    <d v="2025-08-05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4: REPLANTEO 907sucw42142025052700"/>
    <n v="8730278"/>
    <s v="[irvceCNTfF]"/>
    <x v="0"/>
    <s v="Confirmado"/>
    <m/>
    <x v="1046"/>
    <d v="2025-05-30T00:00:00"/>
    <d v="2025-05-30T00:00:00"/>
    <m/>
    <d v="2025-08-26T00:00:00"/>
    <d v="2025-08-27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4: REPLANTEO 907sucw41872025052700"/>
    <n v="8730272"/>
    <s v="[irvceCNTfF]"/>
    <x v="0"/>
    <s v="Confirmado"/>
    <m/>
    <x v="1046"/>
    <d v="2025-05-30T00:00:00"/>
    <d v="2025-05-3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43012025052800"/>
    <n v="8730312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5008: REPLANTEO 907sucw43152025052800"/>
    <n v="8730310"/>
    <s v="[irvceCNTfF]"/>
    <x v="0"/>
    <s v="Confirmado"/>
    <m/>
    <x v="978"/>
    <d v="2025-06-02T00:00:00"/>
    <d v="2025-06-02T00:00:00"/>
    <m/>
    <d v="2025-10-19T00:00:00"/>
    <d v="2025-10-20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4: REPLANTEO 907sucw42992025052800"/>
    <n v="8730313"/>
    <s v="[irvceCNTfF]"/>
    <x v="0"/>
    <s v="Confirmado"/>
    <m/>
    <x v="978"/>
    <d v="2025-06-02T00:00:00"/>
    <d v="2025-06-02T00:00:00"/>
    <m/>
    <d v="2025-07-26T00:00:00"/>
    <d v="2025-09-30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3004: REPLANTEO 907sucw42232025052800"/>
    <n v="8730321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4: REPLANTEO 907sucw42902025052800"/>
    <n v="8730315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5008: REPLANTEO 907sucw42212025052800"/>
    <n v="8730322"/>
    <s v="[irvceCNTfF]"/>
    <x v="0"/>
    <s v="Confirmado"/>
    <m/>
    <x v="978"/>
    <d v="2025-06-02T00:00:00"/>
    <d v="2025-06-02T00:00:00"/>
    <m/>
    <d v="2025-08-22T00:00:00"/>
    <d v="2025-08-23T00:00:00"/>
    <s v="519 CONDOR"/>
    <s v="N/A"/>
    <s v="519 CONDOR"/>
    <n v="1.9053910246145129"/>
    <n v="0"/>
    <n v="5.5693998336791992"/>
    <n v="7.4747908582937121"/>
    <n v="6.4604909999999993"/>
    <n v="1.0142998582937128"/>
    <n v="6.4604909999999993"/>
    <n v="1.0142998582937128"/>
  </r>
  <r>
    <x v="2"/>
    <s v="Otras operadoras"/>
    <x v="6"/>
    <s v="3313004: REPLANTEO 907sucw42382025052800"/>
    <n v="8730318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13004: REPLANTEO 907sucw43662025052800"/>
    <n v="8730307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43252025052800"/>
    <n v="8730308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42982025052800"/>
    <n v="8730314"/>
    <s v="[irvceCNTfF]"/>
    <x v="0"/>
    <s v="Confirmado"/>
    <m/>
    <x v="978"/>
    <d v="2025-06-02T00:00:00"/>
    <d v="2025-06-02T00:00:00"/>
    <m/>
    <d v="2025-08-04T00:00:00"/>
    <d v="2025-08-05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10004: REPLANTEO 907sucw33732025052600"/>
    <n v="8731073"/>
    <s v="[irvceCNTfF]"/>
    <x v="0"/>
    <s v="Confirmado"/>
    <m/>
    <x v="87"/>
    <d v="2025-06-03T00:00:00"/>
    <d v="2025-06-03T00:00:00"/>
    <m/>
    <d v="2025-10-16T00:00:00"/>
    <d v="2025-10-17T00:00:00"/>
    <s v="519 CONDOR"/>
    <s v="N/A"/>
    <s v="519 CONDOR"/>
    <n v="3.5282710537874102"/>
    <n v="0"/>
    <n v="5.5693998336791992"/>
    <n v="9.0976708874666095"/>
    <n v="9.3005309999999994"/>
    <n v="-0.20286011253338998"/>
    <n v="9.3005309999999994"/>
    <n v="-0.20286011253338998"/>
  </r>
  <r>
    <x v="2"/>
    <s v="Otras operadoras"/>
    <x v="6"/>
    <s v="3313004: REPLANTEO 907sucw29842025052200"/>
    <n v="8731074"/>
    <s v="[irvceCNTfF]"/>
    <x v="0"/>
    <s v="Confirmado"/>
    <m/>
    <x v="87"/>
    <d v="2025-06-03T00:00:00"/>
    <d v="2025-06-03T00:00:00"/>
    <m/>
    <d v="2025-08-04T00:00:00"/>
    <d v="2025-08-05T00:00:00"/>
    <s v="519 CONDOR"/>
    <s v="N/A"/>
    <s v="519 CONDOR"/>
    <n v="3.5282710537874102"/>
    <n v="0"/>
    <n v="5.5693998336791992"/>
    <n v="9.0976708874666095"/>
    <n v="8.8948110000000007"/>
    <n v="0.20285988746660877"/>
    <n v="8.8948110000000007"/>
    <n v="0.20285988746660877"/>
  </r>
  <r>
    <x v="2"/>
    <s v="Otras operadoras"/>
    <x v="6"/>
    <s v="3313004: REPLANTEO 907sucw51532025060200"/>
    <n v="8732006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5008: REPLANTEO 907sucw51782025060200"/>
    <n v="8732003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50932025060200"/>
    <n v="8732031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4: REPLANTEO 907sucw51242025060200"/>
    <n v="8732020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3004: REPLANTEO 907sucw51022025060200"/>
    <n v="8732027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52412025060200"/>
    <n v="8731975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51722025060200"/>
    <n v="8732004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5008: REPLANTEO 907sucw52652025060200"/>
    <n v="8731960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51682025060200"/>
    <n v="8732005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21007: REPLANTEO 907sucw53942025060200"/>
    <n v="8731928"/>
    <s v="[irvceCNTfF]"/>
    <x v="0"/>
    <s v="Confirmado"/>
    <m/>
    <x v="1047"/>
    <d v="2025-06-05T00:00:00"/>
    <d v="2025-06-05T00:00:00"/>
    <m/>
    <d v="2025-10-17T00:00:00"/>
    <d v="2025-10-19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15008: REPLANTEO 907sucw52602025060200"/>
    <n v="8731965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50982025060200"/>
    <n v="8732028"/>
    <s v="[irvceCNTfF]"/>
    <x v="0"/>
    <s v="Confirmado"/>
    <m/>
    <x v="1047"/>
    <d v="2025-06-05T00:00:00"/>
    <d v="2025-06-05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51272025060200"/>
    <n v="8732016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5008: REPLANTEO 907sucw51852025060200"/>
    <n v="8732001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52062025060200"/>
    <n v="8731978"/>
    <s v="[irvceCNTfF]"/>
    <x v="0"/>
    <s v="Confirmado"/>
    <m/>
    <x v="1047"/>
    <d v="2025-06-05T00:00:00"/>
    <d v="2025-06-05T00:00:00"/>
    <m/>
    <d v="2025-08-22T00:00:00"/>
    <d v="2025-09-10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5008: REPLANTEO 907sucw53632025060200"/>
    <n v="8731936"/>
    <s v="[irvceCNTfF]"/>
    <x v="0"/>
    <s v="Confirmado"/>
    <m/>
    <x v="1047"/>
    <d v="2025-06-05T00:00:00"/>
    <d v="2025-06-05T00:00:00"/>
    <m/>
    <d v="2025-08-22T00:00:00"/>
    <d v="2025-08-23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5008: REPLANTEO 907sucw53582025060200"/>
    <n v="8731939"/>
    <s v="[irvceCNTfF]"/>
    <x v="0"/>
    <s v="Confirmado"/>
    <m/>
    <x v="1047"/>
    <d v="2025-06-05T00:00:00"/>
    <d v="2025-06-05T00:00:00"/>
    <m/>
    <d v="2025-10-17T00:00:00"/>
    <d v="2025-10-18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57252025060300"/>
    <n v="8732545"/>
    <s v="[irvceCNTfF]"/>
    <x v="0"/>
    <s v="Confirmado"/>
    <m/>
    <x v="1048"/>
    <d v="2025-06-06T00:00:00"/>
    <d v="2025-06-06T00:00:00"/>
    <m/>
    <d v="2025-08-26T00:00:00"/>
    <d v="2025-08-27T00:00:00"/>
    <s v="519 CONDOR"/>
    <s v="N/A"/>
    <s v="519 CONDOR"/>
    <n v="1.4996710173212886"/>
    <n v="0"/>
    <n v="5.5693998336791992"/>
    <n v="7.0690708510004878"/>
    <n v="7.4747909999999997"/>
    <n v="-0.40572014899951192"/>
    <n v="7.4747909999999997"/>
    <n v="-0.40572014899951192"/>
  </r>
  <r>
    <x v="2"/>
    <s v="Otras operadoras"/>
    <x v="6"/>
    <s v="3313004: REPLANTEO 907sucw57302025060300"/>
    <n v="8732551"/>
    <s v="[irvceCNTfF]"/>
    <x v="0"/>
    <s v="Confirmado"/>
    <m/>
    <x v="1048"/>
    <d v="2025-06-06T00:00:00"/>
    <d v="2025-06-06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58782025060300"/>
    <n v="8732609"/>
    <s v="[irvceCNTfF]"/>
    <x v="0"/>
    <s v="Confirmado"/>
    <m/>
    <x v="1048"/>
    <d v="2025-06-06T00:00:00"/>
    <d v="2025-06-06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57742025060300"/>
    <n v="8732572"/>
    <s v="[irvceCNTfF]"/>
    <x v="0"/>
    <s v="Confirmado"/>
    <m/>
    <x v="1048"/>
    <d v="2025-06-06T00:00:00"/>
    <d v="2025-06-06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55802025060300"/>
    <n v="8732501"/>
    <s v="[irvceCNTfF]"/>
    <x v="0"/>
    <s v="Confirmado"/>
    <m/>
    <x v="1048"/>
    <d v="2025-06-06T00:00:00"/>
    <d v="2025-06-06T00:00:00"/>
    <m/>
    <d v="2025-08-04T00:00:00"/>
    <d v="2025-08-05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4: REPLANTEO 907sucw58762025060300"/>
    <n v="8732606"/>
    <s v="[irvceCNTfF]"/>
    <x v="0"/>
    <s v="Confirmado"/>
    <m/>
    <x v="1048"/>
    <d v="2025-06-06T00:00:00"/>
    <d v="2025-06-06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59902025060400"/>
    <n v="8732810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59882025060400"/>
    <n v="8732811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59972025060400"/>
    <n v="8732808"/>
    <s v="[irvceCNTfF]"/>
    <x v="0"/>
    <s v="Confirmado"/>
    <m/>
    <x v="973"/>
    <d v="2025-06-09T00:00:00"/>
    <d v="2025-06-09T00:00:00"/>
    <m/>
    <d v="2025-10-18T00:00:00"/>
    <d v="2025-10-1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31003: REPLANTEO 907sucw60022025060400"/>
    <n v="8732809"/>
    <s v="[irve]"/>
    <x v="3"/>
    <s v="Sin Comenzar"/>
    <m/>
    <x v="973"/>
    <d v="2025-06-09T00:00:00"/>
    <d v="2025-06-09T00:00:00"/>
    <m/>
    <m/>
    <m/>
    <s v="519 CONDOR"/>
    <s v="N/A"/>
    <s v="519 CONDOR"/>
    <n v="0.89109100979083777"/>
    <n v="0"/>
    <n v="5.5693998336791992"/>
    <n v="6.460490843470037"/>
    <n v="6.1693999999999996"/>
    <n v="0.29109084347003744"/>
    <n v="0"/>
    <n v="6.460490843470037"/>
  </r>
  <r>
    <x v="2"/>
    <s v="Otras operadoras"/>
    <x v="6"/>
    <s v="3322001: REPLANTEO 907sucw61652025060400"/>
    <n v="8732805"/>
    <s v="[irvceCNTfF]"/>
    <x v="0"/>
    <s v="Confirmado"/>
    <m/>
    <x v="973"/>
    <d v="2025-06-09T00:00:00"/>
    <d v="2025-06-09T00:00:00"/>
    <m/>
    <d v="2025-10-18T00:00:00"/>
    <d v="2025-12-11T00:00:00"/>
    <s v="519 CONDOR"/>
    <s v="N/A"/>
    <s v="519 CONDOR"/>
    <n v="0.89109100000000008"/>
    <n v="0"/>
    <n v="5.5693999999999999"/>
    <n v="6.4604910000000002"/>
    <n v="6.4490509999999999"/>
    <n v="1.1440000000000339E-2"/>
    <n v="6.4604909999999993"/>
    <n v="0"/>
  </r>
  <r>
    <x v="2"/>
    <s v="Otras operadoras"/>
    <x v="6"/>
    <s v="3320004: REPLANTEO 907sucw61762025060400"/>
    <n v="8732802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4002: REPLANTEO 907sucw61872025060400"/>
    <n v="8732803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0004: REPLANTEO 907sucw61912025060400"/>
    <n v="8732801"/>
    <s v="[irvceCNTfF]"/>
    <x v="0"/>
    <s v="Confirmado"/>
    <m/>
    <x v="973"/>
    <d v="2025-06-09T00:00:00"/>
    <d v="2025-06-09T00:00:00"/>
    <m/>
    <d v="2025-10-18T00:00:00"/>
    <d v="2025-12-10T00:00:00"/>
    <s v="519 CONDOR"/>
    <s v="N/A"/>
    <s v="519 CONDOR"/>
    <n v="0.89109100000000008"/>
    <n v="0"/>
    <n v="5.5693999999999999"/>
    <n v="6.4604910000000002"/>
    <n v="6.4604909999999993"/>
    <n v="0"/>
    <n v="6.6633509999999996"/>
    <n v="-0.20285999999999937"/>
  </r>
  <r>
    <x v="2"/>
    <s v="Otras operadoras"/>
    <x v="6"/>
    <s v="3320004: REPLANTEO 907sucw62382025060400"/>
    <n v="8732797"/>
    <s v="[irvceCNTfF]"/>
    <x v="0"/>
    <s v="Confirmado"/>
    <m/>
    <x v="973"/>
    <d v="2025-06-09T00:00:00"/>
    <d v="2025-06-09T00:00:00"/>
    <m/>
    <d v="2025-08-22T00:00:00"/>
    <d v="2025-08-23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4: REPLANTEO 907sucw62032025060400"/>
    <n v="8732799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1002: REPLANTEO 907sucw62482025060400"/>
    <n v="8732795"/>
    <s v="[irvceCNTfF]"/>
    <x v="0"/>
    <s v="Confirmado"/>
    <m/>
    <x v="973"/>
    <d v="2025-06-09T00:00:00"/>
    <d v="2025-06-0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4001: REPLANTEO 907sucw62582025060400"/>
    <n v="8732793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1002: REPLANTEO 907sucw62432025060400"/>
    <n v="8732796"/>
    <s v="[irvceCNTfF]"/>
    <x v="0"/>
    <s v="Confirmado"/>
    <m/>
    <x v="973"/>
    <d v="2025-06-09T00:00:00"/>
    <d v="2025-06-0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62722025060400"/>
    <n v="8732791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62762025060400"/>
    <n v="8732789"/>
    <s v="[irvceCNTfF]"/>
    <x v="0"/>
    <s v="Confirmado"/>
    <m/>
    <x v="973"/>
    <d v="2025-06-09T00:00:00"/>
    <d v="2025-06-09T00:00:00"/>
    <m/>
    <d v="2025-08-25T00:00:00"/>
    <d v="2025-08-26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62962025060400"/>
    <n v="8732786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0547710000000006"/>
    <n v="0.40571984347003642"/>
    <n v="6.0547710000000006"/>
    <n v="0.40571984347003642"/>
  </r>
  <r>
    <x v="2"/>
    <s v="Otras operadoras"/>
    <x v="6"/>
    <s v="3313004: REPLANTEO 907sucw62752025060400"/>
    <n v="8732790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62842025060400"/>
    <n v="8732787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21007: REPLANTEO 907sucw63492025060400"/>
    <n v="8732784"/>
    <s v="[irvceCNTfF]"/>
    <x v="0"/>
    <s v="Confirmado"/>
    <m/>
    <x v="973"/>
    <d v="2025-06-09T00:00:00"/>
    <d v="2025-06-09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63092025060400"/>
    <n v="8732785"/>
    <s v="[irvceCNTfF]"/>
    <x v="0"/>
    <s v="Confirmado"/>
    <m/>
    <x v="973"/>
    <d v="2025-06-09T00:00:00"/>
    <d v="2025-06-09T00:00:00"/>
    <m/>
    <d v="2025-08-04T00:00:00"/>
    <d v="2025-08-05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0011: REPLANTEO 907sucw67682025060900"/>
    <n v="8734106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11: REPLANTEO 907sucw68442025060900"/>
    <n v="8734128"/>
    <s v="[irvceCNTfF]"/>
    <x v="0"/>
    <s v="Confirmado"/>
    <m/>
    <x v="975"/>
    <d v="2025-06-12T00:00:00"/>
    <d v="2025-06-12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67612025060900"/>
    <n v="8734103"/>
    <s v="[irvceCNTfF]"/>
    <x v="0"/>
    <s v="Confirmado"/>
    <m/>
    <x v="975"/>
    <d v="2025-06-12T00:00:00"/>
    <d v="2025-06-12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1: REPLANTEO 907sucw67792025060900"/>
    <n v="8734111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4: REPLANTEO 907sucw67652025060900"/>
    <n v="8734107"/>
    <s v="[irvceCNTfF]"/>
    <x v="0"/>
    <s v="Confirmado"/>
    <m/>
    <x v="975"/>
    <d v="2025-06-12T00:00:00"/>
    <d v="2025-06-12T00:00:00"/>
    <m/>
    <d v="2025-08-04T00:00:00"/>
    <d v="2025-08-05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1: REPLANTEO 907sucw68502025060900"/>
    <n v="8734132"/>
    <s v="[irvceCNTfF]"/>
    <x v="0"/>
    <s v="Confirmado"/>
    <m/>
    <x v="975"/>
    <d v="2025-06-12T00:00:00"/>
    <d v="2025-06-12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5008: REPLANTEO 907sucw69032025060900"/>
    <n v="8734137"/>
    <s v="[irvceCNTfF]"/>
    <x v="0"/>
    <s v="Confirmado"/>
    <m/>
    <x v="975"/>
    <d v="2025-06-12T00:00:00"/>
    <d v="2025-06-12T00:00:00"/>
    <m/>
    <d v="2025-08-22T00:00:00"/>
    <d v="2025-08-23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1: REPLANTEO 907sucw68292025060900"/>
    <n v="8734124"/>
    <s v="[irvceCNTfF]"/>
    <x v="0"/>
    <s v="Confirmado"/>
    <m/>
    <x v="975"/>
    <d v="2025-06-12T00:00:00"/>
    <d v="2025-06-12T00:00:00"/>
    <m/>
    <d v="2025-10-18T00:00:00"/>
    <d v="2025-10-20T00:00:00"/>
    <s v="519 CONDOR"/>
    <s v="N/A"/>
    <s v="519 CONDOR"/>
    <n v="1.0939510168468356"/>
    <n v="0"/>
    <n v="5.5693998336791992"/>
    <n v="6.6633508505260348"/>
    <n v="6.0547710000000006"/>
    <n v="0.60857985052603425"/>
    <n v="6.0547710000000006"/>
    <n v="0.60857985052603425"/>
  </r>
  <r>
    <x v="2"/>
    <s v="Otras operadoras"/>
    <x v="6"/>
    <s v="3310011: REPLANTEO 907sucw67522025060900"/>
    <n v="8734099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0011: REPLANTEO 907sucw67812025060900"/>
    <n v="8734113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3004: REPLANTEO 907sucw67562025060900"/>
    <n v="8734100"/>
    <s v="[irvceCNTfF]"/>
    <x v="0"/>
    <s v="Confirmado"/>
    <m/>
    <x v="975"/>
    <d v="2025-06-12T00:00:00"/>
    <d v="2025-06-12T00:00:00"/>
    <m/>
    <d v="2025-08-04T00:00:00"/>
    <d v="2025-08-05T00:00:00"/>
    <s v="519 CONDOR"/>
    <s v="N/A"/>
    <s v="519 CONDOR"/>
    <n v="0.89109100979083777"/>
    <n v="0"/>
    <n v="5.5693998336791992"/>
    <n v="6.460490843470037"/>
    <n v="6.2576309999999999"/>
    <n v="0.20285984347003705"/>
    <n v="6.2576309999999999"/>
    <n v="0.20285984347003705"/>
  </r>
  <r>
    <x v="2"/>
    <s v="Otras operadoras"/>
    <x v="6"/>
    <s v="3310011: REPLANTEO 907sucw67462025060900"/>
    <n v="8734095"/>
    <s v="[irvceCNTfF]"/>
    <x v="0"/>
    <s v="Confirmado"/>
    <m/>
    <x v="975"/>
    <d v="2025-06-12T00:00:00"/>
    <d v="2025-06-12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13004: REPLANTEO 907sucw71332025061000"/>
    <n v="8734558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1: REPLANTEO 907sucw74282025061000"/>
    <n v="8734429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2001: REPLANTEO 907sucw73872025061000"/>
    <n v="8734444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71982025061000"/>
    <n v="8734531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1: REPLANTEO 907sucw73492025061000"/>
    <n v="8734457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72042025061000"/>
    <n v="8734527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74692025061000"/>
    <n v="8734375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72822025061000"/>
    <n v="8734481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8: REPLANTEO 907sucw72602025061000"/>
    <n v="8734498"/>
    <s v="[irvceCNTfF]"/>
    <x v="0"/>
    <s v="Confirmado"/>
    <m/>
    <x v="1049"/>
    <d v="2025-06-13T00:00:00"/>
    <d v="2025-06-13T00:00:00"/>
    <m/>
    <d v="2025-08-22T00:00:00"/>
    <d v="2025-08-23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1002: REPLANTEO 907sucw73202025061000"/>
    <n v="8734461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1: REPLANTEO 907sucw73672025061000"/>
    <n v="8734452"/>
    <s v="[irvceCNTfF]"/>
    <x v="0"/>
    <s v="Confirmado"/>
    <m/>
    <x v="1049"/>
    <d v="2025-06-13T00:00:00"/>
    <d v="2025-06-13T00:00:00"/>
    <m/>
    <d v="2025-10-17T00:00:00"/>
    <d v="2025-10-19T00:00:00"/>
    <s v="519 CONDOR"/>
    <s v="N/A"/>
    <s v="519 CONDOR"/>
    <n v="0.68823100955361127"/>
    <n v="0"/>
    <n v="5.5693998336791992"/>
    <n v="6.2576308432328105"/>
    <n v="6.6633509999999996"/>
    <n v="-0.40572015676718909"/>
    <n v="6.6633509999999996"/>
    <n v="-0.40572015676718909"/>
  </r>
  <r>
    <x v="2"/>
    <s v="Otras operadoras"/>
    <x v="6"/>
    <s v="3310004: REPLANTEO 907sucw74382025061000"/>
    <n v="8734418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4: REPLANTEO 907sucw71782025061000"/>
    <n v="8734533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7025310243772864"/>
    <n v="0"/>
    <n v="5.5693998336791992"/>
    <n v="7.2719308580564856"/>
    <n v="7.8805110000000003"/>
    <n v="-0.60858014194351462"/>
    <n v="7.8805110000000003"/>
    <n v="-0.60858014194351462"/>
  </r>
  <r>
    <x v="2"/>
    <s v="Otras operadoras"/>
    <x v="6"/>
    <s v="3313004: REPLANTEO 907sucw71472025061000"/>
    <n v="8734554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20004: REPLANTEO 907sucw74122025061000"/>
    <n v="8734433"/>
    <s v="[irvceCNTfF]"/>
    <x v="0"/>
    <s v="Confirmado"/>
    <m/>
    <x v="1049"/>
    <d v="2025-06-13T00:00:00"/>
    <d v="2025-06-13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1011: REPLANTEO 907sucw72442025061000"/>
    <n v="8734501"/>
    <s v="[irvceCNTfF]"/>
    <x v="0"/>
    <s v="Confirmado"/>
    <m/>
    <x v="1049"/>
    <d v="2025-06-13T00:00:00"/>
    <d v="2025-06-1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1002: REPLANTEO 907sucw73142025061000"/>
    <n v="8734465"/>
    <s v="[irveCN]"/>
    <x v="4"/>
    <s v="Con PO"/>
    <m/>
    <x v="1049"/>
    <d v="2025-06-13T00:00:00"/>
    <d v="2025-06-13T00:00:00"/>
    <m/>
    <d v="2025-10-18T00:00:00"/>
    <m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71572025061000"/>
    <n v="8734546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13004: REPLANTEO 907sucw74452025061000"/>
    <n v="8734411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4: REPLANTEO 907sucw74042025061000"/>
    <n v="8734437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13004: REPLANTEO 907sucw71122025061000"/>
    <n v="8734566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0939510168468356"/>
    <n v="0"/>
    <n v="5.5693998336791992"/>
    <n v="6.6633508505260348"/>
    <n v="6.0547710000000006"/>
    <n v="0.60857985052603425"/>
    <n v="6.0547710000000006"/>
    <n v="0.60857985052603425"/>
  </r>
  <r>
    <x v="2"/>
    <s v="Otras operadoras"/>
    <x v="6"/>
    <s v="3313004: REPLANTEO 907sucw71212025061000"/>
    <n v="8734563"/>
    <s v="[irvceCNTfF]"/>
    <x v="0"/>
    <s v="Confirmado"/>
    <m/>
    <x v="1049"/>
    <d v="2025-06-13T00:00:00"/>
    <d v="2025-06-13T00:00:00"/>
    <m/>
    <d v="2025-08-25T00:00:00"/>
    <d v="2025-08-26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4001: REPLANTEO 907sucw83572025061600"/>
    <n v="8736130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3004: REPLANTEO 907sucw83502025061600"/>
    <n v="8736133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82652025061600"/>
    <n v="8736154"/>
    <s v="[irvceCNTfF]"/>
    <x v="0"/>
    <s v="Confirmado"/>
    <m/>
    <x v="618"/>
    <d v="2025-06-19T00:00:00"/>
    <d v="2025-06-1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81232025061600"/>
    <n v="8736221"/>
    <s v="[irvceCNTfF]"/>
    <x v="0"/>
    <s v="Confirmado"/>
    <m/>
    <x v="618"/>
    <d v="2025-06-19T00:00:00"/>
    <d v="2025-06-19T00:00:00"/>
    <m/>
    <d v="2025-08-22T00:00:00"/>
    <d v="2025-08-23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83422025061600"/>
    <n v="8736140"/>
    <s v="[irvceCNTfF]"/>
    <x v="0"/>
    <s v="Confirmado"/>
    <m/>
    <x v="618"/>
    <d v="2025-06-19T00:00:00"/>
    <d v="2025-06-19T00:00:00"/>
    <m/>
    <d v="2025-08-22T00:00:00"/>
    <d v="2025-08-23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3004: REPLANTEO 907sucw83802025061600"/>
    <n v="8736088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4: REPLANTEO 907sucw83832025061600"/>
    <n v="8736083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22005: REPLANTEO 907sucw81432025061600"/>
    <n v="8736217"/>
    <s v="[irvceCNTfF]"/>
    <x v="0"/>
    <s v="Confirmado"/>
    <m/>
    <x v="618"/>
    <d v="2025-06-19T00:00:00"/>
    <d v="2025-06-1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83002025061600"/>
    <n v="8736149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83472025061600"/>
    <n v="8736137"/>
    <s v="[irvceCNTfF]"/>
    <x v="0"/>
    <s v="Confirmado"/>
    <m/>
    <x v="618"/>
    <d v="2025-06-19T00:00:00"/>
    <d v="2025-06-19T00:00:00"/>
    <m/>
    <d v="2025-08-22T00:00:00"/>
    <d v="2025-08-23T00:00:00"/>
    <s v="519 CONDOR"/>
    <s v="N/A"/>
    <s v="519 CONDOR"/>
    <n v="1.4996710173212886"/>
    <n v="0"/>
    <n v="5.5693998336791992"/>
    <n v="7.0690708510004878"/>
    <n v="6.8662109999999998"/>
    <n v="0.20285985100048798"/>
    <n v="6.8662109999999998"/>
    <n v="0.20285985100048798"/>
  </r>
  <r>
    <x v="2"/>
    <s v="Otras operadoras"/>
    <x v="6"/>
    <s v="3314001: REPLANTEO 907sucw83772025061600"/>
    <n v="8736102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0.68823100955361127"/>
    <n v="0"/>
    <n v="5.5693998336791992"/>
    <n v="6.2576308432328105"/>
    <n v="6.8662109999999998"/>
    <n v="-0.60858015676718935"/>
    <n v="6.8662109999999998"/>
    <n v="-0.60858015676718935"/>
  </r>
  <r>
    <x v="2"/>
    <s v="Otras operadoras"/>
    <x v="6"/>
    <s v="3313004: REPLANTEO 907sucw83672025061600"/>
    <n v="8736123"/>
    <s v="[irvceCNTfF]"/>
    <x v="0"/>
    <s v="Confirmado"/>
    <m/>
    <x v="618"/>
    <d v="2025-06-19T00:00:00"/>
    <d v="2025-06-19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83382025061600"/>
    <n v="8736144"/>
    <s v="[irvceCNTfF]"/>
    <x v="0"/>
    <s v="Confirmado"/>
    <m/>
    <x v="618"/>
    <d v="2025-06-19T00:00:00"/>
    <d v="2025-06-19T00:00:00"/>
    <m/>
    <d v="2025-10-16T00:00:00"/>
    <d v="2025-10-17T00:00:00"/>
    <s v="519 CONDOR"/>
    <s v="N/A"/>
    <s v="519 CONDOR"/>
    <n v="2.7168310392009616"/>
    <n v="0"/>
    <n v="5.5693998336791992"/>
    <n v="8.2862308728801608"/>
    <n v="8.286230999999999"/>
    <n v="-1.2711983821134254E-7"/>
    <n v="8.286230999999999"/>
    <n v="-1.2711983821134254E-7"/>
  </r>
  <r>
    <x v="2"/>
    <s v="Otras operadoras"/>
    <x v="6"/>
    <s v="3363002: REPLANTEO 907sucw84622025061700"/>
    <n v="8736747"/>
    <s v="[irvceCNTfF]"/>
    <x v="0"/>
    <s v="Confirmado"/>
    <m/>
    <x v="1050"/>
    <d v="2025-06-20T00:00:00"/>
    <d v="2025-06-20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84962025061700"/>
    <n v="8736759"/>
    <s v="[irvceCNTfF]"/>
    <x v="0"/>
    <s v="Confirmado"/>
    <m/>
    <x v="1050"/>
    <d v="2025-06-20T00:00:00"/>
    <d v="2025-06-20T00:00:00"/>
    <m/>
    <d v="2025-08-25T00:00:00"/>
    <d v="2025-08-26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86282025061700"/>
    <n v="8736766"/>
    <s v="[irvceCNTfF]"/>
    <x v="0"/>
    <s v="Confirmado"/>
    <m/>
    <x v="1050"/>
    <d v="2025-06-20T00:00:00"/>
    <d v="2025-06-20T00:00:00"/>
    <m/>
    <d v="2025-08-25T00:00:00"/>
    <d v="2025-08-26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5: REPLANTEO 907sucw88012025061700"/>
    <n v="8736778"/>
    <s v="[irvceCNTfF]"/>
    <x v="0"/>
    <s v="Confirmado"/>
    <m/>
    <x v="1050"/>
    <d v="2025-06-20T00:00:00"/>
    <d v="2025-06-20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63002: REPLANTEO 907sucw85832025061700"/>
    <n v="8736764"/>
    <s v="[irvceCNTfF]"/>
    <x v="0"/>
    <s v="Confirmado"/>
    <m/>
    <x v="1050"/>
    <d v="2025-06-20T00:00:00"/>
    <d v="2025-06-20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2005: REPLANTEO 907sucw88092025061700"/>
    <n v="8736780"/>
    <s v="[irvceCNTfF]"/>
    <x v="0"/>
    <s v="Confirmado"/>
    <m/>
    <x v="1050"/>
    <d v="2025-06-20T00:00:00"/>
    <d v="2025-06-20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3002: REPLANTEO 907sucw84702025061700"/>
    <n v="8736752"/>
    <s v="[irve]"/>
    <x v="3"/>
    <s v="Sin Comenzar"/>
    <m/>
    <x v="1050"/>
    <d v="2025-06-20T00:00:00"/>
    <d v="2025-06-20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20004: REPLANTEO 907sucw86852025061700"/>
    <n v="8736772"/>
    <s v="[irvceCNTfF]"/>
    <x v="0"/>
    <s v="Confirmado"/>
    <m/>
    <x v="1050"/>
    <d v="2025-06-20T00:00:00"/>
    <d v="2025-06-20T00:00:00"/>
    <m/>
    <d v="2025-08-25T00:00:00"/>
    <d v="2025-08-26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7002: REPLANTEO 907sucw90802025061800"/>
    <n v="8736955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93332025061800"/>
    <n v="8736973"/>
    <s v="[irvceCNTfF]"/>
    <x v="0"/>
    <s v="Confirmado"/>
    <m/>
    <x v="184"/>
    <d v="2025-06-23T00:00:00"/>
    <d v="2025-06-23T00:00:00"/>
    <m/>
    <d v="2025-08-25T00:00:00"/>
    <d v="2025-08-26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62005: REPLANTEO 907sucw90322025061800"/>
    <n v="8736952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5008: REPLANTEO 907sucw92292025061800"/>
    <n v="8736965"/>
    <s v="[irvceCNTfF]"/>
    <x v="0"/>
    <s v="Confirmado"/>
    <m/>
    <x v="184"/>
    <d v="2025-06-23T00:00:00"/>
    <d v="2025-06-23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1004: REPLANTEO 907sucw91532025061800"/>
    <n v="8736959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2005: REPLANTEO 907sucw90812025061800"/>
    <n v="8736956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5: REPLANTEO 907sucw91922025061800"/>
    <n v="8736961"/>
    <s v="[irve]"/>
    <x v="3"/>
    <s v="Sin Comenzar"/>
    <m/>
    <x v="184"/>
    <d v="2025-06-23T00:00:00"/>
    <d v="2025-06-23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10004: REPLANTEO 907sucw93432025061800"/>
    <n v="8736974"/>
    <s v="[irvceCNTfF]"/>
    <x v="0"/>
    <s v="Confirmado"/>
    <m/>
    <x v="184"/>
    <d v="2025-06-23T00:00:00"/>
    <d v="2025-06-23T00:00:00"/>
    <m/>
    <d v="2025-10-17T00:00:00"/>
    <d v="2025-10-18T00:00:00"/>
    <s v="519 CONDOR"/>
    <s v="N/A"/>
    <s v="519 CONDOR"/>
    <n v="2.5139710321449638"/>
    <n v="0"/>
    <n v="5.5693998336791992"/>
    <n v="8.083370865824163"/>
    <n v="8.0833709999999996"/>
    <n v="-1.3417583666353039E-7"/>
    <n v="8.0833709999999996"/>
    <n v="-1.3417583666353039E-7"/>
  </r>
  <r>
    <x v="2"/>
    <s v="Otras operadoras"/>
    <x v="6"/>
    <s v="3367002: REPLANTEO 907sucw90342025061800"/>
    <n v="8736953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2005: REPLANTEO 907sucw91072025061800"/>
    <n v="8736957"/>
    <s v="[irvceCNTfF]"/>
    <x v="0"/>
    <s v="Confirmado"/>
    <m/>
    <x v="184"/>
    <d v="2025-06-23T00:00:00"/>
    <d v="2025-06-23T00:00:00"/>
    <m/>
    <d v="2025-10-17T00:00:00"/>
    <d v="2025-10-19T00:00:00"/>
    <s v="519 CONDOR"/>
    <s v="N/A"/>
    <s v="519 CONDOR"/>
    <n v="1.4996710173212886"/>
    <n v="0"/>
    <n v="5.5693998336791992"/>
    <n v="7.0690708510004878"/>
    <n v="6.8662109999999998"/>
    <n v="0.20285985100048798"/>
    <n v="6.8662109999999998"/>
    <n v="0.20285985100048798"/>
  </r>
  <r>
    <x v="2"/>
    <s v="Otras operadoras"/>
    <x v="6"/>
    <s v="3367002: REPLANTEO 907sucw92102025061800"/>
    <n v="8736963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7002: REPLANTEO 907sucw91692025061800"/>
    <n v="8736960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2005: REPLANTEO 907sucw92182025061800"/>
    <n v="8736964"/>
    <s v="[irvceCNTfF]"/>
    <x v="0"/>
    <s v="Confirmado"/>
    <m/>
    <x v="184"/>
    <d v="2025-06-23T00:00:00"/>
    <d v="2025-06-23T00:00:00"/>
    <m/>
    <d v="2025-10-17T00:00:00"/>
    <d v="2025-12-11T00:00:00"/>
    <s v="519 CONDOR"/>
    <s v="N/A"/>
    <s v="519 CONDOR"/>
    <n v="0.485371"/>
    <n v="0"/>
    <n v="5.5693999999999999"/>
    <n v="6.0547709999999997"/>
    <n v="6.0690710000000001"/>
    <n v="-1.4300000000000423E-2"/>
    <n v="6.0547710000000006"/>
    <n v="0"/>
  </r>
  <r>
    <x v="2"/>
    <s v="Otras operadoras"/>
    <x v="6"/>
    <s v="3362005: REPLANTEO 907sucw92662025061800"/>
    <n v="8736969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92542025061800"/>
    <n v="8736967"/>
    <s v="[irvceCNTfF]"/>
    <x v="0"/>
    <s v="Confirmado"/>
    <m/>
    <x v="184"/>
    <d v="2025-06-23T00:00:00"/>
    <d v="2025-06-23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02662025062300"/>
    <n v="8738403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7025310243772864"/>
    <n v="0"/>
    <n v="5.5693998336791992"/>
    <n v="7.2719308580564856"/>
    <n v="7.0690710000000001"/>
    <n v="0.20285985805648554"/>
    <n v="7.0690710000000001"/>
    <n v="0.20285985805648554"/>
  </r>
  <r>
    <x v="2"/>
    <s v="Otras operadoras"/>
    <x v="6"/>
    <s v="3321010: REPLANTEO 907sucw01022025062300"/>
    <n v="8738380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12: REPLANTEO 907sucw01942025062300"/>
    <n v="8738393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21001: REPLANTEO 907sucw00992025062300"/>
    <n v="8738378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1.2968110170840621"/>
    <n v="0"/>
    <n v="5.5693998336791992"/>
    <n v="6.8662108507632613"/>
    <n v="5.8519110000000003"/>
    <n v="1.014299850763261"/>
    <n v="5.8519110000000003"/>
    <n v="1.014299850763261"/>
  </r>
  <r>
    <x v="2"/>
    <s v="Otras operadoras"/>
    <x v="6"/>
    <s v="3313003: REPLANTEO 907sucw00602025062300"/>
    <n v="8738358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02132025062300"/>
    <n v="8738394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00582025062300"/>
    <n v="8738357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21010: REPLANTEO 907sucw00722025062300"/>
    <n v="8738371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2.1082510316705108"/>
    <n v="0"/>
    <n v="5.5693998336791992"/>
    <n v="7.67765086534971"/>
    <n v="6.8662109999999998"/>
    <n v="0.81143986534971013"/>
    <n v="6.8662109999999998"/>
    <n v="0.81143986534971013"/>
  </r>
  <r>
    <x v="2"/>
    <s v="Otras operadoras"/>
    <x v="6"/>
    <s v="3321001: REPLANTEO 907sucw00652025062300"/>
    <n v="8738361"/>
    <s v="[irvceCNTfF]"/>
    <x v="0"/>
    <s v="Confirmado"/>
    <m/>
    <x v="189"/>
    <d v="2025-06-26T00:00:00"/>
    <d v="2025-06-26T00:00:00"/>
    <m/>
    <d v="2025-10-16T00:00:00"/>
    <d v="2025-10-17T00:00:00"/>
    <s v="519 CONDOR"/>
    <s v="N/A"/>
    <s v="519 CONDOR"/>
    <n v="2.1082510316705108"/>
    <n v="0"/>
    <n v="5.5693998336791992"/>
    <n v="7.67765086534971"/>
    <n v="7.4747909999999997"/>
    <n v="0.20285986534971023"/>
    <n v="7.4747909999999997"/>
    <n v="0.20285986534971023"/>
  </r>
  <r>
    <x v="2"/>
    <s v="Otras operadoras"/>
    <x v="6"/>
    <s v="3310012: REPLANTEO 907sucw02712025062300"/>
    <n v="8738405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3003: REPLANTEO 907sucw00422025062300"/>
    <n v="8738352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00952025062300"/>
    <n v="8738377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02522025062300"/>
    <n v="8738399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1.4996710173212886"/>
    <n v="0"/>
    <n v="5.5693998336791992"/>
    <n v="7.0690708510004878"/>
    <n v="7.2719309999999995"/>
    <n v="-0.20286014899951166"/>
    <n v="7.2719309999999995"/>
    <n v="-0.20286014899951166"/>
  </r>
  <r>
    <x v="2"/>
    <s v="Otras operadoras"/>
    <x v="6"/>
    <s v="3321001: REPLANTEO 907sucw01212025062300"/>
    <n v="8738382"/>
    <s v="[irvceCNTfF]"/>
    <x v="0"/>
    <s v="Confirmado"/>
    <m/>
    <x v="189"/>
    <d v="2025-06-26T00:00:00"/>
    <d v="2025-06-26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4002: REPLANTEO 907sucw02442025062300"/>
    <n v="8738396"/>
    <s v="[irvceCNTfF]"/>
    <x v="0"/>
    <s v="Confirmado"/>
    <m/>
    <x v="189"/>
    <d v="2025-06-26T00:00:00"/>
    <d v="2025-06-26T00:00:00"/>
    <m/>
    <d v="2025-08-25T00:00:00"/>
    <d v="2025-08-26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01322025062300"/>
    <n v="8738386"/>
    <s v="[irvceCNTfF]"/>
    <x v="0"/>
    <s v="Confirmado"/>
    <m/>
    <x v="189"/>
    <d v="2025-06-26T00:00:00"/>
    <d v="2025-06-26T00:00:00"/>
    <m/>
    <d v="2025-08-25T00:00:00"/>
    <d v="2025-08-26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1001: REPLANTEO 907sucw00712025062300"/>
    <n v="8738369"/>
    <s v="[irvceCNTfF]"/>
    <x v="0"/>
    <s v="Confirmado"/>
    <m/>
    <x v="189"/>
    <d v="2025-06-26T00:00:00"/>
    <d v="2025-06-26T00:00:00"/>
    <m/>
    <d v="2025-10-16T00:00:00"/>
    <d v="2025-10-17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21001: REPLANTEO 907sucw01332025062300"/>
    <n v="8738387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02812025062300"/>
    <n v="8738406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21001: REPLANTEO 907sucw00892025062300"/>
    <n v="8738376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4: REPLANTEO 907sucw00702025062300"/>
    <n v="8738366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1010: REPLANTEO 907sucw00842025062300"/>
    <n v="8738373"/>
    <s v="[irvceCNTfF]"/>
    <x v="0"/>
    <s v="Confirmado"/>
    <m/>
    <x v="189"/>
    <d v="2025-06-26T00:00:00"/>
    <d v="2025-06-26T00:00:00"/>
    <m/>
    <d v="2025-10-18T00:00:00"/>
    <d v="2025-10-19T00:00:00"/>
    <s v="519 CONDOR"/>
    <s v="N/A"/>
    <s v="519 CONDOR"/>
    <n v="1.4996710173212886"/>
    <n v="0"/>
    <n v="5.5693998336791992"/>
    <n v="7.0690708510004878"/>
    <n v="6.4604909999999993"/>
    <n v="0.6085798510004885"/>
    <n v="6.4604909999999993"/>
    <n v="0.6085798510004885"/>
  </r>
  <r>
    <x v="2"/>
    <s v="Otras operadoras"/>
    <x v="6"/>
    <s v="3321010: REPLANTEO 907sucw00782025062300"/>
    <n v="8738372"/>
    <s v="[irvceCNTfF]"/>
    <x v="0"/>
    <s v="Confirmado"/>
    <m/>
    <x v="189"/>
    <d v="2025-06-26T00:00:00"/>
    <d v="2025-06-26T00:00:00"/>
    <m/>
    <d v="2025-10-16T00:00:00"/>
    <d v="2025-10-17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13003: REPLANTEO 907sucw00312025062300"/>
    <n v="8738345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02882025062300"/>
    <n v="8738407"/>
    <s v="[irvceCNTfF]"/>
    <x v="0"/>
    <s v="Confirmado"/>
    <m/>
    <x v="189"/>
    <d v="2025-06-26T00:00:00"/>
    <d v="2025-06-26T00:00:00"/>
    <m/>
    <d v="2025-10-18T00:00:00"/>
    <d v="2025-10-19T00:00:00"/>
    <s v="519 CONDOR"/>
    <s v="N/A"/>
    <s v="519 CONDOR"/>
    <n v="1.4996710173212886"/>
    <n v="0"/>
    <n v="5.5693998336791992"/>
    <n v="7.0690708510004878"/>
    <n v="6.6633509999999996"/>
    <n v="0.40571985100048824"/>
    <n v="6.6633509999999996"/>
    <n v="0.40571985100048824"/>
  </r>
  <r>
    <x v="2"/>
    <s v="Otras operadoras"/>
    <x v="6"/>
    <s v="3310012: REPLANTEO 907sucw02942025062300"/>
    <n v="8738408"/>
    <s v="[irvceCNTfF]"/>
    <x v="0"/>
    <s v="Confirmado"/>
    <m/>
    <x v="189"/>
    <d v="2025-06-26T00:00:00"/>
    <d v="2025-06-26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3: REPLANTEO 907sucw01702025062300"/>
    <n v="8738390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1010: REPLANTEO 907sucw01232025062300"/>
    <n v="8738384"/>
    <s v="[irve]"/>
    <x v="3"/>
    <s v="Sin Comenzar"/>
    <m/>
    <x v="189"/>
    <d v="2025-06-26T00:00:00"/>
    <d v="2025-06-26T00:00:00"/>
    <m/>
    <m/>
    <m/>
    <s v="519 CONDOR"/>
    <s v="N/A"/>
    <s v="519 CONDOR"/>
    <n v="0.68823100955361127"/>
    <n v="0"/>
    <n v="5.5693998336791992"/>
    <n v="6.2576308432328105"/>
    <n v="5.7694000000000001"/>
    <n v="0.48823084323281041"/>
    <n v="0"/>
    <n v="6.2576308432328105"/>
  </r>
  <r>
    <x v="2"/>
    <s v="Otras operadoras"/>
    <x v="6"/>
    <s v="3321010: REPLANTEO 907sucw01292025062300"/>
    <n v="8738385"/>
    <s v="[irve]"/>
    <x v="3"/>
    <s v="Sin Comenzar"/>
    <m/>
    <x v="189"/>
    <d v="2025-06-26T00:00:00"/>
    <d v="2025-06-26T00:00:00"/>
    <m/>
    <m/>
    <m/>
    <s v="519 CONDOR"/>
    <s v="N/A"/>
    <s v="519 CONDOR"/>
    <n v="0.48537100249761345"/>
    <n v="0"/>
    <n v="5.5693998336791992"/>
    <n v="6.0547708361768127"/>
    <n v="6.1693999999999996"/>
    <n v="-0.11462916382318689"/>
    <n v="0"/>
    <n v="6.0547708361768127"/>
  </r>
  <r>
    <x v="2"/>
    <s v="Otras operadoras"/>
    <x v="6"/>
    <s v="3313003: REPLANTEO 907sucw00352025062300"/>
    <n v="8738351"/>
    <s v="[irvceCNTfF]"/>
    <x v="0"/>
    <s v="Confirmado"/>
    <m/>
    <x v="189"/>
    <d v="2025-06-26T00:00:00"/>
    <d v="2025-06-26T00:00:00"/>
    <m/>
    <d v="2025-08-22T00:00:00"/>
    <d v="2025-11-15T00:00:00"/>
    <s v="519 CONDOR"/>
    <s v="N/A"/>
    <s v="519 CONDOR"/>
    <n v="0.48537100249761345"/>
    <n v="0"/>
    <n v="5.5693998336791992"/>
    <n v="6.0547708361768127"/>
    <n v="5.85806"/>
    <n v="0.19671083617681262"/>
    <n v="5.8519110000000003"/>
    <n v="0.20285983617681236"/>
  </r>
  <r>
    <x v="2"/>
    <s v="Otras operadoras"/>
    <x v="6"/>
    <s v="3310004: REPLANTEO 907sucw00512025062300"/>
    <n v="8738355"/>
    <s v="[irvceCNTfF]"/>
    <x v="0"/>
    <s v="Confirmado"/>
    <m/>
    <x v="189"/>
    <d v="2025-06-26T00:00:00"/>
    <d v="2025-06-26T00:00:00"/>
    <m/>
    <d v="2025-10-18T00:00:00"/>
    <d v="2025-10-20T00:00:00"/>
    <s v="519 CONDOR"/>
    <s v="N/A"/>
    <s v="519 CONDOR"/>
    <n v="2.3111110319077373"/>
    <n v="0"/>
    <n v="5.5693998336791992"/>
    <n v="7.8805108655869365"/>
    <n v="7.4747909999999997"/>
    <n v="0.40571986558693673"/>
    <n v="7.4747909999999997"/>
    <n v="0.40571986558693673"/>
  </r>
  <r>
    <x v="2"/>
    <s v="Otras operadoras"/>
    <x v="6"/>
    <s v="3310004: REPLANTEO 907sucw01832025062300"/>
    <n v="8738391"/>
    <s v="[irvceCNTfF]"/>
    <x v="0"/>
    <s v="Confirmado"/>
    <m/>
    <x v="189"/>
    <d v="2025-06-26T00:00:00"/>
    <d v="2025-06-26T00:00:00"/>
    <m/>
    <d v="2025-10-18T00:00:00"/>
    <d v="2025-12-11T00:00:00"/>
    <s v="519 CONDOR"/>
    <s v="N/A"/>
    <s v="519 CONDOR"/>
    <n v="1.9053910000000001"/>
    <n v="0"/>
    <n v="5.5693999999999999"/>
    <n v="7.4747909999999997"/>
    <n v="7.0519110000000005"/>
    <n v="0.42287999999999926"/>
    <n v="7.0690710000000001"/>
    <n v="0.40571999999999964"/>
  </r>
  <r>
    <x v="2"/>
    <s v="Otras operadoras"/>
    <x v="6"/>
    <s v="3313003: REPLANTEO 907sucw00292025062300"/>
    <n v="8738342"/>
    <s v="[irvceCNTfF]"/>
    <x v="0"/>
    <s v="Confirmado"/>
    <m/>
    <x v="189"/>
    <d v="2025-06-26T00:00:00"/>
    <d v="2025-06-26T00:00:00"/>
    <m/>
    <d v="2025-08-22T00:00:00"/>
    <d v="2025-08-23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05452025062400"/>
    <n v="8738600"/>
    <s v="[irvceCNTfF]"/>
    <x v="0"/>
    <s v="Confirmado"/>
    <m/>
    <x v="1051"/>
    <d v="2025-06-27T00:00:00"/>
    <d v="2025-06-27T00:00:00"/>
    <m/>
    <d v="2025-08-22T00:00:00"/>
    <d v="2025-08-23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02: REPLANTEO 907sucw05032025062400"/>
    <n v="8738610"/>
    <s v="[irvceCNTfF]"/>
    <x v="0"/>
    <s v="Confirmado"/>
    <m/>
    <x v="1051"/>
    <d v="2025-06-27T00:00:00"/>
    <d v="2025-06-27T00:00:00"/>
    <m/>
    <d v="2025-08-25T00:00:00"/>
    <d v="2025-08-26T00:00:00"/>
    <s v="519 CONDOR"/>
    <s v="N/A"/>
    <s v="519 CONDOR"/>
    <n v="1.0939510168468356"/>
    <n v="0"/>
    <n v="5.5693998336791992"/>
    <n v="6.6633508505260348"/>
    <n v="8.4890910000000002"/>
    <n v="-1.8257401494739653"/>
    <n v="8.4890910000000002"/>
    <n v="-1.8257401494739653"/>
  </r>
  <r>
    <x v="2"/>
    <s v="Otras operadoras"/>
    <x v="6"/>
    <s v="3310002: REPLANTEO 907sucw05092025062400"/>
    <n v="8738606"/>
    <s v="[irvceCNTfF]"/>
    <x v="0"/>
    <s v="Confirmado"/>
    <m/>
    <x v="1051"/>
    <d v="2025-06-27T00:00:00"/>
    <d v="2025-06-27T00:00:00"/>
    <m/>
    <d v="2025-08-22T00:00:00"/>
    <d v="2025-08-23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21010: REPLANTEO 907sucw04722025062400"/>
    <n v="8738615"/>
    <s v="[irve]"/>
    <x v="3"/>
    <s v="Sin Comenzar"/>
    <m/>
    <x v="1051"/>
    <d v="2025-06-27T00:00:00"/>
    <d v="2025-06-27T00:00:00"/>
    <m/>
    <m/>
    <m/>
    <s v="519 CONDOR"/>
    <s v="N/A"/>
    <s v="519 CONDOR"/>
    <n v="3.1225510396754146"/>
    <n v="0"/>
    <n v="5.5693998336791992"/>
    <n v="8.6919508733546138"/>
    <n v="9.3694000000000006"/>
    <n v="-0.67744912664538681"/>
    <n v="0"/>
    <n v="8.6919508733546138"/>
  </r>
  <r>
    <x v="2"/>
    <s v="Otras operadoras"/>
    <x v="6"/>
    <s v="3320004: REPLANTEO 907sucw04912025062400"/>
    <n v="8738612"/>
    <s v="[irvceCNTfF]"/>
    <x v="0"/>
    <s v="Confirmado"/>
    <m/>
    <x v="1051"/>
    <d v="2025-06-27T00:00:00"/>
    <d v="2025-06-27T00:00:00"/>
    <m/>
    <d v="2025-08-25T00:00:00"/>
    <d v="2025-08-26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5: REPLANTEO 907sucw06102025062400"/>
    <n v="8738591"/>
    <s v="[irvceCNTfF]"/>
    <x v="0"/>
    <s v="Confirmado"/>
    <m/>
    <x v="1051"/>
    <d v="2025-06-27T00:00:00"/>
    <d v="2025-06-27T00:00:00"/>
    <m/>
    <d v="2025-10-17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21001: REPLANTEO 907sucw04582025062400"/>
    <n v="8738620"/>
    <s v="[irvceCNTfF]"/>
    <x v="0"/>
    <s v="Confirmado"/>
    <m/>
    <x v="1051"/>
    <d v="2025-06-27T00:00:00"/>
    <d v="2025-06-2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04162025062400"/>
    <n v="8738624"/>
    <s v="[irvceCNTfF]"/>
    <x v="0"/>
    <s v="Confirmado"/>
    <m/>
    <x v="1051"/>
    <d v="2025-06-27T00:00:00"/>
    <d v="2025-06-27T00:00:00"/>
    <m/>
    <d v="2025-08-25T00:00:00"/>
    <d v="2025-08-26T00:00:00"/>
    <s v="519 CONDOR"/>
    <s v="N/A"/>
    <s v="519 CONDOR"/>
    <n v="1.4996710173212886"/>
    <n v="0"/>
    <n v="5.5693998336791992"/>
    <n v="7.0690708510004878"/>
    <n v="7.2719309999999995"/>
    <n v="-0.20286014899951166"/>
    <n v="7.2719309999999995"/>
    <n v="-0.20286014899951166"/>
  </r>
  <r>
    <x v="2"/>
    <s v="Otras operadoras"/>
    <x v="6"/>
    <s v="3320004: REPLANTEO 907sucw05592025062400"/>
    <n v="8738597"/>
    <s v="[irvceCNTfF]"/>
    <x v="0"/>
    <s v="Confirmado"/>
    <m/>
    <x v="1051"/>
    <d v="2025-06-27T00:00:00"/>
    <d v="2025-06-27T00:00:00"/>
    <m/>
    <d v="2025-08-25T00:00:00"/>
    <d v="2025-08-26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5008: REPLANTEO 907sucw04422025062400"/>
    <n v="8738621"/>
    <s v="[irvceCNTfF]"/>
    <x v="0"/>
    <s v="Confirmado"/>
    <m/>
    <x v="1051"/>
    <d v="2025-06-27T00:00:00"/>
    <d v="2025-06-27T00:00:00"/>
    <m/>
    <d v="2025-08-22T00:00:00"/>
    <d v="2025-08-23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11: REPLANTEO 907sucw05182025062400"/>
    <n v="8738604"/>
    <s v="[irvceCNTfF]"/>
    <x v="0"/>
    <s v="Confirmado"/>
    <m/>
    <x v="1051"/>
    <d v="2025-06-27T00:00:00"/>
    <d v="2025-06-27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09952025062500"/>
    <n v="8738889"/>
    <s v="[irvceCNTfF]"/>
    <x v="0"/>
    <s v="Confirmado"/>
    <m/>
    <x v="1052"/>
    <d v="2025-06-30T00:00:00"/>
    <d v="2025-06-30T00:00:00"/>
    <m/>
    <d v="2025-08-22T00:00:00"/>
    <d v="2025-08-23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08362025062500"/>
    <n v="8738884"/>
    <s v="[irvceCNTfF]"/>
    <x v="0"/>
    <s v="Confirmado"/>
    <m/>
    <x v="1052"/>
    <d v="2025-06-30T00:00:00"/>
    <d v="2025-06-30T00:00:00"/>
    <m/>
    <d v="2025-08-22T00:00:00"/>
    <d v="2025-08-23T00:00:00"/>
    <s v="519 CONDOR"/>
    <s v="N/A"/>
    <s v="519 CONDOR"/>
    <n v="3.9339910542618632"/>
    <n v="0"/>
    <n v="5.5693998336791992"/>
    <n v="9.5033908879410625"/>
    <n v="9.5033910000000006"/>
    <n v="-1.1205893812871182E-7"/>
    <n v="9.5033910000000006"/>
    <n v="-1.1205893812871182E-7"/>
  </r>
  <r>
    <x v="2"/>
    <s v="Otras operadoras"/>
    <x v="6"/>
    <s v="3313004: REPLANTEO 907sucw08712025062500"/>
    <n v="8738886"/>
    <s v="[irvceCNTfF]"/>
    <x v="0"/>
    <s v="Confirmado"/>
    <m/>
    <x v="1052"/>
    <d v="2025-06-30T00:00:00"/>
    <d v="2025-06-30T00:00:00"/>
    <m/>
    <d v="2025-08-22T00:00:00"/>
    <d v="2025-08-23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08832025062500"/>
    <n v="8738888"/>
    <s v="[irvceCNTfF]"/>
    <x v="0"/>
    <s v="Confirmado"/>
    <m/>
    <x v="1052"/>
    <d v="2025-06-30T00:00:00"/>
    <d v="2025-06-30T00:00:00"/>
    <m/>
    <d v="2025-08-22T00:00:00"/>
    <d v="2025-08-23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4001: REPLANTEO 907sucw14242025062600"/>
    <n v="8739387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5008: REPLANTEO 907sucw14542025062600"/>
    <n v="8739373"/>
    <s v="[irve]"/>
    <x v="3"/>
    <s v="Sin Comenzar"/>
    <m/>
    <x v="60"/>
    <d v="2025-07-01T00:00:00"/>
    <d v="2025-07-01T00:00:00"/>
    <m/>
    <m/>
    <m/>
    <s v="519 CONDOR"/>
    <s v="N/A"/>
    <s v="519 CONDOR"/>
    <n v="0.89109100979083777"/>
    <n v="0"/>
    <n v="5.5693998336791992"/>
    <n v="6.460490843470037"/>
    <n v="6.1693999999999996"/>
    <n v="0.29109084347003744"/>
    <n v="0"/>
    <n v="6.460490843470037"/>
  </r>
  <r>
    <x v="2"/>
    <s v="Otras operadoras"/>
    <x v="6"/>
    <s v="3310004: REPLANTEO 907sucw15862025062600"/>
    <n v="8739349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16322025062600"/>
    <n v="8739342"/>
    <s v="[irve]"/>
    <x v="3"/>
    <s v="Sin Comenzar"/>
    <m/>
    <x v="60"/>
    <d v="2025-07-01T00:00:00"/>
    <d v="2025-07-01T00:00:00"/>
    <m/>
    <m/>
    <m/>
    <s v="519 CONDOR"/>
    <s v="N/A"/>
    <s v="519 CONDOR"/>
    <n v="1.7025310243772864"/>
    <n v="0"/>
    <n v="5.5693998336791992"/>
    <n v="7.2719308580564856"/>
    <n v="7.1693999999999996"/>
    <n v="0.1025308580564861"/>
    <n v="0"/>
    <n v="7.2719308580564856"/>
  </r>
  <r>
    <x v="2"/>
    <s v="Otras operadoras"/>
    <x v="6"/>
    <s v="3310012: REPLANTEO 907sucw16442025062600"/>
    <n v="8739333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16592025062600"/>
    <n v="8739327"/>
    <s v="[irvceCNTfF]"/>
    <x v="0"/>
    <s v="Confirmado"/>
    <m/>
    <x v="60"/>
    <d v="2025-07-01T00:00:00"/>
    <d v="2025-07-01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04: REPLANTEO 907sucw16912025062600"/>
    <n v="8739325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17162025062600"/>
    <n v="8739324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17502025062600"/>
    <n v="8739316"/>
    <s v="[irvceCNTfF]"/>
    <x v="0"/>
    <s v="Confirmado"/>
    <m/>
    <x v="60"/>
    <d v="2025-07-01T00:00:00"/>
    <d v="2025-07-01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8: REPLANTEO 233sucw25632025063000"/>
    <n v="8740615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08: REPLANTEO 233sucw25742025063000"/>
    <n v="8740614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08: REPLANTEO 233sucw25842025063000"/>
    <n v="8740613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08: REPLANTEO 233sucw25902025063000"/>
    <n v="8740612"/>
    <s v="[irvceCNTfF]"/>
    <x v="0"/>
    <s v="Confirmado"/>
    <m/>
    <x v="1053"/>
    <d v="2025-07-08T00:00:00"/>
    <d v="2025-07-08T00:00:00"/>
    <m/>
    <d v="2025-10-16T00:00:00"/>
    <d v="2025-10-17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08: REPLANTEO 233sucw25982025063000"/>
    <n v="8740611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112025063000"/>
    <n v="8740610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172025063000"/>
    <n v="8740609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302025063000"/>
    <n v="8740608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442025063000"/>
    <n v="8740607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5003: REPLANTEO 233sucw26502025063000"/>
    <n v="8740606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4: REPLANTEO 907sucw24122025063000"/>
    <n v="8740605"/>
    <s v="[irvceCNTfF]"/>
    <x v="0"/>
    <s v="Confirmado"/>
    <m/>
    <x v="1053"/>
    <d v="2025-07-08T00:00:00"/>
    <d v="2025-07-08T00:00:00"/>
    <m/>
    <d v="2025-10-17T00:00:00"/>
    <d v="2025-10-18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24142025063000"/>
    <n v="8740604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24452025063000"/>
    <n v="8740601"/>
    <s v="[irvceCNTfF]"/>
    <x v="0"/>
    <s v="Confirmado"/>
    <m/>
    <x v="1053"/>
    <d v="2025-07-08T00:00:00"/>
    <d v="2025-07-08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24542025063000"/>
    <n v="8740599"/>
    <s v="[irvceCNTfF]"/>
    <x v="0"/>
    <s v="Confirmado"/>
    <m/>
    <x v="1053"/>
    <d v="2025-07-08T00:00:00"/>
    <d v="2025-07-08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24912025063000"/>
    <n v="8740596"/>
    <s v="[irvceCNTfF]"/>
    <x v="0"/>
    <s v="Confirmado"/>
    <m/>
    <x v="1053"/>
    <d v="2025-07-08T00:00:00"/>
    <d v="2025-07-08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2: REPLANTEO 907sucw25202025063000"/>
    <n v="8740591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04: REPLANTEO 907sucw25232025063000"/>
    <n v="8740590"/>
    <s v="[irvceCNTfF]"/>
    <x v="0"/>
    <s v="Confirmado"/>
    <m/>
    <x v="1053"/>
    <d v="2025-07-08T00:00:00"/>
    <d v="2025-07-08T00:00:00"/>
    <m/>
    <d v="2025-10-18T00:00:00"/>
    <d v="2025-12-11T00:00:00"/>
    <s v="519 CONDOR"/>
    <s v="N/A"/>
    <s v="519 CONDOR"/>
    <n v="0.485371"/>
    <n v="0"/>
    <n v="5.5693999999999999"/>
    <n v="6.0547709999999997"/>
    <n v="6.0519110000000005"/>
    <n v="2.8599999999991965E-3"/>
    <n v="6.0547710000000006"/>
    <n v="0"/>
  </r>
  <r>
    <x v="2"/>
    <s v="Otras operadoras"/>
    <x v="6"/>
    <s v="3313003: REPLANTEO 907sucw25732025063000"/>
    <n v="8740585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25822025063000"/>
    <n v="8740583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25962025063000"/>
    <n v="8740581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5.649051"/>
    <n v="0.40571983617681262"/>
    <n v="5.649051"/>
    <n v="0.40571983617681262"/>
  </r>
  <r>
    <x v="2"/>
    <s v="Otras operadoras"/>
    <x v="6"/>
    <s v="3310004: REPLANTEO 907sucw25972025063000"/>
    <n v="8740580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26012025063000"/>
    <n v="8740579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26062025063000"/>
    <n v="8740578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26322025063000"/>
    <n v="8740577"/>
    <s v="[irvceCNTfF]"/>
    <x v="0"/>
    <s v="Confirmado"/>
    <m/>
    <x v="1053"/>
    <d v="2025-07-08T00:00:00"/>
    <d v="2025-07-08T00:00:00"/>
    <m/>
    <d v="2025-10-19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3: REPLANTEO 907sucw26382025063000"/>
    <n v="8740576"/>
    <s v="[irvceCNTfF]"/>
    <x v="0"/>
    <s v="Confirmado"/>
    <m/>
    <x v="1053"/>
    <d v="2025-07-08T00:00:00"/>
    <d v="2025-07-08T00:00:00"/>
    <m/>
    <d v="2025-10-17T00:00:00"/>
    <d v="2025-12-11T00:00:00"/>
    <s v="519 CONDOR"/>
    <s v="N/A"/>
    <s v="519 CONDOR"/>
    <n v="0.485371"/>
    <n v="0"/>
    <n v="5.5693999999999999"/>
    <n v="6.0547709999999997"/>
    <n v="6.0519110000000005"/>
    <n v="2.8599999999991965E-3"/>
    <n v="6.0547710000000006"/>
    <n v="0"/>
  </r>
  <r>
    <x v="2"/>
    <s v="Otras operadoras"/>
    <x v="6"/>
    <s v="3310004: REPLANTEO 907sucw26492025063000"/>
    <n v="8740575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26552025063000"/>
    <n v="8740574"/>
    <s v="[irvceCNTfF]"/>
    <x v="0"/>
    <s v="Confirmado"/>
    <m/>
    <x v="1053"/>
    <d v="2025-07-08T00:00:00"/>
    <d v="2025-07-08T00:00:00"/>
    <m/>
    <d v="2025-10-19T00:00:00"/>
    <d v="2025-10-20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15008: REPLANTEO 907sucw26812025063000"/>
    <n v="8740570"/>
    <s v="[irve]"/>
    <x v="3"/>
    <s v="Sin Comenzar"/>
    <m/>
    <x v="1053"/>
    <d v="2025-07-08T00:00:00"/>
    <d v="2025-07-08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3004: REPLANTEO 907sucw27242025063000"/>
    <n v="8740565"/>
    <s v="[irvceCNTfF]"/>
    <x v="0"/>
    <s v="Confirmado"/>
    <m/>
    <x v="1053"/>
    <d v="2025-07-08T00:00:00"/>
    <d v="2025-07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28722025070100"/>
    <n v="8742018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35692025070200"/>
    <n v="8742108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7025310243772864"/>
    <n v="0"/>
    <n v="5.5693998336791992"/>
    <n v="7.2719308580564856"/>
    <n v="6.8662109999999998"/>
    <n v="0.4057198580564858"/>
    <n v="6.8662109999999998"/>
    <n v="0.4057198580564858"/>
  </r>
  <r>
    <x v="2"/>
    <s v="Otras operadoras"/>
    <x v="6"/>
    <s v="3313004: REPLANTEO 907sucw35752025070200"/>
    <n v="8742110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34992025070200"/>
    <n v="8742087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35322025070200"/>
    <n v="8742097"/>
    <s v="[irvceCNTfF]"/>
    <x v="0"/>
    <s v="Confirmado"/>
    <m/>
    <x v="697"/>
    <d v="2025-07-10T00:00:00"/>
    <d v="2025-07-10T00:00:00"/>
    <m/>
    <d v="2025-10-17T00:00:00"/>
    <d v="2025-10-18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3006: REPLANTEO 907sucw34662025070200"/>
    <n v="8742072"/>
    <s v="[irve]"/>
    <x v="3"/>
    <s v="Sin Comenzar"/>
    <m/>
    <x v="697"/>
    <d v="2025-07-10T00:00:00"/>
    <d v="2025-07-10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3004: REPLANTEO 907sucw35582025070200"/>
    <n v="8742102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35862025070200"/>
    <n v="8742112"/>
    <s v="[irvceCNTfF]"/>
    <x v="0"/>
    <s v="Confirmado"/>
    <m/>
    <x v="697"/>
    <d v="2025-07-10T00:00:00"/>
    <d v="2025-07-10T00:00:00"/>
    <m/>
    <d v="2025-10-18T00:00:00"/>
    <d v="2025-10-19T00:00:00"/>
    <s v="519 CONDOR"/>
    <s v="N/A"/>
    <s v="519 CONDOR"/>
    <n v="1.9053910246145129"/>
    <n v="0"/>
    <n v="5.5693998336791992"/>
    <n v="7.4747908582937121"/>
    <n v="6.4604909999999993"/>
    <n v="1.0142998582937128"/>
    <n v="6.4604909999999993"/>
    <n v="1.0142998582937128"/>
  </r>
  <r>
    <x v="2"/>
    <s v="Otras operadoras"/>
    <x v="6"/>
    <s v="3310004: REPLANTEO 907sucw37442025070200"/>
    <n v="8742173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36612025070200"/>
    <n v="8742159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36182025070200"/>
    <n v="8742130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04: REPLANTEO 907sucw37562025070200"/>
    <n v="8742182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35102025070200"/>
    <n v="8742091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4: REPLANTEO 907sucw36212025070200"/>
    <n v="8742135"/>
    <s v="[irvceCNTfF]"/>
    <x v="0"/>
    <s v="Confirmado"/>
    <m/>
    <x v="697"/>
    <d v="2025-07-10T00:00:00"/>
    <d v="2025-07-10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3006: REPLANTEO 907sucw34832025070200"/>
    <n v="8742076"/>
    <s v="[irve]"/>
    <x v="3"/>
    <s v="Sin Comenzar"/>
    <m/>
    <x v="697"/>
    <d v="2025-07-10T00:00:00"/>
    <d v="2025-07-10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3004: REPLANTEO 907sucw36072025070200"/>
    <n v="8742126"/>
    <s v="[irvceCNTfF]"/>
    <x v="0"/>
    <s v="Confirmado"/>
    <m/>
    <x v="697"/>
    <d v="2025-07-10T00:00:00"/>
    <d v="2025-07-10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03005: REPLANTEO 907sucw51862025070800"/>
    <n v="8742696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47982025070700"/>
    <n v="8742726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10004: REPLANTEO 907sucw48102025070700"/>
    <n v="8742723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48142025070700"/>
    <n v="8742722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68001: REPLANTEO 907sucw48202025070700"/>
    <n v="8742718"/>
    <s v="[irve]"/>
    <x v="3"/>
    <s v="Sin Comenzar"/>
    <m/>
    <x v="1054"/>
    <d v="2025-07-11T00:00:00"/>
    <d v="2025-07-11T00:00:00"/>
    <m/>
    <m/>
    <m/>
    <s v="519 CONDOR"/>
    <s v="N/A"/>
    <s v="519 CONDOR"/>
    <n v="1.7025310243772864"/>
    <n v="0"/>
    <n v="5.5693998336791992"/>
    <n v="7.2719308580564856"/>
    <n v="7.5693999999999999"/>
    <n v="-0.29746914194351426"/>
    <n v="0"/>
    <n v="7.2719308580564856"/>
  </r>
  <r>
    <x v="2"/>
    <s v="Otras operadoras"/>
    <x v="6"/>
    <s v="3313004: REPLANTEO 907sucw53262025070800"/>
    <n v="8742684"/>
    <s v="[irvceCNTfF]"/>
    <x v="0"/>
    <s v="Confirmado"/>
    <m/>
    <x v="1054"/>
    <d v="2025-07-11T00:00:00"/>
    <d v="2025-07-11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51682025070800"/>
    <n v="8742697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5: REPLANTEO 907sucw52292025070800"/>
    <n v="8742691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50612025070800"/>
    <n v="8742706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49922025070800"/>
    <n v="8742714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52942025070800"/>
    <n v="8742685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0004: REPLANTEO 907sucw50512025070800"/>
    <n v="8742709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50552025070800"/>
    <n v="8742708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5: REPLANTEO 907sucw50802025070800"/>
    <n v="8742702"/>
    <s v="[irve]"/>
    <x v="3"/>
    <s v="Sin Comenzar"/>
    <m/>
    <x v="1054"/>
    <d v="2025-07-11T00:00:00"/>
    <d v="2025-07-11T00:00:00"/>
    <m/>
    <m/>
    <m/>
    <s v="519 CONDOR"/>
    <s v="N/A"/>
    <s v="519 CONDOR"/>
    <n v="1.0939510168468356"/>
    <n v="0"/>
    <n v="5.5693998336791992"/>
    <n v="6.6633508505260348"/>
    <n v="6.5693999999999999"/>
    <n v="9.3950850526034912E-2"/>
    <n v="0"/>
    <n v="6.6633508505260348"/>
  </r>
  <r>
    <x v="2"/>
    <s v="Otras operadoras"/>
    <x v="6"/>
    <s v="3310014: REPLANTEO 907sucw50582025070800"/>
    <n v="8742707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2: REPLANTEO 907sucw50662025070800"/>
    <n v="8742705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48172025070700"/>
    <n v="8742721"/>
    <s v="[irvceCNTfF]"/>
    <x v="0"/>
    <s v="Confirmado"/>
    <m/>
    <x v="1054"/>
    <d v="2025-07-11T00:00:00"/>
    <d v="2025-07-11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48192025070700"/>
    <n v="8742720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50302025070800"/>
    <n v="8742712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51462025070800"/>
    <n v="8742699"/>
    <s v="[irvceCNTfF]"/>
    <x v="0"/>
    <s v="Confirmado"/>
    <m/>
    <x v="1054"/>
    <d v="2025-07-11T00:00:00"/>
    <d v="2025-07-11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4: REPLANTEO 907sucw53722025070800"/>
    <n v="8742683"/>
    <s v="[irveCN]"/>
    <x v="4"/>
    <s v="Con PO"/>
    <m/>
    <x v="1054"/>
    <d v="2025-07-11T00:00:00"/>
    <d v="2025-07-11T00:00:00"/>
    <m/>
    <d v="2025-10-18T00:00:00"/>
    <m/>
    <s v="519 CONDOR"/>
    <s v="N/A"/>
    <s v="519 CONDOR"/>
    <n v="0.89109100979083777"/>
    <n v="0"/>
    <n v="5.5693998336791992"/>
    <n v="6.460490843470037"/>
    <n v="6.2576309999999999"/>
    <n v="0.20285984347003705"/>
    <n v="6.2576309999999999"/>
    <n v="0.20285984347003705"/>
  </r>
  <r>
    <x v="2"/>
    <s v="Otras operadoras"/>
    <x v="6"/>
    <s v="3310004: REPLANTEO 907sucw50442025070800"/>
    <n v="8742711"/>
    <s v="[irvceCNTfF]"/>
    <x v="0"/>
    <s v="Confirmado"/>
    <m/>
    <x v="1054"/>
    <d v="2025-07-11T00:00:00"/>
    <d v="2025-07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68001: REPLANTEO 907sucw48252025070700"/>
    <n v="8742716"/>
    <s v="[irvceCNTf]"/>
    <x v="1"/>
    <s v="Pend. Cierre Material"/>
    <m/>
    <x v="1054"/>
    <d v="2025-07-11T00:00:00"/>
    <d v="2025-07-11T00:00:00"/>
    <m/>
    <d v="2025-12-11T00:00:00"/>
    <d v="2025-12-11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31001: REPLANTEO 907sucw52082025070800"/>
    <n v="8742692"/>
    <s v="[irvceCNTfF]"/>
    <x v="0"/>
    <s v="Confirmado"/>
    <m/>
    <x v="1054"/>
    <d v="2025-07-11T00:00:00"/>
    <d v="2025-07-11T00:00:00"/>
    <m/>
    <d v="2025-10-16T00:00:00"/>
    <d v="2025-10-17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5: REPLANTEO 907sucw44832025070700"/>
    <n v="8742929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39952025070300"/>
    <n v="8742938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03005: REPLANTEO 907sucw45382025070700"/>
    <n v="8742920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39592025070300"/>
    <n v="8742942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03006: REPLANTEO 907sucw45962025070700"/>
    <n v="8742912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6.1693999999999996"/>
    <n v="0.49395085052603527"/>
    <n v="0"/>
    <n v="6.6633508505260348"/>
  </r>
  <r>
    <x v="2"/>
    <s v="Otras operadoras"/>
    <x v="6"/>
    <s v="3313003: REPLANTEO 907sucw46542025070700"/>
    <n v="8742906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7.0690710000000001"/>
    <n v="-0.40572014947396529"/>
    <n v="7.0690710000000001"/>
    <n v="-0.40572014947396529"/>
  </r>
  <r>
    <x v="2"/>
    <s v="Otras operadoras"/>
    <x v="6"/>
    <s v="3315008: REPLANTEO 907sucw39132025070300"/>
    <n v="8742949"/>
    <s v="[irve]"/>
    <x v="3"/>
    <s v="Sin Comenzar"/>
    <m/>
    <x v="1055"/>
    <d v="2025-07-13T00:00:00"/>
    <d v="2025-07-13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62001: REPLANTEO 907sucw44962025070700"/>
    <n v="8742926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6.7694000000000001"/>
    <n v="-0.10604914947396527"/>
    <n v="0"/>
    <n v="6.6633508505260348"/>
  </r>
  <r>
    <x v="2"/>
    <s v="Otras operadoras"/>
    <x v="6"/>
    <s v="3303005: REPLANTEO 907sucw45922025070700"/>
    <n v="8742913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6: REPLANTEO 907sucw46022025070700"/>
    <n v="8742910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7.1693999999999996"/>
    <n v="-0.50604914947396473"/>
    <n v="0"/>
    <n v="6.6633508505260348"/>
  </r>
  <r>
    <x v="2"/>
    <s v="Otras operadoras"/>
    <x v="6"/>
    <s v="3320004: REPLANTEO 907sucw40432025070300"/>
    <n v="8742935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3003: REPLANTEO 907sucw39452025070300"/>
    <n v="8742945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63006: REPLANTEO 907sucw45992025070700"/>
    <n v="8742911"/>
    <s v="[irve]"/>
    <x v="3"/>
    <s v="Sin Comenzar"/>
    <m/>
    <x v="1055"/>
    <d v="2025-07-13T00:00:00"/>
    <d v="2025-07-13T00:00:00"/>
    <m/>
    <m/>
    <m/>
    <s v="519 CONDOR"/>
    <s v="N/A"/>
    <s v="519 CONDOR"/>
    <n v="5.1511510693227649"/>
    <n v="0"/>
    <n v="5.5693998336791992"/>
    <n v="10.720550903001964"/>
    <n v="12.5694"/>
    <n v="-1.8488490969980358"/>
    <n v="0"/>
    <n v="10.720550903001964"/>
  </r>
  <r>
    <x v="2"/>
    <s v="Otras operadoras"/>
    <x v="6"/>
    <s v="3331001: REPLANTEO 907sucw46232025070700"/>
    <n v="8742909"/>
    <s v="[irvceCNTfF]"/>
    <x v="0"/>
    <s v="Confirmado"/>
    <m/>
    <x v="1055"/>
    <d v="2025-07-13T00:00:00"/>
    <d v="2025-07-13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03006: REPLANTEO 907sucw47602025070700"/>
    <n v="8742891"/>
    <s v="[irve]"/>
    <x v="3"/>
    <s v="Sin Comenzar"/>
    <m/>
    <x v="1055"/>
    <d v="2025-07-13T00:00:00"/>
    <d v="2025-07-13T00:00:00"/>
    <m/>
    <m/>
    <m/>
    <s v="519 CONDOR"/>
    <s v="N/A"/>
    <s v="519 CONDOR"/>
    <n v="1.2968110170840621"/>
    <n v="0"/>
    <n v="5.5693998336791992"/>
    <n v="6.8662108507632613"/>
    <n v="6.7694000000000001"/>
    <n v="9.6810850763261236E-2"/>
    <n v="0"/>
    <n v="6.8662108507632613"/>
  </r>
  <r>
    <x v="2"/>
    <s v="Otras operadoras"/>
    <x v="6"/>
    <s v="3303007: REPLANTEO 907sucw45502025070700"/>
    <n v="8742917"/>
    <s v="[irvceCNTfF]"/>
    <x v="0"/>
    <s v="Confirmado"/>
    <m/>
    <x v="1055"/>
    <d v="2025-07-13T00:00:00"/>
    <d v="2025-07-13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62001: REPLANTEO 907sucw47322025070700"/>
    <n v="8742895"/>
    <s v="[irve]"/>
    <x v="3"/>
    <s v="Sin Comenzar"/>
    <m/>
    <x v="1055"/>
    <d v="2025-07-13T00:00:00"/>
    <d v="2025-07-13T00:00:00"/>
    <m/>
    <m/>
    <m/>
    <s v="519 CONDOR"/>
    <s v="N/A"/>
    <s v="519 CONDOR"/>
    <n v="1.2968110170840621"/>
    <n v="0"/>
    <n v="5.5693998336791992"/>
    <n v="6.8662108507632613"/>
    <n v="6.7694000000000001"/>
    <n v="9.6810850763261236E-2"/>
    <n v="0"/>
    <n v="6.8662108507632613"/>
  </r>
  <r>
    <x v="2"/>
    <s v="Otras operadoras"/>
    <x v="6"/>
    <s v="3303005: REPLANTEO 907sucw45212025070700"/>
    <n v="8742922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13003: REPLANTEO 907sucw39362025070300"/>
    <n v="8742946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14: REPLANTEO 907sucw45432025070700"/>
    <n v="8742919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13004: REPLANTEO 907sucw46752025070700"/>
    <n v="8742902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5: REPLANTEO 907sucw45842025070700"/>
    <n v="8742915"/>
    <s v="[irve]"/>
    <x v="3"/>
    <s v="Sin Comenzar"/>
    <m/>
    <x v="1055"/>
    <d v="2025-07-13T00:00:00"/>
    <d v="2025-07-13T00:00:00"/>
    <m/>
    <m/>
    <m/>
    <s v="519 CONDOR"/>
    <s v="N/A"/>
    <s v="519 CONDOR"/>
    <n v="0.89109100979083777"/>
    <n v="0"/>
    <n v="5.5693998336791992"/>
    <n v="6.460490843470037"/>
    <n v="5.7694000000000001"/>
    <n v="0.69109084347003691"/>
    <n v="0"/>
    <n v="6.460490843470037"/>
  </r>
  <r>
    <x v="2"/>
    <s v="Otras operadoras"/>
    <x v="6"/>
    <s v="3310004: REPLANTEO 907sucw47842025070700"/>
    <n v="8742888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5003: REPLANTEO 907sucw44502025070700"/>
    <n v="8742932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6.7694000000000001"/>
    <n v="-0.10604914947396527"/>
    <n v="0"/>
    <n v="6.6633508505260348"/>
  </r>
  <r>
    <x v="2"/>
    <s v="Otras operadoras"/>
    <x v="6"/>
    <s v="3310004: REPLANTEO 907sucw47932025070700"/>
    <n v="8742887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1.0939510168468356"/>
    <n v="0"/>
    <n v="5.5693998336791992"/>
    <n v="6.6633508505260348"/>
    <n v="6.2576309999999999"/>
    <n v="0.40571985052603488"/>
    <n v="6.2576309999999999"/>
    <n v="0.40571985052603488"/>
  </r>
  <r>
    <x v="2"/>
    <s v="Otras operadoras"/>
    <x v="6"/>
    <s v="3313003: REPLANTEO 907sucw46612025070700"/>
    <n v="8742905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31001: REPLANTEO 907sucw46372025070700"/>
    <n v="8742908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3: REPLANTEO 907sucw40142025070300"/>
    <n v="8742937"/>
    <s v="[irve]"/>
    <x v="3"/>
    <s v="Sin Comenzar"/>
    <m/>
    <x v="1055"/>
    <d v="2025-07-13T00:00:00"/>
    <d v="2025-07-13T00:00:00"/>
    <m/>
    <m/>
    <m/>
    <s v="519 CONDOR"/>
    <s v="N/A"/>
    <s v="519 CONDOR"/>
    <n v="1.9053910246145129"/>
    <n v="0"/>
    <n v="5.5693998336791992"/>
    <n v="7.4747908582937121"/>
    <n v="7.5693999999999999"/>
    <n v="-9.4609141706287758E-2"/>
    <n v="0"/>
    <n v="7.4747908582937121"/>
  </r>
  <r>
    <x v="2"/>
    <s v="Otras operadoras"/>
    <x v="6"/>
    <s v="3303005: REPLANTEO 907sucw45662025070700"/>
    <n v="8742916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3: REPLANTEO 907sucw46432025070700"/>
    <n v="8742907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13004: REPLANTEO 907sucw39802025070300"/>
    <n v="8742941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1.2968110170840621"/>
    <n v="0"/>
    <n v="5.5693998336791992"/>
    <n v="6.8662108507632613"/>
    <n v="6.2576309999999999"/>
    <n v="0.60857985076326138"/>
    <n v="6.2576309999999999"/>
    <n v="0.60857985076326138"/>
  </r>
  <r>
    <x v="2"/>
    <s v="Otras operadoras"/>
    <x v="6"/>
    <s v="3313004: REPLANTEO 907sucw40202025070300"/>
    <n v="8742936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62001: REPLANTEO 907sucw47092025070700"/>
    <n v="8742898"/>
    <s v="[irve]"/>
    <x v="3"/>
    <s v="Sin Comenzar"/>
    <m/>
    <x v="1055"/>
    <d v="2025-07-13T00:00:00"/>
    <d v="2025-07-13T00:00:00"/>
    <m/>
    <m/>
    <m/>
    <s v="519 CONDOR"/>
    <s v="N/A"/>
    <s v="519 CONDOR"/>
    <n v="1.0939510168468356"/>
    <n v="0"/>
    <n v="5.5693998336791992"/>
    <n v="6.6633508505260348"/>
    <n v="6.7694000000000001"/>
    <n v="-0.10604914947396527"/>
    <n v="0"/>
    <n v="6.6633508505260348"/>
  </r>
  <r>
    <x v="2"/>
    <s v="Otras operadoras"/>
    <x v="6"/>
    <s v="3313003: REPLANTEO 907sucw39512025070300"/>
    <n v="8742944"/>
    <s v="[irvceCNTfF]"/>
    <x v="0"/>
    <s v="Confirmado"/>
    <m/>
    <x v="1055"/>
    <d v="2025-07-13T00:00:00"/>
    <d v="2025-07-13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46672025070700"/>
    <n v="8742903"/>
    <s v="[irvceCNTfF]"/>
    <x v="0"/>
    <s v="Confirmado"/>
    <m/>
    <x v="1055"/>
    <d v="2025-07-13T00:00:00"/>
    <d v="2025-07-13T00:00:00"/>
    <m/>
    <d v="2025-10-18T00:00:00"/>
    <d v="2025-10-19T00:00:00"/>
    <s v="519 CONDOR"/>
    <s v="N/A"/>
    <s v="519 CONDOR"/>
    <n v="1.0939510168468356"/>
    <n v="0"/>
    <n v="5.5693998336791992"/>
    <n v="6.6633508505260348"/>
    <n v="6.4604909999999993"/>
    <n v="0.2028598505260355"/>
    <n v="6.4604909999999993"/>
    <n v="0.2028598505260355"/>
  </r>
  <r>
    <x v="2"/>
    <s v="Otras operadoras"/>
    <x v="6"/>
    <s v="3310004: REPLANTEO 907sucw47802025070700"/>
    <n v="8742889"/>
    <s v="[irvceCNTfF]"/>
    <x v="0"/>
    <s v="Confirmado"/>
    <m/>
    <x v="1055"/>
    <d v="2025-07-13T00:00:00"/>
    <d v="2025-07-13T00:00:00"/>
    <m/>
    <d v="2025-10-18T00:00:00"/>
    <d v="2025-10-19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03005: REPLANTEO 907sucw45042025070700"/>
    <n v="8742925"/>
    <s v="[irvceCNTfF]"/>
    <x v="0"/>
    <s v="Confirmado"/>
    <m/>
    <x v="1055"/>
    <d v="2025-07-13T00:00:00"/>
    <d v="2025-07-13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3: REPLANTEO 907sucw46662025070700"/>
    <n v="8742904"/>
    <s v="[irve]"/>
    <x v="3"/>
    <s v="Sin Comenzar"/>
    <m/>
    <x v="809"/>
    <d v="2025-07-14T00:00:00"/>
    <d v="2025-07-14T00:00:00"/>
    <m/>
    <m/>
    <m/>
    <s v="519 CONDOR"/>
    <s v="N/A"/>
    <s v="519 CONDOR"/>
    <n v="1.7025310243772864"/>
    <n v="0"/>
    <n v="5.5693998336791992"/>
    <n v="7.2719308580564856"/>
    <n v="6.9694000000000003"/>
    <n v="0.30253085805648539"/>
    <n v="0"/>
    <n v="7.2719308580564856"/>
  </r>
  <r>
    <x v="2"/>
    <s v="Otras operadoras"/>
    <x v="6"/>
    <s v="3320004: REPLANTEO 907sucw56922025070900"/>
    <n v="8743791"/>
    <s v="[irvceCNTfF]"/>
    <x v="0"/>
    <s v="Confirmado"/>
    <m/>
    <x v="1056"/>
    <d v="2025-07-15T00:00:00"/>
    <d v="2025-07-15T00:00:00"/>
    <m/>
    <d v="2025-10-18T00:00:00"/>
    <d v="2025-10-20T00:00:00"/>
    <s v="519 CONDOR"/>
    <s v="N/A"/>
    <s v="519 CONDOR"/>
    <n v="0.89109100979083777"/>
    <n v="0"/>
    <n v="5.5693998336791992"/>
    <n v="6.460490843470037"/>
    <n v="6.0547710000000006"/>
    <n v="0.40571984347003642"/>
    <n v="6.0547710000000006"/>
    <n v="0.40571984347003642"/>
  </r>
  <r>
    <x v="2"/>
    <s v="Otras operadoras"/>
    <x v="6"/>
    <s v="3303006: REPLANTEO 907sucw56992025070900"/>
    <n v="8743785"/>
    <s v="[irve]"/>
    <x v="3"/>
    <s v="Sin Comenzar"/>
    <m/>
    <x v="1056"/>
    <d v="2025-07-15T00:00:00"/>
    <d v="2025-07-15T00:00:00"/>
    <m/>
    <m/>
    <m/>
    <s v="519 CONDOR"/>
    <s v="N/A"/>
    <s v="519 CONDOR"/>
    <n v="0.89109100979083777"/>
    <n v="0"/>
    <n v="5.5693998336791992"/>
    <n v="6.460490843470037"/>
    <n v="8.1693999999999996"/>
    <n v="-1.7089091565299626"/>
    <n v="0"/>
    <n v="6.460490843470037"/>
  </r>
  <r>
    <x v="2"/>
    <s v="Otras operadoras"/>
    <x v="6"/>
    <s v="3320004: REPLANTEO 907sucw56862025070900"/>
    <n v="8743792"/>
    <s v="[irvceCNTfF]"/>
    <x v="0"/>
    <s v="Confirmado"/>
    <m/>
    <x v="1056"/>
    <d v="2025-07-15T00:00:00"/>
    <d v="2025-07-1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56082025070900"/>
    <n v="8743809"/>
    <s v="[irvceCNTfF]"/>
    <x v="0"/>
    <s v="Confirmado"/>
    <m/>
    <x v="1056"/>
    <d v="2025-07-15T00:00:00"/>
    <d v="2025-07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3: REPLANTEO 907sucw56212025070900"/>
    <n v="8743805"/>
    <s v="[irvceCNTfF]"/>
    <x v="0"/>
    <s v="Confirmado"/>
    <m/>
    <x v="1056"/>
    <d v="2025-07-15T00:00:00"/>
    <d v="2025-07-15T00:00:00"/>
    <m/>
    <d v="2025-10-17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4: REPLANTEO 907sucw56232025070900"/>
    <n v="8743803"/>
    <s v="[irvceCNTfF]"/>
    <x v="0"/>
    <s v="Confirmado"/>
    <m/>
    <x v="1056"/>
    <d v="2025-07-15T00:00:00"/>
    <d v="2025-07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3: REPLANTEO 907sucw56242025070900"/>
    <n v="8743802"/>
    <s v="[irvceCNTfF]"/>
    <x v="0"/>
    <s v="Confirmado"/>
    <m/>
    <x v="1057"/>
    <d v="2025-07-16T00:00:00"/>
    <d v="2025-07-16T00:00:00"/>
    <m/>
    <d v="2025-10-17T00:00:00"/>
    <d v="2025-10-1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13003: REPLANTEO 907sucw56362025070900"/>
    <n v="8743800"/>
    <s v="[irvceCNTfF]"/>
    <x v="0"/>
    <s v="Confirmado"/>
    <m/>
    <x v="1056"/>
    <d v="2025-07-15T00:00:00"/>
    <d v="2025-07-15T00:00:00"/>
    <m/>
    <d v="2025-10-17T00:00:00"/>
    <d v="2025-10-19T00:00:00"/>
    <s v="519 CONDOR"/>
    <s v="N/A"/>
    <s v="519 CONDOR"/>
    <n v="0.89109100979083777"/>
    <n v="0"/>
    <n v="5.5693998336791992"/>
    <n v="6.460490843470037"/>
    <n v="6.6633509999999996"/>
    <n v="-0.20286015652996259"/>
    <n v="6.6633509999999996"/>
    <n v="-0.20286015652996259"/>
  </r>
  <r>
    <x v="2"/>
    <s v="Otras operadoras"/>
    <x v="6"/>
    <s v="3320004: REPLANTEO 907sucw56422025070900"/>
    <n v="8743799"/>
    <s v="[irvceCNTfF]"/>
    <x v="0"/>
    <s v="Confirmado"/>
    <m/>
    <x v="1056"/>
    <d v="2025-07-15T00:00:00"/>
    <d v="2025-07-1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56432025070900"/>
    <n v="8743798"/>
    <s v="[irvceCNTfF]"/>
    <x v="0"/>
    <s v="Confirmado"/>
    <m/>
    <x v="1057"/>
    <d v="2025-07-16T00:00:00"/>
    <d v="2025-07-16T00:00:00"/>
    <m/>
    <d v="2025-10-18T00:00:00"/>
    <d v="2025-10-20T00:00:00"/>
    <s v="519 CONDOR"/>
    <s v="N/A"/>
    <s v="519 CONDOR"/>
    <n v="0.89109100979083777"/>
    <n v="0"/>
    <n v="5.5693998336791992"/>
    <n v="6.460490843470037"/>
    <n v="6.2576309999999999"/>
    <n v="0.20285984347003705"/>
    <n v="6.2576309999999999"/>
    <n v="0.20285984347003705"/>
  </r>
  <r>
    <x v="2"/>
    <s v="Otras operadoras"/>
    <x v="6"/>
    <s v="3320004: REPLANTEO 907sucw56612025070900"/>
    <n v="8743796"/>
    <s v="[irvceCNTfF]"/>
    <x v="0"/>
    <s v="Confirmado"/>
    <m/>
    <x v="1056"/>
    <d v="2025-07-15T00:00:00"/>
    <d v="2025-07-1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67006: REPLANTEO 907sucw65952025071400"/>
    <n v="8744729"/>
    <s v="[irve]"/>
    <x v="3"/>
    <s v="Sin Comenzar"/>
    <m/>
    <x v="1058"/>
    <d v="2025-07-17T00:00:00"/>
    <d v="2025-07-17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5002: REPLANTEO 907sucw67212025071400"/>
    <n v="8744634"/>
    <s v="[irve]"/>
    <x v="3"/>
    <s v="Sin Comenzar"/>
    <m/>
    <x v="1058"/>
    <d v="2025-07-17T00:00:00"/>
    <d v="2025-07-17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10004: REPLANTEO 907sucw65642025071400"/>
    <n v="8744767"/>
    <s v="[irvceCNTfF]"/>
    <x v="0"/>
    <s v="Confirmado"/>
    <m/>
    <x v="1058"/>
    <d v="2025-07-17T00:00:00"/>
    <d v="2025-07-17T00:00:00"/>
    <m/>
    <d v="2025-10-17T00:00:00"/>
    <d v="2025-10-18T00:00:00"/>
    <s v="519 CONDOR"/>
    <s v="N/A"/>
    <s v="519 CONDOR"/>
    <n v="2.3111110319077373"/>
    <n v="0"/>
    <n v="5.5693998336791992"/>
    <n v="7.8805108655869365"/>
    <n v="8.0833709999999996"/>
    <n v="-0.20286013441306316"/>
    <n v="8.0833709999999996"/>
    <n v="-0.20286013441306316"/>
  </r>
  <r>
    <x v="2"/>
    <s v="Otras operadoras"/>
    <x v="6"/>
    <s v="3310014: REPLANTEO 907sucw66522025071400"/>
    <n v="8744685"/>
    <s v="[irvceCNTfF]"/>
    <x v="0"/>
    <s v="Confirmado"/>
    <m/>
    <x v="1058"/>
    <d v="2025-07-17T00:00:00"/>
    <d v="2025-07-17T00:00:00"/>
    <m/>
    <d v="2025-10-16T00:00:00"/>
    <d v="2025-10-17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67182025071400"/>
    <n v="8744640"/>
    <s v="[irvceCNTfF]"/>
    <x v="0"/>
    <s v="Confirmado"/>
    <m/>
    <x v="1058"/>
    <d v="2025-07-17T00:00:00"/>
    <d v="2025-07-1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1: REPLANTEO 907sucw66912025071400"/>
    <n v="8744660"/>
    <s v="[irve]"/>
    <x v="3"/>
    <s v="Sin Comenzar"/>
    <m/>
    <x v="1058"/>
    <d v="2025-07-17T00:00:00"/>
    <d v="2025-07-17T00:00:00"/>
    <m/>
    <m/>
    <m/>
    <s v="519 CONDOR"/>
    <s v="N/A"/>
    <s v="519 CONDOR"/>
    <n v="0.68823100955361127"/>
    <n v="0"/>
    <n v="5.5693998336791992"/>
    <n v="6.2576308432328105"/>
    <n v="5.7694000000000001"/>
    <n v="0.48823084323281041"/>
    <n v="0"/>
    <n v="6.2576308432328105"/>
  </r>
  <r>
    <x v="2"/>
    <s v="Otras operadoras"/>
    <x v="6"/>
    <s v="3310014: REPLANTEO 907sucw67132025071400"/>
    <n v="8744645"/>
    <s v="[irvceCNTfF]"/>
    <x v="0"/>
    <s v="Confirmado"/>
    <m/>
    <x v="1058"/>
    <d v="2025-07-17T00:00:00"/>
    <d v="2025-07-1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2: REPLANTEO 907sucw67522025071400"/>
    <n v="8744624"/>
    <s v="[irve]"/>
    <x v="3"/>
    <s v="Sin Comenzar"/>
    <m/>
    <x v="1058"/>
    <d v="2025-07-17T00:00:00"/>
    <d v="2025-07-17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03007: REPLANTEO 907sucw67382025071400"/>
    <n v="8744628"/>
    <s v="[irvceCNTfF]"/>
    <x v="0"/>
    <s v="Confirmado"/>
    <m/>
    <x v="1058"/>
    <d v="2025-07-17T00:00:00"/>
    <d v="2025-07-17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31006: REPLANTEO 907sucw66022025071400"/>
    <n v="8744727"/>
    <s v="[irve]"/>
    <x v="3"/>
    <s v="Sin Comenzar"/>
    <m/>
    <x v="1058"/>
    <d v="2025-07-17T00:00:00"/>
    <d v="2025-07-17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67007: REPLANTEO 907sucw65872025071400"/>
    <n v="8744738"/>
    <s v="[irve]"/>
    <x v="3"/>
    <s v="Sin Comenzar"/>
    <m/>
    <x v="1058"/>
    <d v="2025-07-17T00:00:00"/>
    <d v="2025-07-17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31003: REPLANTEO 907sucw66082025071400"/>
    <n v="8744723"/>
    <s v="[irve]"/>
    <x v="3"/>
    <s v="Sin Comenzar"/>
    <m/>
    <x v="1058"/>
    <d v="2025-07-17T00:00:00"/>
    <d v="2025-07-17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10014: REPLANTEO 907sucw67232025071400"/>
    <n v="8744631"/>
    <s v="[irvceCNTfF]"/>
    <x v="0"/>
    <s v="Confirmado"/>
    <m/>
    <x v="1058"/>
    <d v="2025-07-17T00:00:00"/>
    <d v="2025-07-1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7006: REPLANTEO 907sucw65902025071400"/>
    <n v="8744731"/>
    <s v="[irve]"/>
    <x v="3"/>
    <s v="Sin Comenzar"/>
    <m/>
    <x v="1058"/>
    <d v="2025-07-17T00:00:00"/>
    <d v="2025-07-17T00:00:00"/>
    <m/>
    <m/>
    <m/>
    <s v="519 CONDOR"/>
    <s v="N/A"/>
    <s v="519 CONDOR"/>
    <n v="0.89109100979083777"/>
    <n v="0"/>
    <n v="5.5693998336791992"/>
    <n v="6.460490843470037"/>
    <n v="5.9694000000000003"/>
    <n v="0.49109084347003673"/>
    <n v="0"/>
    <n v="6.460490843470037"/>
  </r>
  <r>
    <x v="2"/>
    <s v="Otras operadoras"/>
    <x v="6"/>
    <s v="3363006: REPLANTEO 907sucw71632025071500"/>
    <n v="8745276"/>
    <s v="[irve]"/>
    <x v="3"/>
    <s v="Sin Comenzar"/>
    <m/>
    <x v="1059"/>
    <d v="2025-07-22T00:00:00"/>
    <d v="2025-07-22T00:00:00"/>
    <m/>
    <m/>
    <m/>
    <s v="519 CONDOR"/>
    <s v="N/A"/>
    <s v="519 CONDOR"/>
    <n v="1.4996710173212886"/>
    <n v="0"/>
    <n v="5.5693998336791992"/>
    <n v="7.0690708510004878"/>
    <n v="7.1693999999999996"/>
    <n v="-0.10032914899951173"/>
    <n v="0"/>
    <n v="7.0690708510004878"/>
  </r>
  <r>
    <x v="2"/>
    <s v="Otras operadoras"/>
    <x v="6"/>
    <s v="3363006: REPLANTEO 907sucw72072025071500"/>
    <n v="8745270"/>
    <s v="[irve]"/>
    <x v="3"/>
    <s v="Sin Comenzar"/>
    <m/>
    <x v="1059"/>
    <d v="2025-07-22T00:00:00"/>
    <d v="2025-07-22T00:00:00"/>
    <m/>
    <m/>
    <m/>
    <s v="519 CONDOR"/>
    <s v="N/A"/>
    <s v="519 CONDOR"/>
    <n v="2.7168310392009616"/>
    <n v="0"/>
    <n v="5.5693998336791992"/>
    <n v="8.2862308728801608"/>
    <n v="8.3694000000000006"/>
    <n v="-8.3169127119839814E-2"/>
    <n v="0"/>
    <n v="8.2862308728801608"/>
  </r>
  <r>
    <x v="2"/>
    <s v="Otras operadoras"/>
    <x v="6"/>
    <s v="3313004: REPLANTEO 907sucw71542025071500"/>
    <n v="8745277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03005: REPLANTEO 907sucw71232025071500"/>
    <n v="8745278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20004: REPLANTEO 907sucw69902025071500"/>
    <n v="8745301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0004: REPLANTEO 907sucw69942025071500"/>
    <n v="8745299"/>
    <s v="[irveCN]"/>
    <x v="4"/>
    <s v="Con PO"/>
    <m/>
    <x v="1059"/>
    <d v="2025-07-22T00:00:00"/>
    <d v="2025-07-22T00:00:00"/>
    <m/>
    <d v="2025-10-18T00:00:00"/>
    <m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31001: REPLANTEO 907sucw71042025071500"/>
    <n v="8745279"/>
    <s v="[irvceCNTfF]"/>
    <x v="0"/>
    <s v="Confirmado"/>
    <m/>
    <x v="1059"/>
    <d v="2025-07-22T00:00:00"/>
    <d v="2025-07-22T00:00:00"/>
    <m/>
    <d v="2025-10-16T00:00:00"/>
    <d v="2025-10-17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20004: REPLANTEO 907sucw70352025071500"/>
    <n v="8745290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5: REPLANTEO 907sucw71962025071500"/>
    <n v="8745272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14: REPLANTEO 907sucw70962025071500"/>
    <n v="8745282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10004: REPLANTEO 233sucw71802025071500"/>
    <n v="8745316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4: REPLANTEO 907sucw69872025071500"/>
    <n v="8745302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72152025071500"/>
    <n v="8745268"/>
    <s v="[irvceCNTfF]"/>
    <x v="0"/>
    <s v="Confirmado"/>
    <m/>
    <x v="1059"/>
    <d v="2025-07-22T00:00:00"/>
    <d v="2025-07-22T00:00:00"/>
    <m/>
    <d v="2025-10-17T00:00:00"/>
    <d v="2025-10-18T00:00:00"/>
    <s v="519 CONDOR"/>
    <s v="N/A"/>
    <s v="519 CONDOR"/>
    <n v="1.9053910246145129"/>
    <n v="0"/>
    <n v="5.5693998336791992"/>
    <n v="7.4747908582937121"/>
    <n v="7.8805110000000003"/>
    <n v="-0.40572014170628812"/>
    <n v="7.8805110000000003"/>
    <n v="-0.40572014170628812"/>
  </r>
  <r>
    <x v="2"/>
    <s v="Otras operadoras"/>
    <x v="6"/>
    <s v="3363006: REPLANTEO 907sucw71872025071500"/>
    <n v="8745274"/>
    <s v="[irve]"/>
    <x v="3"/>
    <s v="Sin Comenzar"/>
    <m/>
    <x v="1059"/>
    <d v="2025-07-22T00:00:00"/>
    <d v="2025-07-22T00:00:00"/>
    <m/>
    <m/>
    <m/>
    <s v="519 CONDOR"/>
    <s v="N/A"/>
    <s v="519 CONDOR"/>
    <n v="2.3111110319077373"/>
    <n v="0"/>
    <n v="5.5693998336791992"/>
    <n v="7.8805108655869365"/>
    <n v="7.3693999999999997"/>
    <n v="0.51111086558693675"/>
    <n v="0"/>
    <n v="7.8805108655869365"/>
  </r>
  <r>
    <x v="2"/>
    <s v="Otras operadoras"/>
    <x v="6"/>
    <s v="3310014: REPLANTEO 907sucw70702025071500"/>
    <n v="8745286"/>
    <s v="[irvceCNTfF]"/>
    <x v="0"/>
    <s v="Confirmado"/>
    <m/>
    <x v="1059"/>
    <d v="2025-07-22T00:00:00"/>
    <d v="2025-07-22T00:00:00"/>
    <m/>
    <d v="2025-10-16T00:00:00"/>
    <d v="2025-10-17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3004: REPLANTEO 907sucw72302025071500"/>
    <n v="8745264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7025310243772864"/>
    <n v="0"/>
    <n v="5.5693998336791992"/>
    <n v="7.2719308580564856"/>
    <n v="7.2719309999999995"/>
    <n v="-1.4194351383167714E-7"/>
    <n v="7.2719309999999995"/>
    <n v="-1.4194351383167714E-7"/>
  </r>
  <r>
    <x v="2"/>
    <s v="Otras operadoras"/>
    <x v="6"/>
    <s v="3363006: REPLANTEO 907sucw70582025071500"/>
    <n v="8745288"/>
    <s v="[irve]"/>
    <x v="3"/>
    <s v="Sin Comenzar"/>
    <m/>
    <x v="1059"/>
    <d v="2025-07-22T00:00:00"/>
    <d v="2025-07-22T00:00:00"/>
    <m/>
    <m/>
    <m/>
    <s v="519 CONDOR"/>
    <s v="N/A"/>
    <s v="519 CONDOR"/>
    <n v="0.89109100979083777"/>
    <n v="0"/>
    <n v="5.5693998336791992"/>
    <n v="6.460490843470037"/>
    <n v="6.7694000000000001"/>
    <n v="-0.30890915652996309"/>
    <n v="0"/>
    <n v="6.460490843470037"/>
  </r>
  <r>
    <x v="2"/>
    <s v="Otras operadoras"/>
    <x v="6"/>
    <s v="3320004: REPLANTEO 907sucw70282025071500"/>
    <n v="8745293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100: REPLANTEO 907sucw71902025071500"/>
    <n v="8745273"/>
    <s v="[irvceCNTfF]"/>
    <x v="0"/>
    <s v="Confirmado"/>
    <m/>
    <x v="1059"/>
    <d v="2025-07-22T00:00:00"/>
    <d v="2025-07-22T00:00:00"/>
    <m/>
    <d v="2025-10-18T00:00:00"/>
    <d v="2025-10-19T00:00:00"/>
    <s v="519 CONDOR"/>
    <s v="N/A"/>
    <s v="519 CONDOR"/>
    <n v="1.7025310243772864"/>
    <n v="0"/>
    <n v="5.5693998336791992"/>
    <n v="7.2719308580564856"/>
    <n v="6.8662109999999998"/>
    <n v="0.4057198580564858"/>
    <n v="6.8662109999999998"/>
    <n v="0.4057198580564858"/>
  </r>
  <r>
    <x v="2"/>
    <s v="Otras operadoras"/>
    <x v="6"/>
    <s v="3310014: REPLANTEO 907sucw70752025071500"/>
    <n v="8745284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1.4996710173212886"/>
    <n v="0"/>
    <n v="5.5693998336791992"/>
    <n v="7.0690708510004878"/>
    <n v="6.0547710000000006"/>
    <n v="1.0142998510004873"/>
    <n v="6.0547710000000006"/>
    <n v="1.0142998510004873"/>
  </r>
  <r>
    <x v="2"/>
    <s v="Otras operadoras"/>
    <x v="6"/>
    <s v="3310014: REPLANTEO 907sucw70882025071500"/>
    <n v="8745283"/>
    <s v="[irvceCNTfF]"/>
    <x v="0"/>
    <s v="Confirmado"/>
    <m/>
    <x v="1059"/>
    <d v="2025-07-22T00:00:00"/>
    <d v="2025-07-22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03005: REPLANTEO 907sucw71002025071500"/>
    <n v="8745280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1.7025310243772864"/>
    <n v="0"/>
    <n v="5.5693998336791992"/>
    <n v="7.2719308580564856"/>
    <n v="7.4747909999999997"/>
    <n v="-0.20286014194351409"/>
    <n v="7.4747909999999997"/>
    <n v="-0.20286014194351409"/>
  </r>
  <r>
    <x v="2"/>
    <s v="Otras operadoras"/>
    <x v="6"/>
    <s v="3310014: REPLANTEO 907sucw70712025071500"/>
    <n v="8745285"/>
    <s v="[irvceCNTfF]"/>
    <x v="0"/>
    <s v="Confirmado"/>
    <m/>
    <x v="1059"/>
    <d v="2025-07-22T00:00:00"/>
    <d v="2025-07-22T00:00:00"/>
    <m/>
    <d v="2025-10-19T00:00:00"/>
    <d v="2025-10-20T00:00:00"/>
    <s v="519 CONDOR"/>
    <s v="N/A"/>
    <s v="519 CONDOR"/>
    <n v="1.4996710173212886"/>
    <n v="0"/>
    <n v="5.5693998336791992"/>
    <n v="7.0690708510004878"/>
    <n v="5.8519110000000003"/>
    <n v="1.2171598510004875"/>
    <n v="5.8519110000000003"/>
    <n v="1.2171598510004875"/>
  </r>
  <r>
    <x v="2"/>
    <s v="Otras operadoras"/>
    <x v="6"/>
    <s v="3320004: REPLANTEO 907sucw70322025071500"/>
    <n v="8745291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7: REPLANTEO 907sucw69802025071500"/>
    <n v="8745303"/>
    <s v="[irvceCNTfF]"/>
    <x v="0"/>
    <s v="Confirmado"/>
    <m/>
    <x v="1059"/>
    <d v="2025-07-22T00:00:00"/>
    <d v="2025-07-22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31001: REPLANTEO 907sucw85402025072100"/>
    <n v="8747160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4001: REPLANTEO 907sucw89802025072200"/>
    <n v="8747333"/>
    <s v="[irvceCNTfF]"/>
    <x v="0"/>
    <s v="Confirmado"/>
    <m/>
    <x v="992"/>
    <d v="2025-07-25T00:00:00"/>
    <d v="2025-07-25T00:00:00"/>
    <m/>
    <d v="2025-10-17T00:00:00"/>
    <d v="2025-10-19T00:00:00"/>
    <s v="519 CONDOR"/>
    <s v="N/A"/>
    <s v="519 CONDOR"/>
    <n v="1.4996710173212886"/>
    <n v="0"/>
    <n v="5.5693998336791992"/>
    <n v="7.0690708510004878"/>
    <n v="7.0690710000000001"/>
    <n v="-1.4899951228386499E-7"/>
    <n v="7.0690710000000001"/>
    <n v="-1.4899951228386499E-7"/>
  </r>
  <r>
    <x v="2"/>
    <s v="Otras operadoras"/>
    <x v="6"/>
    <s v="3310014: REPLANTEO 907sucw83392025072100"/>
    <n v="8747131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31001: REPLANTEO 907sucw88832025072200"/>
    <n v="8747362"/>
    <s v="[irve]"/>
    <x v="3"/>
    <s v="Sin Comenzar"/>
    <m/>
    <x v="992"/>
    <d v="2025-07-25T00:00:00"/>
    <d v="2025-07-2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13003: REPLANTEO 907sucw84252025072100"/>
    <n v="8747139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5: REPLANTEO 233sucw84302025072100"/>
    <n v="8747115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03005: REPLANTEO 907sucw85242025072100"/>
    <n v="8747156"/>
    <s v="[irvceCNTfF]"/>
    <x v="0"/>
    <s v="Confirmado"/>
    <m/>
    <x v="992"/>
    <d v="2025-07-25T00:00:00"/>
    <d v="2025-07-25T00:00:00"/>
    <m/>
    <d v="2025-12-09T00:00:00"/>
    <d v="2025-12-10T00:00:00"/>
    <s v="519 CONDOR"/>
    <s v="N/A"/>
    <s v="519 CONDOR"/>
    <n v="1.9053910000000001"/>
    <n v="0"/>
    <n v="5.5693999999999999"/>
    <n v="7.4747909999999997"/>
    <n v="7.4747909999999997"/>
    <n v="0"/>
    <n v="7.4747909999999997"/>
    <n v="0"/>
  </r>
  <r>
    <x v="2"/>
    <s v="Otras operadoras"/>
    <x v="6"/>
    <s v="3313004: REPLANTEO 233sucw87402025072200"/>
    <n v="8747456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31001: REPLANTEO 907sucw88132025072200"/>
    <n v="8747391"/>
    <s v="[irve]"/>
    <x v="3"/>
    <s v="Sin Comenzar"/>
    <m/>
    <x v="992"/>
    <d v="2025-07-25T00:00:00"/>
    <d v="2025-07-25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31001: REPLANTEO 907sucw89762025072200"/>
    <n v="8747336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0005: REPLANTEO 233sucw84632025072100"/>
    <n v="8747117"/>
    <s v="[irve]"/>
    <x v="3"/>
    <s v="Sin Comenzar"/>
    <m/>
    <x v="992"/>
    <d v="2025-07-25T00:00:00"/>
    <d v="2025-07-25T00:00:00"/>
    <m/>
    <m/>
    <m/>
    <s v="519 CONDOR"/>
    <s v="N/A"/>
    <s v="519 CONDOR"/>
    <n v="0.28251100226038695"/>
    <n v="0"/>
    <n v="5.5693998336791992"/>
    <n v="5.8519108359395862"/>
    <n v="5.5693999999999999"/>
    <n v="0.28251083593958626"/>
    <n v="0"/>
    <n v="5.8519108359395862"/>
  </r>
  <r>
    <x v="2"/>
    <s v="Otras operadoras"/>
    <x v="6"/>
    <s v="3313003: REPLANTEO 907sucw84212025072100"/>
    <n v="8747138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5: REPLANTEO 233sucw84232025072100"/>
    <n v="8747107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14: REPLANTEO 907sucw87382025072200"/>
    <n v="8747453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88062025072200"/>
    <n v="8747399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68823100955361127"/>
    <n v="0"/>
    <n v="5.5693998336791992"/>
    <n v="6.2576308432328105"/>
    <n v="6.6633509999999996"/>
    <n v="-0.40572015676718909"/>
    <n v="6.6633509999999996"/>
    <n v="-0.40572015676718909"/>
  </r>
  <r>
    <x v="2"/>
    <s v="Otras operadoras"/>
    <x v="6"/>
    <s v="3310004: REPLANTEO 907sucw88862025072200"/>
    <n v="8747359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68823100955361127"/>
    <n v="0"/>
    <n v="5.5693998336791992"/>
    <n v="6.2576308432328105"/>
    <n v="6.6633509999999996"/>
    <n v="-0.40572015676718909"/>
    <n v="6.6633509999999996"/>
    <n v="-0.40572015676718909"/>
  </r>
  <r>
    <x v="2"/>
    <s v="Otras operadoras"/>
    <x v="6"/>
    <s v="3310004: REPLANTEO 907sucw84422025072100"/>
    <n v="8747143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31001: REPLANTEO 907sucw85372025072100"/>
    <n v="8747158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1.9053910246145129"/>
    <n v="0"/>
    <n v="5.5693998336791992"/>
    <n v="7.4747908582937121"/>
    <n v="7.2719309999999995"/>
    <n v="0.20285985829371267"/>
    <n v="7.2719309999999995"/>
    <n v="0.20285985829371267"/>
  </r>
  <r>
    <x v="2"/>
    <s v="Otras operadoras"/>
    <x v="6"/>
    <s v="3313004: REPLANTEO 907sucw84622025072100"/>
    <n v="8747146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83752025072100"/>
    <n v="8747133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04: REPLANTEO 907sucw84292025072100"/>
    <n v="8747141"/>
    <s v="[irvceCNTfF]"/>
    <x v="0"/>
    <s v="Confirmado"/>
    <m/>
    <x v="992"/>
    <d v="2025-07-25T00:00:00"/>
    <d v="2025-07-25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31001: REPLANTEO 907sucw85312025072100"/>
    <n v="8747157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04: REPLANTEO 907sucw89292025072200"/>
    <n v="8747352"/>
    <s v="[irvceCNTfF]"/>
    <x v="0"/>
    <s v="Confirmado"/>
    <m/>
    <x v="992"/>
    <d v="2025-07-25T00:00:00"/>
    <d v="2025-07-25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84522025072100"/>
    <n v="8747144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4: REPLANTEO 907sucw84572025072100"/>
    <n v="8747145"/>
    <s v="[irve]"/>
    <x v="3"/>
    <s v="Sin Comenzar"/>
    <m/>
    <x v="992"/>
    <d v="2025-07-25T00:00:00"/>
    <d v="2025-07-25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10004: REPLANTEO 907sucw87652025072200"/>
    <n v="8747442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2: REPLANTEO 907sucw85022025072100"/>
    <n v="8747152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89109100979083777"/>
    <n v="0"/>
    <n v="5.5693998336791992"/>
    <n v="6.460490843470037"/>
    <n v="6.0547710000000006"/>
    <n v="0.40571984347003642"/>
    <n v="6.0547710000000006"/>
    <n v="0.40571984347003642"/>
  </r>
  <r>
    <x v="2"/>
    <s v="Otras operadoras"/>
    <x v="6"/>
    <s v="3310014: REPLANTEO 907sucw85852025072100"/>
    <n v="8747161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20005: REPLANTEO 233sucw84272025072100"/>
    <n v="8747113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12: REPLANTEO 907sucw88012025072200"/>
    <n v="8747410"/>
    <s v="[irvceCNTfF]"/>
    <x v="0"/>
    <s v="Confirmado"/>
    <m/>
    <x v="992"/>
    <d v="2025-07-25T00:00:00"/>
    <d v="2025-07-25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0005: REPLANTEO 233sucw84822025072100"/>
    <n v="8747122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63006: REPLANTEO 907sucw85132025072100"/>
    <n v="8747154"/>
    <s v="[irve]"/>
    <x v="3"/>
    <s v="Sin Comenzar"/>
    <m/>
    <x v="992"/>
    <d v="2025-07-25T00:00:00"/>
    <d v="2025-07-25T00:00:00"/>
    <m/>
    <m/>
    <m/>
    <s v="519 CONDOR"/>
    <s v="N/A"/>
    <s v="519 CONDOR"/>
    <n v="2.1082510316705108"/>
    <n v="0"/>
    <n v="5.5693998336791992"/>
    <n v="7.67765086534971"/>
    <n v="7.3693999999999997"/>
    <n v="0.30825086534971025"/>
    <n v="0"/>
    <n v="7.67765086534971"/>
  </r>
  <r>
    <x v="2"/>
    <s v="Otras operadoras"/>
    <x v="6"/>
    <s v="3303005: REPLANTEO 907sucw88032025072200"/>
    <n v="8747405"/>
    <s v="[irve]"/>
    <x v="3"/>
    <s v="Sin Comenzar"/>
    <m/>
    <x v="992"/>
    <d v="2025-07-25T00:00:00"/>
    <d v="2025-07-2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31001: REPLANTEO 907sucw88172025072200"/>
    <n v="8747387"/>
    <s v="[irve]"/>
    <x v="3"/>
    <s v="Sin Comenzar"/>
    <m/>
    <x v="992"/>
    <d v="2025-07-25T00:00:00"/>
    <d v="2025-07-2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31001: REPLANTEO 907sucw88732025072200"/>
    <n v="8747367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5: REPLANTEO 233sucw84752025072100"/>
    <n v="8747119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10012: REPLANTEO 907sucw87672025072200"/>
    <n v="8747439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3: REPLANTEO 907sucw83882025072100"/>
    <n v="8747135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20004: REPLANTEO 907sucw83162025072100"/>
    <n v="8747125"/>
    <s v="[irvceCNTfF]"/>
    <x v="0"/>
    <s v="Confirmado"/>
    <m/>
    <x v="992"/>
    <d v="2025-07-25T00:00:00"/>
    <d v="2025-07-25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4: REPLANTEO 907sucw84672025072100"/>
    <n v="8747147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84902025072100"/>
    <n v="8747150"/>
    <s v="[irvceCNTfF]"/>
    <x v="0"/>
    <s v="Confirmado"/>
    <m/>
    <x v="992"/>
    <d v="2025-07-25T00:00:00"/>
    <d v="2025-07-25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10014: REPLANTEO 907sucw87422025072200"/>
    <n v="8747449"/>
    <s v="[irvceCNTfF]"/>
    <x v="0"/>
    <s v="Confirmado"/>
    <m/>
    <x v="992"/>
    <d v="2025-07-25T00:00:00"/>
    <d v="2025-07-2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20005: REPLANTEO 233sucw84852025072100"/>
    <n v="8747124"/>
    <s v="[irve]"/>
    <x v="3"/>
    <s v="Sin Comenzar"/>
    <m/>
    <x v="992"/>
    <d v="2025-07-25T00:00:00"/>
    <d v="2025-07-25T00:00:00"/>
    <m/>
    <m/>
    <m/>
    <s v="519 CONDOR"/>
    <s v="N/A"/>
    <s v="519 CONDOR"/>
    <n v="0.28251100226038695"/>
    <n v="0"/>
    <n v="5.5693998336791992"/>
    <n v="5.8519108359395862"/>
    <n v="5.7694000000000001"/>
    <n v="8.251083593958608E-2"/>
    <n v="0"/>
    <n v="5.8519108359395862"/>
  </r>
  <r>
    <x v="2"/>
    <s v="Otras operadoras"/>
    <x v="6"/>
    <s v="3303005: REPLANTEO 907sucw96202025072400"/>
    <n v="8748366"/>
    <s v="[irvceCNTfF]"/>
    <x v="0"/>
    <s v="Confirmado"/>
    <m/>
    <x v="1060"/>
    <d v="2025-07-29T00:00:00"/>
    <d v="2025-07-29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93962025072300"/>
    <n v="8748371"/>
    <s v="[irvceCNTfF]"/>
    <x v="0"/>
    <s v="Confirmado"/>
    <m/>
    <x v="1060"/>
    <d v="2025-07-29T00:00:00"/>
    <d v="2025-07-29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5003: REPLANTEO 907sucw96322025072400"/>
    <n v="8748363"/>
    <s v="[irve]"/>
    <x v="3"/>
    <s v="Sin Comenzar"/>
    <m/>
    <x v="1060"/>
    <d v="2025-07-29T00:00:00"/>
    <d v="2025-07-29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10004: REPLANTEO 907sucw91852025072300"/>
    <n v="8748375"/>
    <s v="[irvceCNTfF]"/>
    <x v="0"/>
    <s v="Confirmado"/>
    <m/>
    <x v="1060"/>
    <d v="2025-07-29T00:00:00"/>
    <d v="2025-07-29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8006: REPLANTEO 907sucw94852025072300"/>
    <n v="8748831"/>
    <s v="[irve]"/>
    <x v="3"/>
    <s v="Sin Comenzar"/>
    <m/>
    <x v="16"/>
    <d v="2025-07-31T00:00:00"/>
    <d v="2025-07-31T00:00:00"/>
    <m/>
    <m/>
    <m/>
    <s v="519 CONDOR"/>
    <s v="N/A"/>
    <s v="519 CONDOR"/>
    <n v="0.68823100955361127"/>
    <n v="0"/>
    <n v="5.5693998336791992"/>
    <n v="6.2576308432328105"/>
    <n v="6.1693999999999996"/>
    <n v="8.823084323281094E-2"/>
    <n v="0"/>
    <n v="6.2576308432328105"/>
  </r>
  <r>
    <x v="2"/>
    <s v="Otras operadoras"/>
    <x v="6"/>
    <s v="3331001: REPLANTEO 907sucw91512025072300"/>
    <n v="8748809"/>
    <s v="[irvceCNTfF]"/>
    <x v="0"/>
    <s v="Confirmado"/>
    <m/>
    <x v="16"/>
    <d v="2025-07-31T00:00:00"/>
    <d v="2025-07-31T00:00:00"/>
    <m/>
    <d v="2025-10-17T00:00:00"/>
    <d v="2025-10-19T00:00:00"/>
    <s v="519 CONDOR"/>
    <s v="N/A"/>
    <s v="519 CONDOR"/>
    <n v="0.68823100955361127"/>
    <n v="0"/>
    <n v="5.5693998336791992"/>
    <n v="6.2576308432328105"/>
    <n v="6.6633509999999996"/>
    <n v="-0.40572015676718909"/>
    <n v="6.6633509999999996"/>
    <n v="-0.40572015676718909"/>
  </r>
  <r>
    <x v="2"/>
    <s v="Otras operadoras"/>
    <x v="6"/>
    <s v="3310004: REPLANTEO 907sucw94292025072300"/>
    <n v="8748823"/>
    <s v="[irvceCNTfF]"/>
    <x v="0"/>
    <s v="Confirmado"/>
    <m/>
    <x v="16"/>
    <d v="2025-07-31T00:00:00"/>
    <d v="2025-07-31T00:00:00"/>
    <m/>
    <d v="2025-10-17T00:00:00"/>
    <d v="2025-10-19T00:00:00"/>
    <s v="519 CONDOR"/>
    <s v="N/A"/>
    <s v="519 CONDOR"/>
    <n v="1.0939510168468356"/>
    <n v="0"/>
    <n v="5.5693998336791992"/>
    <n v="6.6633508505260348"/>
    <n v="7.0690710000000001"/>
    <n v="-0.40572014947396529"/>
    <n v="7.0690710000000001"/>
    <n v="-0.40572014947396529"/>
  </r>
  <r>
    <x v="2"/>
    <s v="Otras operadoras"/>
    <x v="6"/>
    <s v="3331001: REPLANTEO 907sucw91342025072300"/>
    <n v="8748808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94472025072300"/>
    <n v="8748827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1.4996710173212886"/>
    <n v="0"/>
    <n v="5.5693998336791992"/>
    <n v="7.0690708510004878"/>
    <n v="6.4604909999999993"/>
    <n v="0.6085798510004885"/>
    <n v="6.4604909999999993"/>
    <n v="0.6085798510004885"/>
  </r>
  <r>
    <x v="2"/>
    <s v="Otras operadoras"/>
    <x v="6"/>
    <s v="3368006: REPLANTEO 907sucw94812025072300"/>
    <n v="8748830"/>
    <s v="[irve]"/>
    <x v="3"/>
    <s v="Sin Comenzar"/>
    <m/>
    <x v="16"/>
    <d v="2025-07-31T00:00:00"/>
    <d v="2025-07-31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6"/>
    <s v="3310004: REPLANTEO 907sucw94322025072300"/>
    <n v="8748825"/>
    <s v="[irvceCNTfF]"/>
    <x v="0"/>
    <s v="Confirmado"/>
    <m/>
    <x v="16"/>
    <d v="2025-07-31T00:00:00"/>
    <d v="2025-07-31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04: REPLANTEO 907sucw91902025072300"/>
    <n v="8748812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68823100955361127"/>
    <n v="0"/>
    <n v="5.5693998336791992"/>
    <n v="6.2576308432328105"/>
    <n v="5.8519110000000003"/>
    <n v="0.40571984323281018"/>
    <n v="5.8519110000000003"/>
    <n v="0.40571984323281018"/>
  </r>
  <r>
    <x v="2"/>
    <s v="Otras operadoras"/>
    <x v="6"/>
    <s v="3303005: REPLANTEO 907sucw94172025072300"/>
    <n v="8748821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6.1693999999999996"/>
    <n v="-0.11462916382318689"/>
    <n v="0"/>
    <n v="6.0547708361768127"/>
  </r>
  <r>
    <x v="2"/>
    <s v="Otras operadoras"/>
    <x v="6"/>
    <s v="3310004: REPLANTEO 907sucw94212025072300"/>
    <n v="8748822"/>
    <s v="[irvceCNTfF]"/>
    <x v="0"/>
    <s v="Confirmado"/>
    <m/>
    <x v="16"/>
    <d v="2025-07-31T00:00:00"/>
    <d v="2025-07-31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03002: REPLANTEO 907sucw93652025072300"/>
    <n v="8748817"/>
    <s v="[irvceCNTfF]"/>
    <x v="0"/>
    <s v="Confirmado"/>
    <m/>
    <x v="16"/>
    <d v="2025-07-31T00:00:00"/>
    <d v="2025-07-31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15008: REPLANTEO 907sucw94922025072300"/>
    <n v="8748833"/>
    <s v="[irve]"/>
    <x v="3"/>
    <s v="Sin Comenzar"/>
    <m/>
    <x v="16"/>
    <d v="2025-07-31T00:00:00"/>
    <d v="2025-07-31T00:00:00"/>
    <m/>
    <m/>
    <m/>
    <s v="519 CONDOR"/>
    <s v="N/A"/>
    <s v="519 CONDOR"/>
    <n v="1.0939510168468356"/>
    <n v="0"/>
    <n v="5.5693998336791992"/>
    <n v="6.6633508505260348"/>
    <n v="5.7694000000000001"/>
    <n v="0.89395085052603473"/>
    <n v="0"/>
    <n v="6.6633508505260348"/>
  </r>
  <r>
    <x v="2"/>
    <s v="Otras operadoras"/>
    <x v="6"/>
    <s v="3331001: REPLANTEO 907sucw91262025072300"/>
    <n v="8748806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93842025072300"/>
    <n v="8748818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63006: REPLANTEO 907sucw01942025072800"/>
    <n v="8749098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03006: REPLANTEO 907sucw03522025072800"/>
    <n v="8749028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6.7694000000000001"/>
    <n v="0.29967085100048774"/>
    <n v="0"/>
    <n v="7.0690708510004878"/>
  </r>
  <r>
    <x v="2"/>
    <s v="Otras operadoras"/>
    <x v="6"/>
    <s v="3303006: REPLANTEO 907sucw04352025072800"/>
    <n v="8748990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03006: REPLANTEO 907sucw03642025072800"/>
    <n v="8749025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7.7694000000000001"/>
    <n v="-0.70032914899951226"/>
    <n v="0"/>
    <n v="7.0690708510004878"/>
  </r>
  <r>
    <x v="2"/>
    <s v="Otras operadoras"/>
    <x v="6"/>
    <s v="3367006: REPLANTEO 907sucw04462025072800"/>
    <n v="8748977"/>
    <s v="[irve]"/>
    <x v="3"/>
    <s v="Sin Comenzar"/>
    <m/>
    <x v="16"/>
    <d v="2025-07-31T00:00:00"/>
    <d v="2025-07-31T00:00:00"/>
    <m/>
    <m/>
    <m/>
    <s v="519 CONDOR"/>
    <s v="N/A"/>
    <s v="519 CONDOR"/>
    <n v="1.7025310243772864"/>
    <n v="0"/>
    <n v="5.5693998336791992"/>
    <n v="7.2719308580564856"/>
    <n v="6.9694000000000003"/>
    <n v="0.30253085805648539"/>
    <n v="0"/>
    <n v="7.2719308580564856"/>
  </r>
  <r>
    <x v="2"/>
    <s v="Otras operadoras"/>
    <x v="6"/>
    <s v="3320004: REPLANTEO 907sucw02192025072800"/>
    <n v="8749083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48537100249761345"/>
    <n v="0"/>
    <n v="5.5693998336791992"/>
    <n v="6.0547708361768127"/>
    <n v="6.2576309999999999"/>
    <n v="-0.20286016382318728"/>
    <n v="6.2576309999999999"/>
    <n v="-0.20286016382318728"/>
  </r>
  <r>
    <x v="2"/>
    <s v="Otras operadoras"/>
    <x v="6"/>
    <s v="3320004: REPLANTEO 907sucw02842025072800"/>
    <n v="8749069"/>
    <s v="[irvceCNTfF]"/>
    <x v="0"/>
    <s v="Confirmado"/>
    <m/>
    <x v="16"/>
    <d v="2025-07-31T00:00:00"/>
    <d v="2025-07-31T00:00:00"/>
    <m/>
    <d v="2025-10-18T00:00:00"/>
    <d v="2025-10-19T00:00:00"/>
    <s v="519 CONDOR"/>
    <s v="N/A"/>
    <s v="519 CONDOR"/>
    <n v="0.68823100955361127"/>
    <n v="0"/>
    <n v="5.5693998336791992"/>
    <n v="6.2576308432328105"/>
    <n v="6.4604909999999993"/>
    <n v="-0.20286015676718883"/>
    <n v="6.4604909999999993"/>
    <n v="-0.20286015676718883"/>
  </r>
  <r>
    <x v="2"/>
    <s v="Otras operadoras"/>
    <x v="6"/>
    <s v="3320004: REPLANTEO 907sucw03462025072800"/>
    <n v="8749032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62001: REPLANTEO 907sucw01852025072800"/>
    <n v="8749103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67006: REPLANTEO 907sucw03842025072800"/>
    <n v="8749023"/>
    <s v="[irve]"/>
    <x v="3"/>
    <s v="Sin Comenzar"/>
    <m/>
    <x v="16"/>
    <d v="2025-07-31T00:00:00"/>
    <d v="2025-07-31T00:00:00"/>
    <m/>
    <m/>
    <m/>
    <s v="519 CONDOR"/>
    <s v="N/A"/>
    <s v="519 CONDOR"/>
    <n v="1.4996710173212886"/>
    <n v="0"/>
    <n v="5.5693998336791992"/>
    <n v="7.0690708510004878"/>
    <n v="6.7694000000000001"/>
    <n v="0.29967085100048774"/>
    <n v="0"/>
    <n v="7.0690708510004878"/>
  </r>
  <r>
    <x v="2"/>
    <s v="Otras operadoras"/>
    <x v="6"/>
    <s v="3313004: REPLANTEO 907sucw01802025072800"/>
    <n v="8749106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04: REPLANTEO 907sucw03032025072800"/>
    <n v="8749049"/>
    <s v="[irvceCNTfF]"/>
    <x v="0"/>
    <s v="Confirmado"/>
    <m/>
    <x v="16"/>
    <d v="2025-07-31T00:00:00"/>
    <d v="2025-07-31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62001: REPLANTEO 907sucw01962025072800"/>
    <n v="8749096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20004: REPLANTEO 907sucw03392025072800"/>
    <n v="8749035"/>
    <s v="[irvceCNTfF]"/>
    <x v="0"/>
    <s v="Confirmado"/>
    <m/>
    <x v="16"/>
    <d v="2025-07-31T00:00:00"/>
    <d v="2025-07-31T00:00:00"/>
    <m/>
    <d v="2025-12-09T00:00:00"/>
    <d v="2025-12-10T00:00:00"/>
    <s v="519 CONDOR"/>
    <s v="N/A"/>
    <s v="519 CONDOR"/>
    <n v="1.4996710000000002"/>
    <n v="0"/>
    <n v="5.5693999999999999"/>
    <n v="7.0690710000000001"/>
    <n v="7.4747909999999997"/>
    <n v="-0.40571999999999964"/>
    <n v="7.4747909999999997"/>
    <n v="-0.40571999999999964"/>
  </r>
  <r>
    <x v="2"/>
    <s v="Otras operadoras"/>
    <x v="6"/>
    <s v="3331006: REPLANTEO 907sucw04422025072800"/>
    <n v="8748980"/>
    <s v="[irve]"/>
    <x v="3"/>
    <s v="Sin Comenzar"/>
    <m/>
    <x v="16"/>
    <d v="2025-07-31T00:00:00"/>
    <d v="2025-07-31T00:00:00"/>
    <m/>
    <m/>
    <m/>
    <s v="519 CONDOR"/>
    <s v="N/A"/>
    <s v="519 CONDOR"/>
    <n v="1.7025310243772864"/>
    <n v="0"/>
    <n v="5.5693998336791992"/>
    <n v="7.2719308580564856"/>
    <n v="7.1693999999999996"/>
    <n v="0.1025308580564861"/>
    <n v="0"/>
    <n v="7.2719308580564856"/>
  </r>
  <r>
    <x v="2"/>
    <s v="Otras operadoras"/>
    <x v="6"/>
    <s v="3320004: REPLANTEO 907sucw02132025072800"/>
    <n v="8749086"/>
    <s v="[irve]"/>
    <x v="3"/>
    <s v="Sin Comenzar"/>
    <m/>
    <x v="16"/>
    <d v="2025-07-31T00:00:00"/>
    <d v="2025-07-3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20004: REPLANTEO 907sucw02792025072800"/>
    <n v="8749072"/>
    <s v="[irvceCNTfF]"/>
    <x v="0"/>
    <s v="Confirmado"/>
    <m/>
    <x v="16"/>
    <d v="2025-07-31T00:00:00"/>
    <d v="2025-07-31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03006: REPLANTEO 907sucw04272025072800"/>
    <n v="8748997"/>
    <s v="[irve]"/>
    <x v="3"/>
    <s v="Sin Comenzar"/>
    <m/>
    <x v="16"/>
    <d v="2025-07-31T00:00:00"/>
    <d v="2025-07-31T00:00:00"/>
    <m/>
    <m/>
    <m/>
    <s v="519 CONDOR"/>
    <s v="N/A"/>
    <s v="519 CONDOR"/>
    <n v="1.7025310243772864"/>
    <n v="0"/>
    <n v="5.5693998336791992"/>
    <n v="7.2719308580564856"/>
    <n v="7.1693999999999996"/>
    <n v="0.1025308580564861"/>
    <n v="0"/>
    <n v="7.2719308580564856"/>
  </r>
  <r>
    <x v="2"/>
    <s v="Otras operadoras"/>
    <x v="6"/>
    <s v="3320004: REPLANTEO 907sucw03322025072800"/>
    <n v="8749040"/>
    <s v="[irvceCNTfF]"/>
    <x v="0"/>
    <s v="Confirmado"/>
    <m/>
    <x v="16"/>
    <d v="2025-07-31T00:00:00"/>
    <d v="2025-07-31T00:00:00"/>
    <m/>
    <d v="2025-10-16T00:00:00"/>
    <d v="2025-10-17T00:00:00"/>
    <s v="519 CONDOR"/>
    <s v="N/A"/>
    <s v="519 CONDOR"/>
    <n v="1.4996710173212886"/>
    <n v="0"/>
    <n v="5.5693998336791992"/>
    <n v="7.0690708510004878"/>
    <n v="7.2719309999999995"/>
    <n v="-0.20286014899951166"/>
    <n v="7.2719309999999995"/>
    <n v="-0.20286014899951166"/>
  </r>
  <r>
    <x v="2"/>
    <s v="Otras operadoras"/>
    <x v="6"/>
    <s v="3310014: REPLANTEO 907sucw04092025072800"/>
    <n v="8749013"/>
    <s v="[irvceCNTfF]"/>
    <x v="0"/>
    <s v="Confirmado"/>
    <m/>
    <x v="16"/>
    <d v="2025-07-31T00:00:00"/>
    <d v="2025-07-31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20004: REPLANTEO 907sucw03192025072800"/>
    <n v="8749042"/>
    <s v="[irvceCNTfF]"/>
    <x v="0"/>
    <s v="Confirmado"/>
    <m/>
    <x v="16"/>
    <d v="2025-07-31T00:00:00"/>
    <d v="2025-07-31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20004: REPLANTEO 907sucw04062025072800"/>
    <n v="8749015"/>
    <s v="[irvceCNTfF]"/>
    <x v="0"/>
    <s v="Confirmado"/>
    <m/>
    <x v="16"/>
    <d v="2025-07-31T00:00:00"/>
    <d v="2025-07-31T00:00:00"/>
    <m/>
    <d v="2025-10-16T00:00:00"/>
    <d v="2025-10-17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03100: REPLANTEO 907sucw07182025072900"/>
    <n v="8749862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3006: REPLANTEO 907sucw06102025072900"/>
    <n v="8750251"/>
    <s v="[irve]"/>
    <x v="3"/>
    <s v="Sin Comenzar"/>
    <m/>
    <x v="993"/>
    <d v="2025-08-05T00:00:00"/>
    <d v="2025-08-0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13004: REPLANTEO 907sucw08002025072900"/>
    <n v="8749857"/>
    <s v="[irve]"/>
    <x v="3"/>
    <s v="Sin Comenzar"/>
    <m/>
    <x v="993"/>
    <d v="2025-08-05T00:00:00"/>
    <d v="2025-08-05T00:00:00"/>
    <m/>
    <m/>
    <m/>
    <s v="519 CONDOR"/>
    <s v="N/A"/>
    <s v="519 CONDOR"/>
    <n v="1.2968110170840621"/>
    <n v="0"/>
    <n v="5.5693998336791992"/>
    <n v="6.8662108507632613"/>
    <n v="6.7694000000000001"/>
    <n v="9.6810850763261236E-2"/>
    <n v="0"/>
    <n v="6.8662108507632613"/>
  </r>
  <r>
    <x v="2"/>
    <s v="Otras operadoras"/>
    <x v="6"/>
    <s v="3320004: REPLANTEO 907sucw06132025072900"/>
    <n v="8750252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4: REPLANTEO 907sucw06342025072900"/>
    <n v="8750256"/>
    <s v="[irveCN]"/>
    <x v="4"/>
    <s v="Con PO"/>
    <m/>
    <x v="993"/>
    <d v="2025-08-05T00:00:00"/>
    <d v="2025-08-05T00:00:00"/>
    <m/>
    <d v="2025-10-17T00:00:00"/>
    <m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03005: REPLANTEO 907sucw06992025072900"/>
    <n v="8750264"/>
    <s v="[irvceCNTfF]"/>
    <x v="0"/>
    <s v="Confirmado"/>
    <m/>
    <x v="993"/>
    <d v="2025-08-05T00:00:00"/>
    <d v="2025-08-05T00:00:00"/>
    <m/>
    <d v="2025-10-18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20004: REPLANTEO 907sucw07042025072900"/>
    <n v="8750265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5: REPLANTEO 907sucw07152025072900"/>
    <n v="8749863"/>
    <s v="[irve]"/>
    <x v="3"/>
    <s v="Sin Comenzar"/>
    <m/>
    <x v="993"/>
    <d v="2025-08-05T00:00:00"/>
    <d v="2025-08-05T00:00:00"/>
    <m/>
    <m/>
    <m/>
    <s v="519 CONDOR"/>
    <s v="N/A"/>
    <s v="519 CONDOR"/>
    <n v="1.2968110170840621"/>
    <n v="0"/>
    <n v="5.5693998336791992"/>
    <n v="6.8662108507632613"/>
    <n v="6.7694000000000001"/>
    <n v="9.6810850763261236E-2"/>
    <n v="0"/>
    <n v="6.8662108507632613"/>
  </r>
  <r>
    <x v="2"/>
    <s v="Otras operadoras"/>
    <x v="6"/>
    <s v="3303002: REPLANTEO 907sucw06682025072900"/>
    <n v="8750258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20004: REPLANTEO 907sucw06792025072900"/>
    <n v="8750260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07492025072900"/>
    <n v="8749860"/>
    <s v="[irvceCNTfF]"/>
    <x v="0"/>
    <s v="Confirmado"/>
    <m/>
    <x v="993"/>
    <d v="2025-08-05T00:00:00"/>
    <d v="2025-08-05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20004: REPLANTEO 907sucw07112025072900"/>
    <n v="8749864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05762025072900"/>
    <n v="8750244"/>
    <s v="[irvceCNTfF]"/>
    <x v="0"/>
    <s v="Confirmado"/>
    <m/>
    <x v="993"/>
    <d v="2025-08-05T00:00:00"/>
    <d v="2025-08-05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03007: REPLANTEO 907sucw07312025072900"/>
    <n v="8749861"/>
    <s v="[irvceCNTfF]"/>
    <x v="0"/>
    <s v="Confirmado"/>
    <m/>
    <x v="993"/>
    <d v="2025-08-05T00:00:00"/>
    <d v="2025-08-05T00:00:00"/>
    <m/>
    <d v="2025-10-19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05982025072900"/>
    <n v="8750250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09192025073000"/>
    <n v="8749851"/>
    <s v="[irve]"/>
    <x v="3"/>
    <s v="Sin Comenzar"/>
    <m/>
    <x v="993"/>
    <d v="2025-08-05T00:00:00"/>
    <d v="2025-08-05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10014: REPLANTEO 907sucw06502025072900"/>
    <n v="8750257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1.2968110170840621"/>
    <n v="0"/>
    <n v="5.5693998336791992"/>
    <n v="6.8662108507632613"/>
    <n v="6.6633509999999996"/>
    <n v="0.20285985076326174"/>
    <n v="6.6633509999999996"/>
    <n v="0.20285985076326174"/>
  </r>
  <r>
    <x v="2"/>
    <s v="Otras operadoras"/>
    <x v="6"/>
    <s v="3363006: REPLANTEO 907sucw05892025072900"/>
    <n v="8750246"/>
    <s v="[irve]"/>
    <x v="3"/>
    <s v="Sin Comenzar"/>
    <m/>
    <x v="993"/>
    <d v="2025-08-05T00:00:00"/>
    <d v="2025-08-05T00:00:00"/>
    <m/>
    <m/>
    <m/>
    <s v="519 CONDOR"/>
    <s v="N/A"/>
    <s v="519 CONDOR"/>
    <n v="1.9053910246145129"/>
    <n v="0"/>
    <n v="5.5693998336791992"/>
    <n v="7.4747908582937121"/>
    <n v="7.3693999999999997"/>
    <n v="0.10539085829371242"/>
    <n v="0"/>
    <n v="7.4747908582937121"/>
  </r>
  <r>
    <x v="2"/>
    <s v="Otras operadoras"/>
    <x v="6"/>
    <s v="3303005: REPLANTEO 907sucw10352025073000"/>
    <n v="8749834"/>
    <s v="[irvceCNTfF]"/>
    <x v="0"/>
    <s v="Confirmado"/>
    <m/>
    <x v="993"/>
    <d v="2025-08-05T00:00:00"/>
    <d v="2025-08-05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20004: REPLANTEO 907sucw06972025072900"/>
    <n v="8750263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3004: REPLANTEO 907sucw08062025072900"/>
    <n v="8749855"/>
    <s v="[irvceCNTfF]"/>
    <x v="0"/>
    <s v="Confirmado"/>
    <m/>
    <x v="993"/>
    <d v="2025-08-05T00:00:00"/>
    <d v="2025-08-05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10004: REPLANTEO 907sucw10512025073000"/>
    <n v="8749833"/>
    <s v="[irvceCNTfF]"/>
    <x v="0"/>
    <s v="Confirmado"/>
    <m/>
    <x v="993"/>
    <d v="2025-08-05T00:00:00"/>
    <d v="2025-08-0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09522025073000"/>
    <n v="8749844"/>
    <s v="[irvceCNTfF]"/>
    <x v="0"/>
    <s v="Confirmado"/>
    <m/>
    <x v="993"/>
    <d v="2025-08-05T00:00:00"/>
    <d v="2025-08-05T00:00:00"/>
    <m/>
    <d v="2025-10-19T00:00:00"/>
    <d v="2025-10-20T00:00:00"/>
    <s v="519 CONDOR"/>
    <s v="N/A"/>
    <s v="519 CONDOR"/>
    <n v="1.2968110170840621"/>
    <n v="0"/>
    <n v="5.5693998336791992"/>
    <n v="6.8662108507632613"/>
    <n v="6.2576309999999999"/>
    <n v="0.60857985076326138"/>
    <n v="6.2576309999999999"/>
    <n v="0.60857985076326138"/>
  </r>
  <r>
    <x v="2"/>
    <s v="Otras operadoras"/>
    <x v="6"/>
    <s v="3310014: REPLANTEO 907sucw09042025073000"/>
    <n v="8749852"/>
    <s v="[irvceCNTfF]"/>
    <x v="0"/>
    <s v="Confirmado"/>
    <m/>
    <x v="993"/>
    <d v="2025-08-05T00:00:00"/>
    <d v="2025-08-05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03002: REPLANTEO 907sucw23392025080400"/>
    <n v="8751051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2: REPLANTEO 907sucw23452025080400"/>
    <n v="8751048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2: REPLANTEO 907sucw21372025080400"/>
    <n v="8751118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31001: REPLANTEO 907sucw21852025080400"/>
    <n v="8751109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4: REPLANTEO 907sucw19952025080400"/>
    <n v="8751163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4: REPLANTEO 907sucw19902025080400"/>
    <n v="8751164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22942025080400"/>
    <n v="8751074"/>
    <s v="[irvceCNTfF]"/>
    <x v="0"/>
    <s v="Confirmado"/>
    <m/>
    <x v="1061"/>
    <d v="2025-08-07T00:00:00"/>
    <d v="2025-08-07T00:00:00"/>
    <m/>
    <d v="2025-10-17T00:00:00"/>
    <d v="2025-10-18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7: REPLANTEO 907sucw22672025080400"/>
    <n v="8751101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1.4996710173212886"/>
    <n v="0"/>
    <n v="5.5693998336791992"/>
    <n v="7.0690708510004878"/>
    <n v="6.4604909999999993"/>
    <n v="0.6085798510004885"/>
    <n v="6.4604909999999993"/>
    <n v="0.6085798510004885"/>
  </r>
  <r>
    <x v="2"/>
    <s v="Otras operadoras"/>
    <x v="6"/>
    <s v="3310014: REPLANTEO 907sucw22892025080400"/>
    <n v="8751087"/>
    <s v="[irve]"/>
    <x v="3"/>
    <s v="Sin Comenzar"/>
    <m/>
    <x v="1061"/>
    <d v="2025-08-07T00:00:00"/>
    <d v="2025-08-07T00:00:00"/>
    <m/>
    <m/>
    <m/>
    <s v="519 CONDOR"/>
    <s v="N/A"/>
    <s v="519 CONDOR"/>
    <n v="1.0939510168468356"/>
    <n v="0"/>
    <n v="5.5693998336791992"/>
    <n v="6.6633508505260348"/>
    <n v="6.5693999999999999"/>
    <n v="9.3950850526034912E-2"/>
    <n v="0"/>
    <n v="6.6633508505260348"/>
  </r>
  <r>
    <x v="2"/>
    <s v="Otras operadoras"/>
    <x v="6"/>
    <s v="3303002: REPLANTEO 907sucw21772025080400"/>
    <n v="8751113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4: REPLANTEO 907sucw22732025080400"/>
    <n v="8751098"/>
    <s v="[irvceCNTfF]"/>
    <x v="0"/>
    <s v="Confirmado"/>
    <m/>
    <x v="1061"/>
    <d v="2025-08-07T00:00:00"/>
    <d v="2025-08-07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0014: REPLANTEO 907sucw22872025080400"/>
    <n v="8751092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2: REPLANTEO 907sucw21592025080400"/>
    <n v="8751114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04: REPLANTEO 907sucw20122025080400"/>
    <n v="8751159"/>
    <s v="[irvceCNTfF]"/>
    <x v="0"/>
    <s v="Confirmado"/>
    <m/>
    <x v="1061"/>
    <d v="2025-08-07T00:00:00"/>
    <d v="2025-08-07T00:00:00"/>
    <m/>
    <d v="2025-10-19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0014: REPLANTEO 907sucw19972025080400"/>
    <n v="8751161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0014: REPLANTEO 907sucw19892025080400"/>
    <n v="8751166"/>
    <s v="[irvceCNTfF]"/>
    <x v="0"/>
    <s v="Confirmado"/>
    <m/>
    <x v="1061"/>
    <d v="2025-08-07T00:00:00"/>
    <d v="2025-08-07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22912025080400"/>
    <n v="8751081"/>
    <s v="[irvceCNTfF]"/>
    <x v="0"/>
    <s v="Confirmado"/>
    <m/>
    <x v="1061"/>
    <d v="2025-08-07T00:00:00"/>
    <d v="2025-08-07T00:00:00"/>
    <m/>
    <d v="2025-10-18T00:00:00"/>
    <d v="2025-12-11T00:00:00"/>
    <s v="519 CONDOR"/>
    <s v="N/A"/>
    <s v="519 CONDOR"/>
    <n v="0.68823100955361127"/>
    <n v="0"/>
    <n v="5.5693998336791992"/>
    <n v="6.2576308432328105"/>
    <n v="6.2547710000000007"/>
    <n v="2.8598432328097445E-3"/>
    <n v="6.2576309999999999"/>
    <n v="-1.5676718945201173E-7"/>
  </r>
  <r>
    <x v="2"/>
    <s v="Otras operadoras"/>
    <x v="6"/>
    <s v="3310014: REPLANTEO 907sucw20082025080400"/>
    <n v="8751160"/>
    <s v="[irvceCNTfF]"/>
    <x v="0"/>
    <s v="Confirmado"/>
    <m/>
    <x v="1062"/>
    <d v="2025-08-08T00:00:00"/>
    <d v="2025-08-08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002: REPLANTEO 907sucw25452025080500"/>
    <n v="8751953"/>
    <s v="[irvceCNTfF]"/>
    <x v="0"/>
    <s v="Confirmado"/>
    <m/>
    <x v="599"/>
    <d v="2025-08-11T00:00:00"/>
    <d v="2025-08-11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3003: REPLANTEO 907sucw26882025080500"/>
    <n v="8751742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0014: REPLANTEO 907sucw26052025080500"/>
    <n v="8751762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9053910246145129"/>
    <n v="0"/>
    <n v="5.5693998336791992"/>
    <n v="7.4747908582937121"/>
    <n v="7.4747909999999997"/>
    <n v="-1.4170628759302417E-7"/>
    <n v="7.4747909999999997"/>
    <n v="-1.4170628759302417E-7"/>
  </r>
  <r>
    <x v="2"/>
    <s v="Otras operadoras"/>
    <x v="6"/>
    <s v="3313003: REPLANTEO 907sucw25562025080500"/>
    <n v="8751770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0939510168468356"/>
    <n v="0"/>
    <n v="5.5693998336791992"/>
    <n v="6.6633508505260348"/>
    <n v="6.8662109999999998"/>
    <n v="-0.20286014947396502"/>
    <n v="6.8662109999999998"/>
    <n v="-0.20286014947396502"/>
  </r>
  <r>
    <x v="2"/>
    <s v="Otras operadoras"/>
    <x v="6"/>
    <s v="3362001: REPLANTEO 907sucw24882025080500"/>
    <n v="8752019"/>
    <s v="[irve]"/>
    <x v="3"/>
    <s v="Sin Comenzar"/>
    <m/>
    <x v="599"/>
    <d v="2025-08-11T00:00:00"/>
    <d v="2025-08-11T00:00:00"/>
    <m/>
    <m/>
    <m/>
    <s v="519 CONDOR"/>
    <s v="N/A"/>
    <s v="519 CONDOR"/>
    <n v="1.0939510168468356"/>
    <n v="0"/>
    <n v="5.5693998336791992"/>
    <n v="6.6633508505260348"/>
    <n v="6.3693999999999997"/>
    <n v="0.29395085052603509"/>
    <n v="0"/>
    <n v="6.6633508505260348"/>
  </r>
  <r>
    <x v="2"/>
    <s v="Otras operadoras"/>
    <x v="6"/>
    <s v="3303006: REPLANTEO 907sucw26722025080500"/>
    <n v="8751745"/>
    <s v="[irve]"/>
    <x v="3"/>
    <s v="Sin Comenzar"/>
    <m/>
    <x v="599"/>
    <d v="2025-08-11T00:00:00"/>
    <d v="2025-08-11T00:00:00"/>
    <m/>
    <m/>
    <m/>
    <s v="519 CONDOR"/>
    <s v="N/A"/>
    <s v="519 CONDOR"/>
    <n v="1.9053910246145129"/>
    <n v="0"/>
    <n v="5.5693998336791992"/>
    <n v="7.4747908582937121"/>
    <n v="6.9694000000000003"/>
    <n v="0.50539085829371189"/>
    <n v="0"/>
    <n v="7.4747908582937121"/>
  </r>
  <r>
    <x v="2"/>
    <s v="Otras operadoras"/>
    <x v="6"/>
    <s v="3303100: REPLANTEO 907sucw25402025080500"/>
    <n v="8751967"/>
    <s v="[irve]"/>
    <x v="3"/>
    <s v="Sin Comenzar"/>
    <m/>
    <x v="599"/>
    <d v="2025-08-11T00:00:00"/>
    <d v="2025-08-11T00:00:00"/>
    <m/>
    <m/>
    <m/>
    <s v="519 CONDOR"/>
    <s v="N/A"/>
    <s v="519 CONDOR"/>
    <n v="1.0939510168468356"/>
    <n v="0"/>
    <n v="5.5693998336791992"/>
    <n v="6.6633508505260348"/>
    <n v="6.5693999999999999"/>
    <n v="9.3950850526034912E-2"/>
    <n v="0"/>
    <n v="6.6633508505260348"/>
  </r>
  <r>
    <x v="2"/>
    <s v="Otras operadoras"/>
    <x v="6"/>
    <s v="3310014: REPLANTEO 907sucw25152025080500"/>
    <n v="8751993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2968110170840621"/>
    <n v="0"/>
    <n v="5.5693998336791992"/>
    <n v="6.8662108507632613"/>
    <n v="7.0690710000000001"/>
    <n v="-0.20286014923673878"/>
    <n v="7.0690710000000001"/>
    <n v="-0.20286014923673878"/>
  </r>
  <r>
    <x v="2"/>
    <s v="Otras operadoras"/>
    <x v="6"/>
    <s v="3310014: REPLANTEO 907sucw26142025080500"/>
    <n v="8751760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9053910246145129"/>
    <n v="0"/>
    <n v="5.5693998336791992"/>
    <n v="7.4747908582937121"/>
    <n v="7.2719309999999995"/>
    <n v="0.20285985829371267"/>
    <n v="7.2719309999999995"/>
    <n v="0.20285985829371267"/>
  </r>
  <r>
    <x v="2"/>
    <s v="Otras operadoras"/>
    <x v="6"/>
    <s v="3320004: REPLANTEO 907sucw24532025080500"/>
    <n v="8752037"/>
    <s v="[irvceCNTfF]"/>
    <x v="0"/>
    <s v="Confirmado"/>
    <m/>
    <x v="599"/>
    <d v="2025-08-11T00:00:00"/>
    <d v="2025-08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03005: REPLANTEO 907sucw25552025080500"/>
    <n v="8751771"/>
    <s v="[irvceCNTfF]"/>
    <x v="0"/>
    <s v="Confirmado"/>
    <m/>
    <x v="599"/>
    <d v="2025-08-11T00:00:00"/>
    <d v="2025-08-11T00:00:00"/>
    <m/>
    <d v="2025-10-18T00:00:00"/>
    <d v="2025-10-19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0014: REPLANTEO 907sucw24992025080500"/>
    <n v="8752010"/>
    <s v="[irvceCNTfF]"/>
    <x v="0"/>
    <s v="Confirmado"/>
    <m/>
    <x v="599"/>
    <d v="2025-08-11T00:00:00"/>
    <d v="2025-08-11T00:00:00"/>
    <m/>
    <d v="2025-10-17T00:00:00"/>
    <d v="2025-10-19T00:00:00"/>
    <s v="519 CONDOR"/>
    <s v="N/A"/>
    <s v="519 CONDOR"/>
    <n v="1.2968110170840621"/>
    <n v="0"/>
    <n v="5.5693998336791992"/>
    <n v="6.8662108507632613"/>
    <n v="6.8662109999999998"/>
    <n v="-1.4923673852251795E-7"/>
    <n v="6.8662109999999998"/>
    <n v="-1.4923673852251795E-7"/>
  </r>
  <r>
    <x v="2"/>
    <s v="Otras operadoras"/>
    <x v="6"/>
    <s v="3303100: REPLANTEO 907sucw25362025080500"/>
    <n v="8751976"/>
    <s v="[irve]"/>
    <x v="3"/>
    <s v="Sin Comenzar"/>
    <m/>
    <x v="599"/>
    <d v="2025-08-11T00:00:00"/>
    <d v="2025-08-11T00:00:00"/>
    <m/>
    <m/>
    <m/>
    <s v="519 CONDOR"/>
    <s v="N/A"/>
    <s v="519 CONDOR"/>
    <n v="1.0939510168468356"/>
    <n v="0"/>
    <n v="5.5693998336791992"/>
    <n v="6.6633508505260348"/>
    <n v="6.5693999999999999"/>
    <n v="9.3950850526034912E-2"/>
    <n v="0"/>
    <n v="6.6633508505260348"/>
  </r>
  <r>
    <x v="2"/>
    <s v="Otras operadoras"/>
    <x v="6"/>
    <s v="3313003: REPLANTEO 907sucw25382025080500"/>
    <n v="8751970"/>
    <s v="[irvceCNTfF]"/>
    <x v="0"/>
    <s v="Confirmado"/>
    <m/>
    <x v="599"/>
    <d v="2025-08-11T00:00:00"/>
    <d v="2025-08-11T00:00:00"/>
    <m/>
    <d v="2025-10-18T00:00:00"/>
    <d v="2025-10-19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13003: REPLANTEO 907sucw24802025080500"/>
    <n v="8752023"/>
    <s v="[irvceCNTfF]"/>
    <x v="0"/>
    <s v="Confirmado"/>
    <m/>
    <x v="599"/>
    <d v="2025-08-11T00:00:00"/>
    <d v="2025-08-11T00:00:00"/>
    <m/>
    <d v="2025-10-18T00:00:00"/>
    <d v="2025-10-20T00:00:00"/>
    <s v="519 CONDOR"/>
    <s v="N/A"/>
    <s v="519 CONDOR"/>
    <n v="0.68823100955361127"/>
    <n v="0"/>
    <n v="5.5693998336791992"/>
    <n v="6.2576308432328105"/>
    <n v="6.0547710000000006"/>
    <n v="0.20285984323280992"/>
    <n v="6.0547710000000006"/>
    <n v="0.20285984323280992"/>
  </r>
  <r>
    <x v="2"/>
    <s v="Otras operadoras"/>
    <x v="6"/>
    <s v="3313003: REPLANTEO 907sucw25612025080500"/>
    <n v="8751769"/>
    <s v="[irvceCNTfF]"/>
    <x v="0"/>
    <s v="Confirmado"/>
    <m/>
    <x v="599"/>
    <d v="2025-08-11T00:00:00"/>
    <d v="2025-08-11T00:00:00"/>
    <m/>
    <d v="2025-10-18T00:00:00"/>
    <d v="2025-10-20T00:00:00"/>
    <s v="519 CONDOR"/>
    <s v="N/A"/>
    <s v="519 CONDOR"/>
    <n v="0.89109100979083777"/>
    <n v="0"/>
    <n v="5.5693998336791992"/>
    <n v="6.460490843470037"/>
    <n v="6.4604909999999993"/>
    <n v="-1.5652996232518035E-7"/>
    <n v="6.4604909999999993"/>
    <n v="-1.5652996232518035E-7"/>
  </r>
  <r>
    <x v="2"/>
    <s v="Otras operadoras"/>
    <x v="6"/>
    <s v="3331001: REPLANTEO 907sucw25642025080500"/>
    <n v="8751767"/>
    <s v="[irve]"/>
    <x v="3"/>
    <s v="Sin Comenzar"/>
    <m/>
    <x v="599"/>
    <d v="2025-08-11T00:00:00"/>
    <d v="2025-08-11T00:00:00"/>
    <m/>
    <m/>
    <m/>
    <s v="519 CONDOR"/>
    <s v="N/A"/>
    <s v="519 CONDOR"/>
    <n v="1.0939510168468356"/>
    <n v="0"/>
    <n v="5.5693998336791992"/>
    <n v="6.6633508505260348"/>
    <n v="6.7694000000000001"/>
    <n v="-0.10604914947396527"/>
    <n v="0"/>
    <n v="6.6633508505260348"/>
  </r>
  <r>
    <x v="2"/>
    <s v="Otras operadoras"/>
    <x v="6"/>
    <s v="3362001: REPLANTEO 907sucw25852025080500"/>
    <n v="8751764"/>
    <s v="[irve]"/>
    <x v="3"/>
    <s v="Sin Comenzar"/>
    <m/>
    <x v="599"/>
    <d v="2025-08-11T00:00:00"/>
    <d v="2025-08-11T00:00:00"/>
    <m/>
    <m/>
    <m/>
    <s v="519 CONDOR"/>
    <s v="N/A"/>
    <s v="519 CONDOR"/>
    <n v="1.4996710173212886"/>
    <n v="0"/>
    <n v="5.5693998336791992"/>
    <n v="7.0690708510004878"/>
    <n v="6.9694000000000003"/>
    <n v="9.9670851000487559E-2"/>
    <n v="0"/>
    <n v="7.0690708510004878"/>
  </r>
  <r>
    <x v="2"/>
    <s v="Otras operadoras"/>
    <x v="6"/>
    <s v="3331006: REPLANTEO 907sucw27032025080500"/>
    <n v="8751739"/>
    <s v="[irve]"/>
    <x v="3"/>
    <s v="Sin Comenzar"/>
    <m/>
    <x v="599"/>
    <d v="2025-08-11T00:00:00"/>
    <d v="2025-08-11T00:00:00"/>
    <m/>
    <m/>
    <m/>
    <s v="519 CONDOR"/>
    <s v="N/A"/>
    <s v="519 CONDOR"/>
    <n v="2.1082510316705108"/>
    <n v="0"/>
    <n v="5.5693998336791992"/>
    <n v="7.67765086534971"/>
    <n v="7.3693999999999997"/>
    <n v="0.30825086534971025"/>
    <n v="0"/>
    <n v="7.67765086534971"/>
  </r>
  <r>
    <x v="2"/>
    <s v="Otras operadoras"/>
    <x v="6"/>
    <s v="3320004: REPLANTEO 907sucw27852025080500"/>
    <n v="8751730"/>
    <s v="[irvceCNTfF]"/>
    <x v="0"/>
    <s v="Confirmado"/>
    <m/>
    <x v="599"/>
    <d v="2025-08-11T00:00:00"/>
    <d v="2025-08-11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6: REPLANTEO 907sucw27552025080500"/>
    <n v="8751734"/>
    <s v="[irve]"/>
    <x v="3"/>
    <s v="Sin Comenzar"/>
    <m/>
    <x v="599"/>
    <d v="2025-08-11T00:00:00"/>
    <d v="2025-08-11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31001: REPLANTEO 907sucw41252025081100"/>
    <n v="8753068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68006: REPLANTEO 907sucw40232025081100"/>
    <n v="8753057"/>
    <s v="[irve]"/>
    <x v="3"/>
    <s v="Sin Comenzar"/>
    <m/>
    <x v="1063"/>
    <d v="2025-08-15T00:00:00"/>
    <d v="2025-08-15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10014: REPLANTEO 907sucw42442025081100"/>
    <n v="8753083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2: REPLANTEO 907sucw40752025081100"/>
    <n v="8753061"/>
    <s v="[irvceCNTfF]"/>
    <x v="0"/>
    <s v="Confirmado"/>
    <m/>
    <x v="1063"/>
    <d v="2025-08-15T00:00:00"/>
    <d v="2025-08-15T00:00:00"/>
    <m/>
    <d v="2025-10-19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4: REPLANTEO 907sucw40062025081100"/>
    <n v="8753053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20004: REPLANTEO 907sucw41952025081100"/>
    <n v="8753075"/>
    <s v="[irvceCNTfF]"/>
    <x v="0"/>
    <s v="Confirmado"/>
    <m/>
    <x v="1063"/>
    <d v="2025-08-15T00:00:00"/>
    <d v="2025-08-15T00:00:00"/>
    <m/>
    <d v="2025-10-18T00:00:00"/>
    <d v="2025-10-19T00:00:00"/>
    <s v="519 CONDOR"/>
    <s v="N/A"/>
    <s v="519 CONDOR"/>
    <n v="0.48537100249761345"/>
    <n v="0"/>
    <n v="5.5693998336791992"/>
    <n v="6.0547708361768127"/>
    <n v="6.4604909999999993"/>
    <n v="-0.40572016382318665"/>
    <n v="6.4604909999999993"/>
    <n v="-0.40572016382318665"/>
  </r>
  <r>
    <x v="2"/>
    <s v="Otras operadoras"/>
    <x v="6"/>
    <s v="3310014: REPLANTEO 907sucw42302025081100"/>
    <n v="8753082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41302025081100"/>
    <n v="8753071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4: REPLANTEO 907sucw41552025081100"/>
    <n v="8753073"/>
    <s v="[irvceCNTfF]"/>
    <x v="0"/>
    <s v="Confirmado"/>
    <m/>
    <x v="1063"/>
    <d v="2025-08-15T00:00:00"/>
    <d v="2025-08-15T00:00:00"/>
    <m/>
    <d v="2025-10-17T00:00:00"/>
    <d v="2025-10-18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03100: REPLANTEO 907sucw40892025081100"/>
    <n v="8753062"/>
    <s v="[irve]"/>
    <x v="3"/>
    <s v="Sin Comenzar"/>
    <m/>
    <x v="1063"/>
    <d v="2025-08-15T00:00:00"/>
    <d v="2025-08-15T00:00:00"/>
    <m/>
    <m/>
    <m/>
    <s v="519 CONDOR"/>
    <s v="N/A"/>
    <s v="519 CONDOR"/>
    <n v="0.48537100249761345"/>
    <n v="0"/>
    <n v="5.5693998336791992"/>
    <n v="6.0547708361768127"/>
    <n v="5.9694000000000003"/>
    <n v="8.5370836176812404E-2"/>
    <n v="0"/>
    <n v="6.0547708361768127"/>
  </r>
  <r>
    <x v="2"/>
    <s v="Otras operadoras"/>
    <x v="6"/>
    <s v="3331001: REPLANTEO 907sucw41342025081100"/>
    <n v="8753072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4: REPLANTEO 907sucw42512025081100"/>
    <n v="8753084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03005: REPLANTEO 907sucw41122025081100"/>
    <n v="8753065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03100: REPLANTEO 907sucw41992025081100"/>
    <n v="8753077"/>
    <s v="[irve]"/>
    <x v="3"/>
    <s v="Sin Comenzar"/>
    <m/>
    <x v="1063"/>
    <d v="2025-08-15T00:00:00"/>
    <d v="2025-08-15T00:00:00"/>
    <m/>
    <m/>
    <m/>
    <s v="519 CONDOR"/>
    <s v="N/A"/>
    <s v="519 CONDOR"/>
    <n v="2.1082510316705108"/>
    <n v="0"/>
    <n v="5.5693998336791992"/>
    <n v="7.67765086534971"/>
    <n v="7.7694000000000001"/>
    <n v="-9.174913465029011E-2"/>
    <n v="0"/>
    <n v="7.67765086534971"/>
  </r>
  <r>
    <x v="2"/>
    <s v="Otras operadoras"/>
    <x v="6"/>
    <s v="3368006: REPLANTEO 907sucw40282025081100"/>
    <n v="8753058"/>
    <s v="[irve]"/>
    <x v="3"/>
    <s v="Sin Comenzar"/>
    <m/>
    <x v="1063"/>
    <d v="2025-08-15T00:00:00"/>
    <d v="2025-08-15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10014: REPLANTEO 907sucw42532025081100"/>
    <n v="8753085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68823100955361127"/>
    <n v="0"/>
    <n v="5.5693998336791992"/>
    <n v="6.2576308432328105"/>
    <n v="6.2576309999999999"/>
    <n v="-1.5676718945201173E-7"/>
    <n v="6.2576309999999999"/>
    <n v="-1.5676718945201173E-7"/>
  </r>
  <r>
    <x v="2"/>
    <s v="Otras operadoras"/>
    <x v="6"/>
    <s v="3313004: REPLANTEO 907sucw42682025081100"/>
    <n v="8753088"/>
    <s v="[irvceCNTfF]"/>
    <x v="0"/>
    <s v="Confirmado"/>
    <m/>
    <x v="1063"/>
    <d v="2025-08-15T00:00:00"/>
    <d v="2025-08-15T00:00:00"/>
    <m/>
    <d v="2025-10-17T00:00:00"/>
    <d v="2025-10-19T00:00:00"/>
    <s v="519 CONDOR"/>
    <s v="N/A"/>
    <s v="519 CONDOR"/>
    <n v="2.1082510316705108"/>
    <n v="0"/>
    <n v="5.5693998336791992"/>
    <n v="7.67765086534971"/>
    <n v="7.677651"/>
    <n v="-1.3465029002901474E-7"/>
    <n v="7.677651"/>
    <n v="-1.3465029002901474E-7"/>
  </r>
  <r>
    <x v="2"/>
    <s v="Otras operadoras"/>
    <x v="6"/>
    <s v="3303005: REPLANTEO 907sucw40112025081100"/>
    <n v="8753055"/>
    <s v="[irvceCNTfF]"/>
    <x v="0"/>
    <s v="Confirmado"/>
    <m/>
    <x v="1063"/>
    <d v="2025-08-15T00:00:00"/>
    <d v="2025-08-15T00:00:00"/>
    <m/>
    <d v="2025-10-16T00:00:00"/>
    <d v="2025-10-17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31001: REPLANTEO 907sucw41172025081100"/>
    <n v="8753066"/>
    <s v="[irvceCNTfF]"/>
    <x v="0"/>
    <s v="Confirmado"/>
    <m/>
    <x v="1063"/>
    <d v="2025-08-15T00:00:00"/>
    <d v="2025-08-15T00:00:00"/>
    <m/>
    <d v="2025-10-17T00:00:00"/>
    <d v="2025-10-18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68006: REPLANTEO 907sucw40172025081100"/>
    <n v="8753056"/>
    <s v="[irve]"/>
    <x v="3"/>
    <s v="Sin Comenzar"/>
    <m/>
    <x v="1063"/>
    <d v="2025-08-15T00:00:00"/>
    <d v="2025-08-15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10014: REPLANTEO 907sucw40642025081100"/>
    <n v="8753059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5.8519110000000003"/>
    <n v="0.20285983617681236"/>
    <n v="5.8519110000000003"/>
    <n v="0.20285983617681236"/>
  </r>
  <r>
    <x v="2"/>
    <s v="Otras operadoras"/>
    <x v="6"/>
    <s v="3310014: REPLANTEO 907sucw42572025081100"/>
    <n v="8753086"/>
    <s v="[irvceCNTfF]"/>
    <x v="0"/>
    <s v="Confirmado"/>
    <m/>
    <x v="1063"/>
    <d v="2025-08-15T00:00:00"/>
    <d v="2025-08-15T00:00:00"/>
    <m/>
    <d v="2025-10-18T00:00:00"/>
    <d v="2025-10-20T00:00:00"/>
    <s v="519 CONDOR"/>
    <s v="N/A"/>
    <s v="519 CONDOR"/>
    <n v="0.48537100249761345"/>
    <n v="0"/>
    <n v="5.5693998336791992"/>
    <n v="6.0547708361768127"/>
    <n v="6.0547710000000006"/>
    <n v="-1.6382318790419959E-7"/>
    <n v="6.0547710000000006"/>
    <n v="-1.6382318790419959E-7"/>
  </r>
  <r>
    <x v="2"/>
    <s v="Otras operadoras"/>
    <x v="6"/>
    <s v="3313003: REPLANTEO 907sucw43872025081200"/>
    <n v="8753269"/>
    <s v="[irve]"/>
    <x v="3"/>
    <s v="Sin Comenzar"/>
    <m/>
    <x v="1064"/>
    <d v="2025-08-17T00:00:00"/>
    <d v="2025-08-17T00:00:00"/>
    <m/>
    <m/>
    <m/>
    <s v="519 CONDOR"/>
    <s v="N/A"/>
    <s v="519 CONDOR"/>
    <n v="2.5139710321449638"/>
    <n v="0"/>
    <n v="5.5693998336791992"/>
    <n v="8.083370865824163"/>
    <n v="8.1693999999999996"/>
    <n v="-8.6029134175836575E-2"/>
    <n v="0"/>
    <n v="8.083370865824163"/>
  </r>
  <r>
    <x v="2"/>
    <s v="Otras operadoras"/>
    <x v="6"/>
    <s v="3303002: REPLANTEO 907sucw43672025081200"/>
    <n v="8753263"/>
    <s v="[irve]"/>
    <x v="3"/>
    <s v="Sin Comenzar"/>
    <m/>
    <x v="1064"/>
    <d v="2025-08-17T00:00:00"/>
    <d v="2025-08-17T00:00:00"/>
    <m/>
    <m/>
    <m/>
    <s v="519 CONDOR"/>
    <s v="N/A"/>
    <s v="519 CONDOR"/>
    <n v="2.3111110319077373"/>
    <n v="0"/>
    <n v="5.5693998336791992"/>
    <n v="7.8805108655869365"/>
    <n v="8.1693999999999996"/>
    <n v="-0.28888913441306308"/>
    <n v="0"/>
    <n v="7.8805108655869365"/>
  </r>
  <r>
    <x v="2"/>
    <s v="Otras operadoras"/>
    <x v="6"/>
    <s v="3331006: REPLANTEO 907sucw45482025081200"/>
    <n v="8753294"/>
    <s v="[irve]"/>
    <x v="3"/>
    <s v="Sin Comenzar"/>
    <m/>
    <x v="1064"/>
    <d v="2025-08-17T00:00:00"/>
    <d v="2025-08-17T00:00:00"/>
    <m/>
    <m/>
    <m/>
    <s v="519 CONDOR"/>
    <s v="N/A"/>
    <s v="519 CONDOR"/>
    <n v="4.9482910690855384"/>
    <n v="0"/>
    <n v="5.5693998336791992"/>
    <n v="10.517690902764738"/>
    <n v="9.9694000000000003"/>
    <n v="0.54829090276473735"/>
    <n v="0"/>
    <n v="10.517690902764738"/>
  </r>
  <r>
    <x v="2"/>
    <s v="Otras operadoras"/>
    <x v="6"/>
    <s v="3368006: REPLANTEO 907sucw45372025081200"/>
    <n v="8753291"/>
    <s v="[irve]"/>
    <x v="3"/>
    <s v="Sin Comenzar"/>
    <m/>
    <x v="1064"/>
    <d v="2025-08-17T00:00:00"/>
    <d v="2025-08-17T00:00:00"/>
    <m/>
    <m/>
    <m/>
    <s v="519 CONDOR"/>
    <s v="N/A"/>
    <s v="519 CONDOR"/>
    <n v="0.48537100249761345"/>
    <n v="0"/>
    <n v="5.5693998336791992"/>
    <n v="6.0547708361768127"/>
    <n v="5.7694000000000001"/>
    <n v="0.28537083617681258"/>
    <n v="0"/>
    <n v="6.0547708361768127"/>
  </r>
  <r>
    <x v="2"/>
    <s v="Otras operadoras"/>
    <x v="6"/>
    <s v="3303100: REPLANTEO 907sucw43952025081200"/>
    <n v="8753273"/>
    <s v="[irve]"/>
    <x v="3"/>
    <s v="Sin Comenzar"/>
    <m/>
    <x v="1064"/>
    <d v="2025-08-17T00:00:00"/>
    <d v="2025-08-17T00:00:00"/>
    <m/>
    <m/>
    <m/>
    <s v="519 CONDOR"/>
    <s v="N/A"/>
    <s v="519 CONDOR"/>
    <n v="2.9196910394381881"/>
    <n v="0"/>
    <n v="5.5693998336791992"/>
    <n v="8.4890908731173873"/>
    <n v="8.3694000000000006"/>
    <n v="0.11969087311738669"/>
    <n v="0"/>
    <n v="8.4890908731173873"/>
  </r>
  <r>
    <x v="2"/>
    <s v="Otras operadoras"/>
    <x v="6"/>
    <s v="3303002: REPLANTEO 907sucw43772025081200"/>
    <n v="8753266"/>
    <s v="[irve]"/>
    <x v="3"/>
    <s v="Sin Comenzar"/>
    <m/>
    <x v="1064"/>
    <d v="2025-08-17T00:00:00"/>
    <d v="2025-08-17T00:00:00"/>
    <m/>
    <m/>
    <m/>
    <s v="519 CONDOR"/>
    <s v="N/A"/>
    <s v="519 CONDOR"/>
    <n v="2.5139710321449638"/>
    <n v="0"/>
    <n v="5.5693998336791992"/>
    <n v="8.083370865824163"/>
    <n v="7.3693999999999997"/>
    <n v="0.71397086582416325"/>
    <n v="0"/>
    <n v="8.083370865824163"/>
  </r>
  <r>
    <x v="2"/>
    <s v="Otras operadoras"/>
    <x v="6"/>
    <s v="3368006: REPLANTEO 907sucw45122025081200"/>
    <n v="8753287"/>
    <s v="[irve]"/>
    <x v="3"/>
    <s v="Sin Comenzar"/>
    <m/>
    <x v="1064"/>
    <d v="2025-08-17T00:00:00"/>
    <d v="2025-08-17T00:00:00"/>
    <m/>
    <m/>
    <m/>
    <s v="519 CONDOR"/>
    <s v="N/A"/>
    <s v="519 CONDOR"/>
    <n v="0.48537100249761345"/>
    <n v="0"/>
    <n v="5.5693998336791992"/>
    <n v="6.0547708361768127"/>
    <n v="5.5693999999999999"/>
    <n v="0.48537083617681276"/>
    <n v="0"/>
    <n v="6.0547708361768127"/>
  </r>
  <r>
    <x v="2"/>
    <s v="Otras operadoras"/>
    <x v="6"/>
    <s v="3363006: REPLANTEO 907sucw45332025081200"/>
    <n v="8753290"/>
    <s v="[irve]"/>
    <x v="3"/>
    <s v="Sin Comenzar"/>
    <m/>
    <x v="1064"/>
    <d v="2025-08-17T00:00:00"/>
    <d v="2025-08-17T00:00:00"/>
    <m/>
    <m/>
    <m/>
    <s v="519 CONDOR"/>
    <s v="N/A"/>
    <s v="519 CONDOR"/>
    <n v="2.1082510316705108"/>
    <n v="0"/>
    <n v="5.5693998336791992"/>
    <n v="7.67765086534971"/>
    <n v="7.5693999999999999"/>
    <n v="0.10825086534971007"/>
    <n v="0"/>
    <n v="7.67765086534971"/>
  </r>
  <r>
    <x v="2"/>
    <s v="Otras operadoras"/>
    <x v="6"/>
    <s v="3303007: REPLANTEO 907sucw45202025081200"/>
    <n v="8753288"/>
    <s v="[irve]"/>
    <x v="3"/>
    <s v="Sin Comenzar"/>
    <m/>
    <x v="1064"/>
    <d v="2025-08-17T00:00:00"/>
    <d v="2025-08-17T00:00:00"/>
    <m/>
    <m/>
    <m/>
    <s v="519 CONDOR"/>
    <s v="N/A"/>
    <s v="519 CONDOR"/>
    <n v="2.1082510316705108"/>
    <n v="0"/>
    <n v="5.5693998336791992"/>
    <n v="7.67765086534971"/>
    <n v="5.9694000000000003"/>
    <n v="1.7082508653497097"/>
    <n v="0"/>
    <n v="7.67765086534971"/>
  </r>
  <r>
    <x v="2"/>
    <s v="Otras operadoras"/>
    <x v="6"/>
    <s v="3320005: REPLANTEO 233sucw54022025081300"/>
    <n v="8753904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4052025081300"/>
    <n v="8753903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4012025081300"/>
    <n v="8753905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962025081300"/>
    <n v="8753908"/>
    <s v="[irvceCNTfF]"/>
    <x v="0"/>
    <s v="Confirmado"/>
    <m/>
    <x v="1065"/>
    <d v="2025-08-19T00:00:00"/>
    <d v="2025-08-19T00:00:00"/>
    <m/>
    <d v="2025-10-16T00:00:00"/>
    <d v="2025-10-17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4092025081300"/>
    <n v="8753900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992025081300"/>
    <n v="8753906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702025081300"/>
    <n v="8753914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942025081300"/>
    <n v="8753911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4062025081300"/>
    <n v="8753902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20005: REPLANTEO 233sucw53632025081300"/>
    <n v="8753916"/>
    <s v="[irvceCNTfF]"/>
    <x v="0"/>
    <s v="Confirmado"/>
    <m/>
    <x v="1065"/>
    <d v="2025-08-19T00:00:00"/>
    <d v="2025-08-19T00:00:00"/>
    <m/>
    <d v="2025-10-18T00:00:00"/>
    <d v="2025-10-20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6"/>
    <s v="3331003: REPLANTEO 907sucw58602025081800"/>
    <n v="8754486"/>
    <s v="[irve]"/>
    <x v="3"/>
    <s v="Sin Comenzar"/>
    <m/>
    <x v="1066"/>
    <d v="2025-08-21T00:00:00"/>
    <d v="2025-08-21T00:00:00"/>
    <m/>
    <m/>
    <m/>
    <s v="519 CONDOR"/>
    <s v="N/A"/>
    <s v="519 CONDOR"/>
    <n v="2.3111110319077373"/>
    <n v="0"/>
    <n v="5.5693998336791992"/>
    <n v="7.8805108655869365"/>
    <n v="7.7694000000000001"/>
    <n v="0.11111086558693639"/>
    <n v="0"/>
    <n v="7.8805108655869365"/>
  </r>
  <r>
    <x v="2"/>
    <s v="Otras operadoras"/>
    <x v="6"/>
    <s v="3303006: REPLANTEO 907sucw58042025081800"/>
    <n v="8754527"/>
    <s v="[irve]"/>
    <x v="3"/>
    <s v="Sin Comenzar"/>
    <m/>
    <x v="1066"/>
    <d v="2025-08-21T00:00:00"/>
    <d v="2025-08-21T00:00:00"/>
    <m/>
    <m/>
    <m/>
    <s v="519 CONDOR"/>
    <s v="N/A"/>
    <s v="519 CONDOR"/>
    <n v="3.1225510396754146"/>
    <n v="0"/>
    <n v="5.5693998336791992"/>
    <n v="8.6919508733546138"/>
    <n v="12.409111000000001"/>
    <n v="-3.7171601266453873"/>
    <n v="0"/>
    <n v="8.6919508733546138"/>
  </r>
  <r>
    <x v="2"/>
    <s v="Otras operadoras"/>
    <x v="6"/>
    <s v="3303006: REPLANTEO 907sucw58192025081800"/>
    <n v="8754522"/>
    <s v="[irve]"/>
    <x v="3"/>
    <s v="Sin Comenzar"/>
    <m/>
    <x v="1066"/>
    <d v="2025-08-21T00:00:00"/>
    <d v="2025-08-21T00:00:00"/>
    <m/>
    <m/>
    <m/>
    <s v="519 CONDOR"/>
    <s v="N/A"/>
    <s v="519 CONDOR"/>
    <n v="2.7168310392009616"/>
    <n v="0"/>
    <n v="5.5693998336791992"/>
    <n v="8.2862308728801608"/>
    <n v="6.7694000000000001"/>
    <n v="1.5168308728801607"/>
    <n v="0"/>
    <n v="8.2862308728801608"/>
  </r>
  <r>
    <x v="2"/>
    <s v="Otras operadoras"/>
    <x v="6"/>
    <s v="3303006: REPLANTEO 907sucw58342025081800"/>
    <n v="8754519"/>
    <s v="[irve]"/>
    <x v="3"/>
    <s v="Sin Comenzar"/>
    <m/>
    <x v="1066"/>
    <d v="2025-08-21T00:00:00"/>
    <d v="2025-08-21T00:00:00"/>
    <m/>
    <m/>
    <m/>
    <s v="519 CONDOR"/>
    <s v="N/A"/>
    <s v="519 CONDOR"/>
    <n v="2.7168310392009616"/>
    <n v="0"/>
    <n v="5.5693998336791992"/>
    <n v="8.2862308728801608"/>
    <n v="8.3694000000000006"/>
    <n v="-8.3169127119839814E-2"/>
    <n v="0"/>
    <n v="8.2862308728801608"/>
  </r>
  <r>
    <x v="2"/>
    <s v="Otras operadoras"/>
    <x v="6"/>
    <s v="3303006: REPLANTEO 907sucw58412025081800"/>
    <n v="8754517"/>
    <s v="[irve]"/>
    <x v="3"/>
    <s v="Sin Comenzar"/>
    <m/>
    <x v="1066"/>
    <d v="2025-08-21T00:00:00"/>
    <d v="2025-08-21T00:00:00"/>
    <m/>
    <m/>
    <m/>
    <s v="519 CONDOR"/>
    <s v="N/A"/>
    <s v="519 CONDOR"/>
    <n v="2.7168310392009616"/>
    <n v="0"/>
    <n v="5.5693998336791992"/>
    <n v="8.2862308728801608"/>
    <n v="8.1693999999999996"/>
    <n v="0.11683087288016125"/>
    <n v="0"/>
    <n v="8.2862308728801608"/>
  </r>
  <r>
    <x v="2"/>
    <s v="Otras operadoras"/>
    <x v="6"/>
    <s v="3310004: REPLANTEO 907sucw64182025081900"/>
    <n v="8755197"/>
    <s v="[irve]"/>
    <x v="3"/>
    <s v="Sin Comenzar"/>
    <m/>
    <x v="671"/>
    <d v="2025-08-25T00:00:00"/>
    <d v="2025-08-25T00:00:00"/>
    <m/>
    <m/>
    <m/>
    <s v="519 CONDOR"/>
    <s v="N/A"/>
    <s v="519 CONDOR"/>
    <n v="0.68823100955361127"/>
    <n v="0"/>
    <n v="5.5693998336791992"/>
    <n v="6.2576308432328105"/>
    <n v="5.9694000000000003"/>
    <n v="0.28823084323281023"/>
    <n v="0"/>
    <n v="6.2576308432328105"/>
  </r>
  <r>
    <x v="2"/>
    <s v="Otras operadoras"/>
    <x v="6"/>
    <s v="3310014: REPLANTEO 907sucw65792025081900"/>
    <n v="8755194"/>
    <s v="[irve]"/>
    <x v="3"/>
    <s v="Sin Comenzar"/>
    <m/>
    <x v="671"/>
    <d v="2025-08-25T00:00:00"/>
    <d v="2025-08-25T00:00:00"/>
    <m/>
    <m/>
    <m/>
    <s v="519 CONDOR"/>
    <s v="N/A"/>
    <s v="519 CONDOR"/>
    <n v="0.68823100955361127"/>
    <n v="0"/>
    <n v="5.5693998336791992"/>
    <n v="6.2576308432328105"/>
    <n v="5.9694000000000003"/>
    <n v="0.28823084323281023"/>
    <n v="0"/>
    <n v="6.2576308432328105"/>
  </r>
  <r>
    <x v="2"/>
    <s v="Otras operadoras"/>
    <x v="6"/>
    <s v="3310014: REPLANTEO 907sucw71622025082100"/>
    <n v="8755957"/>
    <s v="[irvceCNTfF]"/>
    <x v="0"/>
    <s v="Confirmado"/>
    <m/>
    <x v="1067"/>
    <d v="2025-08-26T00:00:00"/>
    <d v="2025-08-26T00:00:00"/>
    <m/>
    <d v="2025-10-18T00:00:00"/>
    <d v="2025-10-20T00:00:00"/>
    <s v="519 CONDOR"/>
    <s v="N/A"/>
    <s v="519 CONDOR"/>
    <n v="1.0939510168468356"/>
    <n v="0"/>
    <n v="5.5693998336791992"/>
    <n v="6.6633508505260348"/>
    <n v="6.6633509999999996"/>
    <n v="-1.4947396476117092E-7"/>
    <n v="6.6633509999999996"/>
    <n v="-1.4947396476117092E-7"/>
  </r>
  <r>
    <x v="2"/>
    <s v="Otras operadoras"/>
    <x v="6"/>
    <s v="3315004: REPLANTEO 907sucw74812025082200"/>
    <n v="8756048"/>
    <s v="[irve]"/>
    <x v="3"/>
    <s v="Sin Comenzar"/>
    <m/>
    <x v="1068"/>
    <d v="2025-08-27T00:00:00"/>
    <d v="2025-08-27T00:00:00"/>
    <m/>
    <m/>
    <m/>
    <s v="519 CONDOR"/>
    <s v="N/A"/>
    <s v="519 CONDOR"/>
    <n v="1.7025310243772864"/>
    <n v="0"/>
    <n v="5.5693998336791992"/>
    <n v="7.2719308580564856"/>
    <n v="7.3693999999999997"/>
    <n v="-9.7469141943514082E-2"/>
    <n v="0"/>
    <n v="7.2719308580564856"/>
  </r>
  <r>
    <x v="2"/>
    <s v="Otras operadoras"/>
    <x v="8"/>
    <s v="3967004: REPLANTEO 907sucw81292025082600"/>
    <n v="8757190"/>
    <s v="[irvceCNTfF]"/>
    <x v="0"/>
    <s v="Confirmado"/>
    <m/>
    <x v="1069"/>
    <d v="2025-09-01T00:00:00"/>
    <d v="2025-09-01T00:00:00"/>
    <m/>
    <d v="2025-12-04T00:00:00"/>
    <d v="2025-12-05T00:00:00"/>
    <s v="519 CONDOR"/>
    <s v="N/A"/>
    <s v="519 CONDOR"/>
    <n v="1.9053910000000001"/>
    <n v="0"/>
    <n v="5.5693999999999999"/>
    <n v="7.4747909999999997"/>
    <n v="7.677651"/>
    <n v="-0.20286000000000026"/>
    <n v="7.677651"/>
    <n v="-0.20286000000000026"/>
  </r>
  <r>
    <x v="2"/>
    <s v="Otras operadoras"/>
    <x v="6"/>
    <s v="3303004: REPLANTEO 671sucw40982025091700"/>
    <n v="8764096"/>
    <s v="[irve]"/>
    <x v="3"/>
    <s v="Sin Comenzar"/>
    <m/>
    <x v="1070"/>
    <d v="2025-09-23T00:00:00"/>
    <d v="2025-09-23T00:00:00"/>
    <m/>
    <m/>
    <m/>
    <s v="519 CONDOR"/>
    <s v="N/A"/>
    <s v="519 CONDOR"/>
    <n v="0.89109100979083777"/>
    <n v="0"/>
    <n v="5.5693998336791992"/>
    <n v="6.460490843470037"/>
    <n v="6.3693999999999997"/>
    <n v="9.1090843470037264E-2"/>
    <n v="0"/>
    <n v="6.460490843470037"/>
  </r>
  <r>
    <x v="2"/>
    <s v="Otras operadoras"/>
    <x v="8"/>
    <s v="3967008: REPLANTEO 233sucw95292025100800"/>
    <n v="8769832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5042025100800"/>
    <n v="8769829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000000001"/>
    <n v="0"/>
    <n v="5.5693999999999999"/>
    <n v="5.8519110000000003"/>
    <n v="5.8519110000000003"/>
    <n v="0"/>
    <n v="5.8519110000000003"/>
    <n v="0"/>
  </r>
  <r>
    <x v="2"/>
    <s v="Otras operadoras"/>
    <x v="8"/>
    <s v="3967008: REPLANTEO 233sucw94992025100800"/>
    <n v="8769828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000000001"/>
    <n v="0"/>
    <n v="5.5693999999999999"/>
    <n v="5.8519110000000003"/>
    <n v="5.8519110000000003"/>
    <n v="0"/>
    <n v="5.8519110000000003"/>
    <n v="0"/>
  </r>
  <r>
    <x v="2"/>
    <s v="Otras operadoras"/>
    <x v="8"/>
    <s v="3967008: REPLANTEO 233sucw95242025100800"/>
    <n v="8769831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6032025100800"/>
    <n v="8769835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5342025100800"/>
    <n v="8769833"/>
    <s v="[irveCN]"/>
    <x v="4"/>
    <s v="Con PO"/>
    <m/>
    <x v="1071"/>
    <d v="2025-10-13T00:00:00"/>
    <d v="2025-10-13T00:00:00"/>
    <m/>
    <d v="2025-12-04T00:00:00"/>
    <m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5382025100800"/>
    <n v="8769834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6112025100800"/>
    <n v="8769836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5102025100800"/>
    <n v="8769830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94952025100800"/>
    <n v="8769827"/>
    <s v="[irvceCNTfF]"/>
    <x v="0"/>
    <s v="Confirmado"/>
    <m/>
    <x v="1071"/>
    <d v="2025-10-13T00:00:00"/>
    <d v="2025-10-13T00:00:00"/>
    <m/>
    <d v="2025-12-04T00:00:00"/>
    <d v="2025-12-05T00:00:00"/>
    <s v="519 CONDOR"/>
    <s v="N/A"/>
    <s v="519 CONDOR"/>
    <n v="0.28251100000000001"/>
    <n v="0"/>
    <n v="5.5693999999999999"/>
    <n v="5.8519110000000003"/>
    <n v="5.8519110000000003"/>
    <n v="0"/>
    <n v="5.8519110000000003"/>
    <n v="0"/>
  </r>
  <r>
    <x v="2"/>
    <s v="Otras operadoras"/>
    <x v="8"/>
    <s v="3967008: REPLANTEO 233sucw41282025102700"/>
    <n v="8774807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322025102700"/>
    <n v="8774814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492025102700"/>
    <n v="8774830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432025102700"/>
    <n v="8774825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312025102700"/>
    <n v="8774812"/>
    <s v="[irve]"/>
    <x v="3"/>
    <s v="Sin Comenzar"/>
    <m/>
    <x v="1072"/>
    <d v="2025-10-30T00:00:00"/>
    <d v="2025-10-30T00:00:00"/>
    <m/>
    <m/>
    <m/>
    <s v="519 CONDOR"/>
    <s v="N/A"/>
    <s v="519 CONDOR"/>
    <n v="0.28251100226038695"/>
    <n v="0"/>
    <n v="5.5693998336791992"/>
    <n v="5.8519108359395862"/>
    <n v="0"/>
    <n v="5.8519108359395862"/>
    <n v="0"/>
    <n v="5.8519108359395862"/>
  </r>
  <r>
    <x v="2"/>
    <s v="Otras operadoras"/>
    <x v="8"/>
    <s v="3967008: REPLANTEO 233sucw41472025102700"/>
    <n v="8774827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102025102700"/>
    <n v="8774800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0982025102700"/>
    <n v="8774793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372025102700"/>
    <n v="8774820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  <r>
    <x v="2"/>
    <s v="Otras operadoras"/>
    <x v="8"/>
    <s v="3967008: REPLANTEO 233sucw41052025102700"/>
    <n v="8774796"/>
    <s v="[irvceCNTfF]"/>
    <x v="0"/>
    <s v="Confirmado"/>
    <m/>
    <x v="1072"/>
    <d v="2025-10-30T00:00:00"/>
    <d v="2025-10-30T00:00:00"/>
    <m/>
    <d v="2025-12-04T00:00:00"/>
    <d v="2025-12-05T00:00:00"/>
    <s v="519 CONDOR"/>
    <s v="N/A"/>
    <s v="519 CONDOR"/>
    <n v="0.28251100226038695"/>
    <n v="0"/>
    <n v="5.5693998336791992"/>
    <n v="5.8519108359395862"/>
    <n v="5.8519110000000003"/>
    <n v="-1.6406041414285255E-7"/>
    <n v="5.8519110000000003"/>
    <n v="-1.6406041414285255E-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012F5F-8D73-432A-8E1E-E007FD345EE8}" name="KPI_Puntos_Cobr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>
  <location ref="K3:K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Nilo" fld="24" baseField="0" baseItem="0" numFmtId="167"/>
  </dataFields>
  <formats count="4">
    <format dxfId="4">
      <pivotArea type="all" dataOnly="0" outline="0" fieldPosition="0"/>
    </format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222BB-06CA-4D35-8228-A3381F97F1C4}" name="TotalesCobrados/EC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6">
  <location ref="K20:M23" firstHeaderRow="0" firstDataRow="1" firstDataCol="1"/>
  <pivotFields count="31">
    <pivotField axis="axisRow"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showAll="0" defaultSubtotal="0"/>
    <pivotField showAll="0" defaultSubtotal="0"/>
    <pivotField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dataField="1" numFmtId="4" showAll="0" defaultSubtotal="0"/>
    <pivotField dataField="1" numFmtId="4"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ubtotalTop="0" dragToRow="0" dragToCol="0" dragToPage="0" showAll="0" defaultSubtotal="0"/>
    <pivotField subtotalTop="0" dragToRow="0" dragToCol="0" dragToPage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Puntos Cobrados" fld="24" baseField="0" baseItem="0" numFmtId="4"/>
    <dataField name="Puntos Pendiente Cobrar" fld="25" baseField="0" baseItem="0" numFmtId="4"/>
  </dataFields>
  <formats count="6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F4B74-94D0-4045-A733-1F62F57C6D1E}" name="KPI_Puntos_Ejecut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G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PO" fld="22" baseField="0" baseItem="0" numFmtId="167"/>
  </dataFields>
  <formats count="4"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4E9FE-3053-463E-90F2-173D383F228C}" name="Totales/EC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6">
  <location ref="B20:E22" firstHeaderRow="1" firstDataRow="2" firstDataCol="1"/>
  <pivotFields count="31">
    <pivotField axis="axisCol"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0"/>
  </colFields>
  <colItems count="3">
    <i>
      <x/>
    </i>
    <i>
      <x v="1"/>
    </i>
    <i>
      <x v="2"/>
    </i>
  </colItems>
  <dataFields count="1">
    <dataField name="Puntos Totales" fld="21" baseField="0" baseItem="0" numFmtId="4"/>
  </dataFields>
  <formats count="1">
    <format dxfId="15">
      <pivotArea collapsedLevelsAreSubtotals="1" fieldPosition="0">
        <references count="1">
          <reference field="0" count="0"/>
        </references>
      </pivotArea>
    </format>
  </formats>
  <chartFormats count="5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F83FD-E8F4-4B81-B13B-0F960BF4E896}" name="KPI_Puntos_Trabajad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B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Total" fld="21" baseField="0" baseItem="0" numFmtId="167"/>
  </dataFields>
  <formats count="4"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axis="axisValues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69C81-5FCD-4252-B445-BE4E890EDC25}" name="Actuaciones / EC" cacheId="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showHeaders="0" compact="0" compactData="0" multipleFieldFilters="0" chartFormat="23">
  <location ref="Z14:AB27" firstHeaderRow="1" firstDataRow="1" firstDataCol="2"/>
  <pivotFields count="31"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>
      <items count="8">
        <item x="5"/>
        <item x="0"/>
        <item x="4"/>
        <item x="3"/>
        <item x="1"/>
        <item x="2"/>
        <item m="1" x="6"/>
        <item t="default"/>
      </items>
    </pivotField>
    <pivotField compact="0" outline="0" showAll="0"/>
    <pivotField compact="0" outline="0" showAll="0"/>
    <pivotField compact="0" numFmtId="14" outline="0"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outline="0" showAll="0"/>
    <pivotField compact="0" outline="0" showAll="0"/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2">
    <field x="0"/>
    <field x="2"/>
  </rowFields>
  <rowItems count="13">
    <i>
      <x/>
      <x v="1"/>
    </i>
    <i r="1">
      <x v="5"/>
    </i>
    <i r="1">
      <x v="7"/>
    </i>
    <i t="default">
      <x/>
    </i>
    <i>
      <x v="1"/>
      <x/>
    </i>
    <i r="1">
      <x v="2"/>
    </i>
    <i r="1">
      <x v="3"/>
    </i>
    <i r="1">
      <x v="8"/>
    </i>
    <i t="default">
      <x v="1"/>
    </i>
    <i>
      <x v="2"/>
      <x/>
    </i>
    <i r="1">
      <x v="4"/>
    </i>
    <i r="1">
      <x v="6"/>
    </i>
    <i t="default">
      <x v="2"/>
    </i>
  </rowItems>
  <colItems count="1">
    <i/>
  </colItems>
  <dataFields count="1">
    <dataField name="Act/ EC" fld="4" subtotal="count" baseField="0" baseItem="0"/>
  </dataFields>
  <formats count="14"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fieldPosition="0">
        <references count="1">
          <reference field="0" count="0"/>
        </references>
      </pivotArea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outline="0" collapsedLevelsAreSubtotals="1" fieldPosition="0"/>
    </format>
    <format dxfId="2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2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2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2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2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2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0"/>
          </reference>
        </references>
      </pivotArea>
    </chartFormat>
    <chartFormat chart="2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2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5D4EF1-F98D-4BF4-A1CA-A1FC64ECF04E}" name="KPI_Puntos_Pte_Cobrar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M3:M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Ptes.Nilo" fld="25" baseField="0" baseItem="0" numFmtId="167"/>
  </dataFields>
  <formats count="7">
    <format dxfId="40">
      <pivotArea type="all" dataOnly="0" outline="0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outline="0" axis="axisValues" fieldPosition="0"/>
    </format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0AB9C-8988-445F-959F-8694FA69FE64}" name="TotalesEjecutados/EC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8">
  <location ref="G20:I23" firstHeaderRow="0" firstDataRow="1" firstDataCol="1"/>
  <pivotFields count="31">
    <pivotField axis="axisRow"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dataField="1" numFmtId="4" showAll="0"/>
    <pivotField dataField="1"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Puntos Ejecutados " fld="22" baseField="0" baseItem="0" numFmtId="4"/>
    <dataField name="Puntos Pendiente Ejecutar" fld="23" baseField="0" baseItem="0" numFmtId="4"/>
  </dataFields>
  <formats count="8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dataOnly="0" labelOnly="1" fieldPosition="0">
        <references count="1">
          <reference field="0" count="0"/>
        </references>
      </pivotArea>
    </format>
    <format dxfId="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3">
      <pivotArea outline="0" collapsedLevelsAreSubtotals="1" fieldPosition="0"/>
    </format>
    <format dxfId="4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472ED-A15B-43BB-8D10-1AC0F2AF7B3B}" name="Totales/Año/Ejecuta" cacheId="0" dataPosition="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outline="1" outlineData="1" multipleFieldFilters="0" chartFormat="20">
  <location ref="G31:I38" firstHeaderRow="0" firstDataRow="1" firstDataCol="1"/>
  <pivotFields count="31">
    <pivotField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showAll="0" defaultSubtotal="0"/>
    <pivotField showAll="0" defaultSubtotal="0"/>
    <pivotField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numFmtId="14"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dataField="1" numFmtId="4" showAll="0" defaultSubtotal="0"/>
    <pivotField dataField="1" numFmtId="4" showAll="0" defaultSubtotal="0"/>
    <pivotField numFmtId="4" showAll="0" defaultSubtotal="0"/>
    <pivotField numFmtId="4" showAll="0" defaultSubtotal="0"/>
    <pivotField showAll="0" defaultSubtotal="0"/>
    <pivotField showAll="0" defaultSubtotal="0"/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ubtotalTop="0" dragToRow="0" dragToCol="0" dragToPage="0" showAll="0" defaultSubtotal="0"/>
    <pivotField subtotalTop="0" dragToRow="0" dragToCol="0" dragToPage="0" showAll="0" defaultSubtotal="0"/>
  </pivotFields>
  <rowFields count="1">
    <field x="28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Puntos Ejecutados " fld="22" baseField="0" baseItem="0" numFmtId="4"/>
    <dataField name="Puntos Pendientes Ejecutar" fld="23" baseField="0" baseItem="0" numFmtId="4"/>
  </dataFields>
  <formats count="1">
    <format dxfId="49">
      <pivotArea outline="0" collapsedLevelsAreSubtotals="1" fieldPosition="0"/>
    </format>
  </formats>
  <chartFormats count="4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3C004-2F53-4884-B687-34EC8B3BEC81}" name="Est/%/Act" cacheId="0" applyNumberFormats="0" applyBorderFormats="0" applyFontFormats="0" applyPatternFormats="0" applyAlignmentFormats="0" applyWidthHeightFormats="1" dataCaption="Valores" errorCaption="0" showError="1" missingCaption="0" updatedVersion="8" minRefreshableVersion="3" showDrill="0" rowGrandTotals="0" colGrandTotals="0" itemPrintTitles="1" createdVersion="8" indent="0" outline="1" outlineData="1" multipleFieldFilters="0" chartFormat="9">
  <location ref="AE15:AF21" firstHeaderRow="1" firstDataRow="1" firstDataCol="1"/>
  <pivotFields count="31">
    <pivotField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dataField="1" showAll="0" defaultSubtotal="0"/>
    <pivotField showAll="0" defaultSubtotal="0"/>
    <pivotField axis="axisRow" multipleItemSelectionAllowed="1"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numFmtId="14"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Cuenta de Act." fld="4" subtotal="count" baseField="0" baseItem="0"/>
  </dataFields>
  <formats count="3">
    <format dxfId="52">
      <pivotArea outline="0" collapsedLevelsAreSubtotals="1" fieldPosition="0"/>
    </format>
    <format dxfId="51">
      <pivotArea outline="0" collapsedLevelsAreSubtotals="1" fieldPosition="0"/>
    </format>
    <format dxfId="50">
      <pivotArea type="topRight" dataOnly="0" labelOnly="1" outline="0" fieldPosition="0"/>
    </format>
  </formats>
  <chartFormats count="7"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495FF-F2EE-44A0-A8D2-246FCA55BF51}" name="Act/Pro/Ec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showHeaders="0" outline="1" outlineData="1" multipleFieldFilters="0">
  <location ref="AA7:AD8" firstHeaderRow="0" firstDataRow="1" firstDataCol="1"/>
  <pivotFields count="31">
    <pivotField axis="axisCol"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dataField="1" showAll="0" defaultSubtotal="0"/>
    <pivotField showAll="0" defaultSubtotal="0"/>
    <pivotField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numFmtId="14"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showAll="0" defaultSubtotal="0"/>
    <pivotField showAll="0" defaultSubtotal="0"/>
    <pivotField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0"/>
  </colFields>
  <colItems count="3">
    <i>
      <x/>
    </i>
    <i>
      <x v="1"/>
    </i>
    <i>
      <x v="2"/>
    </i>
  </colItems>
  <dataFields count="1">
    <dataField name="Cuenta de Act." fld="4" subtotal="count" baseField="0" baseItem="0"/>
  </dataFields>
  <formats count="8">
    <format dxfId="60">
      <pivotArea outline="0" collapsedLevelsAreSubtotals="1" fieldPosition="0"/>
    </format>
    <format dxfId="59">
      <pivotArea outline="0" collapsedLevelsAreSubtotals="1" fieldPosition="0"/>
    </format>
    <format dxfId="58">
      <pivotArea outline="0" collapsedLevelsAreSubtotals="1" fieldPosition="0"/>
    </format>
    <format dxfId="57">
      <pivotArea outline="0" collapsedLevelsAreSubtotals="1" fieldPosition="0"/>
    </format>
    <format dxfId="56">
      <pivotArea outline="0" collapsedLevelsAreSubtotals="1" fieldPosition="0"/>
    </format>
    <format dxfId="55">
      <pivotArea outline="0" collapsedLevelsAreSubtotals="1" fieldPosition="0"/>
    </format>
    <format dxfId="54">
      <pivotArea outline="0" collapsedLevelsAreSubtotals="1" fieldPosition="0"/>
    </format>
    <format dxfId="53">
      <pivotArea outline="0" collapsedLevelsAreSubtotals="1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EBC45-0855-447C-AFD6-068F7EB513AD}" name="KPI_Puntos_Pte_Ejecutar" cacheId="0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showHeaders="0" outline="1" outlineData="1" multipleFieldFilters="0">
  <location ref="I3:I4" firstHeaderRow="1" firstDataRow="1" firstDataCol="0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a de Ptos.Pte.PO" fld="23" baseField="0" baseItem="0" numFmtId="167"/>
  </dataFields>
  <formats count="4"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EF8694-24A5-409A-A44E-84BB15E71775}" name="Totales/Año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5">
  <location ref="B31:C38" firstHeaderRow="1" firstDataRow="1" firstDataCol="1"/>
  <pivotFields count="31">
    <pivotField showAll="0">
      <items count="4">
        <item x="0"/>
        <item x="1"/>
        <item x="2"/>
        <item t="default"/>
      </items>
    </pivotField>
    <pivotField showAll="0"/>
    <pivotField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showAll="0"/>
    <pivotField showAll="0"/>
    <pivotField showAll="0"/>
    <pivotField showAll="0">
      <items count="8">
        <item x="5"/>
        <item x="0"/>
        <item x="4"/>
        <item x="3"/>
        <item x="1"/>
        <item x="2"/>
        <item m="1" x="6"/>
        <item t="default"/>
      </items>
    </pivotField>
    <pivotField showAll="0"/>
    <pivotField showAll="0"/>
    <pivotField numFmtId="14"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numFmtId="4"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showAll="0" defaultSubtotal="0"/>
    <pivotField showAll="0" defaultSubtotal="0"/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dragToRow="0" dragToCol="0" dragToPage="0" showAll="0" defaultSubtotal="0"/>
    <pivotField dragToRow="0" dragToCol="0" dragToPage="0" showAll="0" defaultSubtotal="0"/>
  </pivotFields>
  <rowFields count="1">
    <field x="28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a de Ptos.Total" fld="21" baseField="0" baseItem="0" numFmtId="4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A837D-66A6-4CC9-B5C3-82217E0C30AD}" name="EECCC/Pto/Partidas" cacheId="0" applyNumberFormats="0" applyBorderFormats="0" applyFontFormats="0" applyPatternFormats="0" applyAlignmentFormats="0" applyWidthHeightFormats="1" dataCaption="Valores" grandTotalCaption="Totales" missingCaption="0" updatedVersion="8" minRefreshableVersion="3" showDrill="0" colGrandTotals="0" itemPrintTitles="1" createdVersion="8" indent="0" showHeaders="0" compact="0" compactData="0" multipleFieldFilters="0" chartFormat="3">
  <location ref="O5:X16" firstHeaderRow="0" firstDataRow="2" firstDataCol="1"/>
  <pivotFields count="31"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0">
        <item x="6"/>
        <item x="0"/>
        <item x="4"/>
        <item x="3"/>
        <item x="8"/>
        <item x="2"/>
        <item x="7"/>
        <item x="1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8">
        <item x="5"/>
        <item x="0"/>
        <item x="4"/>
        <item x="3"/>
        <item x="1"/>
        <item x="2"/>
        <item m="1" x="6"/>
        <item t="default"/>
      </items>
    </pivotField>
    <pivotField compact="0" outline="0" showAll="0"/>
    <pivotField compact="0" outline="0" showAll="0"/>
    <pivotField compact="0" numFmtId="14" outline="0" showAll="0">
      <items count="1074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  <item t="default"/>
      </items>
    </pivotField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4" outline="0" showAll="0"/>
    <pivotField dataField="1" compact="0" numFmtId="4" outline="0" showAll="0"/>
    <pivotField dataField="1"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numFmtId="4" outline="0" showAll="0"/>
    <pivotField compact="0" outline="0" showAll="0"/>
    <pivotField compact="0" outline="0" showAll="0"/>
    <pivotField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-2"/>
    <field x="0"/>
  </colFields>
  <colItems count="9">
    <i>
      <x/>
      <x/>
    </i>
    <i r="1">
      <x v="1"/>
    </i>
    <i r="1">
      <x v="2"/>
    </i>
    <i i="1">
      <x v="1"/>
      <x/>
    </i>
    <i r="1" i="1">
      <x v="1"/>
    </i>
    <i r="1" i="1">
      <x v="2"/>
    </i>
    <i i="2">
      <x v="2"/>
      <x/>
    </i>
    <i r="1" i="2">
      <x v="1"/>
    </i>
    <i r="1" i="2">
      <x v="2"/>
    </i>
  </colItems>
  <dataFields count="3">
    <dataField name="Puntos Celador" fld="18" baseField="0" baseItem="0" numFmtId="4"/>
    <dataField name="Puntos Permiso" fld="19" baseField="0" baseItem="0" numFmtId="4"/>
    <dataField name="Puntos Diseño" fld="20" baseField="0" baseItem="0" numFmtId="4"/>
  </dataFields>
  <formats count="129">
    <format dxfId="193">
      <pivotArea type="all" dataOnly="0" outline="0" fieldPosition="0"/>
    </format>
    <format dxfId="192">
      <pivotArea outline="0" collapsedLevelsAreSubtotals="1" fieldPosition="0"/>
    </format>
    <format dxfId="191">
      <pivotArea type="origin" dataOnly="0" labelOnly="1" outline="0" fieldPosition="0"/>
    </format>
    <format dxfId="190">
      <pivotArea field="-2" type="button" dataOnly="0" labelOnly="1" outline="0" axis="axisCol" fieldPosition="0"/>
    </format>
    <format dxfId="189">
      <pivotArea field="0" type="button" dataOnly="0" labelOnly="1" outline="0" axis="axisCol" fieldPosition="1"/>
    </format>
    <format dxfId="188">
      <pivotArea type="topRight" dataOnly="0" labelOnly="1" outline="0" fieldPosition="0"/>
    </format>
    <format dxfId="187">
      <pivotArea field="2" type="button" dataOnly="0" labelOnly="1" outline="0" axis="axisRow" fieldPosition="0"/>
    </format>
    <format dxfId="186">
      <pivotArea dataOnly="0" labelOnly="1" fieldPosition="0">
        <references count="1">
          <reference field="2" count="0"/>
        </references>
      </pivotArea>
    </format>
    <format dxfId="1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4">
      <pivotArea dataOnly="0" labelOnly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83">
      <pivotArea dataOnly="0" labelOnly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82">
      <pivotArea dataOnly="0" labelOnly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181">
      <pivotArea type="all" dataOnly="0" outline="0" fieldPosition="0"/>
    </format>
    <format dxfId="180">
      <pivotArea outline="0" collapsedLevelsAreSubtotals="1" fieldPosition="0"/>
    </format>
    <format dxfId="179">
      <pivotArea type="origin" dataOnly="0" labelOnly="1" outline="0" fieldPosition="0"/>
    </format>
    <format dxfId="178">
      <pivotArea field="-2" type="button" dataOnly="0" labelOnly="1" outline="0" axis="axisCol" fieldPosition="0"/>
    </format>
    <format dxfId="177">
      <pivotArea field="0" type="button" dataOnly="0" labelOnly="1" outline="0" axis="axisCol" fieldPosition="1"/>
    </format>
    <format dxfId="176">
      <pivotArea type="topRight" dataOnly="0" labelOnly="1" outline="0" fieldPosition="0"/>
    </format>
    <format dxfId="175">
      <pivotArea field="2" type="button" dataOnly="0" labelOnly="1" outline="0" axis="axisRow" fieldPosition="0"/>
    </format>
    <format dxfId="174">
      <pivotArea dataOnly="0" labelOnly="1" fieldPosition="0">
        <references count="1">
          <reference field="2" count="0"/>
        </references>
      </pivotArea>
    </format>
    <format dxfId="1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2">
      <pivotArea dataOnly="0" labelOnly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171">
      <pivotArea dataOnly="0" labelOnly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70">
      <pivotArea dataOnly="0" labelOnly="1" fieldPosition="0">
        <references count="2">
          <reference field="4294967294" count="1" selected="0">
            <x v="2"/>
          </reference>
          <reference field="0" count="0"/>
        </references>
      </pivotArea>
    </format>
    <format dxfId="16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>
            <x v="5"/>
          </reference>
        </references>
      </pivotArea>
    </format>
    <format dxfId="1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>
            <x v="0"/>
          </reference>
        </references>
      </pivotArea>
    </format>
    <format dxfId="16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>
            <x v="0"/>
          </reference>
        </references>
      </pivotArea>
    </format>
    <format dxfId="16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>
            <x v="2"/>
          </reference>
        </references>
      </pivotArea>
    </format>
    <format dxfId="16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>
            <x v="3"/>
          </reference>
        </references>
      </pivotArea>
    </format>
    <format dxfId="1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>
            <x v="8"/>
          </reference>
        </references>
      </pivotArea>
    </format>
    <format dxfId="1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>
            <x v="4"/>
          </reference>
        </references>
      </pivotArea>
    </format>
    <format dxfId="16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>
            <x v="6"/>
          </reference>
        </references>
      </pivotArea>
    </format>
    <format dxfId="16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>
            <x v="1"/>
          </reference>
        </references>
      </pivotArea>
    </format>
    <format dxfId="1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>
            <x v="1"/>
          </reference>
        </references>
      </pivotArea>
    </format>
    <format dxfId="15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>
            <x v="5"/>
          </reference>
        </references>
      </pivotArea>
    </format>
    <format dxfId="15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2" count="1">
            <x v="7"/>
          </reference>
        </references>
      </pivotArea>
    </format>
    <format dxfId="15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0"/>
          </reference>
        </references>
      </pivotArea>
    </format>
    <format dxfId="15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2"/>
          </reference>
        </references>
      </pivotArea>
    </format>
    <format dxfId="15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3"/>
          </reference>
        </references>
      </pivotArea>
    </format>
    <format dxfId="15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8"/>
          </reference>
        </references>
      </pivotArea>
    </format>
    <format dxfId="15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>
            <x v="6"/>
          </reference>
        </references>
      </pivotArea>
    </format>
    <format dxfId="152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2" count="1">
            <x v="1"/>
          </reference>
        </references>
      </pivotArea>
    </format>
    <format dxfId="151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2" count="1">
            <x v="5"/>
          </reference>
        </references>
      </pivotArea>
    </format>
    <format dxfId="150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2" count="1">
            <x v="7"/>
          </reference>
        </references>
      </pivotArea>
    </format>
    <format dxfId="149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2" count="1">
            <x v="0"/>
          </reference>
        </references>
      </pivotArea>
    </format>
    <format dxfId="148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2" count="1">
            <x v="2"/>
          </reference>
        </references>
      </pivotArea>
    </format>
    <format dxfId="147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2" count="1">
            <x v="3"/>
          </reference>
        </references>
      </pivotArea>
    </format>
    <format dxfId="146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2" count="1">
            <x v="0"/>
          </reference>
        </references>
      </pivotArea>
    </format>
    <format dxfId="145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2" count="1">
            <x v="4"/>
          </reference>
        </references>
      </pivotArea>
    </format>
    <format dxfId="144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2" count="1">
            <x v="6"/>
          </reference>
        </references>
      </pivotArea>
    </format>
    <format dxfId="143">
      <pivotArea collapsedLevelsAreSubtotals="1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2" count="1">
            <x v="8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0">
      <pivotArea field="2" type="button" dataOnly="0" labelOnly="1" outline="0" axis="axisRow" fieldPosition="0"/>
    </format>
    <format dxfId="139">
      <pivotArea field="2" type="button" dataOnly="0" labelOnly="1" outline="0" axis="axisRow" fieldPosition="0"/>
    </format>
    <format dxfId="1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1">
      <pivotArea dataOnly="0" labelOnly="1" grandRow="1" outline="0" fieldPosition="0"/>
    </format>
    <format dxfId="130">
      <pivotArea field="2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9">
      <pivotArea field="2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8">
      <pivotArea field="2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27">
      <pivotArea outline="0" collapsedLevelsAreSubtotals="1" fieldPosition="0"/>
    </format>
    <format dxfId="126">
      <pivotArea field="2" type="button" dataOnly="0" labelOnly="1" outline="0" axis="axisRow" fieldPosition="0"/>
    </format>
    <format dxfId="1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4">
      <pivotArea field="2" type="button" dataOnly="0" labelOnly="1" outline="0" axis="axisRow" fieldPosition="0"/>
    </format>
    <format dxfId="1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1">
      <pivotArea field="2" type="button" dataOnly="0" labelOnly="1" outline="0" axis="axisRow" fieldPosition="0"/>
    </format>
    <format dxfId="12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9">
      <pivotArea grandRow="1" outline="0" collapsedLevelsAreSubtotals="1" fieldPosition="0"/>
    </format>
    <format dxfId="118">
      <pivotArea dataOnly="0" labelOnly="1" grandRow="1" outline="0" fieldPosition="0"/>
    </format>
    <format dxfId="117">
      <pivotArea grandRow="1" outline="0" collapsedLevelsAreSubtotals="1" fieldPosition="0"/>
    </format>
    <format dxfId="116">
      <pivotArea dataOnly="0" labelOnly="1" grandRow="1" outline="0" fieldPosition="0"/>
    </format>
    <format dxfId="115">
      <pivotArea dataOnly="0" labelOnly="1" fieldPosition="0">
        <references count="1">
          <reference field="2" count="1">
            <x v="0"/>
          </reference>
        </references>
      </pivotArea>
    </format>
    <format dxfId="114">
      <pivotArea dataOnly="0" labelOnly="1" fieldPosition="0">
        <references count="1">
          <reference field="2" count="1">
            <x v="1"/>
          </reference>
        </references>
      </pivotArea>
    </format>
    <format dxfId="113">
      <pivotArea dataOnly="0" labelOnly="1" fieldPosition="0">
        <references count="1">
          <reference field="2" count="1">
            <x v="2"/>
          </reference>
        </references>
      </pivotArea>
    </format>
    <format dxfId="112">
      <pivotArea dataOnly="0" labelOnly="1" fieldPosition="0">
        <references count="1">
          <reference field="2" count="1">
            <x v="3"/>
          </reference>
        </references>
      </pivotArea>
    </format>
    <format dxfId="111">
      <pivotArea dataOnly="0" labelOnly="1" fieldPosition="0">
        <references count="1">
          <reference field="2" count="1">
            <x v="4"/>
          </reference>
        </references>
      </pivotArea>
    </format>
    <format dxfId="110">
      <pivotArea dataOnly="0" labelOnly="1" fieldPosition="0">
        <references count="1">
          <reference field="2" count="1">
            <x v="5"/>
          </reference>
        </references>
      </pivotArea>
    </format>
    <format dxfId="109">
      <pivotArea dataOnly="0" labelOnly="1" fieldPosition="0">
        <references count="1">
          <reference field="2" count="1">
            <x v="6"/>
          </reference>
        </references>
      </pivotArea>
    </format>
    <format dxfId="108">
      <pivotArea dataOnly="0" labelOnly="1" fieldPosition="0">
        <references count="1">
          <reference field="2" count="1">
            <x v="7"/>
          </reference>
        </references>
      </pivotArea>
    </format>
    <format dxfId="107">
      <pivotArea dataOnly="0" labelOnly="1" fieldPosition="0">
        <references count="1">
          <reference field="2" count="1">
            <x v="8"/>
          </reference>
        </references>
      </pivotArea>
    </format>
    <format dxfId="106">
      <pivotArea field="2" type="button" dataOnly="0" labelOnly="1" outline="0" axis="axisRow" fieldPosition="0"/>
    </format>
    <format dxfId="105">
      <pivotArea dataOnly="0" labelOnly="1" fieldPosition="0">
        <references count="1">
          <reference field="2" count="0"/>
        </references>
      </pivotArea>
    </format>
    <format dxfId="104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0"/>
          </reference>
        </references>
      </pivotArea>
    </format>
    <format dxfId="103">
      <pivotArea dataOnly="0" labelOnly="1" fieldPosition="0">
        <references count="2">
          <reference field="0" count="1">
            <x v="0"/>
          </reference>
          <reference field="2" count="1" selected="0">
            <x v="1"/>
          </reference>
        </references>
      </pivotArea>
    </format>
    <format dxfId="102">
      <pivotArea dataOnly="0" labelOnly="1" fieldPosition="0">
        <references count="2">
          <reference field="0" count="1">
            <x v="1"/>
          </reference>
          <reference field="2" count="1" selected="0">
            <x v="2"/>
          </reference>
        </references>
      </pivotArea>
    </format>
    <format dxfId="101">
      <pivotArea dataOnly="0" labelOnly="1" fieldPosition="0">
        <references count="2">
          <reference field="0" count="1">
            <x v="1"/>
          </reference>
          <reference field="2" count="1" selected="0">
            <x v="3"/>
          </reference>
        </references>
      </pivotArea>
    </format>
    <format dxfId="100">
      <pivotArea dataOnly="0" labelOnly="1" fieldPosition="0">
        <references count="2">
          <reference field="0" count="1">
            <x v="2"/>
          </reference>
          <reference field="2" count="1" selected="0">
            <x v="4"/>
          </reference>
        </references>
      </pivotArea>
    </format>
    <format dxfId="99">
      <pivotArea dataOnly="0" labelOnly="1" fieldPosition="0">
        <references count="2">
          <reference field="0" count="1">
            <x v="0"/>
          </reference>
          <reference field="2" count="1" selected="0">
            <x v="5"/>
          </reference>
        </references>
      </pivotArea>
    </format>
    <format dxfId="98">
      <pivotArea dataOnly="0" labelOnly="1" fieldPosition="0">
        <references count="2">
          <reference field="0" count="1">
            <x v="2"/>
          </reference>
          <reference field="2" count="1" selected="0">
            <x v="6"/>
          </reference>
        </references>
      </pivotArea>
    </format>
    <format dxfId="97">
      <pivotArea dataOnly="0" labelOnly="1" fieldPosition="0">
        <references count="2">
          <reference field="0" count="1">
            <x v="0"/>
          </reference>
          <reference field="2" count="1" selected="0">
            <x v="7"/>
          </reference>
        </references>
      </pivotArea>
    </format>
    <format dxfId="96">
      <pivotArea dataOnly="0" labelOnly="1" fieldPosition="0">
        <references count="2">
          <reference field="0" count="1">
            <x v="1"/>
          </reference>
          <reference field="2" count="1" selected="0">
            <x v="8"/>
          </reference>
        </references>
      </pivotArea>
    </format>
    <format dxfId="95">
      <pivotArea dataOnly="0" labelOnly="1" fieldPosition="0">
        <references count="1">
          <reference field="2" count="0"/>
        </references>
      </pivotArea>
    </format>
    <format dxfId="94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0"/>
          </reference>
        </references>
      </pivotArea>
    </format>
    <format dxfId="93">
      <pivotArea dataOnly="0" labelOnly="1" fieldPosition="0">
        <references count="2">
          <reference field="0" count="1">
            <x v="0"/>
          </reference>
          <reference field="2" count="1" selected="0">
            <x v="1"/>
          </reference>
        </references>
      </pivotArea>
    </format>
    <format dxfId="92">
      <pivotArea dataOnly="0" labelOnly="1" fieldPosition="0">
        <references count="2">
          <reference field="0" count="1">
            <x v="1"/>
          </reference>
          <reference field="2" count="1" selected="0">
            <x v="2"/>
          </reference>
        </references>
      </pivotArea>
    </format>
    <format dxfId="91">
      <pivotArea dataOnly="0" labelOnly="1" fieldPosition="0">
        <references count="2">
          <reference field="0" count="1">
            <x v="1"/>
          </reference>
          <reference field="2" count="1" selected="0">
            <x v="3"/>
          </reference>
        </references>
      </pivotArea>
    </format>
    <format dxfId="90">
      <pivotArea dataOnly="0" labelOnly="1" fieldPosition="0">
        <references count="2">
          <reference field="0" count="1">
            <x v="2"/>
          </reference>
          <reference field="2" count="1" selected="0">
            <x v="4"/>
          </reference>
        </references>
      </pivotArea>
    </format>
    <format dxfId="89">
      <pivotArea dataOnly="0" labelOnly="1" fieldPosition="0">
        <references count="2">
          <reference field="0" count="1">
            <x v="0"/>
          </reference>
          <reference field="2" count="1" selected="0">
            <x v="5"/>
          </reference>
        </references>
      </pivotArea>
    </format>
    <format dxfId="88">
      <pivotArea dataOnly="0" labelOnly="1" fieldPosition="0">
        <references count="2">
          <reference field="0" count="1">
            <x v="2"/>
          </reference>
          <reference field="2" count="1" selected="0">
            <x v="6"/>
          </reference>
        </references>
      </pivotArea>
    </format>
    <format dxfId="87">
      <pivotArea dataOnly="0" labelOnly="1" fieldPosition="0">
        <references count="2">
          <reference field="0" count="1">
            <x v="0"/>
          </reference>
          <reference field="2" count="1" selected="0">
            <x v="7"/>
          </reference>
        </references>
      </pivotArea>
    </format>
    <format dxfId="86">
      <pivotArea dataOnly="0" labelOnly="1" fieldPosition="0">
        <references count="2">
          <reference field="0" count="1">
            <x v="1"/>
          </reference>
          <reference field="2" count="1" selected="0">
            <x v="8"/>
          </reference>
        </references>
      </pivotArea>
    </format>
    <format dxfId="85">
      <pivotArea outline="0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">
      <pivotArea outline="0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1">
      <pivotArea outline="0" fieldPosition="0">
        <references count="2">
          <reference field="4294967294" count="1" selected="0">
            <x v="2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8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9">
      <pivotArea dataOnly="0" labelOnly="1" outline="0" fieldPosition="0">
        <references count="1">
          <reference field="2" count="0"/>
        </references>
      </pivotArea>
    </format>
    <format dxfId="78">
      <pivotArea outline="0" fieldPosition="0">
        <references count="1">
          <reference field="2" count="0" selected="0"/>
        </references>
      </pivotArea>
    </format>
    <format dxfId="77">
      <pivotArea dataOnly="0" labelOnly="1" grandRow="1" outline="0" fieldPosition="0"/>
    </format>
    <format dxfId="76">
      <pivotArea grandRow="1" outline="0" collapsedLevelsAreSubtotals="1" fieldPosition="0"/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9">
      <pivotArea type="origin" dataOnly="0" labelOnly="1" outline="0" fieldPosition="0"/>
    </format>
    <format dxfId="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">
      <pivotArea outline="0" fieldPosition="0">
        <references count="1">
          <reference field="2" count="0" selected="0"/>
        </references>
      </pivotArea>
    </format>
    <format dxfId="66">
      <pivotArea dataOnly="0" labelOnly="1" outline="0" fieldPosition="0">
        <references count="1">
          <reference field="2" count="0"/>
        </references>
      </pivotArea>
    </format>
    <format dxfId="65">
      <pivotArea outline="0" fieldPosition="0">
        <references count="1">
          <reference field="2" count="0" selected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2" count="9" selected="0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43AC1-D1C6-4068-9170-AD887B5B4FE3}" name="Totales/Año/Cobro" cacheId="0" dataPosition="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outline="1" outlineData="1" multipleFieldFilters="0" chartFormat="19">
  <location ref="K31:M38" firstHeaderRow="0" firstDataRow="1" firstDataCol="1"/>
  <pivotFields count="31">
    <pivotField showAll="0" defaultSubtotal="0">
      <items count="3">
        <item x="0"/>
        <item x="1"/>
        <item x="2"/>
      </items>
    </pivotField>
    <pivotField showAll="0" defaultSubtotal="0"/>
    <pivotField showAll="0" defaultSubtotal="0">
      <items count="9">
        <item x="6"/>
        <item x="0"/>
        <item x="4"/>
        <item x="3"/>
        <item x="8"/>
        <item x="2"/>
        <item x="7"/>
        <item x="1"/>
        <item x="5"/>
      </items>
    </pivotField>
    <pivotField showAll="0" defaultSubtotal="0"/>
    <pivotField showAll="0" defaultSubtotal="0"/>
    <pivotField showAll="0" defaultSubtotal="0"/>
    <pivotField showAll="0" defaultSubtotal="0">
      <items count="7">
        <item x="5"/>
        <item x="0"/>
        <item x="4"/>
        <item x="3"/>
        <item x="1"/>
        <item x="2"/>
        <item m="1" x="6"/>
      </items>
    </pivotField>
    <pivotField showAll="0" defaultSubtotal="0"/>
    <pivotField showAll="0" defaultSubtotal="0"/>
    <pivotField numFmtId="14" showAll="0" defaultSubtotal="0">
      <items count="1073">
        <item x="191"/>
        <item x="193"/>
        <item x="195"/>
        <item x="196"/>
        <item x="194"/>
        <item x="260"/>
        <item x="211"/>
        <item x="199"/>
        <item x="200"/>
        <item x="205"/>
        <item x="206"/>
        <item x="208"/>
        <item x="209"/>
        <item x="207"/>
        <item x="192"/>
        <item x="234"/>
        <item x="212"/>
        <item x="221"/>
        <item x="202"/>
        <item x="214"/>
        <item x="223"/>
        <item x="220"/>
        <item x="224"/>
        <item x="197"/>
        <item x="218"/>
        <item x="226"/>
        <item x="231"/>
        <item x="227"/>
        <item x="240"/>
        <item x="245"/>
        <item x="244"/>
        <item x="243"/>
        <item x="246"/>
        <item x="217"/>
        <item x="216"/>
        <item x="225"/>
        <item x="237"/>
        <item x="253"/>
        <item x="250"/>
        <item x="222"/>
        <item x="255"/>
        <item x="154"/>
        <item x="258"/>
        <item x="230"/>
        <item x="235"/>
        <item x="213"/>
        <item x="158"/>
        <item x="256"/>
        <item x="161"/>
        <item x="159"/>
        <item x="262"/>
        <item x="261"/>
        <item x="265"/>
        <item x="210"/>
        <item x="267"/>
        <item x="204"/>
        <item x="228"/>
        <item x="198"/>
        <item x="238"/>
        <item x="153"/>
        <item x="272"/>
        <item x="271"/>
        <item x="274"/>
        <item x="249"/>
        <item x="201"/>
        <item x="275"/>
        <item x="276"/>
        <item x="239"/>
        <item x="279"/>
        <item x="282"/>
        <item x="284"/>
        <item x="254"/>
        <item x="281"/>
        <item x="263"/>
        <item x="162"/>
        <item x="287"/>
        <item x="286"/>
        <item x="288"/>
        <item x="289"/>
        <item x="290"/>
        <item x="293"/>
        <item x="157"/>
        <item x="160"/>
        <item x="236"/>
        <item x="294"/>
        <item x="295"/>
        <item x="156"/>
        <item x="297"/>
        <item x="203"/>
        <item x="273"/>
        <item x="301"/>
        <item x="304"/>
        <item x="291"/>
        <item x="292"/>
        <item x="270"/>
        <item x="307"/>
        <item x="310"/>
        <item x="233"/>
        <item x="314"/>
        <item x="309"/>
        <item x="319"/>
        <item x="311"/>
        <item x="315"/>
        <item x="302"/>
        <item x="317"/>
        <item x="320"/>
        <item x="321"/>
        <item x="316"/>
        <item x="322"/>
        <item x="241"/>
        <item x="323"/>
        <item x="303"/>
        <item x="219"/>
        <item x="268"/>
        <item x="313"/>
        <item x="325"/>
        <item x="326"/>
        <item x="251"/>
        <item x="328"/>
        <item x="329"/>
        <item x="330"/>
        <item x="300"/>
        <item x="298"/>
        <item x="332"/>
        <item x="155"/>
        <item x="333"/>
        <item x="351"/>
        <item x="318"/>
        <item x="229"/>
        <item x="357"/>
        <item x="354"/>
        <item x="353"/>
        <item x="232"/>
        <item x="266"/>
        <item x="360"/>
        <item x="163"/>
        <item x="363"/>
        <item x="306"/>
        <item x="362"/>
        <item x="299"/>
        <item x="368"/>
        <item x="350"/>
        <item x="264"/>
        <item x="331"/>
        <item x="370"/>
        <item x="352"/>
        <item x="371"/>
        <item x="372"/>
        <item x="248"/>
        <item x="349"/>
        <item x="374"/>
        <item x="376"/>
        <item x="364"/>
        <item x="348"/>
        <item x="259"/>
        <item x="375"/>
        <item x="378"/>
        <item x="343"/>
        <item x="340"/>
        <item x="346"/>
        <item x="215"/>
        <item x="334"/>
        <item x="388"/>
        <item x="347"/>
        <item x="335"/>
        <item x="400"/>
        <item x="324"/>
        <item x="339"/>
        <item x="338"/>
        <item x="401"/>
        <item x="327"/>
        <item x="391"/>
        <item x="404"/>
        <item x="361"/>
        <item x="305"/>
        <item x="410"/>
        <item x="408"/>
        <item x="422"/>
        <item x="383"/>
        <item x="379"/>
        <item x="337"/>
        <item x="423"/>
        <item x="359"/>
        <item x="398"/>
        <item x="396"/>
        <item x="336"/>
        <item x="344"/>
        <item x="345"/>
        <item x="456"/>
        <item x="382"/>
        <item x="387"/>
        <item x="386"/>
        <item x="437"/>
        <item x="369"/>
        <item x="409"/>
        <item x="460"/>
        <item x="385"/>
        <item x="433"/>
        <item x="425"/>
        <item x="454"/>
        <item x="377"/>
        <item x="464"/>
        <item x="424"/>
        <item x="453"/>
        <item x="452"/>
        <item x="365"/>
        <item x="473"/>
        <item x="277"/>
        <item x="169"/>
        <item x="428"/>
        <item x="446"/>
        <item x="440"/>
        <item x="395"/>
        <item x="457"/>
        <item x="458"/>
        <item x="470"/>
        <item x="257"/>
        <item x="380"/>
        <item x="176"/>
        <item x="397"/>
        <item x="475"/>
        <item x="429"/>
        <item x="174"/>
        <item x="175"/>
        <item x="402"/>
        <item x="448"/>
        <item x="420"/>
        <item x="168"/>
        <item x="471"/>
        <item x="469"/>
        <item x="441"/>
        <item x="451"/>
        <item x="367"/>
        <item x="449"/>
        <item x="356"/>
        <item x="171"/>
        <item x="427"/>
        <item x="431"/>
        <item x="490"/>
        <item x="179"/>
        <item x="403"/>
        <item x="468"/>
        <item x="466"/>
        <item x="278"/>
        <item x="435"/>
        <item x="394"/>
        <item x="465"/>
        <item x="392"/>
        <item x="283"/>
        <item x="399"/>
        <item x="166"/>
        <item x="393"/>
        <item x="37"/>
        <item x="167"/>
        <item x="178"/>
        <item x="366"/>
        <item x="180"/>
        <item x="389"/>
        <item x="177"/>
        <item x="455"/>
        <item x="172"/>
        <item x="459"/>
        <item x="413"/>
        <item x="418"/>
        <item x="462"/>
        <item x="341"/>
        <item x="416"/>
        <item x="165"/>
        <item x="164"/>
        <item x="463"/>
        <item x="415"/>
        <item x="252"/>
        <item x="472"/>
        <item x="173"/>
        <item x="421"/>
        <item x="407"/>
        <item x="474"/>
        <item x="478"/>
        <item x="36"/>
        <item x="390"/>
        <item x="342"/>
        <item x="269"/>
        <item x="432"/>
        <item x="438"/>
        <item x="447"/>
        <item x="488"/>
        <item x="487"/>
        <item x="182"/>
        <item x="426"/>
        <item x="445"/>
        <item x="384"/>
        <item x="442"/>
        <item x="483"/>
        <item x="497"/>
        <item x="501"/>
        <item x="406"/>
        <item x="484"/>
        <item x="486"/>
        <item x="444"/>
        <item x="411"/>
        <item x="499"/>
        <item x="481"/>
        <item x="419"/>
        <item x="511"/>
        <item x="509"/>
        <item x="510"/>
        <item x="467"/>
        <item x="482"/>
        <item x="439"/>
        <item x="493"/>
        <item x="512"/>
        <item x="358"/>
        <item x="412"/>
        <item x="504"/>
        <item x="508"/>
        <item x="506"/>
        <item x="443"/>
        <item x="513"/>
        <item x="515"/>
        <item x="496"/>
        <item x="523"/>
        <item x="516"/>
        <item x="405"/>
        <item x="519"/>
        <item x="500"/>
        <item x="518"/>
        <item x="436"/>
        <item x="498"/>
        <item x="417"/>
        <item x="247"/>
        <item x="531"/>
        <item x="533"/>
        <item x="29"/>
        <item x="534"/>
        <item x="535"/>
        <item x="450"/>
        <item x="537"/>
        <item x="528"/>
        <item x="539"/>
        <item x="538"/>
        <item x="434"/>
        <item x="543"/>
        <item x="541"/>
        <item x="540"/>
        <item x="546"/>
        <item x="30"/>
        <item x="527"/>
        <item x="548"/>
        <item x="549"/>
        <item x="525"/>
        <item x="461"/>
        <item x="517"/>
        <item x="28"/>
        <item x="489"/>
        <item x="542"/>
        <item x="551"/>
        <item x="491"/>
        <item x="771"/>
        <item x="550"/>
        <item x="280"/>
        <item x="530"/>
        <item x="544"/>
        <item x="41"/>
        <item x="560"/>
        <item x="772"/>
        <item x="545"/>
        <item x="312"/>
        <item x="553"/>
        <item x="355"/>
        <item x="529"/>
        <item x="554"/>
        <item x="181"/>
        <item x="567"/>
        <item x="571"/>
        <item x="570"/>
        <item x="556"/>
        <item x="572"/>
        <item x="786"/>
        <item x="574"/>
        <item x="526"/>
        <item x="561"/>
        <item x="557"/>
        <item x="575"/>
        <item x="507"/>
        <item x="381"/>
        <item x="564"/>
        <item x="563"/>
        <item x="577"/>
        <item x="562"/>
        <item x="0"/>
        <item x="555"/>
        <item x="565"/>
        <item x="641"/>
        <item x="40"/>
        <item x="701"/>
        <item x="39"/>
        <item x="552"/>
        <item x="569"/>
        <item x="579"/>
        <item x="568"/>
        <item x="580"/>
        <item x="778"/>
        <item x="48"/>
        <item x="1"/>
        <item x="51"/>
        <item x="50"/>
        <item x="46"/>
        <item x="45"/>
        <item x="52"/>
        <item x="58"/>
        <item x="582"/>
        <item x="581"/>
        <item x="285"/>
        <item x="583"/>
        <item x="54"/>
        <item x="183"/>
        <item x="31"/>
        <item x="591"/>
        <item x="592"/>
        <item x="593"/>
        <item x="47"/>
        <item x="53"/>
        <item x="595"/>
        <item x="598"/>
        <item x="652"/>
        <item x="559"/>
        <item x="170"/>
        <item x="573"/>
        <item x="495"/>
        <item x="600"/>
        <item x="576"/>
        <item x="607"/>
        <item x="608"/>
        <item x="606"/>
        <item x="558"/>
        <item x="55"/>
        <item x="613"/>
        <item x="521"/>
        <item x="616"/>
        <item x="619"/>
        <item x="414"/>
        <item x="620"/>
        <item x="621"/>
        <item x="622"/>
        <item x="494"/>
        <item x="430"/>
        <item x="578"/>
        <item x="625"/>
        <item x="631"/>
        <item x="636"/>
        <item x="617"/>
        <item x="630"/>
        <item x="78"/>
        <item x="524"/>
        <item x="79"/>
        <item x="44"/>
        <item x="64"/>
        <item x="645"/>
        <item x="477"/>
        <item x="646"/>
        <item x="647"/>
        <item x="77"/>
        <item x="650"/>
        <item x="822"/>
        <item x="657"/>
        <item x="654"/>
        <item x="754"/>
        <item x="655"/>
        <item x="656"/>
        <item x="642"/>
        <item x="522"/>
        <item x="816"/>
        <item x="661"/>
        <item x="505"/>
        <item x="823"/>
        <item x="662"/>
        <item x="798"/>
        <item x="663"/>
        <item x="665"/>
        <item x="660"/>
        <item x="532"/>
        <item x="667"/>
        <item x="666"/>
        <item x="668"/>
        <item x="536"/>
        <item x="49"/>
        <item x="677"/>
        <item x="678"/>
        <item x="787"/>
        <item x="886"/>
        <item x="775"/>
        <item x="759"/>
        <item x="682"/>
        <item x="679"/>
        <item x="373"/>
        <item x="59"/>
        <item x="480"/>
        <item x="819"/>
        <item x="777"/>
        <item x="106"/>
        <item x="683"/>
        <item x="108"/>
        <item x="846"/>
        <item x="797"/>
        <item x="758"/>
        <item x="479"/>
        <item x="698"/>
        <item x="685"/>
        <item x="699"/>
        <item x="684"/>
        <item x="7"/>
        <item x="700"/>
        <item x="8"/>
        <item x="69"/>
        <item x="71"/>
        <item x="72"/>
        <item x="703"/>
        <item x="113"/>
        <item x="4"/>
        <item x="73"/>
        <item x="1011"/>
        <item x="702"/>
        <item x="27"/>
        <item x="11"/>
        <item x="74"/>
        <item x="119"/>
        <item x="751"/>
        <item x="121"/>
        <item x="67"/>
        <item x="704"/>
        <item x="709"/>
        <item x="10"/>
        <item x="651"/>
        <item x="649"/>
        <item x="746"/>
        <item x="520"/>
        <item x="810"/>
        <item x="9"/>
        <item x="693"/>
        <item x="706"/>
        <item x="828"/>
        <item x="308"/>
        <item x="66"/>
        <item x="68"/>
        <item x="124"/>
        <item x="103"/>
        <item x="814"/>
        <item x="99"/>
        <item x="186"/>
        <item x="42"/>
        <item x="710"/>
        <item x="673"/>
        <item x="187"/>
        <item x="62"/>
        <item x="34"/>
        <item x="109"/>
        <item x="70"/>
        <item x="792"/>
        <item x="674"/>
        <item x="716"/>
        <item x="675"/>
        <item x="127"/>
        <item x="827"/>
        <item x="711"/>
        <item x="3"/>
        <item x="125"/>
        <item x="566"/>
        <item x="97"/>
        <item x="188"/>
        <item x="14"/>
        <item x="100"/>
        <item x="242"/>
        <item x="514"/>
        <item x="101"/>
        <item x="695"/>
        <item x="718"/>
        <item x="717"/>
        <item x="75"/>
        <item x="104"/>
        <item x="887"/>
        <item x="719"/>
        <item x="485"/>
        <item x="105"/>
        <item x="720"/>
        <item x="102"/>
        <item x="502"/>
        <item x="639"/>
        <item x="715"/>
        <item x="126"/>
        <item x="723"/>
        <item x="672"/>
        <item x="724"/>
        <item x="98"/>
        <item x="476"/>
        <item x="676"/>
        <item x="680"/>
        <item x="681"/>
        <item x="123"/>
        <item x="637"/>
        <item x="726"/>
        <item x="643"/>
        <item x="137"/>
        <item x="727"/>
        <item x="815"/>
        <item x="728"/>
        <item x="120"/>
        <item x="633"/>
        <item x="185"/>
        <item x="56"/>
        <item x="826"/>
        <item x="831"/>
        <item x="634"/>
        <item x="118"/>
        <item x="84"/>
        <item x="82"/>
        <item x="88"/>
        <item x="624"/>
        <item x="888"/>
        <item x="81"/>
        <item x="80"/>
        <item x="503"/>
        <item x="86"/>
        <item x="43"/>
        <item x="17"/>
        <item x="632"/>
        <item x="128"/>
        <item x="19"/>
        <item x="92"/>
        <item x="611"/>
        <item x="91"/>
        <item x="90"/>
        <item x="741"/>
        <item x="664"/>
        <item x="601"/>
        <item x="130"/>
        <item x="640"/>
        <item x="708"/>
        <item x="95"/>
        <item x="141"/>
        <item x="744"/>
        <item x="61"/>
        <item x="2"/>
        <item x="18"/>
        <item x="131"/>
        <item x="20"/>
        <item x="132"/>
        <item x="644"/>
        <item x="765"/>
        <item x="136"/>
        <item x="57"/>
        <item x="139"/>
        <item x="768"/>
        <item x="769"/>
        <item x="749"/>
        <item x="94"/>
        <item x="738"/>
        <item x="782"/>
        <item x="781"/>
        <item x="770"/>
        <item x="791"/>
        <item x="142"/>
        <item x="785"/>
        <item x="129"/>
        <item x="767"/>
        <item x="133"/>
        <item x="134"/>
        <item x="779"/>
        <item x="790"/>
        <item x="585"/>
        <item x="140"/>
        <item x="597"/>
        <item x="805"/>
        <item x="731"/>
        <item x="801"/>
        <item x="813"/>
        <item x="795"/>
        <item x="811"/>
        <item x="93"/>
        <item x="799"/>
        <item x="817"/>
        <item x="603"/>
        <item x="733"/>
        <item x="604"/>
        <item x="803"/>
        <item x="821"/>
        <item x="780"/>
        <item x="807"/>
        <item x="734"/>
        <item x="764"/>
        <item x="804"/>
        <item x="735"/>
        <item x="736"/>
        <item x="737"/>
        <item x="107"/>
        <item x="143"/>
        <item x="588"/>
        <item x="190"/>
        <item x="589"/>
        <item x="5"/>
        <item x="590"/>
        <item x="117"/>
        <item x="774"/>
        <item x="32"/>
        <item x="116"/>
        <item x="135"/>
        <item x="145"/>
        <item x="825"/>
        <item x="144"/>
        <item x="714"/>
        <item x="115"/>
        <item x="832"/>
        <item x="783"/>
        <item x="686"/>
        <item x="629"/>
        <item x="111"/>
        <item x="65"/>
        <item x="712"/>
        <item x="818"/>
        <item x="628"/>
        <item x="757"/>
        <item x="824"/>
        <item x="762"/>
        <item x="638"/>
        <item x="85"/>
        <item x="547"/>
        <item x="658"/>
        <item x="834"/>
        <item x="835"/>
        <item x="836"/>
        <item x="83"/>
        <item x="596"/>
        <item x="838"/>
        <item x="748"/>
        <item x="296"/>
        <item x="840"/>
        <item x="841"/>
        <item x="138"/>
        <item x="114"/>
        <item x="844"/>
        <item x="843"/>
        <item x="705"/>
        <item x="35"/>
        <item x="848"/>
        <item x="849"/>
        <item x="851"/>
        <item x="752"/>
        <item x="730"/>
        <item x="743"/>
        <item x="763"/>
        <item x="773"/>
        <item x="852"/>
        <item x="853"/>
        <item x="796"/>
        <item x="850"/>
        <item x="842"/>
        <item x="854"/>
        <item x="587"/>
        <item x="756"/>
        <item x="623"/>
        <item x="856"/>
        <item x="857"/>
        <item x="753"/>
        <item x="855"/>
        <item x="858"/>
        <item x="750"/>
        <item x="760"/>
        <item x="788"/>
        <item x="742"/>
        <item x="865"/>
        <item x="766"/>
        <item x="147"/>
        <item x="492"/>
        <item x="875"/>
        <item x="148"/>
        <item x="877"/>
        <item x="860"/>
        <item x="151"/>
        <item x="872"/>
        <item x="869"/>
        <item x="859"/>
        <item x="878"/>
        <item x="725"/>
        <item x="112"/>
        <item x="866"/>
        <item x="820"/>
        <item x="868"/>
        <item x="864"/>
        <item x="862"/>
        <item x="876"/>
        <item x="863"/>
        <item x="722"/>
        <item x="789"/>
        <item x="861"/>
        <item x="149"/>
        <item x="806"/>
        <item x="150"/>
        <item x="659"/>
        <item x="867"/>
        <item x="879"/>
        <item x="874"/>
        <item x="747"/>
        <item x="870"/>
        <item x="881"/>
        <item x="883"/>
        <item x="871"/>
        <item x="694"/>
        <item x="808"/>
        <item x="889"/>
        <item x="882"/>
        <item x="873"/>
        <item x="890"/>
        <item x="845"/>
        <item x="891"/>
        <item x="892"/>
        <item x="732"/>
        <item x="894"/>
        <item x="895"/>
        <item x="22"/>
        <item x="761"/>
        <item x="784"/>
        <item x="110"/>
        <item x="15"/>
        <item x="897"/>
        <item x="830"/>
        <item x="755"/>
        <item x="898"/>
        <item x="900"/>
        <item x="96"/>
        <item x="901"/>
        <item x="902"/>
        <item x="713"/>
        <item x="885"/>
        <item x="904"/>
        <item x="812"/>
        <item x="905"/>
        <item x="584"/>
        <item x="21"/>
        <item x="12"/>
        <item x="23"/>
        <item x="907"/>
        <item x="687"/>
        <item x="906"/>
        <item x="76"/>
        <item x="884"/>
        <item x="908"/>
        <item x="910"/>
        <item x="909"/>
        <item x="609"/>
        <item x="13"/>
        <item x="911"/>
        <item x="896"/>
        <item x="146"/>
        <item x="880"/>
        <item x="776"/>
        <item x="24"/>
        <item x="914"/>
        <item x="915"/>
        <item x="916"/>
        <item x="917"/>
        <item x="919"/>
        <item x="913"/>
        <item x="912"/>
        <item x="627"/>
        <item x="920"/>
        <item x="921"/>
        <item x="922"/>
        <item x="923"/>
        <item x="924"/>
        <item x="925"/>
        <item x="927"/>
        <item x="837"/>
        <item x="929"/>
        <item x="800"/>
        <item x="930"/>
        <item x="931"/>
        <item x="829"/>
        <item x="839"/>
        <item x="893"/>
        <item x="740"/>
        <item x="934"/>
        <item x="935"/>
        <item x="122"/>
        <item x="933"/>
        <item x="745"/>
        <item x="610"/>
        <item x="939"/>
        <item x="937"/>
        <item x="941"/>
        <item x="1012"/>
        <item x="942"/>
        <item x="1013"/>
        <item x="944"/>
        <item x="926"/>
        <item x="1014"/>
        <item x="1015"/>
        <item x="946"/>
        <item x="918"/>
        <item x="1016"/>
        <item x="1017"/>
        <item x="936"/>
        <item x="1018"/>
        <item x="943"/>
        <item x="949"/>
        <item x="951"/>
        <item x="802"/>
        <item x="1019"/>
        <item x="952"/>
        <item x="953"/>
        <item x="1020"/>
        <item x="956"/>
        <item x="1021"/>
        <item x="957"/>
        <item x="958"/>
        <item x="945"/>
        <item x="794"/>
        <item x="25"/>
        <item x="947"/>
        <item x="959"/>
        <item x="1022"/>
        <item x="1023"/>
        <item x="688"/>
        <item x="954"/>
        <item x="950"/>
        <item x="955"/>
        <item x="960"/>
        <item x="961"/>
        <item x="1024"/>
        <item x="689"/>
        <item x="963"/>
        <item x="33"/>
        <item x="602"/>
        <item x="1025"/>
        <item x="964"/>
        <item x="962"/>
        <item x="721"/>
        <item x="1026"/>
        <item x="1027"/>
        <item x="965"/>
        <item x="1028"/>
        <item x="966"/>
        <item x="1029"/>
        <item x="967"/>
        <item x="969"/>
        <item x="1030"/>
        <item x="968"/>
        <item x="1031"/>
        <item x="970"/>
        <item x="63"/>
        <item x="1032"/>
        <item x="1033"/>
        <item x="615"/>
        <item x="690"/>
        <item x="1034"/>
        <item x="938"/>
        <item x="1035"/>
        <item x="972"/>
        <item x="605"/>
        <item x="971"/>
        <item x="1036"/>
        <item x="976"/>
        <item x="670"/>
        <item x="1037"/>
        <item x="980"/>
        <item x="1038"/>
        <item x="653"/>
        <item x="26"/>
        <item x="614"/>
        <item x="6"/>
        <item x="981"/>
        <item x="707"/>
        <item x="691"/>
        <item x="1039"/>
        <item x="586"/>
        <item x="729"/>
        <item x="983"/>
        <item x="982"/>
        <item x="986"/>
        <item x="692"/>
        <item x="987"/>
        <item x="984"/>
        <item x="1040"/>
        <item x="989"/>
        <item x="1041"/>
        <item x="1042"/>
        <item x="1043"/>
        <item x="1044"/>
        <item x="1045"/>
        <item x="1046"/>
        <item x="978"/>
        <item x="87"/>
        <item x="1047"/>
        <item x="1048"/>
        <item x="973"/>
        <item x="974"/>
        <item x="975"/>
        <item x="1049"/>
        <item x="618"/>
        <item x="1050"/>
        <item x="184"/>
        <item x="903"/>
        <item x="189"/>
        <item x="1051"/>
        <item x="1052"/>
        <item x="60"/>
        <item x="990"/>
        <item x="1053"/>
        <item x="697"/>
        <item x="1054"/>
        <item x="1055"/>
        <item x="809"/>
        <item x="1056"/>
        <item x="1057"/>
        <item x="1058"/>
        <item x="152"/>
        <item x="847"/>
        <item x="1059"/>
        <item x="985"/>
        <item x="992"/>
        <item x="1060"/>
        <item x="994"/>
        <item x="16"/>
        <item x="993"/>
        <item x="932"/>
        <item x="1061"/>
        <item x="1062"/>
        <item x="599"/>
        <item x="669"/>
        <item x="1063"/>
        <item x="1064"/>
        <item x="1065"/>
        <item x="1066"/>
        <item x="671"/>
        <item x="1067"/>
        <item x="1068"/>
        <item x="1069"/>
        <item x="899"/>
        <item x="793"/>
        <item x="612"/>
        <item x="995"/>
        <item x="996"/>
        <item x="998"/>
        <item x="991"/>
        <item x="1070"/>
        <item x="999"/>
        <item x="1000"/>
        <item x="594"/>
        <item x="1001"/>
        <item x="997"/>
        <item x="1071"/>
        <item x="928"/>
        <item x="696"/>
        <item x="739"/>
        <item x="1002"/>
        <item x="648"/>
        <item x="940"/>
        <item x="988"/>
        <item x="1072"/>
        <item x="977"/>
        <item x="1003"/>
        <item x="38"/>
        <item x="89"/>
        <item x="626"/>
        <item x="1004"/>
        <item x="1005"/>
        <item x="1006"/>
        <item x="948"/>
        <item x="979"/>
        <item x="1008"/>
        <item x="1007"/>
        <item x="833"/>
        <item x="1009"/>
        <item x="635"/>
        <item x="1010"/>
      </items>
    </pivotField>
    <pivotField numFmtId="165" subtotalTop="0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numFmtId="4" showAll="0" defaultSubtotal="0"/>
    <pivotField dataField="1" numFmtId="4" showAll="0" defaultSubtotal="0"/>
    <pivotField dataField="1" numFmtId="4" showAll="0" defaultSubtotal="0"/>
    <pivotField showAll="0" defaultSubtotal="0"/>
    <pivotField showAll="0" defaultSubtotal="0"/>
    <pivotField axis="axisRow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subtotalTop="0" dragToRow="0" dragToCol="0" dragToPage="0" showAll="0" defaultSubtotal="0"/>
    <pivotField subtotalTop="0" dragToRow="0" dragToCol="0" dragToPage="0" showAll="0" defaultSubtotal="0"/>
  </pivotFields>
  <rowFields count="1">
    <field x="28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-2"/>
  </colFields>
  <colItems count="2">
    <i>
      <x/>
    </i>
    <i i="1">
      <x v="1"/>
    </i>
  </colItems>
  <dataFields count="2">
    <dataField name="Puntos Cobrados" fld="24" baseField="0" baseItem="0" numFmtId="4"/>
    <dataField name="Puntos Pendiente Cobrar" fld="25" baseField="0" baseItem="0" numFmtId="4"/>
  </dataFields>
  <formats count="1">
    <format dxfId="194">
      <pivotArea outline="0" collapsedLevelsAreSubtotals="1" fieldPosition="0"/>
    </format>
  </formats>
  <chartFormats count="2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1F147F7-DFD8-499C-A9FB-64A12441FBBA}" autoFormatId="16" applyNumberFormats="0" applyBorderFormats="0" applyFontFormats="0" applyPatternFormats="0" applyAlignmentFormats="0" applyWidthHeightFormats="0">
  <queryTableRefresh nextId="47" unboundColumnsRight="1">
    <queryTableFields count="27">
      <queryTableField id="1" name="EECC" tableColumnId="1"/>
      <queryTableField id="2" name="Clasificación" tableColumnId="2"/>
      <queryTableField id="3" name="Prov." tableColumnId="3"/>
      <queryTableField id="4" name="Titulo" tableColumnId="4"/>
      <queryTableField id="5" name="Act." tableColumnId="5"/>
      <queryTableField id="6" name="Fases" tableColumnId="6"/>
      <queryTableField id="7" name="Est.Obra" tableColumnId="7"/>
      <queryTableField id="8" name="Est.Gestión" tableColumnId="8"/>
      <queryTableField id="9" name="Fx.E" tableColumnId="9"/>
      <queryTableField id="10" name="Fx.r" tableColumnId="10"/>
      <queryTableField id="43" dataBound="0" tableColumnId="19"/>
      <queryTableField id="11" name="Fx.e.1" tableColumnId="11"/>
      <queryTableField id="12" name="Fx.P" tableColumnId="12"/>
      <queryTableField id="13" name="Fx.N" tableColumnId="13"/>
      <queryTableField id="14" name="Fx.T" tableColumnId="14"/>
      <queryTableField id="40" dataBound="0" tableColumnId="35"/>
      <queryTableField id="17" name="Ec.PerOtr" tableColumnId="17"/>
      <queryTableField id="18" name="Ec.Dis" tableColumnId="18"/>
      <queryTableField id="44" name="Cel.1" tableColumnId="20"/>
      <queryTableField id="31" name="Ptos.Total.Cel" tableColumnId="31"/>
      <queryTableField id="32" name="Ptos.Total Perm" tableColumnId="32"/>
      <queryTableField id="33" name="Ptos.Total. Dis" tableColumnId="33"/>
      <queryTableField id="34" name="Ptos.Total" tableColumnId="34"/>
      <queryTableField id="42" dataBound="0" tableColumnId="16"/>
      <queryTableField id="27" name="Ptos.PO" tableColumnId="27"/>
      <queryTableField id="28" name="Ptos.Nilo" tableColumnId="28"/>
      <queryTableField id="41" dataBound="0" tableColumnId="15"/>
    </queryTableFields>
    <queryTableDeletedFields count="1">
      <deletedField name="Cel.1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ECC" xr10:uid="{C96303D2-7B86-4E3B-9BE1-273625516EFD}" sourceName="EECC">
  <pivotTables>
    <pivotTable tabId="8" name="EECCC/Pto/Partidas"/>
    <pivotTable tabId="8" name="KPI_Puntos_Cobrados"/>
    <pivotTable tabId="8" name="KPI_Puntos_Ejecutados"/>
    <pivotTable tabId="8" name="KPI_Puntos_Pte_Cobrar"/>
    <pivotTable tabId="8" name="KPI_Puntos_Pte_Ejecutar"/>
    <pivotTable tabId="8" name="KPI_Puntos_Trabajados"/>
    <pivotTable tabId="8" name="Totales/Año/Cobro"/>
    <pivotTable tabId="8" name="Totales/EC"/>
    <pivotTable tabId="8" name="TotalesCobrados/EC"/>
    <pivotTable tabId="8" name="TotalesEjecutados/EC"/>
    <pivotTable tabId="8" name="Actuaciones / EC"/>
    <pivotTable tabId="8" name="Act/Pro/Ec"/>
    <pivotTable tabId="8" name="Est/%/Act"/>
    <pivotTable tabId="8" name="Totales/Año/Ejecuta"/>
    <pivotTable tabId="8" name="Totales/Año"/>
  </pivotTables>
  <data>
    <tabular pivotCacheId="1650682444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.Obra" xr10:uid="{B7236194-11E9-4F5F-B4F6-2C41AD67B31E}" sourceName="Est.Obra">
  <pivotTables>
    <pivotTable tabId="8" name="EECCC/Pto/Partidas"/>
    <pivotTable tabId="8" name="KPI_Puntos_Cobrados"/>
    <pivotTable tabId="8" name="KPI_Puntos_Ejecutados"/>
    <pivotTable tabId="8" name="KPI_Puntos_Pte_Cobrar"/>
    <pivotTable tabId="8" name="KPI_Puntos_Pte_Ejecutar"/>
    <pivotTable tabId="8" name="KPI_Puntos_Trabajados"/>
    <pivotTable tabId="8" name="Totales/Año/Cobro"/>
    <pivotTable tabId="8" name="Totales/EC"/>
    <pivotTable tabId="8" name="TotalesCobrados/EC"/>
    <pivotTable tabId="8" name="TotalesEjecutados/EC"/>
    <pivotTable tabId="8" name="Actuaciones / EC"/>
    <pivotTable tabId="8" name="Act/Pro/Ec"/>
    <pivotTable tabId="8" name="Totales/Año/Ejecuta"/>
    <pivotTable tabId="8" name="Totales/Año"/>
  </pivotTables>
  <data>
    <tabular pivotCacheId="1650682444">
      <items count="7">
        <i x="5" s="1"/>
        <i x="0" s="1"/>
        <i x="4" s="1"/>
        <i x="3" s="1"/>
        <i x="1" s="1"/>
        <i x="2" s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." xr10:uid="{B4289955-27AE-4A20-B99D-AB1A83FB32E0}" sourceName="Prov.">
  <pivotTables>
    <pivotTable tabId="8" name="EECCC/Pto/Partidas"/>
    <pivotTable tabId="8" name="KPI_Puntos_Cobrados"/>
    <pivotTable tabId="8" name="KPI_Puntos_Pte_Cobrar"/>
    <pivotTable tabId="8" name="KPI_Puntos_Pte_Ejecutar"/>
    <pivotTable tabId="8" name="KPI_Puntos_Trabajados"/>
    <pivotTable tabId="8" name="Totales/Año/Cobro"/>
    <pivotTable tabId="8" name="Totales/EC"/>
    <pivotTable tabId="8" name="TotalesCobrados/EC"/>
    <pivotTable tabId="8" name="TotalesEjecutados/EC"/>
    <pivotTable tabId="8" name="Actuaciones / EC"/>
    <pivotTable tabId="8" name="Act/Pro/Ec"/>
    <pivotTable tabId="8" name="Est/%/Act"/>
    <pivotTable tabId="8" name="Totales/Año/Ejecuta"/>
    <pivotTable tabId="8" name="KPI_Puntos_Ejecutados"/>
    <pivotTable tabId="8" name="Totales/Año"/>
  </pivotTables>
  <data>
    <tabular pivotCacheId="1650682444">
      <items count="9">
        <i x="6" s="1"/>
        <i x="0" s="1"/>
        <i x="4" s="1"/>
        <i x="3" s="1"/>
        <i x="8" s="1"/>
        <i x="2" s="1"/>
        <i x="7" s="1"/>
        <i x="1" s="1"/>
        <i x="5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s__Fx.r" xr10:uid="{D3FDD82A-D0AA-4616-8555-61B08C61B1D1}" sourceName="Años (Fx.r)">
  <pivotTables>
    <pivotTable tabId="8" name="EECCC/Pto/Partidas"/>
    <pivotTable tabId="8" name="KPI_Puntos_Cobrados"/>
    <pivotTable tabId="8" name="KPI_Puntos_Ejecutados"/>
    <pivotTable tabId="8" name="KPI_Puntos_Pte_Cobrar"/>
    <pivotTable tabId="8" name="KPI_Puntos_Pte_Ejecutar"/>
    <pivotTable tabId="8" name="KPI_Puntos_Trabajados"/>
    <pivotTable tabId="8" name="Totales/Año/Cobro"/>
    <pivotTable tabId="8" name="Totales/EC"/>
    <pivotTable tabId="8" name="TotalesCobrados/EC"/>
    <pivotTable tabId="8" name="TotalesEjecutados/EC"/>
    <pivotTable tabId="8" name="Actuaciones / EC"/>
    <pivotTable tabId="8" name="Act/Pro/Ec"/>
    <pivotTable tabId="8" name="Est/%/Act"/>
    <pivotTable tabId="8" name="Totales/Año/Ejecuta"/>
    <pivotTable tabId="8" name="Totales/Año"/>
  </pivotTables>
  <data>
    <tabular pivotCacheId="1650682444">
      <items count="9">
        <i x="1" s="1"/>
        <i x="2" s="1"/>
        <i x="3" s="1"/>
        <i x="4" s="1"/>
        <i x="5" s="1"/>
        <i x="6" s="1"/>
        <i x="7" s="1"/>
        <i x="0" s="1" nd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ECC" xr10:uid="{6DC89A2F-CC2C-45B7-8D1F-2B9A13D23EA3}" cache="SegmentaciónDeDatos_EECC" caption="EECC" style="SlicerStyleDark3" rowHeight="257175"/>
  <slicer name="Est.Obra" xr10:uid="{F1FBB6CB-9FFC-41B6-8208-28E706C7F5F4}" cache="SegmentaciónDeDatos_Est.Obra" caption="Est.Obra" style="SlicerStyleDark2" rowHeight="257175"/>
  <slicer name="Prov." xr10:uid="{95091D44-3EDA-4C5E-9D5C-D6428AC8D75E}" cache="SegmentaciónDeDatos_Prov." caption="Prov." style="SlicerStyleDark1" rowHeight="257175"/>
  <slicer name="Años (Fx.r)" xr10:uid="{3C7177FF-637B-4793-AE35-76D2CC35DEB3}" cache="SegmentaciónDeDatos_Años__Fx.r" caption="Años (Fx.r)" columnCount="3" style="SlicerStyleDark1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2C803-EA14-4EDB-8F3E-CC9932A2E0D7}" name="Excel_519CONDOR" displayName="Excel_519CONDOR" ref="A1:AA3167" tableType="queryTable" totalsRowCount="1">
  <autoFilter ref="A1:AA3166" xr:uid="{5262C803-EA14-4EDB-8F3E-CC9932A2E0D7}"/>
  <tableColumns count="27">
    <tableColumn id="1" xr3:uid="{2BFE863B-DE61-468C-B406-9350E02185A7}" uniqueName="1" name="EECC" totalsRowLabel="Total" queryTableFieldId="1" dataDxfId="230"/>
    <tableColumn id="2" xr3:uid="{E804F69A-BBEE-42EB-93E8-FDEEC1CA4185}" uniqueName="2" name="Clasificación" queryTableFieldId="2" dataDxfId="229"/>
    <tableColumn id="3" xr3:uid="{62867A25-01DC-4045-A7DF-11F1A4D3CF35}" uniqueName="3" name="Prov." queryTableFieldId="3" dataDxfId="228"/>
    <tableColumn id="4" xr3:uid="{56F0EEAF-6EB2-4209-819A-2D12D23929EF}" uniqueName="4" name="Titulo" queryTableFieldId="4" dataDxfId="227"/>
    <tableColumn id="5" xr3:uid="{F36F3DFB-3112-478B-A387-D5C19B07118D}" uniqueName="5" name="Act." queryTableFieldId="5"/>
    <tableColumn id="6" xr3:uid="{F2454F0E-A28E-49CD-A8D0-E3DB943C4BEA}" uniqueName="6" name="Fases" queryTableFieldId="6" dataDxfId="226"/>
    <tableColumn id="7" xr3:uid="{7DE61F4B-571A-46B6-9117-DA1D10E9AB5E}" uniqueName="7" name="Est.Obra" queryTableFieldId="7" dataDxfId="225"/>
    <tableColumn id="8" xr3:uid="{96058C7C-5322-4C1E-857C-700E5E828974}" uniqueName="8" name="Est.Gestión" queryTableFieldId="8" dataDxfId="224"/>
    <tableColumn id="9" xr3:uid="{E76DB956-2700-4BB4-AB1D-C5C2257C9F44}" uniqueName="9" name="Fx.E" queryTableFieldId="9" dataDxfId="223"/>
    <tableColumn id="10" xr3:uid="{03CDE5C7-1B22-4F25-A5B9-873F9F385A8D}" uniqueName="10" name="Fx.r" queryTableFieldId="10" dataDxfId="222"/>
    <tableColumn id="19" xr3:uid="{7530A9CD-63D3-455B-8C5B-B919327D7D58}" uniqueName="19" name="Años Produccion" queryTableFieldId="43" dataDxfId="221" totalsRowDxfId="220">
      <calculatedColumnFormula>+Excel_519CONDOR[[#This Row],[Fx.r]]</calculatedColumnFormula>
    </tableColumn>
    <tableColumn id="11" xr3:uid="{FB70266A-0679-4B98-A50A-E0C993B00B44}" uniqueName="11" name="Fx.e.1" queryTableFieldId="11" dataDxfId="219"/>
    <tableColumn id="12" xr3:uid="{B6B2EC28-9124-4C0F-B24F-3986C5A180AA}" uniqueName="12" name="Fx.P" queryTableFieldId="12" dataDxfId="218"/>
    <tableColumn id="13" xr3:uid="{6656E22C-2235-4917-A6A2-8DAC2E8ECC57}" uniqueName="13" name="Fx.N" queryTableFieldId="13" dataDxfId="217"/>
    <tableColumn id="14" xr3:uid="{729051EC-C23D-4DD5-BCD5-10C0DDA275C7}" uniqueName="14" name="Fx.T" queryTableFieldId="14" dataDxfId="216"/>
    <tableColumn id="35" xr3:uid="{72208F91-67F6-4B5B-8F7F-48DB8F359FBD}" uniqueName="35" name="Ec.Cel." queryTableFieldId="40" dataDxfId="215"/>
    <tableColumn id="17" xr3:uid="{6841D427-6734-4B0B-B906-378BDFD32EA9}" uniqueName="17" name="Ec.PerOtr" queryTableFieldId="17" dataDxfId="214"/>
    <tableColumn id="18" xr3:uid="{FCA4D05B-968D-4FE5-88CD-D56021576171}" uniqueName="18" name="Ec.Dis" queryTableFieldId="18" dataDxfId="213"/>
    <tableColumn id="20" xr3:uid="{429A77EC-6701-4246-8F37-5F0DE3B03BCD}" uniqueName="20" name="Cel.1" queryTableFieldId="44" dataDxfId="212"/>
    <tableColumn id="31" xr3:uid="{5D9D5229-914D-45DA-BD51-EAA9F8F11084}" uniqueName="31" name="Ptos.Total.Cel" queryTableFieldId="31" dataDxfId="211" totalsRowDxfId="210"/>
    <tableColumn id="32" xr3:uid="{E5597170-513A-435D-B9F9-0C02E3786577}" uniqueName="32" name="Ptos.Total Perm" queryTableFieldId="32" dataDxfId="209" totalsRowDxfId="208"/>
    <tableColumn id="33" xr3:uid="{143EBE1E-44B7-46C6-80B8-A3278AD5AF15}" uniqueName="33" name="Ptos.Total. Dis" queryTableFieldId="33" dataDxfId="207" totalsRowDxfId="206"/>
    <tableColumn id="34" xr3:uid="{47C55F3A-2B42-46BE-8115-2D911E4EC7F1}" uniqueName="34" name="Ptos.Total" totalsRowFunction="sum" queryTableFieldId="34" dataDxfId="205" totalsRowDxfId="204"/>
    <tableColumn id="16" xr3:uid="{A7A14065-7AB9-4346-BA35-CF3C30154D0A}" uniqueName="16" name="Ptos.Pte.PO" totalsRowFunction="sum" queryTableFieldId="42" dataDxfId="203" totalsRowDxfId="202">
      <calculatedColumnFormula>+Excel_519CONDOR[[#This Row],[Ptos.Total]]-Excel_519CONDOR[[#This Row],[Ptos.PO]]</calculatedColumnFormula>
    </tableColumn>
    <tableColumn id="27" xr3:uid="{4950127F-A4BC-4C65-A839-9A6A9AA18C91}" uniqueName="27" name="Ptos.PO" totalsRowFunction="sum" queryTableFieldId="27" dataDxfId="201" totalsRowDxfId="200"/>
    <tableColumn id="28" xr3:uid="{010A8121-8183-40B3-B381-29C981BCFB49}" uniqueName="28" name="Ptos.Nilo" totalsRowFunction="sum" queryTableFieldId="28" dataDxfId="199" totalsRowDxfId="198"/>
    <tableColumn id="15" xr3:uid="{BB4E8CCF-EE06-45D8-8C38-177257B12137}" uniqueName="15" name="Ptos.Ptes.Nilo" totalsRowFunction="sum" queryTableFieldId="41" dataDxfId="197" totalsRowDxfId="196">
      <calculatedColumnFormula>+Excel_519CONDOR[[#This Row],[Ptos.Total]]-Excel_519CONDOR[[#This Row],[Ptos.Nilo]]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8134-38DB-4630-BF98-1CB25CAF394E}">
  <dimension ref="A1:AI3167"/>
  <sheetViews>
    <sheetView topLeftCell="A2" workbookViewId="0">
      <selection activeCell="S270" sqref="S270"/>
    </sheetView>
  </sheetViews>
  <sheetFormatPr baseColWidth="10" defaultRowHeight="15" x14ac:dyDescent="0.25"/>
  <cols>
    <col min="1" max="1" width="8.42578125" bestFit="1" customWidth="1"/>
    <col min="2" max="2" width="25.5703125" bestFit="1" customWidth="1"/>
    <col min="3" max="3" width="11" bestFit="1" customWidth="1"/>
    <col min="4" max="4" width="76.140625" bestFit="1" customWidth="1"/>
    <col min="5" max="5" width="8" bestFit="1" customWidth="1"/>
    <col min="6" max="6" width="22.85546875" bestFit="1" customWidth="1"/>
    <col min="8" max="8" width="20.85546875" bestFit="1" customWidth="1"/>
    <col min="9" max="10" width="10.42578125" bestFit="1" customWidth="1"/>
    <col min="11" max="11" width="20.7109375" style="11" bestFit="1" customWidth="1"/>
    <col min="12" max="12" width="10.42578125" style="1" bestFit="1" customWidth="1"/>
    <col min="13" max="13" width="10.42578125" bestFit="1" customWidth="1"/>
    <col min="14" max="14" width="10.42578125" style="1" bestFit="1" customWidth="1"/>
    <col min="15" max="15" width="10.42578125" bestFit="1" customWidth="1"/>
    <col min="16" max="17" width="12.28515625" bestFit="1" customWidth="1"/>
    <col min="18" max="18" width="31.28515625" bestFit="1" customWidth="1"/>
    <col min="19" max="19" width="81.140625" style="6" bestFit="1" customWidth="1"/>
    <col min="20" max="20" width="18.28515625" style="6" bestFit="1" customWidth="1"/>
    <col min="21" max="21" width="19.7109375" style="6" bestFit="1" customWidth="1"/>
    <col min="22" max="22" width="18.5703125" style="6" bestFit="1" customWidth="1"/>
    <col min="23" max="23" width="14.5703125" style="6" bestFit="1" customWidth="1"/>
    <col min="24" max="24" width="16.28515625" style="6" bestFit="1" customWidth="1"/>
    <col min="25" max="25" width="12.7109375" style="6" bestFit="1" customWidth="1"/>
    <col min="26" max="26" width="13.85546875" style="6" customWidth="1"/>
    <col min="27" max="27" width="18.42578125" style="3" bestFit="1" customWidth="1"/>
    <col min="28" max="28" width="16.28515625" style="3" bestFit="1" customWidth="1"/>
    <col min="29" max="29" width="18.140625" style="3" bestFit="1" customWidth="1"/>
    <col min="30" max="30" width="15.7109375" style="3" bestFit="1" customWidth="1"/>
    <col min="31" max="31" width="17.5703125" style="3" bestFit="1" customWidth="1"/>
    <col min="32" max="32" width="15.85546875" style="3" bestFit="1" customWidth="1"/>
    <col min="33" max="34" width="12" style="3" bestFit="1" customWidth="1"/>
    <col min="35" max="35" width="12" style="3" customWidth="1"/>
    <col min="36" max="36" width="27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1" t="s">
        <v>3490</v>
      </c>
      <c r="L1" s="1" t="s">
        <v>10</v>
      </c>
      <c r="M1" t="s">
        <v>11</v>
      </c>
      <c r="N1" s="1" t="s">
        <v>12</v>
      </c>
      <c r="O1" t="s">
        <v>13</v>
      </c>
      <c r="P1" t="s">
        <v>3465</v>
      </c>
      <c r="Q1" t="s">
        <v>3496</v>
      </c>
      <c r="R1" t="s">
        <v>14</v>
      </c>
      <c r="S1" t="s">
        <v>3497</v>
      </c>
      <c r="T1" s="6" t="s">
        <v>3498</v>
      </c>
      <c r="U1" s="6" t="s">
        <v>3499</v>
      </c>
      <c r="V1" s="6" t="s">
        <v>3500</v>
      </c>
      <c r="W1" s="6" t="s">
        <v>3464</v>
      </c>
      <c r="X1" s="6" t="s">
        <v>3467</v>
      </c>
      <c r="Y1" s="6" t="s">
        <v>15</v>
      </c>
      <c r="Z1" s="6" t="s">
        <v>16</v>
      </c>
      <c r="AA1" s="6" t="s">
        <v>3468</v>
      </c>
      <c r="AB1"/>
      <c r="AC1"/>
      <c r="AD1"/>
      <c r="AE1"/>
      <c r="AF1"/>
      <c r="AG1"/>
      <c r="AH1"/>
      <c r="AI1"/>
    </row>
    <row r="2" spans="1:35" x14ac:dyDescent="0.25">
      <c r="A2" t="s">
        <v>17</v>
      </c>
      <c r="B2" t="s">
        <v>18</v>
      </c>
      <c r="C2" t="s">
        <v>19</v>
      </c>
      <c r="D2" t="s">
        <v>20</v>
      </c>
      <c r="E2">
        <v>1997716</v>
      </c>
      <c r="F2" t="s">
        <v>21</v>
      </c>
      <c r="G2" t="s">
        <v>22</v>
      </c>
      <c r="H2" t="s">
        <v>23</v>
      </c>
      <c r="I2" s="1"/>
      <c r="J2" s="1">
        <v>44774</v>
      </c>
      <c r="K2" s="11">
        <f>+Excel_519CONDOR[[#This Row],[Fx.r]]</f>
        <v>44774</v>
      </c>
      <c r="L2" s="1">
        <v>45638</v>
      </c>
      <c r="M2" s="1"/>
      <c r="N2" s="1">
        <v>45863</v>
      </c>
      <c r="O2" s="1">
        <v>45897</v>
      </c>
      <c r="P2" s="1" t="s">
        <v>24</v>
      </c>
      <c r="Q2" t="s">
        <v>24</v>
      </c>
      <c r="R2" t="s">
        <v>25</v>
      </c>
      <c r="S2" t="s">
        <v>3501</v>
      </c>
      <c r="T2" s="5">
        <v>674.13199098396308</v>
      </c>
      <c r="U2" s="5">
        <v>0</v>
      </c>
      <c r="V2" s="5">
        <v>0</v>
      </c>
      <c r="W2" s="5">
        <v>674.13199098396308</v>
      </c>
      <c r="X2" s="6">
        <f>+Excel_519CONDOR[[#This Row],[Ptos.Total]]-Excel_519CONDOR[[#This Row],[Ptos.PO]]</f>
        <v>124.88453998396301</v>
      </c>
      <c r="Y2" s="6">
        <v>549.24745100000007</v>
      </c>
      <c r="Z2" s="6">
        <v>549.63472700000011</v>
      </c>
      <c r="AA2" s="5">
        <f>+Excel_519CONDOR[[#This Row],[Ptos.Total]]-Excel_519CONDOR[[#This Row],[Ptos.Nilo]]</f>
        <v>124.49726398396297</v>
      </c>
      <c r="AB2"/>
      <c r="AC2"/>
      <c r="AD2"/>
      <c r="AE2"/>
      <c r="AF2"/>
      <c r="AG2"/>
      <c r="AH2"/>
      <c r="AI2"/>
    </row>
    <row r="3" spans="1:35" x14ac:dyDescent="0.25">
      <c r="A3" t="s">
        <v>17</v>
      </c>
      <c r="B3" t="s">
        <v>18</v>
      </c>
      <c r="C3" t="s">
        <v>19</v>
      </c>
      <c r="D3" t="s">
        <v>26</v>
      </c>
      <c r="E3">
        <v>1997949</v>
      </c>
      <c r="F3" t="s">
        <v>21</v>
      </c>
      <c r="G3" t="s">
        <v>22</v>
      </c>
      <c r="H3" t="s">
        <v>23</v>
      </c>
      <c r="I3" s="1"/>
      <c r="J3" s="1">
        <v>44797</v>
      </c>
      <c r="K3" s="11">
        <f>+Excel_519CONDOR[[#This Row],[Fx.r]]</f>
        <v>44797</v>
      </c>
      <c r="L3" s="1">
        <v>45453</v>
      </c>
      <c r="M3" s="1"/>
      <c r="N3" s="1">
        <v>45863</v>
      </c>
      <c r="O3" s="1">
        <v>45890</v>
      </c>
      <c r="P3" s="1" t="s">
        <v>24</v>
      </c>
      <c r="Q3" t="s">
        <v>24</v>
      </c>
      <c r="R3" t="s">
        <v>25</v>
      </c>
      <c r="S3" t="s">
        <v>3501</v>
      </c>
      <c r="T3" s="5">
        <v>519.93000160902739</v>
      </c>
      <c r="U3" s="5">
        <v>0</v>
      </c>
      <c r="V3" s="5">
        <v>0</v>
      </c>
      <c r="W3" s="5">
        <v>519.93000160902739</v>
      </c>
      <c r="X3" s="6">
        <f>+Excel_519CONDOR[[#This Row],[Ptos.Total]]-Excel_519CONDOR[[#This Row],[Ptos.PO]]</f>
        <v>-554.86015039097265</v>
      </c>
      <c r="Y3" s="6">
        <v>1074.790152</v>
      </c>
      <c r="Z3" s="6">
        <v>1074.790152</v>
      </c>
      <c r="AA3" s="5">
        <f>+Excel_519CONDOR[[#This Row],[Ptos.Total]]-Excel_519CONDOR[[#This Row],[Ptos.Nilo]]</f>
        <v>-554.86015039097265</v>
      </c>
      <c r="AB3"/>
      <c r="AC3"/>
      <c r="AD3"/>
      <c r="AE3"/>
      <c r="AF3"/>
      <c r="AG3"/>
      <c r="AH3"/>
      <c r="AI3"/>
    </row>
    <row r="4" spans="1:35" x14ac:dyDescent="0.25">
      <c r="A4" t="s">
        <v>17</v>
      </c>
      <c r="B4" t="s">
        <v>18</v>
      </c>
      <c r="C4" t="s">
        <v>19</v>
      </c>
      <c r="D4" t="s">
        <v>27</v>
      </c>
      <c r="E4">
        <v>2000186</v>
      </c>
      <c r="F4" t="s">
        <v>28</v>
      </c>
      <c r="G4" t="s">
        <v>29</v>
      </c>
      <c r="H4" t="s">
        <v>30</v>
      </c>
      <c r="I4" s="1">
        <v>44911</v>
      </c>
      <c r="J4" s="1">
        <v>45156</v>
      </c>
      <c r="K4" s="11">
        <f>+Excel_519CONDOR[[#This Row],[Fx.r]]</f>
        <v>45156</v>
      </c>
      <c r="L4" s="1">
        <v>45131</v>
      </c>
      <c r="M4" s="1"/>
      <c r="N4" s="1">
        <v>45943</v>
      </c>
      <c r="O4" s="1">
        <v>45952</v>
      </c>
      <c r="P4" s="1" t="s">
        <v>24</v>
      </c>
      <c r="Q4" t="s">
        <v>24</v>
      </c>
      <c r="R4" t="s">
        <v>25</v>
      </c>
      <c r="S4" t="s">
        <v>3501</v>
      </c>
      <c r="T4" s="5">
        <v>2640.3359644957782</v>
      </c>
      <c r="U4" s="5">
        <v>116.79999655485153</v>
      </c>
      <c r="V4" s="5">
        <v>199.34669995874083</v>
      </c>
      <c r="W4" s="5">
        <v>2956.4826610093705</v>
      </c>
      <c r="X4" s="6">
        <f>+Excel_519CONDOR[[#This Row],[Ptos.Total]]-Excel_519CONDOR[[#This Row],[Ptos.PO]]</f>
        <v>2048.2443120093703</v>
      </c>
      <c r="Y4" s="6">
        <v>908.2383490000002</v>
      </c>
      <c r="Z4" s="6">
        <v>1083.3107920000002</v>
      </c>
      <c r="AA4" s="5">
        <f>+Excel_519CONDOR[[#This Row],[Ptos.Total]]-Excel_519CONDOR[[#This Row],[Ptos.Nilo]]</f>
        <v>1873.1718690093703</v>
      </c>
      <c r="AB4"/>
      <c r="AC4"/>
      <c r="AD4"/>
      <c r="AE4"/>
      <c r="AF4"/>
      <c r="AG4"/>
      <c r="AH4"/>
      <c r="AI4"/>
    </row>
    <row r="5" spans="1:35" x14ac:dyDescent="0.25">
      <c r="A5" t="s">
        <v>17</v>
      </c>
      <c r="B5" t="s">
        <v>18</v>
      </c>
      <c r="C5" t="s">
        <v>19</v>
      </c>
      <c r="D5" t="s">
        <v>31</v>
      </c>
      <c r="E5">
        <v>2014279</v>
      </c>
      <c r="F5" t="s">
        <v>32</v>
      </c>
      <c r="G5" t="s">
        <v>29</v>
      </c>
      <c r="H5" t="s">
        <v>30</v>
      </c>
      <c r="I5" s="1">
        <v>44769</v>
      </c>
      <c r="J5" s="1">
        <v>45056</v>
      </c>
      <c r="K5" s="11">
        <f>+Excel_519CONDOR[[#This Row],[Fx.r]]</f>
        <v>45056</v>
      </c>
      <c r="L5" s="1">
        <v>45565</v>
      </c>
      <c r="M5" s="1"/>
      <c r="N5" s="1">
        <v>45940</v>
      </c>
      <c r="O5" s="1">
        <v>45947</v>
      </c>
      <c r="P5" s="1" t="s">
        <v>24</v>
      </c>
      <c r="Q5" t="s">
        <v>24</v>
      </c>
      <c r="R5" t="s">
        <v>25</v>
      </c>
      <c r="S5" t="s">
        <v>3501</v>
      </c>
      <c r="T5" s="5">
        <v>387.919996753335</v>
      </c>
      <c r="U5" s="5">
        <v>60.84999805688858</v>
      </c>
      <c r="V5" s="5">
        <v>37.888600313322229</v>
      </c>
      <c r="W5" s="5">
        <v>486.65859512354581</v>
      </c>
      <c r="X5" s="6">
        <f>+Excel_519CONDOR[[#This Row],[Ptos.Total]]-Excel_519CONDOR[[#This Row],[Ptos.PO]]</f>
        <v>-69.75725587645428</v>
      </c>
      <c r="Y5" s="6">
        <v>556.41585100000009</v>
      </c>
      <c r="Z5" s="6">
        <v>556.41585099999998</v>
      </c>
      <c r="AA5" s="5">
        <f>+Excel_519CONDOR[[#This Row],[Ptos.Total]]-Excel_519CONDOR[[#This Row],[Ptos.Nilo]]</f>
        <v>-69.757255876454167</v>
      </c>
      <c r="AB5"/>
      <c r="AC5"/>
      <c r="AD5"/>
      <c r="AE5"/>
      <c r="AF5"/>
      <c r="AG5"/>
      <c r="AH5"/>
      <c r="AI5"/>
    </row>
    <row r="6" spans="1:35" x14ac:dyDescent="0.25">
      <c r="A6" t="s">
        <v>17</v>
      </c>
      <c r="B6" t="s">
        <v>18</v>
      </c>
      <c r="C6" t="s">
        <v>19</v>
      </c>
      <c r="D6" t="s">
        <v>33</v>
      </c>
      <c r="E6">
        <v>2037310</v>
      </c>
      <c r="F6" t="s">
        <v>28</v>
      </c>
      <c r="G6" t="s">
        <v>29</v>
      </c>
      <c r="H6" t="s">
        <v>30</v>
      </c>
      <c r="I6" s="1">
        <v>44979</v>
      </c>
      <c r="J6" s="1">
        <v>44994</v>
      </c>
      <c r="K6" s="11">
        <f>+Excel_519CONDOR[[#This Row],[Fx.r]]</f>
        <v>44994</v>
      </c>
      <c r="L6" s="1">
        <v>45478</v>
      </c>
      <c r="M6" s="1"/>
      <c r="N6" s="1">
        <v>45952</v>
      </c>
      <c r="O6" s="1">
        <v>45981</v>
      </c>
      <c r="P6" s="1" t="s">
        <v>24</v>
      </c>
      <c r="Q6" t="s">
        <v>24</v>
      </c>
      <c r="R6" t="s">
        <v>25</v>
      </c>
      <c r="S6" t="s">
        <v>3501</v>
      </c>
      <c r="T6" s="5">
        <v>778.07999751716852</v>
      </c>
      <c r="U6" s="5">
        <v>279.33999174833298</v>
      </c>
      <c r="V6" s="5">
        <v>68.247200325566496</v>
      </c>
      <c r="W6" s="5">
        <v>1125.6671895910681</v>
      </c>
      <c r="X6" s="6">
        <f>+Excel_519CONDOR[[#This Row],[Ptos.Total]]-Excel_519CONDOR[[#This Row],[Ptos.PO]]</f>
        <v>3.9476765910678751</v>
      </c>
      <c r="Y6" s="6">
        <v>1121.7195130000002</v>
      </c>
      <c r="Z6" s="6">
        <v>1121.7195130000002</v>
      </c>
      <c r="AA6" s="5">
        <f>+Excel_519CONDOR[[#This Row],[Ptos.Total]]-Excel_519CONDOR[[#This Row],[Ptos.Nilo]]</f>
        <v>3.9476765910678751</v>
      </c>
      <c r="AB6"/>
      <c r="AC6"/>
      <c r="AD6"/>
      <c r="AE6"/>
      <c r="AF6"/>
      <c r="AG6"/>
      <c r="AH6"/>
      <c r="AI6"/>
    </row>
    <row r="7" spans="1:35" x14ac:dyDescent="0.25">
      <c r="A7" t="s">
        <v>17</v>
      </c>
      <c r="B7" t="s">
        <v>18</v>
      </c>
      <c r="C7" t="s">
        <v>19</v>
      </c>
      <c r="D7" t="s">
        <v>34</v>
      </c>
      <c r="E7">
        <v>2042335</v>
      </c>
      <c r="F7" t="s">
        <v>35</v>
      </c>
      <c r="G7" t="s">
        <v>36</v>
      </c>
      <c r="H7" t="s">
        <v>37</v>
      </c>
      <c r="I7" s="1">
        <v>45226</v>
      </c>
      <c r="J7" s="1">
        <v>45233</v>
      </c>
      <c r="K7" s="11">
        <f>+Excel_519CONDOR[[#This Row],[Fx.r]]</f>
        <v>45233</v>
      </c>
      <c r="L7" s="1">
        <v>45422</v>
      </c>
      <c r="M7" s="1">
        <v>45882</v>
      </c>
      <c r="O7" s="1"/>
      <c r="P7" s="1" t="s">
        <v>24</v>
      </c>
      <c r="Q7" t="s">
        <v>24</v>
      </c>
      <c r="R7" t="s">
        <v>25</v>
      </c>
      <c r="S7" t="s">
        <v>3501</v>
      </c>
      <c r="T7" s="5">
        <v>201.88000129908323</v>
      </c>
      <c r="U7" s="5">
        <v>20.049999415874481</v>
      </c>
      <c r="V7" s="5">
        <v>23.419599782237412</v>
      </c>
      <c r="W7" s="5">
        <v>245.34960049719513</v>
      </c>
      <c r="X7" s="6">
        <f>+Excel_519CONDOR[[#This Row],[Ptos.Total]]-Excel_519CONDOR[[#This Row],[Ptos.PO]]</f>
        <v>244.13760049719514</v>
      </c>
      <c r="Y7" s="6">
        <v>1.212</v>
      </c>
      <c r="Z7" s="6">
        <v>24.606507999999998</v>
      </c>
      <c r="AA7" s="5">
        <f>+Excel_519CONDOR[[#This Row],[Ptos.Total]]-Excel_519CONDOR[[#This Row],[Ptos.Nilo]]</f>
        <v>220.74309249719514</v>
      </c>
      <c r="AB7"/>
      <c r="AC7"/>
      <c r="AD7"/>
      <c r="AE7"/>
      <c r="AF7"/>
      <c r="AG7"/>
      <c r="AH7"/>
      <c r="AI7"/>
    </row>
    <row r="8" spans="1:35" x14ac:dyDescent="0.25">
      <c r="A8" t="s">
        <v>17</v>
      </c>
      <c r="B8" t="s">
        <v>18</v>
      </c>
      <c r="C8" t="s">
        <v>19</v>
      </c>
      <c r="D8" t="s">
        <v>38</v>
      </c>
      <c r="E8">
        <v>2043141</v>
      </c>
      <c r="F8" t="s">
        <v>39</v>
      </c>
      <c r="G8" t="s">
        <v>22</v>
      </c>
      <c r="H8" t="s">
        <v>23</v>
      </c>
      <c r="I8" s="1">
        <v>45177</v>
      </c>
      <c r="J8" s="1">
        <v>45761</v>
      </c>
      <c r="K8" s="11">
        <f>+Excel_519CONDOR[[#This Row],[Fx.r]]</f>
        <v>45761</v>
      </c>
      <c r="L8" s="1">
        <v>45737</v>
      </c>
      <c r="M8" s="1"/>
      <c r="N8" s="1">
        <v>45828</v>
      </c>
      <c r="O8" s="1">
        <v>45852</v>
      </c>
      <c r="P8" s="1" t="s">
        <v>24</v>
      </c>
      <c r="Q8" t="s">
        <v>24</v>
      </c>
      <c r="R8" t="s">
        <v>25</v>
      </c>
      <c r="S8" t="s">
        <v>3501</v>
      </c>
      <c r="T8" s="5">
        <v>4849.9699604660273</v>
      </c>
      <c r="U8" s="5">
        <v>290.94999140501022</v>
      </c>
      <c r="V8" s="5">
        <v>353.61548557306469</v>
      </c>
      <c r="W8" s="5">
        <v>5494.5354374441022</v>
      </c>
      <c r="X8" s="6">
        <f>+Excel_519CONDOR[[#This Row],[Ptos.Total]]-Excel_519CONDOR[[#This Row],[Ptos.PO]]</f>
        <v>4577.3728484441017</v>
      </c>
      <c r="Y8" s="6">
        <v>917.16258900000003</v>
      </c>
      <c r="Z8" s="6">
        <v>917.16258900000003</v>
      </c>
      <c r="AA8" s="5">
        <f>+Excel_519CONDOR[[#This Row],[Ptos.Total]]-Excel_519CONDOR[[#This Row],[Ptos.Nilo]]</f>
        <v>4577.3728484441017</v>
      </c>
      <c r="AB8"/>
      <c r="AC8"/>
      <c r="AD8"/>
      <c r="AE8"/>
      <c r="AF8"/>
      <c r="AG8"/>
      <c r="AH8"/>
      <c r="AI8"/>
    </row>
    <row r="9" spans="1:35" x14ac:dyDescent="0.25">
      <c r="A9" t="s">
        <v>17</v>
      </c>
      <c r="B9" t="s">
        <v>18</v>
      </c>
      <c r="C9" t="s">
        <v>19</v>
      </c>
      <c r="D9" t="s">
        <v>40</v>
      </c>
      <c r="E9">
        <v>2049011</v>
      </c>
      <c r="F9" t="s">
        <v>41</v>
      </c>
      <c r="G9" t="s">
        <v>36</v>
      </c>
      <c r="H9" t="s">
        <v>42</v>
      </c>
      <c r="I9" s="1">
        <v>44882</v>
      </c>
      <c r="J9" s="1">
        <v>44981</v>
      </c>
      <c r="K9" s="11">
        <f>+Excel_519CONDOR[[#This Row],[Fx.r]]</f>
        <v>44981</v>
      </c>
      <c r="M9" s="1">
        <v>45806</v>
      </c>
      <c r="O9" s="1"/>
      <c r="P9" s="1" t="s">
        <v>25</v>
      </c>
      <c r="Q9" t="s">
        <v>24</v>
      </c>
      <c r="R9" t="s">
        <v>25</v>
      </c>
      <c r="S9" t="s">
        <v>25</v>
      </c>
      <c r="T9" s="5">
        <v>0</v>
      </c>
      <c r="U9" s="5">
        <v>0</v>
      </c>
      <c r="V9" s="5">
        <v>0</v>
      </c>
      <c r="W9" s="5">
        <v>0</v>
      </c>
      <c r="X9" s="6">
        <f>+Excel_519CONDOR[[#This Row],[Ptos.Total]]-Excel_519CONDOR[[#This Row],[Ptos.PO]]</f>
        <v>0</v>
      </c>
      <c r="Y9" s="6">
        <v>0</v>
      </c>
      <c r="Z9" s="6">
        <v>0</v>
      </c>
      <c r="AA9" s="5">
        <f>+Excel_519CONDOR[[#This Row],[Ptos.Total]]-Excel_519CONDOR[[#This Row],[Ptos.Nilo]]</f>
        <v>0</v>
      </c>
      <c r="AB9"/>
      <c r="AC9"/>
      <c r="AD9"/>
      <c r="AE9"/>
      <c r="AF9"/>
      <c r="AG9"/>
      <c r="AH9"/>
      <c r="AI9"/>
    </row>
    <row r="10" spans="1:35" x14ac:dyDescent="0.25">
      <c r="A10" t="s">
        <v>17</v>
      </c>
      <c r="B10" t="s">
        <v>18</v>
      </c>
      <c r="C10" t="s">
        <v>19</v>
      </c>
      <c r="D10" t="s">
        <v>43</v>
      </c>
      <c r="E10">
        <v>2050601</v>
      </c>
      <c r="F10" t="s">
        <v>32</v>
      </c>
      <c r="G10" t="s">
        <v>29</v>
      </c>
      <c r="H10" t="s">
        <v>30</v>
      </c>
      <c r="I10" s="1">
        <v>44886</v>
      </c>
      <c r="J10" s="1">
        <v>44985</v>
      </c>
      <c r="K10" s="11">
        <f>+Excel_519CONDOR[[#This Row],[Fx.r]]</f>
        <v>44985</v>
      </c>
      <c r="L10" s="1">
        <v>45222</v>
      </c>
      <c r="M10" s="1"/>
      <c r="N10" s="1">
        <v>46007</v>
      </c>
      <c r="O10" s="1">
        <v>46020</v>
      </c>
      <c r="P10" s="1" t="s">
        <v>24</v>
      </c>
      <c r="Q10" t="s">
        <v>24</v>
      </c>
      <c r="R10" t="s">
        <v>25</v>
      </c>
      <c r="S10" t="s">
        <v>3502</v>
      </c>
      <c r="T10" s="5">
        <v>88.638200000000012</v>
      </c>
      <c r="U10" s="5">
        <v>0.7</v>
      </c>
      <c r="V10" s="5">
        <v>16.567304</v>
      </c>
      <c r="W10" s="5">
        <v>105.90550400000001</v>
      </c>
      <c r="X10" s="6">
        <f>+Excel_519CONDOR[[#This Row],[Ptos.Total]]-Excel_519CONDOR[[#This Row],[Ptos.PO]]</f>
        <v>3.9105960000000124</v>
      </c>
      <c r="Y10" s="6">
        <v>101.994908</v>
      </c>
      <c r="Z10" s="6">
        <v>101.99490799999998</v>
      </c>
      <c r="AA10" s="5">
        <f>+Excel_519CONDOR[[#This Row],[Ptos.Total]]-Excel_519CONDOR[[#This Row],[Ptos.Nilo]]</f>
        <v>3.9105960000000266</v>
      </c>
      <c r="AB10"/>
      <c r="AC10"/>
      <c r="AD10"/>
      <c r="AE10"/>
      <c r="AF10"/>
      <c r="AG10"/>
      <c r="AH10"/>
      <c r="AI10"/>
    </row>
    <row r="11" spans="1:35" x14ac:dyDescent="0.25">
      <c r="A11" t="s">
        <v>17</v>
      </c>
      <c r="B11" t="s">
        <v>18</v>
      </c>
      <c r="C11" t="s">
        <v>19</v>
      </c>
      <c r="D11" t="s">
        <v>44</v>
      </c>
      <c r="E11">
        <v>2050602</v>
      </c>
      <c r="F11" t="s">
        <v>45</v>
      </c>
      <c r="G11" t="s">
        <v>46</v>
      </c>
      <c r="H11" t="s">
        <v>47</v>
      </c>
      <c r="I11" s="1">
        <v>44886</v>
      </c>
      <c r="J11" s="1">
        <v>45019</v>
      </c>
      <c r="K11" s="11">
        <f>+Excel_519CONDOR[[#This Row],[Fx.r]]</f>
        <v>45019</v>
      </c>
      <c r="L11" s="1">
        <v>45854</v>
      </c>
      <c r="M11" s="1"/>
      <c r="O11" s="1"/>
      <c r="P11" s="1" t="s">
        <v>24</v>
      </c>
      <c r="Q11" t="s">
        <v>24</v>
      </c>
      <c r="R11" t="s">
        <v>25</v>
      </c>
      <c r="S11" t="s">
        <v>3503</v>
      </c>
      <c r="T11" s="5">
        <v>1024.4299981296062</v>
      </c>
      <c r="U11" s="5">
        <v>0</v>
      </c>
      <c r="V11" s="5">
        <v>85.266996698074081</v>
      </c>
      <c r="W11" s="5">
        <v>1109.6969948276803</v>
      </c>
      <c r="X11" s="6">
        <f>+Excel_519CONDOR[[#This Row],[Ptos.Total]]-Excel_519CONDOR[[#This Row],[Ptos.PO]]</f>
        <v>969.7604948276803</v>
      </c>
      <c r="Y11" s="6">
        <v>139.93650000000002</v>
      </c>
      <c r="Z11" s="6">
        <v>0</v>
      </c>
      <c r="AA11" s="5">
        <f>+Excel_519CONDOR[[#This Row],[Ptos.Total]]-Excel_519CONDOR[[#This Row],[Ptos.Nilo]]</f>
        <v>1109.6969948276803</v>
      </c>
      <c r="AB11"/>
      <c r="AC11"/>
      <c r="AD11"/>
      <c r="AE11"/>
      <c r="AF11"/>
      <c r="AG11"/>
      <c r="AH11"/>
      <c r="AI11"/>
    </row>
    <row r="12" spans="1:35" x14ac:dyDescent="0.25">
      <c r="A12" t="s">
        <v>17</v>
      </c>
      <c r="B12" t="s">
        <v>18</v>
      </c>
      <c r="C12" t="s">
        <v>19</v>
      </c>
      <c r="D12" t="s">
        <v>48</v>
      </c>
      <c r="E12">
        <v>2050609</v>
      </c>
      <c r="F12" t="s">
        <v>49</v>
      </c>
      <c r="G12" t="s">
        <v>36</v>
      </c>
      <c r="H12" t="s">
        <v>42</v>
      </c>
      <c r="I12" s="1">
        <v>44894</v>
      </c>
      <c r="J12" s="1">
        <v>45009</v>
      </c>
      <c r="K12" s="11">
        <f>+Excel_519CONDOR[[#This Row],[Fx.r]]</f>
        <v>45009</v>
      </c>
      <c r="L12" s="1">
        <v>45670</v>
      </c>
      <c r="M12" s="1">
        <v>45938</v>
      </c>
      <c r="O12" s="1"/>
      <c r="P12" s="1" t="s">
        <v>24</v>
      </c>
      <c r="Q12" t="s">
        <v>24</v>
      </c>
      <c r="R12" t="s">
        <v>25</v>
      </c>
      <c r="S12" t="s">
        <v>25</v>
      </c>
      <c r="T12" s="5">
        <v>746.6920024554729</v>
      </c>
      <c r="U12" s="5">
        <v>27.089999198913574</v>
      </c>
      <c r="V12" s="5">
        <v>66.264799857181288</v>
      </c>
      <c r="W12" s="5">
        <v>840.04680151156776</v>
      </c>
      <c r="X12" s="6">
        <f>+Excel_519CONDOR[[#This Row],[Ptos.Total]]-Excel_519CONDOR[[#This Row],[Ptos.PO]]</f>
        <v>832.16880151156772</v>
      </c>
      <c r="Y12" s="6">
        <v>7.8780000000000001</v>
      </c>
      <c r="Z12" s="6">
        <v>7.8780000000000001</v>
      </c>
      <c r="AA12" s="5">
        <f>+Excel_519CONDOR[[#This Row],[Ptos.Total]]-Excel_519CONDOR[[#This Row],[Ptos.Nilo]]</f>
        <v>832.16880151156772</v>
      </c>
      <c r="AB12"/>
      <c r="AC12"/>
      <c r="AD12"/>
      <c r="AE12"/>
      <c r="AF12"/>
      <c r="AG12"/>
      <c r="AH12"/>
      <c r="AI12"/>
    </row>
    <row r="13" spans="1:35" x14ac:dyDescent="0.25">
      <c r="A13" t="s">
        <v>17</v>
      </c>
      <c r="B13" t="s">
        <v>18</v>
      </c>
      <c r="C13" t="s">
        <v>19</v>
      </c>
      <c r="D13" t="s">
        <v>50</v>
      </c>
      <c r="E13">
        <v>2051243</v>
      </c>
      <c r="F13" t="s">
        <v>41</v>
      </c>
      <c r="G13" t="s">
        <v>36</v>
      </c>
      <c r="H13" t="s">
        <v>42</v>
      </c>
      <c r="I13" s="1">
        <v>44894</v>
      </c>
      <c r="J13" s="1">
        <v>45000</v>
      </c>
      <c r="K13" s="11">
        <f>+Excel_519CONDOR[[#This Row],[Fx.r]]</f>
        <v>45000</v>
      </c>
      <c r="M13" s="1">
        <v>45443</v>
      </c>
      <c r="O13" s="1"/>
      <c r="P13" s="1" t="s">
        <v>25</v>
      </c>
      <c r="Q13" t="s">
        <v>24</v>
      </c>
      <c r="R13" t="s">
        <v>25</v>
      </c>
      <c r="S13" t="s">
        <v>25</v>
      </c>
      <c r="T13" s="5">
        <v>0</v>
      </c>
      <c r="U13" s="5">
        <v>0</v>
      </c>
      <c r="V13" s="5">
        <v>0</v>
      </c>
      <c r="W13" s="5">
        <v>0</v>
      </c>
      <c r="X13" s="6">
        <f>+Excel_519CONDOR[[#This Row],[Ptos.Total]]-Excel_519CONDOR[[#This Row],[Ptos.PO]]</f>
        <v>-18.18</v>
      </c>
      <c r="Y13" s="6">
        <v>18.18</v>
      </c>
      <c r="Z13" s="6">
        <v>18.18</v>
      </c>
      <c r="AA13" s="5">
        <f>+Excel_519CONDOR[[#This Row],[Ptos.Total]]-Excel_519CONDOR[[#This Row],[Ptos.Nilo]]</f>
        <v>-18.18</v>
      </c>
      <c r="AB13"/>
      <c r="AC13"/>
      <c r="AD13"/>
      <c r="AE13"/>
      <c r="AF13"/>
      <c r="AG13"/>
      <c r="AH13"/>
      <c r="AI13"/>
    </row>
    <row r="14" spans="1:35" x14ac:dyDescent="0.25">
      <c r="A14" t="s">
        <v>17</v>
      </c>
      <c r="B14" t="s">
        <v>18</v>
      </c>
      <c r="C14" t="s">
        <v>19</v>
      </c>
      <c r="D14" t="s">
        <v>51</v>
      </c>
      <c r="E14">
        <v>2051276</v>
      </c>
      <c r="F14" t="s">
        <v>52</v>
      </c>
      <c r="G14" t="s">
        <v>36</v>
      </c>
      <c r="H14" t="s">
        <v>42</v>
      </c>
      <c r="I14" s="1">
        <v>44887</v>
      </c>
      <c r="J14" s="1">
        <v>44981</v>
      </c>
      <c r="K14" s="11">
        <f>+Excel_519CONDOR[[#This Row],[Fx.r]]</f>
        <v>44981</v>
      </c>
      <c r="M14" s="1">
        <v>45497</v>
      </c>
      <c r="O14" s="1"/>
      <c r="P14" s="1" t="s">
        <v>25</v>
      </c>
      <c r="Q14" t="s">
        <v>24</v>
      </c>
      <c r="R14" t="s">
        <v>25</v>
      </c>
      <c r="S14" t="s">
        <v>25</v>
      </c>
      <c r="T14" s="5">
        <v>0</v>
      </c>
      <c r="U14" s="5">
        <v>0</v>
      </c>
      <c r="V14" s="5">
        <v>0</v>
      </c>
      <c r="W14" s="5">
        <v>0</v>
      </c>
      <c r="X14" s="6">
        <f>+Excel_519CONDOR[[#This Row],[Ptos.Total]]-Excel_519CONDOR[[#This Row],[Ptos.PO]]</f>
        <v>0</v>
      </c>
      <c r="Y14" s="6">
        <v>0</v>
      </c>
      <c r="Z14" s="6">
        <v>0</v>
      </c>
      <c r="AA14" s="5">
        <f>+Excel_519CONDOR[[#This Row],[Ptos.Total]]-Excel_519CONDOR[[#This Row],[Ptos.Nilo]]</f>
        <v>0</v>
      </c>
      <c r="AB14"/>
      <c r="AC14"/>
      <c r="AD14"/>
      <c r="AE14"/>
      <c r="AF14"/>
      <c r="AG14"/>
      <c r="AH14"/>
      <c r="AI14"/>
    </row>
    <row r="15" spans="1:35" x14ac:dyDescent="0.25">
      <c r="A15" t="s">
        <v>17</v>
      </c>
      <c r="B15" t="s">
        <v>18</v>
      </c>
      <c r="C15" t="s">
        <v>19</v>
      </c>
      <c r="D15" t="s">
        <v>53</v>
      </c>
      <c r="E15">
        <v>2056257</v>
      </c>
      <c r="F15" t="s">
        <v>54</v>
      </c>
      <c r="G15" t="s">
        <v>55</v>
      </c>
      <c r="H15" t="s">
        <v>56</v>
      </c>
      <c r="I15" s="1">
        <v>44998</v>
      </c>
      <c r="J15" s="1">
        <v>45478</v>
      </c>
      <c r="K15" s="11">
        <f>+Excel_519CONDOR[[#This Row],[Fx.r]]</f>
        <v>45478</v>
      </c>
      <c r="L15" s="1">
        <v>45849</v>
      </c>
      <c r="M15" s="1"/>
      <c r="N15" s="1">
        <v>46010</v>
      </c>
      <c r="O15" s="1"/>
      <c r="P15" s="1" t="s">
        <v>24</v>
      </c>
      <c r="Q15" t="s">
        <v>24</v>
      </c>
      <c r="R15" t="s">
        <v>25</v>
      </c>
      <c r="S15" t="s">
        <v>3504</v>
      </c>
      <c r="T15" s="5">
        <v>690.29269999999997</v>
      </c>
      <c r="U15" s="5">
        <v>0</v>
      </c>
      <c r="V15" s="5">
        <v>66.533629999999988</v>
      </c>
      <c r="W15" s="5">
        <v>756.82632999999998</v>
      </c>
      <c r="X15" s="6">
        <f>+Excel_519CONDOR[[#This Row],[Ptos.Total]]-Excel_519CONDOR[[#This Row],[Ptos.PO]]</f>
        <v>-695.21060000000045</v>
      </c>
      <c r="Y15" s="6">
        <v>1452.0369300000004</v>
      </c>
      <c r="Z15" s="6">
        <v>47.35427399999999</v>
      </c>
      <c r="AA15" s="5">
        <f>+Excel_519CONDOR[[#This Row],[Ptos.Total]]-Excel_519CONDOR[[#This Row],[Ptos.Nilo]]</f>
        <v>709.47205599999995</v>
      </c>
      <c r="AB15"/>
      <c r="AC15"/>
      <c r="AD15"/>
      <c r="AE15"/>
      <c r="AF15"/>
      <c r="AG15"/>
      <c r="AH15"/>
      <c r="AI15"/>
    </row>
    <row r="16" spans="1:35" x14ac:dyDescent="0.25">
      <c r="A16" t="s">
        <v>17</v>
      </c>
      <c r="B16" t="s">
        <v>18</v>
      </c>
      <c r="C16" t="s">
        <v>19</v>
      </c>
      <c r="D16" t="s">
        <v>57</v>
      </c>
      <c r="E16">
        <v>2056261</v>
      </c>
      <c r="F16" t="s">
        <v>58</v>
      </c>
      <c r="G16" t="s">
        <v>36</v>
      </c>
      <c r="H16" t="s">
        <v>42</v>
      </c>
      <c r="I16" s="1">
        <v>45177</v>
      </c>
      <c r="J16" s="1">
        <v>45496</v>
      </c>
      <c r="K16" s="11">
        <f>+Excel_519CONDOR[[#This Row],[Fx.r]]</f>
        <v>45496</v>
      </c>
      <c r="L16" s="1">
        <v>45677</v>
      </c>
      <c r="M16" s="1">
        <v>45938</v>
      </c>
      <c r="O16" s="1"/>
      <c r="P16" s="1" t="s">
        <v>24</v>
      </c>
      <c r="Q16" t="s">
        <v>24</v>
      </c>
      <c r="R16" t="s">
        <v>25</v>
      </c>
      <c r="S16" t="s">
        <v>3503</v>
      </c>
      <c r="T16" s="5">
        <v>214.72000122070313</v>
      </c>
      <c r="U16" s="5">
        <v>0</v>
      </c>
      <c r="V16" s="5">
        <v>24.909199663493041</v>
      </c>
      <c r="W16" s="5">
        <v>239.62920088419617</v>
      </c>
      <c r="X16" s="6">
        <f>+Excel_519CONDOR[[#This Row],[Ptos.Total]]-Excel_519CONDOR[[#This Row],[Ptos.PO]]</f>
        <v>225.08520088419615</v>
      </c>
      <c r="Y16" s="6">
        <v>14.544</v>
      </c>
      <c r="Z16" s="6">
        <v>14.544</v>
      </c>
      <c r="AA16" s="5">
        <f>+Excel_519CONDOR[[#This Row],[Ptos.Total]]-Excel_519CONDOR[[#This Row],[Ptos.Nilo]]</f>
        <v>225.08520088419615</v>
      </c>
      <c r="AB16"/>
      <c r="AC16"/>
      <c r="AD16"/>
      <c r="AE16"/>
      <c r="AF16"/>
      <c r="AG16"/>
      <c r="AH16"/>
      <c r="AI16"/>
    </row>
    <row r="17" spans="1:35" x14ac:dyDescent="0.25">
      <c r="A17" t="s">
        <v>17</v>
      </c>
      <c r="B17" t="s">
        <v>18</v>
      </c>
      <c r="C17" t="s">
        <v>19</v>
      </c>
      <c r="D17" t="s">
        <v>59</v>
      </c>
      <c r="E17">
        <v>2056263</v>
      </c>
      <c r="F17" t="s">
        <v>60</v>
      </c>
      <c r="G17" t="s">
        <v>22</v>
      </c>
      <c r="H17" t="s">
        <v>23</v>
      </c>
      <c r="I17" s="1">
        <v>45048</v>
      </c>
      <c r="J17" s="1">
        <v>45062</v>
      </c>
      <c r="K17" s="11">
        <f>+Excel_519CONDOR[[#This Row],[Fx.r]]</f>
        <v>45062</v>
      </c>
      <c r="L17" s="1">
        <v>45565</v>
      </c>
      <c r="M17" s="1"/>
      <c r="N17" s="1">
        <v>45940</v>
      </c>
      <c r="O17" s="1">
        <v>45961</v>
      </c>
      <c r="P17" s="1" t="s">
        <v>24</v>
      </c>
      <c r="Q17" t="s">
        <v>24</v>
      </c>
      <c r="R17" t="s">
        <v>25</v>
      </c>
      <c r="S17" t="s">
        <v>25</v>
      </c>
      <c r="T17" s="5">
        <v>310.49000129848719</v>
      </c>
      <c r="U17" s="5">
        <v>89.709997355937958</v>
      </c>
      <c r="V17" s="5">
        <v>31.004100039956711</v>
      </c>
      <c r="W17" s="5">
        <v>431.20409869438186</v>
      </c>
      <c r="X17" s="6">
        <f>+Excel_519CONDOR[[#This Row],[Ptos.Total]]-Excel_519CONDOR[[#This Row],[Ptos.PO]]</f>
        <v>-62.38361030561822</v>
      </c>
      <c r="Y17" s="6">
        <v>493.58770900000007</v>
      </c>
      <c r="Z17" s="6">
        <v>493.58770899999996</v>
      </c>
      <c r="AA17" s="5">
        <f>+Excel_519CONDOR[[#This Row],[Ptos.Total]]-Excel_519CONDOR[[#This Row],[Ptos.Nilo]]</f>
        <v>-62.383610305618106</v>
      </c>
      <c r="AB17"/>
      <c r="AC17"/>
      <c r="AD17"/>
      <c r="AE17"/>
      <c r="AF17"/>
      <c r="AG17"/>
      <c r="AH17"/>
      <c r="AI17"/>
    </row>
    <row r="18" spans="1:35" x14ac:dyDescent="0.25">
      <c r="A18" t="s">
        <v>17</v>
      </c>
      <c r="B18" t="s">
        <v>18</v>
      </c>
      <c r="C18" t="s">
        <v>19</v>
      </c>
      <c r="D18" t="s">
        <v>61</v>
      </c>
      <c r="E18">
        <v>2062015</v>
      </c>
      <c r="F18" t="s">
        <v>28</v>
      </c>
      <c r="G18" t="s">
        <v>29</v>
      </c>
      <c r="H18" t="s">
        <v>30</v>
      </c>
      <c r="I18" s="1">
        <v>45226</v>
      </c>
      <c r="J18" s="1">
        <v>45446</v>
      </c>
      <c r="K18" s="11">
        <f>+Excel_519CONDOR[[#This Row],[Fx.r]]</f>
        <v>45446</v>
      </c>
      <c r="L18" s="1">
        <v>45754</v>
      </c>
      <c r="M18" s="1"/>
      <c r="N18" s="1">
        <v>45950</v>
      </c>
      <c r="O18" s="1">
        <v>45967</v>
      </c>
      <c r="P18" s="1" t="s">
        <v>24</v>
      </c>
      <c r="Q18" t="s">
        <v>24</v>
      </c>
      <c r="R18" t="s">
        <v>25</v>
      </c>
      <c r="S18" t="s">
        <v>3505</v>
      </c>
      <c r="T18" s="5">
        <v>893.43000125139952</v>
      </c>
      <c r="U18" s="5">
        <v>0.69999998807907104</v>
      </c>
      <c r="V18" s="5">
        <v>73.964099001494787</v>
      </c>
      <c r="W18" s="5">
        <v>968.09410024097338</v>
      </c>
      <c r="X18" s="6">
        <f>+Excel_519CONDOR[[#This Row],[Ptos.Total]]-Excel_519CONDOR[[#This Row],[Ptos.PO]]</f>
        <v>116.62407924097329</v>
      </c>
      <c r="Y18" s="6">
        <v>851.47002100000009</v>
      </c>
      <c r="Z18" s="6">
        <v>851.47002099999997</v>
      </c>
      <c r="AA18" s="5">
        <f>+Excel_519CONDOR[[#This Row],[Ptos.Total]]-Excel_519CONDOR[[#This Row],[Ptos.Nilo]]</f>
        <v>116.6240792409734</v>
      </c>
      <c r="AB18"/>
      <c r="AC18"/>
      <c r="AD18"/>
      <c r="AE18"/>
      <c r="AF18"/>
      <c r="AG18"/>
      <c r="AH18"/>
      <c r="AI18"/>
    </row>
    <row r="19" spans="1:35" x14ac:dyDescent="0.25">
      <c r="A19" t="s">
        <v>17</v>
      </c>
      <c r="B19" t="s">
        <v>18</v>
      </c>
      <c r="C19" t="s">
        <v>19</v>
      </c>
      <c r="D19" t="s">
        <v>62</v>
      </c>
      <c r="E19">
        <v>2062016</v>
      </c>
      <c r="F19" t="s">
        <v>63</v>
      </c>
      <c r="G19" t="s">
        <v>36</v>
      </c>
      <c r="H19" t="s">
        <v>42</v>
      </c>
      <c r="I19" s="1">
        <v>45226</v>
      </c>
      <c r="J19" s="1">
        <v>45869</v>
      </c>
      <c r="K19" s="11">
        <f>+Excel_519CONDOR[[#This Row],[Fx.r]]</f>
        <v>45869</v>
      </c>
      <c r="L19" s="1">
        <v>45421</v>
      </c>
      <c r="M19" s="1">
        <v>45938</v>
      </c>
      <c r="O19" s="1"/>
      <c r="P19" s="1" t="s">
        <v>24</v>
      </c>
      <c r="Q19" t="s">
        <v>24</v>
      </c>
      <c r="R19" t="s">
        <v>25</v>
      </c>
      <c r="S19" t="s">
        <v>3505</v>
      </c>
      <c r="T19" s="5">
        <v>290.84000082314014</v>
      </c>
      <c r="U19" s="5">
        <v>0</v>
      </c>
      <c r="V19" s="5">
        <v>29.273699993184948</v>
      </c>
      <c r="W19" s="5">
        <v>320.11370081632509</v>
      </c>
      <c r="X19" s="6">
        <f>+Excel_519CONDOR[[#This Row],[Ptos.Total]]-Excel_519CONDOR[[#This Row],[Ptos.PO]]</f>
        <v>320.11370081632509</v>
      </c>
      <c r="Y19" s="6">
        <v>0</v>
      </c>
      <c r="Z19" s="6">
        <v>0</v>
      </c>
      <c r="AA19" s="5">
        <f>+Excel_519CONDOR[[#This Row],[Ptos.Total]]-Excel_519CONDOR[[#This Row],[Ptos.Nilo]]</f>
        <v>320.11370081632509</v>
      </c>
      <c r="AB19"/>
      <c r="AC19"/>
      <c r="AD19"/>
      <c r="AE19"/>
      <c r="AF19"/>
      <c r="AG19"/>
      <c r="AH19"/>
      <c r="AI19"/>
    </row>
    <row r="20" spans="1:35" x14ac:dyDescent="0.25">
      <c r="A20" t="s">
        <v>17</v>
      </c>
      <c r="B20" t="s">
        <v>18</v>
      </c>
      <c r="C20" t="s">
        <v>19</v>
      </c>
      <c r="D20" t="s">
        <v>64</v>
      </c>
      <c r="E20">
        <v>2063594</v>
      </c>
      <c r="F20" t="s">
        <v>28</v>
      </c>
      <c r="G20" t="s">
        <v>29</v>
      </c>
      <c r="H20" t="s">
        <v>30</v>
      </c>
      <c r="I20" s="1">
        <v>44943</v>
      </c>
      <c r="J20" s="1">
        <v>45131</v>
      </c>
      <c r="K20" s="11">
        <f>+Excel_519CONDOR[[#This Row],[Fx.r]]</f>
        <v>45131</v>
      </c>
      <c r="L20" s="1">
        <v>45638</v>
      </c>
      <c r="M20" s="1"/>
      <c r="N20" s="1">
        <v>45817</v>
      </c>
      <c r="O20" s="1">
        <v>45838</v>
      </c>
      <c r="P20" s="1" t="s">
        <v>24</v>
      </c>
      <c r="Q20" t="s">
        <v>24</v>
      </c>
      <c r="R20" t="s">
        <v>25</v>
      </c>
      <c r="S20" t="s">
        <v>3501</v>
      </c>
      <c r="T20" s="5">
        <v>362.12000181525946</v>
      </c>
      <c r="U20" s="5">
        <v>0</v>
      </c>
      <c r="V20" s="5">
        <v>39.396699261441086</v>
      </c>
      <c r="W20" s="5">
        <v>401.51670107670054</v>
      </c>
      <c r="X20" s="6">
        <f>+Excel_519CONDOR[[#This Row],[Ptos.Total]]-Excel_519CONDOR[[#This Row],[Ptos.PO]]</f>
        <v>-44.330306923299531</v>
      </c>
      <c r="Y20" s="6">
        <v>445.84700800000007</v>
      </c>
      <c r="Z20" s="6">
        <v>445.84700799999996</v>
      </c>
      <c r="AA20" s="5">
        <f>+Excel_519CONDOR[[#This Row],[Ptos.Total]]-Excel_519CONDOR[[#This Row],[Ptos.Nilo]]</f>
        <v>-44.330306923299418</v>
      </c>
      <c r="AB20"/>
      <c r="AC20"/>
      <c r="AD20"/>
      <c r="AE20"/>
      <c r="AF20"/>
      <c r="AG20"/>
      <c r="AH20"/>
      <c r="AI20"/>
    </row>
    <row r="21" spans="1:35" x14ac:dyDescent="0.25">
      <c r="A21" t="s">
        <v>17</v>
      </c>
      <c r="B21" t="s">
        <v>18</v>
      </c>
      <c r="C21" t="s">
        <v>19</v>
      </c>
      <c r="D21" t="s">
        <v>65</v>
      </c>
      <c r="E21">
        <v>2063597</v>
      </c>
      <c r="F21" t="s">
        <v>54</v>
      </c>
      <c r="G21" t="s">
        <v>55</v>
      </c>
      <c r="H21" t="s">
        <v>56</v>
      </c>
      <c r="I21" s="1">
        <v>45107</v>
      </c>
      <c r="J21" s="1">
        <v>45159</v>
      </c>
      <c r="K21" s="11">
        <f>+Excel_519CONDOR[[#This Row],[Fx.r]]</f>
        <v>45159</v>
      </c>
      <c r="L21" s="1">
        <v>45838</v>
      </c>
      <c r="M21" s="1"/>
      <c r="N21" s="1">
        <v>46020</v>
      </c>
      <c r="O21" s="1"/>
      <c r="P21" s="1" t="s">
        <v>24</v>
      </c>
      <c r="Q21" t="s">
        <v>24</v>
      </c>
      <c r="R21" t="s">
        <v>25</v>
      </c>
      <c r="S21" t="s">
        <v>3505</v>
      </c>
      <c r="T21" s="5">
        <v>4155.8534499999996</v>
      </c>
      <c r="U21" s="5">
        <v>0</v>
      </c>
      <c r="V21" s="5">
        <v>321.42068699999999</v>
      </c>
      <c r="W21" s="5">
        <v>4477.2741369999994</v>
      </c>
      <c r="X21" s="6">
        <f>+Excel_519CONDOR[[#This Row],[Ptos.Total]]-Excel_519CONDOR[[#This Row],[Ptos.PO]]</f>
        <v>2310.7190369999994</v>
      </c>
      <c r="Y21" s="6">
        <v>2166.5551</v>
      </c>
      <c r="Z21" s="6">
        <v>90.293999999999997</v>
      </c>
      <c r="AA21" s="5">
        <f>+Excel_519CONDOR[[#This Row],[Ptos.Total]]-Excel_519CONDOR[[#This Row],[Ptos.Nilo]]</f>
        <v>4386.9801369999996</v>
      </c>
      <c r="AB21"/>
      <c r="AC21"/>
      <c r="AD21"/>
      <c r="AE21"/>
      <c r="AF21"/>
      <c r="AG21"/>
      <c r="AH21"/>
      <c r="AI21"/>
    </row>
    <row r="22" spans="1:35" x14ac:dyDescent="0.25">
      <c r="A22" t="s">
        <v>17</v>
      </c>
      <c r="B22" t="s">
        <v>18</v>
      </c>
      <c r="C22" t="s">
        <v>19</v>
      </c>
      <c r="D22" t="s">
        <v>66</v>
      </c>
      <c r="E22">
        <v>2063614</v>
      </c>
      <c r="F22" t="s">
        <v>28</v>
      </c>
      <c r="G22" t="s">
        <v>29</v>
      </c>
      <c r="H22" t="s">
        <v>30</v>
      </c>
      <c r="I22" s="1">
        <v>45107</v>
      </c>
      <c r="J22" s="1">
        <v>45134</v>
      </c>
      <c r="K22" s="11">
        <f>+Excel_519CONDOR[[#This Row],[Fx.r]]</f>
        <v>45134</v>
      </c>
      <c r="L22" s="1">
        <v>45835</v>
      </c>
      <c r="M22" s="1"/>
      <c r="N22" s="1">
        <v>45975</v>
      </c>
      <c r="O22" s="1">
        <v>45995</v>
      </c>
      <c r="P22" s="1" t="s">
        <v>24</v>
      </c>
      <c r="Q22" t="s">
        <v>24</v>
      </c>
      <c r="R22" t="s">
        <v>25</v>
      </c>
      <c r="S22" t="s">
        <v>3505</v>
      </c>
      <c r="T22" s="5">
        <v>1891.3299999833107</v>
      </c>
      <c r="U22" s="5">
        <v>0</v>
      </c>
      <c r="V22" s="5">
        <v>143.02889848316681</v>
      </c>
      <c r="W22" s="5">
        <v>2034.3588984664775</v>
      </c>
      <c r="X22" s="6">
        <f>+Excel_519CONDOR[[#This Row],[Ptos.Total]]-Excel_519CONDOR[[#This Row],[Ptos.PO]]</f>
        <v>-149.33157153352249</v>
      </c>
      <c r="Y22" s="6">
        <v>2183.69047</v>
      </c>
      <c r="Z22" s="6">
        <v>2183.6904700000005</v>
      </c>
      <c r="AA22" s="5">
        <f>+Excel_519CONDOR[[#This Row],[Ptos.Total]]-Excel_519CONDOR[[#This Row],[Ptos.Nilo]]</f>
        <v>-149.33157153352295</v>
      </c>
      <c r="AB22"/>
      <c r="AC22"/>
      <c r="AD22"/>
      <c r="AE22"/>
      <c r="AF22"/>
      <c r="AG22"/>
      <c r="AH22"/>
      <c r="AI22"/>
    </row>
    <row r="23" spans="1:35" x14ac:dyDescent="0.25">
      <c r="A23" t="s">
        <v>17</v>
      </c>
      <c r="B23" t="s">
        <v>67</v>
      </c>
      <c r="C23" t="s">
        <v>19</v>
      </c>
      <c r="D23" t="s">
        <v>68</v>
      </c>
      <c r="E23">
        <v>2114346</v>
      </c>
      <c r="F23" t="s">
        <v>69</v>
      </c>
      <c r="G23" t="s">
        <v>70</v>
      </c>
      <c r="H23" t="s">
        <v>71</v>
      </c>
      <c r="I23" s="1">
        <v>45149</v>
      </c>
      <c r="J23" s="1">
        <v>45161</v>
      </c>
      <c r="K23" s="11">
        <f>+Excel_519CONDOR[[#This Row],[Fx.r]]</f>
        <v>45161</v>
      </c>
      <c r="L23" s="1">
        <v>45176</v>
      </c>
      <c r="M23" s="1"/>
      <c r="N23" s="1">
        <v>45315</v>
      </c>
      <c r="O23" s="1">
        <v>45405</v>
      </c>
      <c r="P23" s="1" t="s">
        <v>24</v>
      </c>
      <c r="Q23" t="s">
        <v>25</v>
      </c>
      <c r="R23" t="s">
        <v>25</v>
      </c>
      <c r="S23" t="s">
        <v>24</v>
      </c>
      <c r="T23" s="6">
        <v>0</v>
      </c>
      <c r="U23" s="6">
        <v>0</v>
      </c>
      <c r="V23" s="6">
        <v>0</v>
      </c>
      <c r="W23" s="5">
        <v>0</v>
      </c>
      <c r="X23" s="6">
        <f>+Excel_519CONDOR[[#This Row],[Ptos.Total]]-Excel_519CONDOR[[#This Row],[Ptos.PO]]</f>
        <v>-1278.5610880000002</v>
      </c>
      <c r="Y23" s="6">
        <v>1278.5610880000002</v>
      </c>
      <c r="Z23" s="6">
        <v>21.123076999999995</v>
      </c>
      <c r="AA23" s="5">
        <f>+Excel_519CONDOR[[#This Row],[Ptos.Total]]-Excel_519CONDOR[[#This Row],[Ptos.Nilo]]</f>
        <v>-21.123076999999995</v>
      </c>
      <c r="AB23"/>
      <c r="AC23"/>
      <c r="AD23"/>
      <c r="AE23"/>
      <c r="AF23"/>
      <c r="AG23"/>
      <c r="AH23"/>
      <c r="AI23"/>
    </row>
    <row r="24" spans="1:35" x14ac:dyDescent="0.25">
      <c r="A24" t="s">
        <v>17</v>
      </c>
      <c r="B24" t="s">
        <v>18</v>
      </c>
      <c r="C24" t="s">
        <v>19</v>
      </c>
      <c r="D24" t="s">
        <v>72</v>
      </c>
      <c r="E24">
        <v>2124783</v>
      </c>
      <c r="F24" t="s">
        <v>28</v>
      </c>
      <c r="G24" t="s">
        <v>29</v>
      </c>
      <c r="H24" t="s">
        <v>30</v>
      </c>
      <c r="I24" s="1">
        <v>45222</v>
      </c>
      <c r="J24" s="1">
        <v>45477</v>
      </c>
      <c r="K24" s="11">
        <f>+Excel_519CONDOR[[#This Row],[Fx.r]]</f>
        <v>45477</v>
      </c>
      <c r="L24" s="1">
        <v>45677</v>
      </c>
      <c r="M24" s="1"/>
      <c r="N24" s="1">
        <v>45952</v>
      </c>
      <c r="O24" s="1">
        <v>45972</v>
      </c>
      <c r="P24" s="1" t="s">
        <v>24</v>
      </c>
      <c r="Q24" t="s">
        <v>24</v>
      </c>
      <c r="R24" t="s">
        <v>25</v>
      </c>
      <c r="S24" t="s">
        <v>3503</v>
      </c>
      <c r="T24" s="5">
        <v>285.66999620199203</v>
      </c>
      <c r="U24" s="5">
        <v>28.769999086856842</v>
      </c>
      <c r="V24" s="5">
        <v>33.966798870113507</v>
      </c>
      <c r="W24" s="5">
        <v>348.40679415896238</v>
      </c>
      <c r="X24" s="6">
        <f>+Excel_519CONDOR[[#This Row],[Ptos.Total]]-Excel_519CONDOR[[#This Row],[Ptos.PO]]</f>
        <v>74.571623158962382</v>
      </c>
      <c r="Y24" s="6">
        <v>273.835171</v>
      </c>
      <c r="Z24" s="6">
        <v>273.835171</v>
      </c>
      <c r="AA24" s="5">
        <f>+Excel_519CONDOR[[#This Row],[Ptos.Total]]-Excel_519CONDOR[[#This Row],[Ptos.Nilo]]</f>
        <v>74.571623158962382</v>
      </c>
      <c r="AB24"/>
      <c r="AC24"/>
      <c r="AD24"/>
      <c r="AE24"/>
      <c r="AF24"/>
      <c r="AG24"/>
      <c r="AH24"/>
      <c r="AI24"/>
    </row>
    <row r="25" spans="1:35" x14ac:dyDescent="0.25">
      <c r="A25" t="s">
        <v>17</v>
      </c>
      <c r="B25" t="s">
        <v>18</v>
      </c>
      <c r="C25" t="s">
        <v>19</v>
      </c>
      <c r="D25" t="s">
        <v>73</v>
      </c>
      <c r="E25">
        <v>2124784</v>
      </c>
      <c r="F25" t="s">
        <v>74</v>
      </c>
      <c r="G25" t="s">
        <v>22</v>
      </c>
      <c r="H25" t="s">
        <v>23</v>
      </c>
      <c r="I25" s="1">
        <v>45221</v>
      </c>
      <c r="J25" s="1">
        <v>45439</v>
      </c>
      <c r="K25" s="11">
        <f>+Excel_519CONDOR[[#This Row],[Fx.r]]</f>
        <v>45439</v>
      </c>
      <c r="L25" s="1">
        <v>45422</v>
      </c>
      <c r="M25" s="1"/>
      <c r="N25" s="1">
        <v>45940</v>
      </c>
      <c r="O25" s="1">
        <v>45947</v>
      </c>
      <c r="P25" s="1" t="s">
        <v>24</v>
      </c>
      <c r="Q25" t="s">
        <v>24</v>
      </c>
      <c r="R25" t="s">
        <v>25</v>
      </c>
      <c r="S25" t="s">
        <v>3503</v>
      </c>
      <c r="T25" s="5">
        <v>239.93999862670898</v>
      </c>
      <c r="U25" s="5">
        <v>16.73999947309494</v>
      </c>
      <c r="V25" s="5">
        <v>26.543299968764927</v>
      </c>
      <c r="W25" s="5">
        <v>283.22329806856885</v>
      </c>
      <c r="X25" s="6">
        <f>+Excel_519CONDOR[[#This Row],[Ptos.Total]]-Excel_519CONDOR[[#This Row],[Ptos.PO]]</f>
        <v>-12.122675931431161</v>
      </c>
      <c r="Y25" s="6">
        <v>295.34597400000001</v>
      </c>
      <c r="Z25" s="6">
        <v>295.34597399999996</v>
      </c>
      <c r="AA25" s="5">
        <f>+Excel_519CONDOR[[#This Row],[Ptos.Total]]-Excel_519CONDOR[[#This Row],[Ptos.Nilo]]</f>
        <v>-12.122675931431104</v>
      </c>
      <c r="AB25"/>
      <c r="AC25"/>
      <c r="AD25"/>
      <c r="AE25"/>
      <c r="AF25"/>
      <c r="AG25"/>
      <c r="AH25"/>
      <c r="AI25"/>
    </row>
    <row r="26" spans="1:35" x14ac:dyDescent="0.25">
      <c r="A26" t="s">
        <v>17</v>
      </c>
      <c r="B26" t="s">
        <v>18</v>
      </c>
      <c r="C26" t="s">
        <v>19</v>
      </c>
      <c r="D26" t="s">
        <v>75</v>
      </c>
      <c r="E26">
        <v>2124786</v>
      </c>
      <c r="F26" t="s">
        <v>28</v>
      </c>
      <c r="G26" t="s">
        <v>29</v>
      </c>
      <c r="H26" t="s">
        <v>30</v>
      </c>
      <c r="I26" s="1">
        <v>45221</v>
      </c>
      <c r="J26" s="1">
        <v>45477</v>
      </c>
      <c r="K26" s="11">
        <f>+Excel_519CONDOR[[#This Row],[Fx.r]]</f>
        <v>45477</v>
      </c>
      <c r="L26" s="1">
        <v>45768</v>
      </c>
      <c r="M26" s="1"/>
      <c r="N26" s="1">
        <v>45952</v>
      </c>
      <c r="O26" s="1">
        <v>45968</v>
      </c>
      <c r="P26" s="1" t="s">
        <v>24</v>
      </c>
      <c r="Q26" t="s">
        <v>24</v>
      </c>
      <c r="R26" t="s">
        <v>25</v>
      </c>
      <c r="S26" t="s">
        <v>3503</v>
      </c>
      <c r="T26" s="5">
        <v>1676.2699861377478</v>
      </c>
      <c r="U26" s="5">
        <v>0.69999998807907104</v>
      </c>
      <c r="V26" s="5">
        <v>129.97530014212498</v>
      </c>
      <c r="W26" s="5">
        <v>1806.9452862679518</v>
      </c>
      <c r="X26" s="6">
        <f>+Excel_519CONDOR[[#This Row],[Ptos.Total]]-Excel_519CONDOR[[#This Row],[Ptos.PO]]</f>
        <v>718.52948526795194</v>
      </c>
      <c r="Y26" s="6">
        <v>1088.4158009999999</v>
      </c>
      <c r="Z26" s="6">
        <v>1088.4158010000001</v>
      </c>
      <c r="AA26" s="5">
        <f>+Excel_519CONDOR[[#This Row],[Ptos.Total]]-Excel_519CONDOR[[#This Row],[Ptos.Nilo]]</f>
        <v>718.52948526795171</v>
      </c>
      <c r="AB26"/>
      <c r="AC26"/>
      <c r="AD26"/>
      <c r="AE26"/>
      <c r="AF26"/>
      <c r="AG26"/>
      <c r="AH26"/>
      <c r="AI26"/>
    </row>
    <row r="27" spans="1:35" x14ac:dyDescent="0.25">
      <c r="A27" t="s">
        <v>17</v>
      </c>
      <c r="B27" t="s">
        <v>18</v>
      </c>
      <c r="C27" t="s">
        <v>19</v>
      </c>
      <c r="D27" t="s">
        <v>76</v>
      </c>
      <c r="E27">
        <v>2124787</v>
      </c>
      <c r="F27" t="s">
        <v>28</v>
      </c>
      <c r="G27" t="s">
        <v>29</v>
      </c>
      <c r="H27" t="s">
        <v>30</v>
      </c>
      <c r="I27" s="1">
        <v>45222</v>
      </c>
      <c r="J27" s="1">
        <v>45481</v>
      </c>
      <c r="K27" s="11">
        <f>+Excel_519CONDOR[[#This Row],[Fx.r]]</f>
        <v>45481</v>
      </c>
      <c r="L27" s="1">
        <v>45768</v>
      </c>
      <c r="M27" s="1"/>
      <c r="N27" s="1">
        <v>45944</v>
      </c>
      <c r="O27" s="1">
        <v>45957</v>
      </c>
      <c r="P27" s="1" t="s">
        <v>24</v>
      </c>
      <c r="Q27" t="s">
        <v>24</v>
      </c>
      <c r="R27" t="s">
        <v>25</v>
      </c>
      <c r="S27" t="s">
        <v>3503</v>
      </c>
      <c r="T27" s="5">
        <v>1017.299995854497</v>
      </c>
      <c r="U27" s="5">
        <v>0.69999998807907104</v>
      </c>
      <c r="V27" s="5">
        <v>84.648899788061499</v>
      </c>
      <c r="W27" s="5">
        <v>1102.6488956306375</v>
      </c>
      <c r="X27" s="6">
        <f>+Excel_519CONDOR[[#This Row],[Ptos.Total]]-Excel_519CONDOR[[#This Row],[Ptos.PO]]</f>
        <v>-47.042468369362723</v>
      </c>
      <c r="Y27" s="6">
        <v>1149.6913640000002</v>
      </c>
      <c r="Z27" s="6">
        <v>1149.691364</v>
      </c>
      <c r="AA27" s="5">
        <f>+Excel_519CONDOR[[#This Row],[Ptos.Total]]-Excel_519CONDOR[[#This Row],[Ptos.Nilo]]</f>
        <v>-47.042468369362496</v>
      </c>
      <c r="AB27"/>
      <c r="AC27"/>
      <c r="AD27"/>
      <c r="AE27"/>
      <c r="AF27"/>
      <c r="AG27"/>
      <c r="AH27"/>
      <c r="AI27"/>
    </row>
    <row r="28" spans="1:35" x14ac:dyDescent="0.25">
      <c r="A28" t="s">
        <v>17</v>
      </c>
      <c r="B28" t="s">
        <v>18</v>
      </c>
      <c r="C28" t="s">
        <v>19</v>
      </c>
      <c r="D28" t="s">
        <v>77</v>
      </c>
      <c r="E28">
        <v>2124788</v>
      </c>
      <c r="F28" t="s">
        <v>28</v>
      </c>
      <c r="G28" t="s">
        <v>29</v>
      </c>
      <c r="H28" t="s">
        <v>30</v>
      </c>
      <c r="I28" s="1">
        <v>45221</v>
      </c>
      <c r="J28" s="1">
        <v>45513</v>
      </c>
      <c r="K28" s="11">
        <f>+Excel_519CONDOR[[#This Row],[Fx.r]]</f>
        <v>45513</v>
      </c>
      <c r="L28" s="1">
        <v>45747</v>
      </c>
      <c r="M28" s="1"/>
      <c r="N28" s="1">
        <v>45950</v>
      </c>
      <c r="O28" s="1">
        <v>45971</v>
      </c>
      <c r="P28" s="1" t="s">
        <v>24</v>
      </c>
      <c r="Q28" t="s">
        <v>24</v>
      </c>
      <c r="R28" t="s">
        <v>25</v>
      </c>
      <c r="S28" t="s">
        <v>3503</v>
      </c>
      <c r="T28" s="5">
        <v>365.70999892055988</v>
      </c>
      <c r="U28" s="5">
        <v>12.729999601840973</v>
      </c>
      <c r="V28" s="5">
        <v>39.960198394353711</v>
      </c>
      <c r="W28" s="5">
        <v>418.40019691675457</v>
      </c>
      <c r="X28" s="6">
        <f>+Excel_519CONDOR[[#This Row],[Ptos.Total]]-Excel_519CONDOR[[#This Row],[Ptos.PO]]</f>
        <v>46.079895916754481</v>
      </c>
      <c r="Y28" s="6">
        <v>372.32030100000009</v>
      </c>
      <c r="Z28" s="6">
        <v>372.32030099999997</v>
      </c>
      <c r="AA28" s="5">
        <f>+Excel_519CONDOR[[#This Row],[Ptos.Total]]-Excel_519CONDOR[[#This Row],[Ptos.Nilo]]</f>
        <v>46.079895916754595</v>
      </c>
      <c r="AB28"/>
      <c r="AC28"/>
      <c r="AD28"/>
      <c r="AE28"/>
      <c r="AF28"/>
      <c r="AG28"/>
      <c r="AH28"/>
      <c r="AI28"/>
    </row>
    <row r="29" spans="1:35" x14ac:dyDescent="0.25">
      <c r="A29" t="s">
        <v>17</v>
      </c>
      <c r="B29" t="s">
        <v>18</v>
      </c>
      <c r="C29" t="s">
        <v>19</v>
      </c>
      <c r="D29" t="s">
        <v>78</v>
      </c>
      <c r="E29">
        <v>2124789</v>
      </c>
      <c r="F29" t="s">
        <v>28</v>
      </c>
      <c r="G29" t="s">
        <v>29</v>
      </c>
      <c r="H29" t="s">
        <v>30</v>
      </c>
      <c r="I29" s="1">
        <v>45221</v>
      </c>
      <c r="J29" s="1">
        <v>45667</v>
      </c>
      <c r="K29" s="11">
        <f>+Excel_519CONDOR[[#This Row],[Fx.r]]</f>
        <v>45667</v>
      </c>
      <c r="L29" s="1">
        <v>45768</v>
      </c>
      <c r="M29" s="1"/>
      <c r="N29" s="1">
        <v>45975</v>
      </c>
      <c r="O29" s="1">
        <v>45985</v>
      </c>
      <c r="P29" s="1" t="s">
        <v>24</v>
      </c>
      <c r="Q29" t="s">
        <v>24</v>
      </c>
      <c r="R29" t="s">
        <v>25</v>
      </c>
      <c r="S29" t="s">
        <v>3503</v>
      </c>
      <c r="T29" s="5">
        <v>1411.109987616539</v>
      </c>
      <c r="U29" s="5">
        <v>96.939996898174286</v>
      </c>
      <c r="V29" s="5">
        <v>108.42370028204391</v>
      </c>
      <c r="W29" s="5">
        <v>1616.4736847967572</v>
      </c>
      <c r="X29" s="6">
        <f>+Excel_519CONDOR[[#This Row],[Ptos.Total]]-Excel_519CONDOR[[#This Row],[Ptos.PO]]</f>
        <v>361.000373796757</v>
      </c>
      <c r="Y29" s="6">
        <v>1255.4733110000002</v>
      </c>
      <c r="Z29" s="6">
        <v>1255.4733110000002</v>
      </c>
      <c r="AA29" s="5">
        <f>+Excel_519CONDOR[[#This Row],[Ptos.Total]]-Excel_519CONDOR[[#This Row],[Ptos.Nilo]]</f>
        <v>361.000373796757</v>
      </c>
      <c r="AB29"/>
      <c r="AC29"/>
      <c r="AD29"/>
      <c r="AE29"/>
      <c r="AF29"/>
      <c r="AG29"/>
      <c r="AH29"/>
      <c r="AI29"/>
    </row>
    <row r="30" spans="1:35" x14ac:dyDescent="0.25">
      <c r="A30" t="s">
        <v>17</v>
      </c>
      <c r="B30" t="s">
        <v>79</v>
      </c>
      <c r="C30" t="s">
        <v>19</v>
      </c>
      <c r="D30" t="s">
        <v>80</v>
      </c>
      <c r="E30">
        <v>2207973</v>
      </c>
      <c r="F30" t="s">
        <v>81</v>
      </c>
      <c r="G30" t="s">
        <v>29</v>
      </c>
      <c r="H30" t="s">
        <v>30</v>
      </c>
      <c r="I30" s="1"/>
      <c r="J30" s="1">
        <v>45757</v>
      </c>
      <c r="K30" s="11">
        <f>+Excel_519CONDOR[[#This Row],[Fx.r]]</f>
        <v>45757</v>
      </c>
      <c r="L30" s="1">
        <v>45792</v>
      </c>
      <c r="M30" s="1"/>
      <c r="N30" s="1">
        <v>45958</v>
      </c>
      <c r="O30" s="1">
        <v>45968</v>
      </c>
      <c r="P30" s="1" t="s">
        <v>24</v>
      </c>
      <c r="Q30" t="s">
        <v>24</v>
      </c>
      <c r="R30" t="s">
        <v>25</v>
      </c>
      <c r="S30" t="s">
        <v>25</v>
      </c>
      <c r="T30" s="5">
        <v>2146.8200118988752</v>
      </c>
      <c r="U30" s="5">
        <v>0</v>
      </c>
      <c r="V30" s="5">
        <v>0</v>
      </c>
      <c r="W30" s="5">
        <v>2146.8200118988752</v>
      </c>
      <c r="X30" s="6">
        <f>+Excel_519CONDOR[[#This Row],[Ptos.Total]]-Excel_519CONDOR[[#This Row],[Ptos.PO]]</f>
        <v>-2553.9412951011254</v>
      </c>
      <c r="Y30" s="6">
        <v>4700.7613070000007</v>
      </c>
      <c r="Z30" s="6">
        <v>4700.7613070000007</v>
      </c>
      <c r="AA30" s="5">
        <f>+Excel_519CONDOR[[#This Row],[Ptos.Total]]-Excel_519CONDOR[[#This Row],[Ptos.Nilo]]</f>
        <v>-2553.9412951011254</v>
      </c>
      <c r="AB30"/>
      <c r="AC30"/>
      <c r="AD30"/>
      <c r="AE30"/>
      <c r="AF30"/>
      <c r="AG30"/>
      <c r="AH30"/>
      <c r="AI30"/>
    </row>
    <row r="31" spans="1:35" x14ac:dyDescent="0.25">
      <c r="A31" t="s">
        <v>17</v>
      </c>
      <c r="B31" t="s">
        <v>18</v>
      </c>
      <c r="C31" t="s">
        <v>19</v>
      </c>
      <c r="D31" t="s">
        <v>82</v>
      </c>
      <c r="E31">
        <v>8309441</v>
      </c>
      <c r="F31" t="s">
        <v>83</v>
      </c>
      <c r="G31" t="s">
        <v>22</v>
      </c>
      <c r="H31" t="s">
        <v>23</v>
      </c>
      <c r="I31" s="1">
        <v>44668</v>
      </c>
      <c r="J31" s="1">
        <v>44999</v>
      </c>
      <c r="K31" s="11">
        <f>+Excel_519CONDOR[[#This Row],[Fx.r]]</f>
        <v>44999</v>
      </c>
      <c r="L31" s="1">
        <v>44999</v>
      </c>
      <c r="M31" s="1"/>
      <c r="N31" s="1">
        <v>45089</v>
      </c>
      <c r="O31" s="1">
        <v>45167</v>
      </c>
      <c r="P31" s="1" t="s">
        <v>24</v>
      </c>
      <c r="Q31" t="s">
        <v>25</v>
      </c>
      <c r="R31" t="s">
        <v>25</v>
      </c>
      <c r="S31" t="s">
        <v>24</v>
      </c>
      <c r="T31" s="6">
        <v>343.95879846811295</v>
      </c>
      <c r="U31" s="6">
        <v>40.719999134540558</v>
      </c>
      <c r="V31" s="6">
        <v>40.10728575682856</v>
      </c>
      <c r="W31" s="5">
        <v>424.78608335948206</v>
      </c>
      <c r="X31" s="6">
        <f>+Excel_519CONDOR[[#This Row],[Ptos.Total]]-Excel_519CONDOR[[#This Row],[Ptos.PO]]</f>
        <v>126.03462935948198</v>
      </c>
      <c r="Y31" s="6">
        <v>298.75145400000008</v>
      </c>
      <c r="Z31" s="6">
        <v>298.74830800000007</v>
      </c>
      <c r="AA31" s="5">
        <f>+Excel_519CONDOR[[#This Row],[Ptos.Total]]-Excel_519CONDOR[[#This Row],[Ptos.Nilo]]</f>
        <v>126.037775359482</v>
      </c>
      <c r="AB31"/>
      <c r="AC31"/>
      <c r="AD31"/>
      <c r="AE31"/>
      <c r="AF31"/>
      <c r="AG31"/>
      <c r="AH31"/>
      <c r="AI31"/>
    </row>
    <row r="32" spans="1:35" x14ac:dyDescent="0.25">
      <c r="A32" t="s">
        <v>17</v>
      </c>
      <c r="B32" t="s">
        <v>18</v>
      </c>
      <c r="C32" t="s">
        <v>19</v>
      </c>
      <c r="D32" t="s">
        <v>3506</v>
      </c>
      <c r="E32">
        <v>8309446</v>
      </c>
      <c r="F32" t="s">
        <v>83</v>
      </c>
      <c r="G32" t="s">
        <v>22</v>
      </c>
      <c r="H32" t="s">
        <v>23</v>
      </c>
      <c r="I32" s="1">
        <v>44607</v>
      </c>
      <c r="J32" s="1">
        <v>44669</v>
      </c>
      <c r="K32" s="11">
        <f>+Excel_519CONDOR[[#This Row],[Fx.r]]</f>
        <v>44669</v>
      </c>
      <c r="L32" s="1">
        <v>45097</v>
      </c>
      <c r="M32" s="1"/>
      <c r="N32" s="1">
        <v>45098</v>
      </c>
      <c r="O32" s="1">
        <v>45163</v>
      </c>
      <c r="P32" s="1" t="s">
        <v>24</v>
      </c>
      <c r="Q32" t="s">
        <v>25</v>
      </c>
      <c r="R32" t="s">
        <v>25</v>
      </c>
      <c r="S32" t="s">
        <v>24</v>
      </c>
      <c r="T32" s="6">
        <v>0</v>
      </c>
      <c r="U32" s="6">
        <v>0</v>
      </c>
      <c r="V32" s="6">
        <v>0</v>
      </c>
      <c r="W32" s="5">
        <v>0</v>
      </c>
      <c r="X32" s="6">
        <f>+Excel_519CONDOR[[#This Row],[Ptos.Total]]-Excel_519CONDOR[[#This Row],[Ptos.PO]]</f>
        <v>0</v>
      </c>
      <c r="Y32" s="6">
        <v>0</v>
      </c>
      <c r="Z32" s="6">
        <v>149.40652500000002</v>
      </c>
      <c r="AA32" s="5">
        <f>+Excel_519CONDOR[[#This Row],[Ptos.Total]]-Excel_519CONDOR[[#This Row],[Ptos.Nilo]]</f>
        <v>-149.40652500000002</v>
      </c>
      <c r="AB32"/>
      <c r="AC32"/>
      <c r="AD32"/>
      <c r="AE32"/>
      <c r="AF32"/>
      <c r="AG32"/>
      <c r="AH32"/>
      <c r="AI32"/>
    </row>
    <row r="33" spans="1:35" x14ac:dyDescent="0.25">
      <c r="A33" t="s">
        <v>17</v>
      </c>
      <c r="B33" t="s">
        <v>18</v>
      </c>
      <c r="C33" t="s">
        <v>19</v>
      </c>
      <c r="D33" t="s">
        <v>84</v>
      </c>
      <c r="E33">
        <v>8309465</v>
      </c>
      <c r="F33" t="s">
        <v>85</v>
      </c>
      <c r="G33" t="s">
        <v>22</v>
      </c>
      <c r="H33" t="s">
        <v>23</v>
      </c>
      <c r="I33" s="1">
        <v>44645</v>
      </c>
      <c r="J33" s="1">
        <v>44685</v>
      </c>
      <c r="K33" s="11">
        <f>+Excel_519CONDOR[[#This Row],[Fx.r]]</f>
        <v>44685</v>
      </c>
      <c r="L33" s="1">
        <v>44685</v>
      </c>
      <c r="M33" s="1"/>
      <c r="N33" s="1">
        <v>45077</v>
      </c>
      <c r="O33" s="1">
        <v>45120</v>
      </c>
      <c r="P33" s="1" t="s">
        <v>24</v>
      </c>
      <c r="Q33" t="s">
        <v>25</v>
      </c>
      <c r="R33" t="s">
        <v>25</v>
      </c>
      <c r="S33" t="s">
        <v>3507</v>
      </c>
      <c r="T33" s="6">
        <v>117.46990197896957</v>
      </c>
      <c r="U33" s="6">
        <v>8.4279997944831848</v>
      </c>
      <c r="V33" s="6">
        <v>11.688250839047669</v>
      </c>
      <c r="W33" s="5">
        <v>137.58615261250043</v>
      </c>
      <c r="X33" s="6">
        <f>+Excel_519CONDOR[[#This Row],[Ptos.Total]]-Excel_519CONDOR[[#This Row],[Ptos.PO]]</f>
        <v>72.813784612500427</v>
      </c>
      <c r="Y33" s="6">
        <v>64.772368</v>
      </c>
      <c r="Z33" s="6">
        <v>71.884132000000022</v>
      </c>
      <c r="AA33" s="5">
        <f>+Excel_519CONDOR[[#This Row],[Ptos.Total]]-Excel_519CONDOR[[#This Row],[Ptos.Nilo]]</f>
        <v>65.702020612500405</v>
      </c>
      <c r="AB33"/>
      <c r="AC33"/>
      <c r="AD33"/>
      <c r="AE33"/>
      <c r="AF33"/>
      <c r="AG33"/>
      <c r="AH33"/>
      <c r="AI33"/>
    </row>
    <row r="34" spans="1:35" x14ac:dyDescent="0.25">
      <c r="A34" t="s">
        <v>17</v>
      </c>
      <c r="B34" t="s">
        <v>18</v>
      </c>
      <c r="C34" t="s">
        <v>19</v>
      </c>
      <c r="D34" t="s">
        <v>86</v>
      </c>
      <c r="E34">
        <v>8309886</v>
      </c>
      <c r="F34" t="s">
        <v>83</v>
      </c>
      <c r="G34" t="s">
        <v>22</v>
      </c>
      <c r="H34" t="s">
        <v>23</v>
      </c>
      <c r="I34" s="1">
        <v>44645</v>
      </c>
      <c r="J34" s="1">
        <v>44645</v>
      </c>
      <c r="K34" s="11">
        <f>+Excel_519CONDOR[[#This Row],[Fx.r]]</f>
        <v>44645</v>
      </c>
      <c r="L34" s="1">
        <v>44999</v>
      </c>
      <c r="M34" s="1"/>
      <c r="N34" s="1">
        <v>45127</v>
      </c>
      <c r="O34" s="1">
        <v>45161</v>
      </c>
      <c r="P34" s="1" t="s">
        <v>24</v>
      </c>
      <c r="Q34" t="s">
        <v>25</v>
      </c>
      <c r="R34" t="s">
        <v>25</v>
      </c>
      <c r="S34" t="s">
        <v>24</v>
      </c>
      <c r="T34" s="6">
        <v>20.022700190544128</v>
      </c>
      <c r="U34" s="6">
        <v>4.5639998912811279</v>
      </c>
      <c r="V34" s="6">
        <v>11.177901701893241</v>
      </c>
      <c r="W34" s="5">
        <v>35.764601783718497</v>
      </c>
      <c r="X34" s="6">
        <f>+Excel_519CONDOR[[#This Row],[Ptos.Total]]-Excel_519CONDOR[[#This Row],[Ptos.PO]]</f>
        <v>-5.2683352162814998</v>
      </c>
      <c r="Y34" s="6">
        <v>41.032936999999997</v>
      </c>
      <c r="Z34" s="6">
        <v>41.032937000000004</v>
      </c>
      <c r="AA34" s="5">
        <f>+Excel_519CONDOR[[#This Row],[Ptos.Total]]-Excel_519CONDOR[[#This Row],[Ptos.Nilo]]</f>
        <v>-5.2683352162815069</v>
      </c>
      <c r="AB34"/>
      <c r="AC34"/>
      <c r="AD34"/>
      <c r="AE34"/>
      <c r="AF34"/>
      <c r="AG34"/>
      <c r="AH34"/>
      <c r="AI34"/>
    </row>
    <row r="35" spans="1:35" x14ac:dyDescent="0.25">
      <c r="A35" t="s">
        <v>17</v>
      </c>
      <c r="B35" t="s">
        <v>18</v>
      </c>
      <c r="C35" t="s">
        <v>19</v>
      </c>
      <c r="D35" t="s">
        <v>3508</v>
      </c>
      <c r="E35">
        <v>8309966</v>
      </c>
      <c r="F35" t="s">
        <v>83</v>
      </c>
      <c r="G35" t="s">
        <v>22</v>
      </c>
      <c r="H35" t="s">
        <v>23</v>
      </c>
      <c r="I35" s="1">
        <v>44645</v>
      </c>
      <c r="J35" s="1">
        <v>44645</v>
      </c>
      <c r="K35" s="11">
        <f>+Excel_519CONDOR[[#This Row],[Fx.r]]</f>
        <v>44645</v>
      </c>
      <c r="L35" s="1">
        <v>44999</v>
      </c>
      <c r="M35" s="1"/>
      <c r="N35" s="1">
        <v>45127</v>
      </c>
      <c r="O35" s="1">
        <v>45166</v>
      </c>
      <c r="P35" s="1" t="s">
        <v>25</v>
      </c>
      <c r="Q35" t="s">
        <v>25</v>
      </c>
      <c r="R35" t="s">
        <v>25</v>
      </c>
      <c r="S35" t="s">
        <v>3509</v>
      </c>
      <c r="T35" s="5">
        <v>0</v>
      </c>
      <c r="U35" s="5">
        <v>0</v>
      </c>
      <c r="V35" s="5">
        <v>0</v>
      </c>
      <c r="W35" s="5">
        <v>0</v>
      </c>
      <c r="X35" s="6">
        <f>+Excel_519CONDOR[[#This Row],[Ptos.Total]]-Excel_519CONDOR[[#This Row],[Ptos.PO]]</f>
        <v>-19.233827999999999</v>
      </c>
      <c r="Y35" s="6">
        <v>19.233827999999999</v>
      </c>
      <c r="Z35" s="6">
        <v>63.801268000000015</v>
      </c>
      <c r="AA35" s="5">
        <f>+Excel_519CONDOR[[#This Row],[Ptos.Total]]-Excel_519CONDOR[[#This Row],[Ptos.Nilo]]</f>
        <v>-63.801268000000015</v>
      </c>
      <c r="AB35"/>
      <c r="AC35"/>
      <c r="AD35"/>
      <c r="AE35"/>
      <c r="AF35"/>
      <c r="AG35"/>
      <c r="AH35"/>
      <c r="AI35"/>
    </row>
    <row r="36" spans="1:35" x14ac:dyDescent="0.25">
      <c r="A36" t="s">
        <v>17</v>
      </c>
      <c r="B36" t="s">
        <v>18</v>
      </c>
      <c r="C36" t="s">
        <v>19</v>
      </c>
      <c r="D36" t="s">
        <v>87</v>
      </c>
      <c r="E36">
        <v>8309972</v>
      </c>
      <c r="F36" t="s">
        <v>88</v>
      </c>
      <c r="G36" t="s">
        <v>70</v>
      </c>
      <c r="H36" t="s">
        <v>71</v>
      </c>
      <c r="I36" s="1">
        <v>44666</v>
      </c>
      <c r="J36" s="1">
        <v>44685</v>
      </c>
      <c r="K36" s="11">
        <f>+Excel_519CONDOR[[#This Row],[Fx.r]]</f>
        <v>44685</v>
      </c>
      <c r="L36" s="1">
        <v>44685</v>
      </c>
      <c r="M36" s="1"/>
      <c r="N36" s="1">
        <v>45138</v>
      </c>
      <c r="O36" s="1">
        <v>45229</v>
      </c>
      <c r="P36" s="1" t="s">
        <v>24</v>
      </c>
      <c r="Q36" t="s">
        <v>25</v>
      </c>
      <c r="R36" t="s">
        <v>25</v>
      </c>
      <c r="S36" t="s">
        <v>24</v>
      </c>
      <c r="T36" s="6">
        <v>12.01090008020401</v>
      </c>
      <c r="U36" s="6">
        <v>0.69999998807907104</v>
      </c>
      <c r="V36" s="6">
        <v>5.0126329195840356</v>
      </c>
      <c r="W36" s="5">
        <v>17.723532987867117</v>
      </c>
      <c r="X36" s="6">
        <f>+Excel_519CONDOR[[#This Row],[Ptos.Total]]-Excel_519CONDOR[[#This Row],[Ptos.PO]]</f>
        <v>17.723532987867117</v>
      </c>
      <c r="Y36" s="6">
        <v>0</v>
      </c>
      <c r="Z36" s="6">
        <v>3.6138329999999996</v>
      </c>
      <c r="AA36" s="5">
        <f>+Excel_519CONDOR[[#This Row],[Ptos.Total]]-Excel_519CONDOR[[#This Row],[Ptos.Nilo]]</f>
        <v>14.109699987867117</v>
      </c>
      <c r="AB36"/>
      <c r="AC36"/>
      <c r="AD36"/>
      <c r="AE36"/>
      <c r="AF36"/>
      <c r="AG36"/>
      <c r="AH36"/>
      <c r="AI36"/>
    </row>
    <row r="37" spans="1:35" x14ac:dyDescent="0.25">
      <c r="A37" t="s">
        <v>17</v>
      </c>
      <c r="B37" t="s">
        <v>18</v>
      </c>
      <c r="C37" t="s">
        <v>19</v>
      </c>
      <c r="D37" t="s">
        <v>89</v>
      </c>
      <c r="E37">
        <v>8309973</v>
      </c>
      <c r="F37" t="s">
        <v>90</v>
      </c>
      <c r="G37" t="s">
        <v>70</v>
      </c>
      <c r="H37" t="s">
        <v>71</v>
      </c>
      <c r="I37" s="1">
        <v>44658</v>
      </c>
      <c r="J37" s="1">
        <v>44685</v>
      </c>
      <c r="K37" s="11">
        <f>+Excel_519CONDOR[[#This Row],[Fx.r]]</f>
        <v>44685</v>
      </c>
      <c r="L37" s="1">
        <v>44685</v>
      </c>
      <c r="M37" s="1"/>
      <c r="N37" s="1">
        <v>45315</v>
      </c>
      <c r="O37" s="1">
        <v>45315</v>
      </c>
      <c r="P37" s="1" t="s">
        <v>25</v>
      </c>
      <c r="Q37" t="s">
        <v>25</v>
      </c>
      <c r="R37" t="s">
        <v>25</v>
      </c>
      <c r="S37" t="s">
        <v>3510</v>
      </c>
      <c r="T37" s="5">
        <v>22.331099629402161</v>
      </c>
      <c r="U37" s="5">
        <v>4.5639998912811279</v>
      </c>
      <c r="V37" s="5">
        <v>11.52111271172379</v>
      </c>
      <c r="W37" s="5">
        <v>38.416212232407076</v>
      </c>
      <c r="X37" s="6">
        <f>+Excel_519CONDOR[[#This Row],[Ptos.Total]]-Excel_519CONDOR[[#This Row],[Ptos.PO]]</f>
        <v>38.416212232407076</v>
      </c>
      <c r="Y37" s="6">
        <v>0</v>
      </c>
      <c r="Z37" s="6">
        <v>9.4356329999999993</v>
      </c>
      <c r="AA37" s="5">
        <f>+Excel_519CONDOR[[#This Row],[Ptos.Total]]-Excel_519CONDOR[[#This Row],[Ptos.Nilo]]</f>
        <v>28.980579232407077</v>
      </c>
      <c r="AB37"/>
      <c r="AC37"/>
      <c r="AD37"/>
      <c r="AE37"/>
      <c r="AF37"/>
      <c r="AG37"/>
      <c r="AH37"/>
      <c r="AI37"/>
    </row>
    <row r="38" spans="1:35" x14ac:dyDescent="0.25">
      <c r="A38" t="s">
        <v>17</v>
      </c>
      <c r="B38" t="s">
        <v>18</v>
      </c>
      <c r="C38" t="s">
        <v>19</v>
      </c>
      <c r="D38" t="s">
        <v>3511</v>
      </c>
      <c r="E38">
        <v>8309978</v>
      </c>
      <c r="F38" t="s">
        <v>91</v>
      </c>
      <c r="G38" t="s">
        <v>22</v>
      </c>
      <c r="H38" t="s">
        <v>23</v>
      </c>
      <c r="I38" s="1">
        <v>44952</v>
      </c>
      <c r="J38" s="1">
        <v>45065</v>
      </c>
      <c r="K38" s="11">
        <f>+Excel_519CONDOR[[#This Row],[Fx.r]]</f>
        <v>45065</v>
      </c>
      <c r="L38" s="1">
        <v>44952</v>
      </c>
      <c r="M38" s="1"/>
      <c r="N38" s="1">
        <v>45062</v>
      </c>
      <c r="O38" s="1">
        <v>45096</v>
      </c>
      <c r="P38" s="1" t="s">
        <v>25</v>
      </c>
      <c r="Q38" t="s">
        <v>25</v>
      </c>
      <c r="R38" t="s">
        <v>25</v>
      </c>
      <c r="S38" t="s">
        <v>3512</v>
      </c>
      <c r="T38" s="5">
        <v>0</v>
      </c>
      <c r="U38" s="5">
        <v>0</v>
      </c>
      <c r="V38" s="5">
        <v>0</v>
      </c>
      <c r="W38" s="5">
        <v>0</v>
      </c>
      <c r="X38" s="6">
        <f>+Excel_519CONDOR[[#This Row],[Ptos.Total]]-Excel_519CONDOR[[#This Row],[Ptos.PO]]</f>
        <v>0</v>
      </c>
      <c r="Y38" s="6">
        <v>0</v>
      </c>
      <c r="Z38" s="6">
        <v>641.47794899999985</v>
      </c>
      <c r="AA38" s="5">
        <f>+Excel_519CONDOR[[#This Row],[Ptos.Total]]-Excel_519CONDOR[[#This Row],[Ptos.Nilo]]</f>
        <v>-641.47794899999985</v>
      </c>
      <c r="AB38"/>
      <c r="AC38"/>
      <c r="AD38"/>
      <c r="AE38"/>
      <c r="AF38"/>
      <c r="AG38"/>
      <c r="AH38"/>
      <c r="AI38"/>
    </row>
    <row r="39" spans="1:35" x14ac:dyDescent="0.25">
      <c r="A39" t="s">
        <v>17</v>
      </c>
      <c r="B39" t="s">
        <v>18</v>
      </c>
      <c r="C39" t="s">
        <v>19</v>
      </c>
      <c r="D39" t="s">
        <v>92</v>
      </c>
      <c r="E39">
        <v>8311419</v>
      </c>
      <c r="F39" t="s">
        <v>91</v>
      </c>
      <c r="G39" t="s">
        <v>22</v>
      </c>
      <c r="H39" t="s">
        <v>23</v>
      </c>
      <c r="I39" s="1">
        <v>44666</v>
      </c>
      <c r="J39" s="1">
        <v>44685</v>
      </c>
      <c r="K39" s="11">
        <f>+Excel_519CONDOR[[#This Row],[Fx.r]]</f>
        <v>44685</v>
      </c>
      <c r="L39" s="1">
        <v>44685</v>
      </c>
      <c r="M39" s="1"/>
      <c r="N39" s="1">
        <v>45127</v>
      </c>
      <c r="O39" s="1">
        <v>45169</v>
      </c>
      <c r="P39" s="1" t="s">
        <v>24</v>
      </c>
      <c r="Q39" t="s">
        <v>25</v>
      </c>
      <c r="R39" t="s">
        <v>25</v>
      </c>
      <c r="S39" t="s">
        <v>24</v>
      </c>
      <c r="T39" s="6">
        <v>30.773999899625778</v>
      </c>
      <c r="U39" s="6">
        <v>4.5639998912811279</v>
      </c>
      <c r="V39" s="6">
        <v>11.995976683808074</v>
      </c>
      <c r="W39" s="5">
        <v>47.33397647471498</v>
      </c>
      <c r="X39" s="6">
        <f>+Excel_519CONDOR[[#This Row],[Ptos.Total]]-Excel_519CONDOR[[#This Row],[Ptos.PO]]</f>
        <v>2.8736304747149788</v>
      </c>
      <c r="Y39" s="6">
        <v>44.460346000000001</v>
      </c>
      <c r="Z39" s="6">
        <v>44.460346000000001</v>
      </c>
      <c r="AA39" s="5">
        <f>+Excel_519CONDOR[[#This Row],[Ptos.Total]]-Excel_519CONDOR[[#This Row],[Ptos.Nilo]]</f>
        <v>2.8736304747149788</v>
      </c>
      <c r="AB39"/>
      <c r="AC39"/>
      <c r="AD39"/>
      <c r="AE39"/>
      <c r="AF39"/>
      <c r="AG39"/>
      <c r="AH39"/>
      <c r="AI39"/>
    </row>
    <row r="40" spans="1:35" x14ac:dyDescent="0.25">
      <c r="A40" t="s">
        <v>17</v>
      </c>
      <c r="B40" t="s">
        <v>18</v>
      </c>
      <c r="C40" t="s">
        <v>19</v>
      </c>
      <c r="D40" t="s">
        <v>93</v>
      </c>
      <c r="E40">
        <v>8311502</v>
      </c>
      <c r="F40" t="s">
        <v>91</v>
      </c>
      <c r="G40" t="s">
        <v>22</v>
      </c>
      <c r="H40" t="s">
        <v>23</v>
      </c>
      <c r="I40" s="1">
        <v>44669</v>
      </c>
      <c r="J40" s="1">
        <v>44669</v>
      </c>
      <c r="K40" s="11">
        <f>+Excel_519CONDOR[[#This Row],[Fx.r]]</f>
        <v>44669</v>
      </c>
      <c r="L40" s="1">
        <v>44669</v>
      </c>
      <c r="M40" s="1"/>
      <c r="N40" s="1">
        <v>45065</v>
      </c>
      <c r="O40" s="1">
        <v>45118</v>
      </c>
      <c r="P40" s="1" t="s">
        <v>25</v>
      </c>
      <c r="Q40" t="s">
        <v>25</v>
      </c>
      <c r="R40" t="s">
        <v>25</v>
      </c>
      <c r="S40" t="s">
        <v>3513</v>
      </c>
      <c r="T40" s="6">
        <v>129.61839808523655</v>
      </c>
      <c r="U40" s="6">
        <v>8.4279997944831848</v>
      </c>
      <c r="V40" s="6">
        <v>19.685881165449359</v>
      </c>
      <c r="W40" s="5">
        <v>157.73227904516909</v>
      </c>
      <c r="X40" s="6">
        <f>+Excel_519CONDOR[[#This Row],[Ptos.Total]]-Excel_519CONDOR[[#This Row],[Ptos.PO]]</f>
        <v>-40.213102954830902</v>
      </c>
      <c r="Y40" s="6">
        <v>197.945382</v>
      </c>
      <c r="Z40" s="6">
        <v>200.77606699999998</v>
      </c>
      <c r="AA40" s="5">
        <f>+Excel_519CONDOR[[#This Row],[Ptos.Total]]-Excel_519CONDOR[[#This Row],[Ptos.Nilo]]</f>
        <v>-43.04378795483089</v>
      </c>
      <c r="AB40"/>
      <c r="AC40"/>
      <c r="AD40"/>
      <c r="AE40"/>
      <c r="AF40"/>
      <c r="AG40"/>
      <c r="AH40"/>
      <c r="AI40"/>
    </row>
    <row r="41" spans="1:35" x14ac:dyDescent="0.25">
      <c r="A41" t="s">
        <v>17</v>
      </c>
      <c r="B41" t="s">
        <v>18</v>
      </c>
      <c r="C41" t="s">
        <v>19</v>
      </c>
      <c r="D41" t="s">
        <v>94</v>
      </c>
      <c r="E41">
        <v>8312840</v>
      </c>
      <c r="F41" t="s">
        <v>83</v>
      </c>
      <c r="G41" t="s">
        <v>22</v>
      </c>
      <c r="H41" t="s">
        <v>23</v>
      </c>
      <c r="I41" s="1">
        <v>44659</v>
      </c>
      <c r="J41" s="1">
        <v>44685</v>
      </c>
      <c r="K41" s="11">
        <f>+Excel_519CONDOR[[#This Row],[Fx.r]]</f>
        <v>44685</v>
      </c>
      <c r="L41" s="1">
        <v>44685</v>
      </c>
      <c r="M41" s="1"/>
      <c r="N41" s="1">
        <v>45106</v>
      </c>
      <c r="O41" s="1">
        <v>45160</v>
      </c>
      <c r="P41" s="1" t="s">
        <v>25</v>
      </c>
      <c r="Q41" t="s">
        <v>25</v>
      </c>
      <c r="R41" t="s">
        <v>25</v>
      </c>
      <c r="S41" t="s">
        <v>3514</v>
      </c>
      <c r="T41" s="5">
        <v>45.479799419641495</v>
      </c>
      <c r="U41" s="5">
        <v>0.69999998807907104</v>
      </c>
      <c r="V41" s="5">
        <v>13.115407589389207</v>
      </c>
      <c r="W41" s="5">
        <v>59.295206997109773</v>
      </c>
      <c r="X41" s="6">
        <f>+Excel_519CONDOR[[#This Row],[Ptos.Total]]-Excel_519CONDOR[[#This Row],[Ptos.PO]]</f>
        <v>53.24043599710977</v>
      </c>
      <c r="Y41" s="6">
        <v>6.0547710000000006</v>
      </c>
      <c r="Z41" s="6">
        <v>86.116378000000012</v>
      </c>
      <c r="AA41" s="5">
        <f>+Excel_519CONDOR[[#This Row],[Ptos.Total]]-Excel_519CONDOR[[#This Row],[Ptos.Nilo]]</f>
        <v>-26.821171002890239</v>
      </c>
      <c r="AB41"/>
      <c r="AC41"/>
      <c r="AD41"/>
      <c r="AE41"/>
      <c r="AF41"/>
      <c r="AG41"/>
      <c r="AH41"/>
      <c r="AI41"/>
    </row>
    <row r="42" spans="1:35" x14ac:dyDescent="0.25">
      <c r="A42" t="s">
        <v>17</v>
      </c>
      <c r="B42" t="s">
        <v>18</v>
      </c>
      <c r="C42" t="s">
        <v>19</v>
      </c>
      <c r="D42" t="s">
        <v>95</v>
      </c>
      <c r="E42">
        <v>8312867</v>
      </c>
      <c r="F42" t="s">
        <v>85</v>
      </c>
      <c r="G42" t="s">
        <v>22</v>
      </c>
      <c r="H42" t="s">
        <v>23</v>
      </c>
      <c r="I42" s="1">
        <v>44659</v>
      </c>
      <c r="J42" s="1">
        <v>44685</v>
      </c>
      <c r="K42" s="11">
        <f>+Excel_519CONDOR[[#This Row],[Fx.r]]</f>
        <v>44685</v>
      </c>
      <c r="L42" s="1">
        <v>44685</v>
      </c>
      <c r="M42" s="1"/>
      <c r="N42" s="1">
        <v>45106</v>
      </c>
      <c r="O42" s="1">
        <v>45166</v>
      </c>
      <c r="P42" s="1" t="s">
        <v>25</v>
      </c>
      <c r="Q42" t="s">
        <v>25</v>
      </c>
      <c r="R42" t="s">
        <v>25</v>
      </c>
      <c r="S42" t="s">
        <v>24</v>
      </c>
      <c r="T42" s="5">
        <v>33.905299425125122</v>
      </c>
      <c r="U42" s="5">
        <v>0.69999998807907104</v>
      </c>
      <c r="V42" s="5">
        <v>12.23493063207777</v>
      </c>
      <c r="W42" s="5">
        <v>46.840230045281963</v>
      </c>
      <c r="X42" s="6">
        <f>+Excel_519CONDOR[[#This Row],[Ptos.Total]]-Excel_519CONDOR[[#This Row],[Ptos.PO]]</f>
        <v>-9.9262719547180325</v>
      </c>
      <c r="Y42" s="6">
        <v>56.766501999999996</v>
      </c>
      <c r="Z42" s="6">
        <v>56.76650200000001</v>
      </c>
      <c r="AA42" s="5">
        <f>+Excel_519CONDOR[[#This Row],[Ptos.Total]]-Excel_519CONDOR[[#This Row],[Ptos.Nilo]]</f>
        <v>-9.9262719547180467</v>
      </c>
      <c r="AB42"/>
      <c r="AC42"/>
      <c r="AD42"/>
      <c r="AE42"/>
      <c r="AF42"/>
      <c r="AG42"/>
      <c r="AH42"/>
      <c r="AI42"/>
    </row>
    <row r="43" spans="1:35" x14ac:dyDescent="0.25">
      <c r="A43" t="s">
        <v>17</v>
      </c>
      <c r="B43" t="s">
        <v>18</v>
      </c>
      <c r="C43" t="s">
        <v>19</v>
      </c>
      <c r="D43" t="s">
        <v>96</v>
      </c>
      <c r="E43">
        <v>8312875</v>
      </c>
      <c r="F43" t="s">
        <v>97</v>
      </c>
      <c r="G43" t="s">
        <v>22</v>
      </c>
      <c r="H43" t="s">
        <v>23</v>
      </c>
      <c r="I43" s="1">
        <v>44669</v>
      </c>
      <c r="J43" s="1">
        <v>44669</v>
      </c>
      <c r="K43" s="11">
        <f>+Excel_519CONDOR[[#This Row],[Fx.r]]</f>
        <v>44669</v>
      </c>
      <c r="L43" s="1">
        <v>44669</v>
      </c>
      <c r="M43" s="1"/>
      <c r="N43" s="1">
        <v>44673</v>
      </c>
      <c r="O43" s="1">
        <v>44713</v>
      </c>
      <c r="P43" s="1" t="s">
        <v>24</v>
      </c>
      <c r="Q43" t="s">
        <v>25</v>
      </c>
      <c r="R43" t="s">
        <v>25</v>
      </c>
      <c r="S43" t="s">
        <v>24</v>
      </c>
      <c r="T43" s="5">
        <v>0</v>
      </c>
      <c r="U43" s="5">
        <v>0</v>
      </c>
      <c r="V43" s="5">
        <v>6.0093998312950134</v>
      </c>
      <c r="W43" s="5">
        <v>6.0093998312950134</v>
      </c>
      <c r="X43" s="6">
        <f>+Excel_519CONDOR[[#This Row],[Ptos.Total]]-Excel_519CONDOR[[#This Row],[Ptos.PO]]</f>
        <v>6.0093998312950134</v>
      </c>
      <c r="Y43" s="6">
        <v>0</v>
      </c>
      <c r="Z43" s="6">
        <v>0.44629200000000002</v>
      </c>
      <c r="AA43" s="5">
        <f>+Excel_519CONDOR[[#This Row],[Ptos.Total]]-Excel_519CONDOR[[#This Row],[Ptos.Nilo]]</f>
        <v>5.5631078312950137</v>
      </c>
      <c r="AB43"/>
      <c r="AC43"/>
      <c r="AD43"/>
      <c r="AE43"/>
      <c r="AF43"/>
      <c r="AG43"/>
      <c r="AH43"/>
      <c r="AI43"/>
    </row>
    <row r="44" spans="1:35" x14ac:dyDescent="0.25">
      <c r="A44" t="s">
        <v>17</v>
      </c>
      <c r="B44" t="s">
        <v>18</v>
      </c>
      <c r="C44" t="s">
        <v>19</v>
      </c>
      <c r="D44" t="s">
        <v>98</v>
      </c>
      <c r="E44">
        <v>8312882</v>
      </c>
      <c r="F44" t="s">
        <v>85</v>
      </c>
      <c r="G44" t="s">
        <v>22</v>
      </c>
      <c r="H44" t="s">
        <v>23</v>
      </c>
      <c r="I44" s="1">
        <v>44660</v>
      </c>
      <c r="J44" s="1">
        <v>44685</v>
      </c>
      <c r="K44" s="11">
        <f>+Excel_519CONDOR[[#This Row],[Fx.r]]</f>
        <v>44685</v>
      </c>
      <c r="L44" s="1">
        <v>44685</v>
      </c>
      <c r="M44" s="1"/>
      <c r="N44" s="1">
        <v>45127</v>
      </c>
      <c r="O44" s="1">
        <v>45161</v>
      </c>
      <c r="P44" s="1" t="s">
        <v>24</v>
      </c>
      <c r="Q44" t="s">
        <v>25</v>
      </c>
      <c r="R44" t="s">
        <v>25</v>
      </c>
      <c r="S44" t="s">
        <v>3515</v>
      </c>
      <c r="T44" s="5">
        <v>36.772099941968918</v>
      </c>
      <c r="U44" s="5">
        <v>0.69999998807907104</v>
      </c>
      <c r="V44" s="5">
        <v>12.619996728072568</v>
      </c>
      <c r="W44" s="5">
        <v>50.092096658120553</v>
      </c>
      <c r="X44" s="6">
        <f>+Excel_519CONDOR[[#This Row],[Ptos.Total]]-Excel_519CONDOR[[#This Row],[Ptos.PO]]</f>
        <v>-18.642511341879441</v>
      </c>
      <c r="Y44" s="6">
        <v>68.734607999999994</v>
      </c>
      <c r="Z44" s="6">
        <v>68.734608000000009</v>
      </c>
      <c r="AA44" s="5">
        <f>+Excel_519CONDOR[[#This Row],[Ptos.Total]]-Excel_519CONDOR[[#This Row],[Ptos.Nilo]]</f>
        <v>-18.642511341879455</v>
      </c>
      <c r="AB44"/>
      <c r="AC44"/>
      <c r="AD44"/>
      <c r="AE44"/>
      <c r="AF44"/>
      <c r="AG44"/>
      <c r="AH44"/>
      <c r="AI44"/>
    </row>
    <row r="45" spans="1:35" x14ac:dyDescent="0.25">
      <c r="A45" t="s">
        <v>17</v>
      </c>
      <c r="B45" t="s">
        <v>18</v>
      </c>
      <c r="C45" t="s">
        <v>19</v>
      </c>
      <c r="D45" t="s">
        <v>99</v>
      </c>
      <c r="E45">
        <v>8312886</v>
      </c>
      <c r="F45" t="s">
        <v>91</v>
      </c>
      <c r="G45" t="s">
        <v>22</v>
      </c>
      <c r="H45" t="s">
        <v>23</v>
      </c>
      <c r="I45" s="1">
        <v>44641</v>
      </c>
      <c r="J45" s="1">
        <v>44669</v>
      </c>
      <c r="K45" s="11">
        <f>+Excel_519CONDOR[[#This Row],[Fx.r]]</f>
        <v>44669</v>
      </c>
      <c r="L45" s="1">
        <v>44642</v>
      </c>
      <c r="M45" s="1"/>
      <c r="N45" s="1">
        <v>45077</v>
      </c>
      <c r="O45" s="1">
        <v>45121</v>
      </c>
      <c r="P45" s="1" t="s">
        <v>24</v>
      </c>
      <c r="Q45" t="s">
        <v>25</v>
      </c>
      <c r="R45" t="s">
        <v>25</v>
      </c>
      <c r="S45" t="s">
        <v>3516</v>
      </c>
      <c r="T45" s="5">
        <v>66.697399540185927</v>
      </c>
      <c r="U45" s="5">
        <v>8.4279997944831848</v>
      </c>
      <c r="V45" s="5">
        <v>8.4745096375966114</v>
      </c>
      <c r="W45" s="5">
        <v>83.599908972265723</v>
      </c>
      <c r="X45" s="6">
        <f>+Excel_519CONDOR[[#This Row],[Ptos.Total]]-Excel_519CONDOR[[#This Row],[Ptos.PO]]</f>
        <v>28.95040897226572</v>
      </c>
      <c r="Y45" s="6">
        <v>54.649500000000003</v>
      </c>
      <c r="Z45" s="6">
        <v>57.236404000000007</v>
      </c>
      <c r="AA45" s="5">
        <f>+Excel_519CONDOR[[#This Row],[Ptos.Total]]-Excel_519CONDOR[[#This Row],[Ptos.Nilo]]</f>
        <v>26.363504972265716</v>
      </c>
      <c r="AB45"/>
      <c r="AC45"/>
      <c r="AD45"/>
      <c r="AE45"/>
      <c r="AF45"/>
      <c r="AG45"/>
      <c r="AH45"/>
      <c r="AI45"/>
    </row>
    <row r="46" spans="1:35" x14ac:dyDescent="0.25">
      <c r="A46" t="s">
        <v>17</v>
      </c>
      <c r="B46" t="s">
        <v>18</v>
      </c>
      <c r="C46" t="s">
        <v>19</v>
      </c>
      <c r="D46" t="s">
        <v>100</v>
      </c>
      <c r="E46">
        <v>8346783</v>
      </c>
      <c r="F46" t="s">
        <v>101</v>
      </c>
      <c r="G46" t="s">
        <v>70</v>
      </c>
      <c r="H46" t="s">
        <v>70</v>
      </c>
      <c r="I46" s="1">
        <v>44816</v>
      </c>
      <c r="J46" s="1">
        <v>44816</v>
      </c>
      <c r="K46" s="11">
        <f>+Excel_519CONDOR[[#This Row],[Fx.r]]</f>
        <v>44816</v>
      </c>
      <c r="L46" s="1">
        <v>44825</v>
      </c>
      <c r="M46" s="1">
        <v>45524</v>
      </c>
      <c r="O46" s="1"/>
      <c r="P46" s="1" t="s">
        <v>24</v>
      </c>
      <c r="Q46" t="s">
        <v>24</v>
      </c>
      <c r="R46" t="s">
        <v>25</v>
      </c>
      <c r="S46" t="s">
        <v>3517</v>
      </c>
      <c r="T46" s="6">
        <v>179.40178136612894</v>
      </c>
      <c r="U46" s="6">
        <v>0</v>
      </c>
      <c r="V46" s="6">
        <v>28.19292694457782</v>
      </c>
      <c r="W46" s="5">
        <v>207.59470831070678</v>
      </c>
      <c r="X46" s="6">
        <f>+Excel_519CONDOR[[#This Row],[Ptos.Total]]-Excel_519CONDOR[[#This Row],[Ptos.PO]]</f>
        <v>203.41470831070677</v>
      </c>
      <c r="Y46" s="6">
        <v>4.18</v>
      </c>
      <c r="Z46" s="6">
        <v>4.18</v>
      </c>
      <c r="AA46" s="5">
        <f>+Excel_519CONDOR[[#This Row],[Ptos.Total]]-Excel_519CONDOR[[#This Row],[Ptos.Nilo]]</f>
        <v>203.41470831070677</v>
      </c>
      <c r="AB46"/>
      <c r="AC46"/>
      <c r="AD46"/>
      <c r="AE46"/>
      <c r="AF46"/>
      <c r="AG46"/>
      <c r="AH46"/>
      <c r="AI46"/>
    </row>
    <row r="47" spans="1:35" x14ac:dyDescent="0.25">
      <c r="A47" t="s">
        <v>17</v>
      </c>
      <c r="B47" t="s">
        <v>18</v>
      </c>
      <c r="C47" t="s">
        <v>19</v>
      </c>
      <c r="D47" t="s">
        <v>3518</v>
      </c>
      <c r="E47">
        <v>8347009</v>
      </c>
      <c r="F47" t="s">
        <v>102</v>
      </c>
      <c r="G47" t="s">
        <v>22</v>
      </c>
      <c r="H47" t="s">
        <v>23</v>
      </c>
      <c r="I47" s="1"/>
      <c r="J47" s="1">
        <v>44841</v>
      </c>
      <c r="K47" s="11">
        <f>+Excel_519CONDOR[[#This Row],[Fx.r]]</f>
        <v>44841</v>
      </c>
      <c r="L47" s="1">
        <v>45638</v>
      </c>
      <c r="M47" s="1"/>
      <c r="N47" s="1">
        <v>45827</v>
      </c>
      <c r="O47" s="1">
        <v>45841</v>
      </c>
      <c r="P47" s="1" t="s">
        <v>24</v>
      </c>
      <c r="Q47" t="s">
        <v>25</v>
      </c>
      <c r="R47" t="s">
        <v>25</v>
      </c>
      <c r="S47" t="s">
        <v>3519</v>
      </c>
      <c r="T47" s="5">
        <v>271.97689270973206</v>
      </c>
      <c r="U47" s="5">
        <v>0</v>
      </c>
      <c r="V47" s="5">
        <v>0</v>
      </c>
      <c r="W47" s="5">
        <v>271.97689270973206</v>
      </c>
      <c r="X47" s="6">
        <f>+Excel_519CONDOR[[#This Row],[Ptos.Total]]-Excel_519CONDOR[[#This Row],[Ptos.PO]]</f>
        <v>-256.875527290268</v>
      </c>
      <c r="Y47" s="6">
        <v>528.85242000000005</v>
      </c>
      <c r="Z47" s="6">
        <v>528.85242000000005</v>
      </c>
      <c r="AA47" s="5">
        <f>+Excel_519CONDOR[[#This Row],[Ptos.Total]]-Excel_519CONDOR[[#This Row],[Ptos.Nilo]]</f>
        <v>-256.875527290268</v>
      </c>
      <c r="AB47"/>
      <c r="AC47"/>
      <c r="AD47"/>
      <c r="AE47"/>
      <c r="AF47"/>
      <c r="AG47"/>
      <c r="AH47"/>
      <c r="AI47"/>
    </row>
    <row r="48" spans="1:35" x14ac:dyDescent="0.25">
      <c r="A48" t="s">
        <v>17</v>
      </c>
      <c r="B48" t="s">
        <v>3520</v>
      </c>
      <c r="C48" t="s">
        <v>19</v>
      </c>
      <c r="D48" t="s">
        <v>3521</v>
      </c>
      <c r="E48">
        <v>8371112</v>
      </c>
      <c r="F48" t="s">
        <v>91</v>
      </c>
      <c r="G48" t="s">
        <v>22</v>
      </c>
      <c r="H48" t="s">
        <v>23</v>
      </c>
      <c r="I48" s="1"/>
      <c r="J48" s="1">
        <v>44798</v>
      </c>
      <c r="K48" s="11">
        <f>+Excel_519CONDOR[[#This Row],[Fx.r]]</f>
        <v>44798</v>
      </c>
      <c r="L48" s="1">
        <v>44799</v>
      </c>
      <c r="M48" s="1"/>
      <c r="N48" s="1">
        <v>44799</v>
      </c>
      <c r="O48" s="1">
        <v>44805</v>
      </c>
      <c r="P48" s="1" t="s">
        <v>24</v>
      </c>
      <c r="Q48" t="s">
        <v>25</v>
      </c>
      <c r="R48" t="s">
        <v>25</v>
      </c>
      <c r="S48" t="s">
        <v>3522</v>
      </c>
      <c r="T48" s="5">
        <v>118.41569983959198</v>
      </c>
      <c r="U48" s="5">
        <v>0</v>
      </c>
      <c r="V48" s="5">
        <v>0</v>
      </c>
      <c r="W48" s="5">
        <v>118.41569983959198</v>
      </c>
      <c r="X48" s="6">
        <f>+Excel_519CONDOR[[#This Row],[Ptos.Total]]-Excel_519CONDOR[[#This Row],[Ptos.PO]]</f>
        <v>-876.9644001604081</v>
      </c>
      <c r="Y48" s="6">
        <v>995.38010000000008</v>
      </c>
      <c r="Z48" s="6">
        <v>1</v>
      </c>
      <c r="AA48" s="5">
        <f>+Excel_519CONDOR[[#This Row],[Ptos.Total]]-Excel_519CONDOR[[#This Row],[Ptos.Nilo]]</f>
        <v>117.41569983959198</v>
      </c>
      <c r="AB48"/>
      <c r="AC48"/>
      <c r="AD48"/>
      <c r="AE48"/>
      <c r="AF48"/>
      <c r="AG48"/>
      <c r="AH48"/>
      <c r="AI48"/>
    </row>
    <row r="49" spans="1:35" x14ac:dyDescent="0.25">
      <c r="A49" t="s">
        <v>17</v>
      </c>
      <c r="B49" t="s">
        <v>103</v>
      </c>
      <c r="C49" t="s">
        <v>19</v>
      </c>
      <c r="D49" t="s">
        <v>3523</v>
      </c>
      <c r="E49">
        <v>8429003</v>
      </c>
      <c r="F49" t="s">
        <v>3524</v>
      </c>
      <c r="G49" t="s">
        <v>22</v>
      </c>
      <c r="H49" t="s">
        <v>23</v>
      </c>
      <c r="I49" s="1"/>
      <c r="J49" s="1">
        <v>44944</v>
      </c>
      <c r="K49" s="11">
        <f>+Excel_519CONDOR[[#This Row],[Fx.r]]</f>
        <v>44944</v>
      </c>
      <c r="L49" s="1">
        <v>44944</v>
      </c>
      <c r="M49" s="1"/>
      <c r="N49" s="1">
        <v>44946</v>
      </c>
      <c r="O49" s="1">
        <v>44964</v>
      </c>
      <c r="P49" s="1" t="s">
        <v>25</v>
      </c>
      <c r="Q49" t="s">
        <v>25</v>
      </c>
      <c r="R49" t="s">
        <v>25</v>
      </c>
      <c r="S49" t="s">
        <v>3525</v>
      </c>
      <c r="T49" s="6">
        <v>10.118399977684021</v>
      </c>
      <c r="U49" s="6">
        <v>0</v>
      </c>
      <c r="V49" s="6">
        <v>0</v>
      </c>
      <c r="W49" s="5">
        <v>10.118399977684021</v>
      </c>
      <c r="X49" s="6">
        <f>+Excel_519CONDOR[[#This Row],[Ptos.Total]]-Excel_519CONDOR[[#This Row],[Ptos.PO]]</f>
        <v>-82.814700022315975</v>
      </c>
      <c r="Y49" s="6">
        <v>92.933099999999996</v>
      </c>
      <c r="Z49" s="6">
        <v>8.4779480000000014</v>
      </c>
      <c r="AA49" s="5">
        <f>+Excel_519CONDOR[[#This Row],[Ptos.Total]]-Excel_519CONDOR[[#This Row],[Ptos.Nilo]]</f>
        <v>1.6404519776840196</v>
      </c>
      <c r="AB49"/>
      <c r="AC49"/>
      <c r="AD49"/>
      <c r="AE49"/>
      <c r="AF49"/>
      <c r="AG49"/>
      <c r="AH49"/>
      <c r="AI49"/>
    </row>
    <row r="50" spans="1:35" x14ac:dyDescent="0.25">
      <c r="A50" t="s">
        <v>17</v>
      </c>
      <c r="B50" t="s">
        <v>104</v>
      </c>
      <c r="C50" t="s">
        <v>19</v>
      </c>
      <c r="D50" t="s">
        <v>105</v>
      </c>
      <c r="E50">
        <v>8431098</v>
      </c>
      <c r="F50" t="s">
        <v>106</v>
      </c>
      <c r="G50" t="s">
        <v>29</v>
      </c>
      <c r="H50" t="s">
        <v>30</v>
      </c>
      <c r="I50" s="1">
        <v>45244</v>
      </c>
      <c r="J50" s="1">
        <v>45240</v>
      </c>
      <c r="K50" s="11">
        <f>+Excel_519CONDOR[[#This Row],[Fx.r]]</f>
        <v>45240</v>
      </c>
      <c r="L50" s="1">
        <v>45421</v>
      </c>
      <c r="M50" s="1"/>
      <c r="N50" s="1">
        <v>45777</v>
      </c>
      <c r="O50" s="1">
        <v>45825</v>
      </c>
      <c r="P50" s="1" t="s">
        <v>25</v>
      </c>
      <c r="Q50" t="s">
        <v>24</v>
      </c>
      <c r="R50" t="s">
        <v>25</v>
      </c>
      <c r="S50" t="s">
        <v>3504</v>
      </c>
      <c r="T50" s="5">
        <v>2279.115367397666</v>
      </c>
      <c r="U50" s="5">
        <v>0</v>
      </c>
      <c r="V50" s="5">
        <v>187.44283666714637</v>
      </c>
      <c r="W50" s="5">
        <v>2466.5582040648123</v>
      </c>
      <c r="X50" s="6">
        <f>+Excel_519CONDOR[[#This Row],[Ptos.Total]]-Excel_519CONDOR[[#This Row],[Ptos.PO]]</f>
        <v>289.84611806481189</v>
      </c>
      <c r="Y50" s="6">
        <v>2176.7120860000005</v>
      </c>
      <c r="Z50" s="6">
        <v>2176.712086</v>
      </c>
      <c r="AA50" s="5">
        <f>+Excel_519CONDOR[[#This Row],[Ptos.Total]]-Excel_519CONDOR[[#This Row],[Ptos.Nilo]]</f>
        <v>289.84611806481234</v>
      </c>
      <c r="AB50"/>
      <c r="AC50"/>
      <c r="AD50"/>
      <c r="AE50"/>
      <c r="AF50"/>
      <c r="AG50"/>
      <c r="AH50"/>
      <c r="AI50"/>
    </row>
    <row r="51" spans="1:35" x14ac:dyDescent="0.25">
      <c r="A51" t="s">
        <v>17</v>
      </c>
      <c r="B51" t="s">
        <v>104</v>
      </c>
      <c r="C51" t="s">
        <v>19</v>
      </c>
      <c r="D51" t="s">
        <v>107</v>
      </c>
      <c r="E51">
        <v>8435167</v>
      </c>
      <c r="F51" t="s">
        <v>106</v>
      </c>
      <c r="G51" t="s">
        <v>29</v>
      </c>
      <c r="H51" t="s">
        <v>30</v>
      </c>
      <c r="I51" s="1">
        <v>44979</v>
      </c>
      <c r="J51" s="1">
        <v>45693</v>
      </c>
      <c r="K51" s="11">
        <f>+Excel_519CONDOR[[#This Row],[Fx.r]]</f>
        <v>45693</v>
      </c>
      <c r="L51" s="1">
        <v>45329</v>
      </c>
      <c r="M51" s="1"/>
      <c r="N51" s="1">
        <v>45960</v>
      </c>
      <c r="O51" s="1">
        <v>45992</v>
      </c>
      <c r="P51" s="1" t="s">
        <v>24</v>
      </c>
      <c r="Q51" t="s">
        <v>24</v>
      </c>
      <c r="R51" t="s">
        <v>25</v>
      </c>
      <c r="S51" t="s">
        <v>3526</v>
      </c>
      <c r="T51" s="5">
        <v>1784.5853</v>
      </c>
      <c r="U51" s="5">
        <v>46.368000000000002</v>
      </c>
      <c r="V51" s="5">
        <v>148.177515</v>
      </c>
      <c r="W51" s="5">
        <v>1979.130815</v>
      </c>
      <c r="X51" s="6">
        <f>+Excel_519CONDOR[[#This Row],[Ptos.Total]]-Excel_519CONDOR[[#This Row],[Ptos.PO]]</f>
        <v>35.761851000000433</v>
      </c>
      <c r="Y51" s="6">
        <v>1943.3689639999996</v>
      </c>
      <c r="Z51" s="6">
        <v>1943.3689640000002</v>
      </c>
      <c r="AA51" s="5">
        <f>+Excel_519CONDOR[[#This Row],[Ptos.Total]]-Excel_519CONDOR[[#This Row],[Ptos.Nilo]]</f>
        <v>35.761850999999751</v>
      </c>
      <c r="AB51"/>
      <c r="AC51"/>
      <c r="AD51"/>
      <c r="AE51"/>
      <c r="AF51"/>
      <c r="AG51"/>
      <c r="AH51"/>
      <c r="AI51"/>
    </row>
    <row r="52" spans="1:35" x14ac:dyDescent="0.25">
      <c r="A52" t="s">
        <v>17</v>
      </c>
      <c r="B52" t="s">
        <v>108</v>
      </c>
      <c r="C52" t="s">
        <v>19</v>
      </c>
      <c r="D52" t="s">
        <v>109</v>
      </c>
      <c r="E52">
        <v>8453049</v>
      </c>
      <c r="F52" t="s">
        <v>110</v>
      </c>
      <c r="G52" t="s">
        <v>22</v>
      </c>
      <c r="H52" t="s">
        <v>23</v>
      </c>
      <c r="I52" s="1"/>
      <c r="J52" s="1">
        <v>45042</v>
      </c>
      <c r="K52" s="11">
        <f>+Excel_519CONDOR[[#This Row],[Fx.r]]</f>
        <v>45042</v>
      </c>
      <c r="L52" s="1">
        <v>45051</v>
      </c>
      <c r="M52" s="1"/>
      <c r="N52" s="1">
        <v>45051</v>
      </c>
      <c r="O52" s="1">
        <v>45055</v>
      </c>
      <c r="P52" s="1" t="s">
        <v>25</v>
      </c>
      <c r="Q52" t="s">
        <v>25</v>
      </c>
      <c r="R52" t="s">
        <v>25</v>
      </c>
      <c r="S52" t="s">
        <v>24</v>
      </c>
      <c r="T52" s="5">
        <v>10.074200063943863</v>
      </c>
      <c r="U52" s="5">
        <v>0</v>
      </c>
      <c r="V52" s="5">
        <v>0</v>
      </c>
      <c r="W52" s="5">
        <v>10.074200063943863</v>
      </c>
      <c r="X52" s="6">
        <f>+Excel_519CONDOR[[#This Row],[Ptos.Total]]-Excel_519CONDOR[[#This Row],[Ptos.PO]]</f>
        <v>-46.711313936056143</v>
      </c>
      <c r="Y52" s="6">
        <v>56.785514000000006</v>
      </c>
      <c r="Z52" s="6">
        <v>56.785513999999999</v>
      </c>
      <c r="AA52" s="5">
        <f>+Excel_519CONDOR[[#This Row],[Ptos.Total]]-Excel_519CONDOR[[#This Row],[Ptos.Nilo]]</f>
        <v>-46.711313936056136</v>
      </c>
      <c r="AB52"/>
      <c r="AC52"/>
      <c r="AD52"/>
      <c r="AE52"/>
      <c r="AF52"/>
      <c r="AG52"/>
      <c r="AH52"/>
      <c r="AI52"/>
    </row>
    <row r="53" spans="1:35" x14ac:dyDescent="0.25">
      <c r="A53" t="s">
        <v>17</v>
      </c>
      <c r="B53" t="s">
        <v>104</v>
      </c>
      <c r="C53" t="s">
        <v>19</v>
      </c>
      <c r="D53" t="s">
        <v>111</v>
      </c>
      <c r="E53">
        <v>8458444</v>
      </c>
      <c r="F53" t="s">
        <v>112</v>
      </c>
      <c r="G53" t="s">
        <v>55</v>
      </c>
      <c r="H53" t="s">
        <v>56</v>
      </c>
      <c r="I53" s="1">
        <v>45317</v>
      </c>
      <c r="J53" s="1">
        <v>45315</v>
      </c>
      <c r="K53" s="11">
        <f>+Excel_519CONDOR[[#This Row],[Fx.r]]</f>
        <v>45315</v>
      </c>
      <c r="L53" s="1">
        <v>45421</v>
      </c>
      <c r="M53" s="1"/>
      <c r="N53" s="1">
        <v>46013</v>
      </c>
      <c r="O53" s="1"/>
      <c r="P53" s="1" t="s">
        <v>25</v>
      </c>
      <c r="Q53" t="s">
        <v>24</v>
      </c>
      <c r="R53" t="s">
        <v>25</v>
      </c>
      <c r="S53" t="s">
        <v>3504</v>
      </c>
      <c r="T53" s="5">
        <v>716.36840000000007</v>
      </c>
      <c r="U53" s="5">
        <v>0</v>
      </c>
      <c r="V53" s="5">
        <v>64.337557000000004</v>
      </c>
      <c r="W53" s="5">
        <v>780.70595700000013</v>
      </c>
      <c r="X53" s="6">
        <f>+Excel_519CONDOR[[#This Row],[Ptos.Total]]-Excel_519CONDOR[[#This Row],[Ptos.PO]]</f>
        <v>-1076.6221330000001</v>
      </c>
      <c r="Y53" s="6">
        <v>1857.3280900000002</v>
      </c>
      <c r="Z53" s="6">
        <v>87.685164</v>
      </c>
      <c r="AA53" s="5">
        <f>+Excel_519CONDOR[[#This Row],[Ptos.Total]]-Excel_519CONDOR[[#This Row],[Ptos.Nilo]]</f>
        <v>693.02079300000014</v>
      </c>
      <c r="AB53"/>
      <c r="AC53"/>
      <c r="AD53"/>
      <c r="AE53"/>
      <c r="AF53"/>
      <c r="AG53"/>
      <c r="AH53"/>
      <c r="AI53"/>
    </row>
    <row r="54" spans="1:35" x14ac:dyDescent="0.25">
      <c r="A54" t="s">
        <v>17</v>
      </c>
      <c r="B54" t="s">
        <v>104</v>
      </c>
      <c r="C54" t="s">
        <v>19</v>
      </c>
      <c r="D54" t="s">
        <v>113</v>
      </c>
      <c r="E54">
        <v>8459712</v>
      </c>
      <c r="F54" t="s">
        <v>106</v>
      </c>
      <c r="G54" t="s">
        <v>29</v>
      </c>
      <c r="H54" t="s">
        <v>30</v>
      </c>
      <c r="I54" s="1">
        <v>45313</v>
      </c>
      <c r="J54" s="1">
        <v>45315</v>
      </c>
      <c r="K54" s="11">
        <f>+Excel_519CONDOR[[#This Row],[Fx.r]]</f>
        <v>45315</v>
      </c>
      <c r="L54" s="1">
        <v>45756</v>
      </c>
      <c r="M54" s="1"/>
      <c r="N54" s="1">
        <v>45926</v>
      </c>
      <c r="O54" s="1">
        <v>45945</v>
      </c>
      <c r="P54" s="1" t="s">
        <v>25</v>
      </c>
      <c r="Q54" t="s">
        <v>24</v>
      </c>
      <c r="R54" t="s">
        <v>25</v>
      </c>
      <c r="S54" t="s">
        <v>3527</v>
      </c>
      <c r="T54" s="5">
        <v>699.71758414059877</v>
      </c>
      <c r="U54" s="5">
        <v>0</v>
      </c>
      <c r="V54" s="5">
        <v>67.250488176775207</v>
      </c>
      <c r="W54" s="5">
        <v>766.96807231737398</v>
      </c>
      <c r="X54" s="6">
        <f>+Excel_519CONDOR[[#This Row],[Ptos.Total]]-Excel_519CONDOR[[#This Row],[Ptos.PO]]</f>
        <v>-435.40533368262618</v>
      </c>
      <c r="Y54" s="6">
        <v>1202.3734060000002</v>
      </c>
      <c r="Z54" s="6">
        <v>1213.5827630000001</v>
      </c>
      <c r="AA54" s="5">
        <f>+Excel_519CONDOR[[#This Row],[Ptos.Total]]-Excel_519CONDOR[[#This Row],[Ptos.Nilo]]</f>
        <v>-446.61469068262613</v>
      </c>
      <c r="AB54"/>
      <c r="AC54"/>
      <c r="AD54"/>
      <c r="AE54"/>
      <c r="AF54"/>
      <c r="AG54"/>
      <c r="AH54"/>
      <c r="AI54"/>
    </row>
    <row r="55" spans="1:35" x14ac:dyDescent="0.25">
      <c r="A55" t="s">
        <v>17</v>
      </c>
      <c r="B55" t="s">
        <v>114</v>
      </c>
      <c r="C55" t="s">
        <v>19</v>
      </c>
      <c r="D55" t="s">
        <v>3528</v>
      </c>
      <c r="E55">
        <v>8566578</v>
      </c>
      <c r="F55" t="s">
        <v>115</v>
      </c>
      <c r="G55" t="s">
        <v>22</v>
      </c>
      <c r="H55" t="s">
        <v>23</v>
      </c>
      <c r="I55" s="1"/>
      <c r="J55" s="1">
        <v>45226</v>
      </c>
      <c r="K55" s="11">
        <f>+Excel_519CONDOR[[#This Row],[Fx.r]]</f>
        <v>45226</v>
      </c>
      <c r="L55" s="1">
        <v>45264</v>
      </c>
      <c r="M55" s="1"/>
      <c r="N55" s="1">
        <v>45264</v>
      </c>
      <c r="O55" s="1">
        <v>45287</v>
      </c>
      <c r="P55" s="1" t="s">
        <v>25</v>
      </c>
      <c r="Q55" t="s">
        <v>25</v>
      </c>
      <c r="R55" t="s">
        <v>25</v>
      </c>
      <c r="S55" t="s">
        <v>3529</v>
      </c>
      <c r="T55" s="5">
        <v>9.2994000613689423</v>
      </c>
      <c r="U55" s="5">
        <v>0</v>
      </c>
      <c r="V55" s="5">
        <v>0</v>
      </c>
      <c r="W55" s="5">
        <v>9.2994000613689423</v>
      </c>
      <c r="X55" s="6">
        <f>+Excel_519CONDOR[[#This Row],[Ptos.Total]]-Excel_519CONDOR[[#This Row],[Ptos.PO]]</f>
        <v>-658.01518893863101</v>
      </c>
      <c r="Y55" s="6">
        <v>667.31458899999996</v>
      </c>
      <c r="Z55" s="6">
        <v>9.5792920000000006</v>
      </c>
      <c r="AA55" s="5">
        <f>+Excel_519CONDOR[[#This Row],[Ptos.Total]]-Excel_519CONDOR[[#This Row],[Ptos.Nilo]]</f>
        <v>-0.27989193863105832</v>
      </c>
      <c r="AB55"/>
      <c r="AC55"/>
      <c r="AD55"/>
      <c r="AE55"/>
      <c r="AF55"/>
      <c r="AG55"/>
      <c r="AH55"/>
      <c r="AI55"/>
    </row>
    <row r="56" spans="1:35" x14ac:dyDescent="0.25">
      <c r="A56" t="s">
        <v>17</v>
      </c>
      <c r="B56" t="s">
        <v>18</v>
      </c>
      <c r="C56" t="s">
        <v>116</v>
      </c>
      <c r="D56" t="s">
        <v>117</v>
      </c>
      <c r="E56">
        <v>1938184</v>
      </c>
      <c r="F56" t="s">
        <v>118</v>
      </c>
      <c r="G56" t="s">
        <v>22</v>
      </c>
      <c r="H56" t="s">
        <v>23</v>
      </c>
      <c r="I56" s="1">
        <v>44398</v>
      </c>
      <c r="J56" s="1">
        <v>44547</v>
      </c>
      <c r="K56" s="11">
        <f>+Excel_519CONDOR[[#This Row],[Fx.r]]</f>
        <v>44547</v>
      </c>
      <c r="L56" s="1">
        <v>44677</v>
      </c>
      <c r="M56" s="1"/>
      <c r="N56" s="1">
        <v>44957</v>
      </c>
      <c r="O56" s="1">
        <v>44991</v>
      </c>
      <c r="P56" s="1" t="s">
        <v>25</v>
      </c>
      <c r="Q56" t="s">
        <v>25</v>
      </c>
      <c r="R56" t="s">
        <v>25</v>
      </c>
      <c r="S56" t="s">
        <v>24</v>
      </c>
      <c r="T56" s="6">
        <v>0</v>
      </c>
      <c r="U56" s="6">
        <v>0</v>
      </c>
      <c r="V56" s="6">
        <v>0</v>
      </c>
      <c r="W56" s="5">
        <v>0</v>
      </c>
      <c r="X56" s="6">
        <f>+Excel_519CONDOR[[#This Row],[Ptos.Total]]-Excel_519CONDOR[[#This Row],[Ptos.PO]]</f>
        <v>-695.81274800000006</v>
      </c>
      <c r="Y56" s="6">
        <v>695.81274800000006</v>
      </c>
      <c r="Z56" s="6">
        <v>695.81274799999994</v>
      </c>
      <c r="AA56" s="5">
        <f>+Excel_519CONDOR[[#This Row],[Ptos.Total]]-Excel_519CONDOR[[#This Row],[Ptos.Nilo]]</f>
        <v>-695.81274799999994</v>
      </c>
      <c r="AB56"/>
      <c r="AC56"/>
      <c r="AD56"/>
      <c r="AE56"/>
      <c r="AF56"/>
      <c r="AG56"/>
      <c r="AH56"/>
      <c r="AI56"/>
    </row>
    <row r="57" spans="1:35" x14ac:dyDescent="0.25">
      <c r="A57" t="s">
        <v>17</v>
      </c>
      <c r="B57" t="s">
        <v>18</v>
      </c>
      <c r="C57" t="s">
        <v>116</v>
      </c>
      <c r="D57" t="s">
        <v>3530</v>
      </c>
      <c r="E57">
        <v>1938185</v>
      </c>
      <c r="F57" t="s">
        <v>119</v>
      </c>
      <c r="G57" t="s">
        <v>22</v>
      </c>
      <c r="H57" t="s">
        <v>23</v>
      </c>
      <c r="I57" s="1">
        <v>44398</v>
      </c>
      <c r="J57" s="1">
        <v>44481</v>
      </c>
      <c r="K57" s="11">
        <f>+Excel_519CONDOR[[#This Row],[Fx.r]]</f>
        <v>44481</v>
      </c>
      <c r="L57" s="1">
        <v>44512</v>
      </c>
      <c r="M57" s="1"/>
      <c r="N57" s="1">
        <v>44803</v>
      </c>
      <c r="O57" s="1">
        <v>44833</v>
      </c>
      <c r="P57" s="1" t="s">
        <v>24</v>
      </c>
      <c r="Q57" t="s">
        <v>25</v>
      </c>
      <c r="R57" t="s">
        <v>25</v>
      </c>
      <c r="S57" t="s">
        <v>3510</v>
      </c>
      <c r="T57" s="5">
        <v>0</v>
      </c>
      <c r="U57" s="5">
        <v>0</v>
      </c>
      <c r="V57" s="5">
        <v>0</v>
      </c>
      <c r="W57" s="5">
        <v>0</v>
      </c>
      <c r="X57" s="6">
        <f>+Excel_519CONDOR[[#This Row],[Ptos.Total]]-Excel_519CONDOR[[#This Row],[Ptos.PO]]</f>
        <v>-5.7192000000000007</v>
      </c>
      <c r="Y57" s="6">
        <v>5.7192000000000007</v>
      </c>
      <c r="Z57" s="6">
        <v>129.25203400000001</v>
      </c>
      <c r="AA57" s="5">
        <f>+Excel_519CONDOR[[#This Row],[Ptos.Total]]-Excel_519CONDOR[[#This Row],[Ptos.Nilo]]</f>
        <v>-129.25203400000001</v>
      </c>
      <c r="AB57"/>
      <c r="AC57"/>
      <c r="AD57"/>
      <c r="AE57"/>
      <c r="AF57"/>
      <c r="AG57"/>
      <c r="AH57"/>
      <c r="AI57"/>
    </row>
    <row r="58" spans="1:35" x14ac:dyDescent="0.25">
      <c r="A58" t="s">
        <v>17</v>
      </c>
      <c r="B58" t="s">
        <v>18</v>
      </c>
      <c r="C58" t="s">
        <v>116</v>
      </c>
      <c r="D58" t="s">
        <v>3531</v>
      </c>
      <c r="E58">
        <v>1938186</v>
      </c>
      <c r="F58" t="s">
        <v>119</v>
      </c>
      <c r="G58" t="s">
        <v>22</v>
      </c>
      <c r="H58" t="s">
        <v>23</v>
      </c>
      <c r="I58" s="1">
        <v>44442</v>
      </c>
      <c r="J58" s="1">
        <v>44483</v>
      </c>
      <c r="K58" s="11">
        <f>+Excel_519CONDOR[[#This Row],[Fx.r]]</f>
        <v>44483</v>
      </c>
      <c r="L58" s="1">
        <v>44525</v>
      </c>
      <c r="M58" s="1"/>
      <c r="N58" s="1">
        <v>44832</v>
      </c>
      <c r="O58" s="1">
        <v>44879</v>
      </c>
      <c r="P58" s="1" t="s">
        <v>24</v>
      </c>
      <c r="Q58" t="s">
        <v>25</v>
      </c>
      <c r="R58" t="s">
        <v>25</v>
      </c>
      <c r="S58" t="s">
        <v>3512</v>
      </c>
      <c r="T58" s="5">
        <v>0</v>
      </c>
      <c r="U58" s="5">
        <v>0</v>
      </c>
      <c r="V58" s="5">
        <v>0</v>
      </c>
      <c r="W58" s="5">
        <v>0</v>
      </c>
      <c r="X58" s="6">
        <f>+Excel_519CONDOR[[#This Row],[Ptos.Total]]-Excel_519CONDOR[[#This Row],[Ptos.PO]]</f>
        <v>-13.1432</v>
      </c>
      <c r="Y58" s="6">
        <v>13.1432</v>
      </c>
      <c r="Z58" s="6">
        <v>335.82400800000011</v>
      </c>
      <c r="AA58" s="5">
        <f>+Excel_519CONDOR[[#This Row],[Ptos.Total]]-Excel_519CONDOR[[#This Row],[Ptos.Nilo]]</f>
        <v>-335.82400800000011</v>
      </c>
      <c r="AB58"/>
      <c r="AC58"/>
      <c r="AD58"/>
      <c r="AE58"/>
      <c r="AF58"/>
      <c r="AG58"/>
      <c r="AH58"/>
      <c r="AI58"/>
    </row>
    <row r="59" spans="1:35" x14ac:dyDescent="0.25">
      <c r="A59" t="s">
        <v>17</v>
      </c>
      <c r="B59" t="s">
        <v>18</v>
      </c>
      <c r="C59" t="s">
        <v>116</v>
      </c>
      <c r="D59" t="s">
        <v>3532</v>
      </c>
      <c r="E59">
        <v>1938187</v>
      </c>
      <c r="F59" t="s">
        <v>119</v>
      </c>
      <c r="G59" t="s">
        <v>22</v>
      </c>
      <c r="H59" t="s">
        <v>23</v>
      </c>
      <c r="I59" s="1">
        <v>44442</v>
      </c>
      <c r="J59" s="1">
        <v>44489</v>
      </c>
      <c r="K59" s="11">
        <f>+Excel_519CONDOR[[#This Row],[Fx.r]]</f>
        <v>44489</v>
      </c>
      <c r="L59" s="1">
        <v>44512</v>
      </c>
      <c r="M59" s="1"/>
      <c r="N59" s="1">
        <v>44742</v>
      </c>
      <c r="O59" s="1">
        <v>44872</v>
      </c>
      <c r="P59" s="1" t="s">
        <v>25</v>
      </c>
      <c r="Q59" t="s">
        <v>25</v>
      </c>
      <c r="R59" t="s">
        <v>25</v>
      </c>
      <c r="S59" t="s">
        <v>3510</v>
      </c>
      <c r="T59" s="5">
        <v>0</v>
      </c>
      <c r="U59" s="5">
        <v>0</v>
      </c>
      <c r="V59" s="5">
        <v>0</v>
      </c>
      <c r="W59" s="5">
        <v>0</v>
      </c>
      <c r="X59" s="6">
        <f>+Excel_519CONDOR[[#This Row],[Ptos.Total]]-Excel_519CONDOR[[#This Row],[Ptos.PO]]</f>
        <v>-364.40258899999998</v>
      </c>
      <c r="Y59" s="6">
        <v>364.40258899999998</v>
      </c>
      <c r="Z59" s="6">
        <v>364.43639700000011</v>
      </c>
      <c r="AA59" s="5">
        <f>+Excel_519CONDOR[[#This Row],[Ptos.Total]]-Excel_519CONDOR[[#This Row],[Ptos.Nilo]]</f>
        <v>-364.43639700000011</v>
      </c>
      <c r="AB59"/>
      <c r="AC59"/>
      <c r="AD59"/>
      <c r="AE59"/>
      <c r="AF59"/>
      <c r="AG59"/>
      <c r="AH59"/>
      <c r="AI59"/>
    </row>
    <row r="60" spans="1:35" x14ac:dyDescent="0.25">
      <c r="A60" t="s">
        <v>17</v>
      </c>
      <c r="B60" t="s">
        <v>18</v>
      </c>
      <c r="C60" t="s">
        <v>116</v>
      </c>
      <c r="D60" t="s">
        <v>3533</v>
      </c>
      <c r="E60">
        <v>1938188</v>
      </c>
      <c r="F60" t="s">
        <v>119</v>
      </c>
      <c r="G60" t="s">
        <v>22</v>
      </c>
      <c r="H60" t="s">
        <v>23</v>
      </c>
      <c r="I60" s="1">
        <v>44442</v>
      </c>
      <c r="J60" s="1">
        <v>44533</v>
      </c>
      <c r="K60" s="11">
        <f>+Excel_519CONDOR[[#This Row],[Fx.r]]</f>
        <v>44533</v>
      </c>
      <c r="L60" s="1">
        <v>44546</v>
      </c>
      <c r="M60" s="1"/>
      <c r="N60" s="1">
        <v>44733</v>
      </c>
      <c r="O60" s="1">
        <v>44739</v>
      </c>
      <c r="P60" s="1" t="s">
        <v>25</v>
      </c>
      <c r="Q60" t="s">
        <v>25</v>
      </c>
      <c r="R60" t="s">
        <v>25</v>
      </c>
      <c r="S60" t="s">
        <v>3510</v>
      </c>
      <c r="T60" s="5">
        <v>0</v>
      </c>
      <c r="U60" s="5">
        <v>0</v>
      </c>
      <c r="V60" s="5">
        <v>0</v>
      </c>
      <c r="W60" s="5">
        <v>0</v>
      </c>
      <c r="X60" s="6">
        <f>+Excel_519CONDOR[[#This Row],[Ptos.Total]]-Excel_519CONDOR[[#This Row],[Ptos.PO]]</f>
        <v>-322.053427</v>
      </c>
      <c r="Y60" s="6">
        <v>322.053427</v>
      </c>
      <c r="Z60" s="6">
        <v>322.05342700000006</v>
      </c>
      <c r="AA60" s="5">
        <f>+Excel_519CONDOR[[#This Row],[Ptos.Total]]-Excel_519CONDOR[[#This Row],[Ptos.Nilo]]</f>
        <v>-322.05342700000006</v>
      </c>
      <c r="AB60"/>
      <c r="AC60"/>
      <c r="AD60"/>
      <c r="AE60"/>
      <c r="AF60"/>
      <c r="AG60"/>
      <c r="AH60"/>
      <c r="AI60"/>
    </row>
    <row r="61" spans="1:35" x14ac:dyDescent="0.25">
      <c r="A61" t="s">
        <v>17</v>
      </c>
      <c r="B61" t="s">
        <v>18</v>
      </c>
      <c r="C61" t="s">
        <v>116</v>
      </c>
      <c r="D61" t="s">
        <v>3534</v>
      </c>
      <c r="E61">
        <v>1938190</v>
      </c>
      <c r="F61" t="s">
        <v>119</v>
      </c>
      <c r="G61" t="s">
        <v>22</v>
      </c>
      <c r="H61" t="s">
        <v>23</v>
      </c>
      <c r="I61" s="1">
        <v>44442</v>
      </c>
      <c r="J61" s="1">
        <v>44489</v>
      </c>
      <c r="K61" s="11">
        <f>+Excel_519CONDOR[[#This Row],[Fx.r]]</f>
        <v>44489</v>
      </c>
      <c r="L61" s="1">
        <v>44512</v>
      </c>
      <c r="M61" s="1"/>
      <c r="N61" s="1">
        <v>44803</v>
      </c>
      <c r="O61" s="1">
        <v>44875</v>
      </c>
      <c r="P61" s="1" t="s">
        <v>25</v>
      </c>
      <c r="Q61" t="s">
        <v>25</v>
      </c>
      <c r="R61" t="s">
        <v>25</v>
      </c>
      <c r="S61" t="s">
        <v>3510</v>
      </c>
      <c r="T61" s="5">
        <v>0</v>
      </c>
      <c r="U61" s="5">
        <v>0</v>
      </c>
      <c r="V61" s="5">
        <v>0</v>
      </c>
      <c r="W61" s="5">
        <v>0</v>
      </c>
      <c r="X61" s="6">
        <f>+Excel_519CONDOR[[#This Row],[Ptos.Total]]-Excel_519CONDOR[[#This Row],[Ptos.PO]]</f>
        <v>-364.35736589999999</v>
      </c>
      <c r="Y61" s="6">
        <v>364.35736589999999</v>
      </c>
      <c r="Z61" s="6">
        <v>364.13744200000031</v>
      </c>
      <c r="AA61" s="5">
        <f>+Excel_519CONDOR[[#This Row],[Ptos.Total]]-Excel_519CONDOR[[#This Row],[Ptos.Nilo]]</f>
        <v>-364.13744200000031</v>
      </c>
      <c r="AB61"/>
      <c r="AC61"/>
      <c r="AD61"/>
      <c r="AE61"/>
      <c r="AF61"/>
      <c r="AG61"/>
      <c r="AH61"/>
      <c r="AI61"/>
    </row>
    <row r="62" spans="1:35" x14ac:dyDescent="0.25">
      <c r="A62" t="s">
        <v>17</v>
      </c>
      <c r="B62" t="s">
        <v>18</v>
      </c>
      <c r="C62" t="s">
        <v>116</v>
      </c>
      <c r="D62" t="s">
        <v>3535</v>
      </c>
      <c r="E62">
        <v>1938191</v>
      </c>
      <c r="F62" t="s">
        <v>120</v>
      </c>
      <c r="G62" t="s">
        <v>22</v>
      </c>
      <c r="H62" t="s">
        <v>23</v>
      </c>
      <c r="I62" s="1">
        <v>44442</v>
      </c>
      <c r="J62" s="1">
        <v>44645</v>
      </c>
      <c r="K62" s="11">
        <f>+Excel_519CONDOR[[#This Row],[Fx.r]]</f>
        <v>44645</v>
      </c>
      <c r="L62" s="1">
        <v>44512</v>
      </c>
      <c r="M62" s="1"/>
      <c r="N62" s="1">
        <v>44734</v>
      </c>
      <c r="O62" s="1">
        <v>44874</v>
      </c>
      <c r="P62" s="1" t="s">
        <v>25</v>
      </c>
      <c r="Q62" t="s">
        <v>25</v>
      </c>
      <c r="R62" t="s">
        <v>25</v>
      </c>
      <c r="S62" t="s">
        <v>3536</v>
      </c>
      <c r="T62" s="5">
        <v>0</v>
      </c>
      <c r="U62" s="5">
        <v>0</v>
      </c>
      <c r="V62" s="5">
        <v>0</v>
      </c>
      <c r="W62" s="5">
        <v>0</v>
      </c>
      <c r="X62" s="6">
        <f>+Excel_519CONDOR[[#This Row],[Ptos.Total]]-Excel_519CONDOR[[#This Row],[Ptos.PO]]</f>
        <v>-848.76078000000075</v>
      </c>
      <c r="Y62" s="6">
        <v>848.76078000000075</v>
      </c>
      <c r="Z62" s="6">
        <v>848.7607800000003</v>
      </c>
      <c r="AA62" s="5">
        <f>+Excel_519CONDOR[[#This Row],[Ptos.Total]]-Excel_519CONDOR[[#This Row],[Ptos.Nilo]]</f>
        <v>-848.7607800000003</v>
      </c>
      <c r="AB62"/>
      <c r="AC62"/>
      <c r="AD62"/>
      <c r="AE62"/>
      <c r="AF62"/>
      <c r="AG62"/>
      <c r="AH62"/>
      <c r="AI62"/>
    </row>
    <row r="63" spans="1:35" x14ac:dyDescent="0.25">
      <c r="A63" t="s">
        <v>17</v>
      </c>
      <c r="B63" t="s">
        <v>18</v>
      </c>
      <c r="C63" t="s">
        <v>116</v>
      </c>
      <c r="D63" t="s">
        <v>3537</v>
      </c>
      <c r="E63">
        <v>1938193</v>
      </c>
      <c r="F63" t="s">
        <v>121</v>
      </c>
      <c r="G63" t="s">
        <v>22</v>
      </c>
      <c r="H63" t="s">
        <v>23</v>
      </c>
      <c r="I63" s="1">
        <v>44442</v>
      </c>
      <c r="J63" s="1">
        <v>44501</v>
      </c>
      <c r="K63" s="11">
        <f>+Excel_519CONDOR[[#This Row],[Fx.r]]</f>
        <v>44501</v>
      </c>
      <c r="L63" s="1">
        <v>44525</v>
      </c>
      <c r="M63" s="1"/>
      <c r="N63" s="1">
        <v>44803</v>
      </c>
      <c r="O63" s="1">
        <v>45181</v>
      </c>
      <c r="P63" s="1" t="s">
        <v>25</v>
      </c>
      <c r="Q63" t="s">
        <v>25</v>
      </c>
      <c r="R63" t="s">
        <v>25</v>
      </c>
      <c r="S63" t="s">
        <v>3510</v>
      </c>
      <c r="T63" s="5">
        <v>0</v>
      </c>
      <c r="U63" s="5">
        <v>0</v>
      </c>
      <c r="V63" s="5">
        <v>0</v>
      </c>
      <c r="W63" s="5">
        <v>0</v>
      </c>
      <c r="X63" s="6">
        <f>+Excel_519CONDOR[[#This Row],[Ptos.Total]]-Excel_519CONDOR[[#This Row],[Ptos.PO]]</f>
        <v>-509.10083800000029</v>
      </c>
      <c r="Y63" s="6">
        <v>509.10083800000029</v>
      </c>
      <c r="Z63" s="6">
        <v>498.74615800000038</v>
      </c>
      <c r="AA63" s="5">
        <f>+Excel_519CONDOR[[#This Row],[Ptos.Total]]-Excel_519CONDOR[[#This Row],[Ptos.Nilo]]</f>
        <v>-498.74615800000038</v>
      </c>
      <c r="AB63"/>
      <c r="AC63"/>
      <c r="AD63"/>
      <c r="AE63"/>
      <c r="AF63"/>
      <c r="AG63"/>
      <c r="AH63"/>
      <c r="AI63"/>
    </row>
    <row r="64" spans="1:35" x14ac:dyDescent="0.25">
      <c r="A64" t="s">
        <v>17</v>
      </c>
      <c r="B64" t="s">
        <v>18</v>
      </c>
      <c r="C64" t="s">
        <v>116</v>
      </c>
      <c r="D64" t="s">
        <v>3538</v>
      </c>
      <c r="E64">
        <v>1938197</v>
      </c>
      <c r="F64" t="s">
        <v>119</v>
      </c>
      <c r="G64" t="s">
        <v>22</v>
      </c>
      <c r="H64" t="s">
        <v>23</v>
      </c>
      <c r="I64" s="1">
        <v>44442</v>
      </c>
      <c r="J64" s="1">
        <v>44503</v>
      </c>
      <c r="K64" s="11">
        <f>+Excel_519CONDOR[[#This Row],[Fx.r]]</f>
        <v>44503</v>
      </c>
      <c r="L64" s="1">
        <v>44614</v>
      </c>
      <c r="M64" s="1"/>
      <c r="N64" s="1">
        <v>44742</v>
      </c>
      <c r="O64" s="1">
        <v>44881</v>
      </c>
      <c r="P64" s="1" t="s">
        <v>25</v>
      </c>
      <c r="Q64" t="s">
        <v>25</v>
      </c>
      <c r="R64" t="s">
        <v>25</v>
      </c>
      <c r="S64" t="s">
        <v>3539</v>
      </c>
      <c r="T64" s="5">
        <v>0</v>
      </c>
      <c r="U64" s="5">
        <v>0</v>
      </c>
      <c r="V64" s="5">
        <v>0</v>
      </c>
      <c r="W64" s="5">
        <v>0</v>
      </c>
      <c r="X64" s="6">
        <f>+Excel_519CONDOR[[#This Row],[Ptos.Total]]-Excel_519CONDOR[[#This Row],[Ptos.PO]]</f>
        <v>-25.350784000000004</v>
      </c>
      <c r="Y64" s="6">
        <v>25.350784000000004</v>
      </c>
      <c r="Z64" s="6">
        <v>490.21349000000055</v>
      </c>
      <c r="AA64" s="5">
        <f>+Excel_519CONDOR[[#This Row],[Ptos.Total]]-Excel_519CONDOR[[#This Row],[Ptos.Nilo]]</f>
        <v>-490.21349000000055</v>
      </c>
      <c r="AB64"/>
      <c r="AC64"/>
      <c r="AD64"/>
      <c r="AE64"/>
      <c r="AF64"/>
      <c r="AG64"/>
      <c r="AH64"/>
      <c r="AI64"/>
    </row>
    <row r="65" spans="1:35" x14ac:dyDescent="0.25">
      <c r="A65" t="s">
        <v>17</v>
      </c>
      <c r="B65" t="s">
        <v>18</v>
      </c>
      <c r="C65" t="s">
        <v>116</v>
      </c>
      <c r="D65" t="s">
        <v>122</v>
      </c>
      <c r="E65">
        <v>1938199</v>
      </c>
      <c r="F65" t="s">
        <v>120</v>
      </c>
      <c r="G65" t="s">
        <v>22</v>
      </c>
      <c r="H65" t="s">
        <v>23</v>
      </c>
      <c r="I65" s="1">
        <v>44442</v>
      </c>
      <c r="J65" s="1">
        <v>44503</v>
      </c>
      <c r="K65" s="11">
        <f>+Excel_519CONDOR[[#This Row],[Fx.r]]</f>
        <v>44503</v>
      </c>
      <c r="L65" s="1">
        <v>44512</v>
      </c>
      <c r="M65" s="1"/>
      <c r="N65" s="1">
        <v>44736</v>
      </c>
      <c r="O65" s="1">
        <v>44862</v>
      </c>
      <c r="P65" s="1" t="s">
        <v>24</v>
      </c>
      <c r="Q65" t="s">
        <v>25</v>
      </c>
      <c r="R65" t="s">
        <v>25</v>
      </c>
      <c r="S65" t="s">
        <v>3510</v>
      </c>
      <c r="T65" s="5">
        <v>122.33000060543418</v>
      </c>
      <c r="U65" s="5">
        <v>0</v>
      </c>
      <c r="V65" s="5">
        <v>32.260000586509705</v>
      </c>
      <c r="W65" s="5">
        <v>154.59000119194388</v>
      </c>
      <c r="X65" s="6">
        <f>+Excel_519CONDOR[[#This Row],[Ptos.Total]]-Excel_519CONDOR[[#This Row],[Ptos.PO]]</f>
        <v>-414.86045680805614</v>
      </c>
      <c r="Y65" s="6">
        <v>569.45045800000003</v>
      </c>
      <c r="Z65" s="6">
        <v>569.45045799999991</v>
      </c>
      <c r="AA65" s="5">
        <f>+Excel_519CONDOR[[#This Row],[Ptos.Total]]-Excel_519CONDOR[[#This Row],[Ptos.Nilo]]</f>
        <v>-414.86045680805603</v>
      </c>
      <c r="AB65"/>
      <c r="AC65"/>
      <c r="AD65"/>
      <c r="AE65"/>
      <c r="AF65"/>
      <c r="AG65"/>
      <c r="AH65"/>
      <c r="AI65"/>
    </row>
    <row r="66" spans="1:35" x14ac:dyDescent="0.25">
      <c r="A66" t="s">
        <v>17</v>
      </c>
      <c r="B66" t="s">
        <v>18</v>
      </c>
      <c r="C66" t="s">
        <v>116</v>
      </c>
      <c r="D66" t="s">
        <v>3540</v>
      </c>
      <c r="E66">
        <v>1938201</v>
      </c>
      <c r="F66" t="s">
        <v>123</v>
      </c>
      <c r="G66" t="s">
        <v>22</v>
      </c>
      <c r="H66" t="s">
        <v>23</v>
      </c>
      <c r="I66" s="1">
        <v>44442</v>
      </c>
      <c r="J66" s="1">
        <v>44507</v>
      </c>
      <c r="K66" s="11">
        <f>+Excel_519CONDOR[[#This Row],[Fx.r]]</f>
        <v>44507</v>
      </c>
      <c r="L66" s="1">
        <v>44512</v>
      </c>
      <c r="M66" s="1"/>
      <c r="N66" s="1">
        <v>44736</v>
      </c>
      <c r="O66" s="1">
        <v>44859</v>
      </c>
      <c r="P66" s="1" t="s">
        <v>25</v>
      </c>
      <c r="Q66" t="s">
        <v>25</v>
      </c>
      <c r="R66" t="s">
        <v>25</v>
      </c>
      <c r="S66" t="s">
        <v>3515</v>
      </c>
      <c r="T66" s="5">
        <v>0</v>
      </c>
      <c r="U66" s="5">
        <v>0</v>
      </c>
      <c r="V66" s="5">
        <v>0</v>
      </c>
      <c r="W66" s="5">
        <v>0</v>
      </c>
      <c r="X66" s="6">
        <f>+Excel_519CONDOR[[#This Row],[Ptos.Total]]-Excel_519CONDOR[[#This Row],[Ptos.PO]]</f>
        <v>-578.92266399999994</v>
      </c>
      <c r="Y66" s="6">
        <v>578.92266399999994</v>
      </c>
      <c r="Z66" s="6">
        <v>578.92266399999994</v>
      </c>
      <c r="AA66" s="5">
        <f>+Excel_519CONDOR[[#This Row],[Ptos.Total]]-Excel_519CONDOR[[#This Row],[Ptos.Nilo]]</f>
        <v>-578.92266399999994</v>
      </c>
      <c r="AB66"/>
      <c r="AC66"/>
      <c r="AD66"/>
      <c r="AE66"/>
      <c r="AF66"/>
      <c r="AG66"/>
      <c r="AH66"/>
      <c r="AI66"/>
    </row>
    <row r="67" spans="1:35" x14ac:dyDescent="0.25">
      <c r="A67" t="s">
        <v>17</v>
      </c>
      <c r="B67" t="s">
        <v>18</v>
      </c>
      <c r="C67" t="s">
        <v>116</v>
      </c>
      <c r="D67" t="s">
        <v>3541</v>
      </c>
      <c r="E67">
        <v>1938203</v>
      </c>
      <c r="F67" t="s">
        <v>118</v>
      </c>
      <c r="G67" t="s">
        <v>22</v>
      </c>
      <c r="H67" t="s">
        <v>23</v>
      </c>
      <c r="I67" s="1">
        <v>44398</v>
      </c>
      <c r="J67" s="1">
        <v>44498</v>
      </c>
      <c r="K67" s="11">
        <f>+Excel_519CONDOR[[#This Row],[Fx.r]]</f>
        <v>44498</v>
      </c>
      <c r="L67" s="1">
        <v>44876</v>
      </c>
      <c r="M67" s="1"/>
      <c r="N67" s="1">
        <v>44957</v>
      </c>
      <c r="O67" s="1">
        <v>44987</v>
      </c>
      <c r="P67" s="1" t="s">
        <v>25</v>
      </c>
      <c r="Q67" t="s">
        <v>25</v>
      </c>
      <c r="R67" t="s">
        <v>25</v>
      </c>
      <c r="S67" t="s">
        <v>3512</v>
      </c>
      <c r="T67" s="5">
        <v>0</v>
      </c>
      <c r="U67" s="5">
        <v>0</v>
      </c>
      <c r="V67" s="5">
        <v>0</v>
      </c>
      <c r="W67" s="5">
        <v>0</v>
      </c>
      <c r="X67" s="6">
        <f>+Excel_519CONDOR[[#This Row],[Ptos.Total]]-Excel_519CONDOR[[#This Row],[Ptos.PO]]</f>
        <v>0</v>
      </c>
      <c r="Y67" s="6">
        <v>0</v>
      </c>
      <c r="Z67" s="6">
        <v>926.32481000000087</v>
      </c>
      <c r="AA67" s="5">
        <f>+Excel_519CONDOR[[#This Row],[Ptos.Total]]-Excel_519CONDOR[[#This Row],[Ptos.Nilo]]</f>
        <v>-926.32481000000087</v>
      </c>
      <c r="AB67"/>
      <c r="AC67"/>
      <c r="AD67"/>
      <c r="AE67"/>
      <c r="AF67"/>
      <c r="AG67"/>
      <c r="AH67"/>
      <c r="AI67"/>
    </row>
    <row r="68" spans="1:35" x14ac:dyDescent="0.25">
      <c r="A68" t="s">
        <v>17</v>
      </c>
      <c r="B68" t="s">
        <v>18</v>
      </c>
      <c r="C68" t="s">
        <v>116</v>
      </c>
      <c r="D68" t="s">
        <v>3542</v>
      </c>
      <c r="E68">
        <v>1938206</v>
      </c>
      <c r="F68" t="s">
        <v>121</v>
      </c>
      <c r="G68" t="s">
        <v>22</v>
      </c>
      <c r="H68" t="s">
        <v>23</v>
      </c>
      <c r="I68" s="1">
        <v>44398</v>
      </c>
      <c r="J68" s="1">
        <v>44532</v>
      </c>
      <c r="K68" s="11">
        <f>+Excel_519CONDOR[[#This Row],[Fx.r]]</f>
        <v>44532</v>
      </c>
      <c r="L68" s="1">
        <v>44546</v>
      </c>
      <c r="M68" s="1"/>
      <c r="N68" s="1">
        <v>44956</v>
      </c>
      <c r="O68" s="1">
        <v>44988</v>
      </c>
      <c r="P68" s="1" t="s">
        <v>25</v>
      </c>
      <c r="Q68" t="s">
        <v>25</v>
      </c>
      <c r="R68" t="s">
        <v>25</v>
      </c>
      <c r="S68" t="s">
        <v>3510</v>
      </c>
      <c r="T68" s="5">
        <v>0</v>
      </c>
      <c r="U68" s="5">
        <v>0</v>
      </c>
      <c r="V68" s="5">
        <v>0</v>
      </c>
      <c r="W68" s="5">
        <v>0</v>
      </c>
      <c r="X68" s="6">
        <f>+Excel_519CONDOR[[#This Row],[Ptos.Total]]-Excel_519CONDOR[[#This Row],[Ptos.PO]]</f>
        <v>-6.6692999999999998</v>
      </c>
      <c r="Y68" s="6">
        <v>6.6692999999999998</v>
      </c>
      <c r="Z68" s="6">
        <v>1195.1807059999999</v>
      </c>
      <c r="AA68" s="5">
        <f>+Excel_519CONDOR[[#This Row],[Ptos.Total]]-Excel_519CONDOR[[#This Row],[Ptos.Nilo]]</f>
        <v>-1195.1807059999999</v>
      </c>
      <c r="AB68"/>
      <c r="AC68"/>
      <c r="AD68"/>
      <c r="AE68"/>
      <c r="AF68"/>
      <c r="AG68"/>
      <c r="AH68"/>
      <c r="AI68"/>
    </row>
    <row r="69" spans="1:35" x14ac:dyDescent="0.25">
      <c r="A69" t="s">
        <v>17</v>
      </c>
      <c r="B69" t="s">
        <v>18</v>
      </c>
      <c r="C69" t="s">
        <v>116</v>
      </c>
      <c r="D69" t="s">
        <v>3543</v>
      </c>
      <c r="E69">
        <v>1938208</v>
      </c>
      <c r="F69" t="s">
        <v>123</v>
      </c>
      <c r="G69" t="s">
        <v>22</v>
      </c>
      <c r="H69" t="s">
        <v>23</v>
      </c>
      <c r="I69" s="1">
        <v>44442</v>
      </c>
      <c r="J69" s="1">
        <v>44512</v>
      </c>
      <c r="K69" s="11">
        <f>+Excel_519CONDOR[[#This Row],[Fx.r]]</f>
        <v>44512</v>
      </c>
      <c r="L69" s="1">
        <v>44512</v>
      </c>
      <c r="M69" s="1"/>
      <c r="N69" s="1">
        <v>44734</v>
      </c>
      <c r="O69" s="1">
        <v>44867</v>
      </c>
      <c r="P69" s="1" t="s">
        <v>25</v>
      </c>
      <c r="Q69" t="s">
        <v>25</v>
      </c>
      <c r="R69" t="s">
        <v>25</v>
      </c>
      <c r="S69" t="s">
        <v>3536</v>
      </c>
      <c r="T69" s="5">
        <v>0</v>
      </c>
      <c r="U69" s="5">
        <v>0</v>
      </c>
      <c r="V69" s="5">
        <v>0</v>
      </c>
      <c r="W69" s="5">
        <v>0</v>
      </c>
      <c r="X69" s="6">
        <f>+Excel_519CONDOR[[#This Row],[Ptos.Total]]-Excel_519CONDOR[[#This Row],[Ptos.PO]]</f>
        <v>-476.19049700000016</v>
      </c>
      <c r="Y69" s="6">
        <v>476.19049700000016</v>
      </c>
      <c r="Z69" s="6">
        <v>476.12157100000053</v>
      </c>
      <c r="AA69" s="5">
        <f>+Excel_519CONDOR[[#This Row],[Ptos.Total]]-Excel_519CONDOR[[#This Row],[Ptos.Nilo]]</f>
        <v>-476.12157100000053</v>
      </c>
      <c r="AB69"/>
      <c r="AC69"/>
      <c r="AD69"/>
      <c r="AE69"/>
      <c r="AF69"/>
      <c r="AG69"/>
      <c r="AH69"/>
      <c r="AI69"/>
    </row>
    <row r="70" spans="1:35" x14ac:dyDescent="0.25">
      <c r="A70" t="s">
        <v>17</v>
      </c>
      <c r="B70" t="s">
        <v>18</v>
      </c>
      <c r="C70" t="s">
        <v>116</v>
      </c>
      <c r="D70" t="s">
        <v>3544</v>
      </c>
      <c r="E70">
        <v>1938221</v>
      </c>
      <c r="F70" t="s">
        <v>121</v>
      </c>
      <c r="G70" t="s">
        <v>22</v>
      </c>
      <c r="H70" t="s">
        <v>23</v>
      </c>
      <c r="I70" s="1">
        <v>44442</v>
      </c>
      <c r="J70" s="1">
        <v>44564</v>
      </c>
      <c r="K70" s="11">
        <f>+Excel_519CONDOR[[#This Row],[Fx.r]]</f>
        <v>44564</v>
      </c>
      <c r="L70" s="1">
        <v>44571</v>
      </c>
      <c r="M70" s="1"/>
      <c r="N70" s="1">
        <v>44922</v>
      </c>
      <c r="O70" s="1">
        <v>45012</v>
      </c>
      <c r="P70" s="1" t="s">
        <v>25</v>
      </c>
      <c r="Q70" t="s">
        <v>25</v>
      </c>
      <c r="R70" t="s">
        <v>25</v>
      </c>
      <c r="S70" t="s">
        <v>3545</v>
      </c>
      <c r="T70" s="5">
        <v>0</v>
      </c>
      <c r="U70" s="5">
        <v>0</v>
      </c>
      <c r="V70" s="5">
        <v>0</v>
      </c>
      <c r="W70" s="5">
        <v>0</v>
      </c>
      <c r="X70" s="6">
        <f>+Excel_519CONDOR[[#This Row],[Ptos.Total]]-Excel_519CONDOR[[#This Row],[Ptos.PO]]</f>
        <v>-846.9201250000001</v>
      </c>
      <c r="Y70" s="6">
        <v>846.9201250000001</v>
      </c>
      <c r="Z70" s="6">
        <v>846.59012499999972</v>
      </c>
      <c r="AA70" s="5">
        <f>+Excel_519CONDOR[[#This Row],[Ptos.Total]]-Excel_519CONDOR[[#This Row],[Ptos.Nilo]]</f>
        <v>-846.59012499999972</v>
      </c>
      <c r="AB70"/>
      <c r="AC70"/>
      <c r="AD70"/>
      <c r="AE70"/>
      <c r="AF70"/>
      <c r="AG70"/>
      <c r="AH70"/>
      <c r="AI70"/>
    </row>
    <row r="71" spans="1:35" x14ac:dyDescent="0.25">
      <c r="A71" t="s">
        <v>17</v>
      </c>
      <c r="B71" t="s">
        <v>18</v>
      </c>
      <c r="C71" t="s">
        <v>116</v>
      </c>
      <c r="D71" t="s">
        <v>3546</v>
      </c>
      <c r="E71">
        <v>1938228</v>
      </c>
      <c r="F71" t="s">
        <v>119</v>
      </c>
      <c r="G71" t="s">
        <v>22</v>
      </c>
      <c r="H71" t="s">
        <v>23</v>
      </c>
      <c r="I71" s="1">
        <v>44442</v>
      </c>
      <c r="J71" s="1">
        <v>44537</v>
      </c>
      <c r="K71" s="11">
        <f>+Excel_519CONDOR[[#This Row],[Fx.r]]</f>
        <v>44537</v>
      </c>
      <c r="L71" s="1">
        <v>44546</v>
      </c>
      <c r="M71" s="1"/>
      <c r="N71" s="1">
        <v>44754</v>
      </c>
      <c r="O71" s="1">
        <v>44875</v>
      </c>
      <c r="P71" s="1" t="s">
        <v>25</v>
      </c>
      <c r="Q71" t="s">
        <v>25</v>
      </c>
      <c r="R71" t="s">
        <v>25</v>
      </c>
      <c r="S71" t="s">
        <v>3510</v>
      </c>
      <c r="T71" s="5">
        <v>0</v>
      </c>
      <c r="U71" s="5">
        <v>0</v>
      </c>
      <c r="V71" s="5">
        <v>0</v>
      </c>
      <c r="W71" s="5">
        <v>0</v>
      </c>
      <c r="X71" s="6">
        <f>+Excel_519CONDOR[[#This Row],[Ptos.Total]]-Excel_519CONDOR[[#This Row],[Ptos.PO]]</f>
        <v>-60.752800000000001</v>
      </c>
      <c r="Y71" s="6">
        <v>60.752800000000001</v>
      </c>
      <c r="Z71" s="6">
        <v>1089.1696029999989</v>
      </c>
      <c r="AA71" s="5">
        <f>+Excel_519CONDOR[[#This Row],[Ptos.Total]]-Excel_519CONDOR[[#This Row],[Ptos.Nilo]]</f>
        <v>-1089.1696029999989</v>
      </c>
      <c r="AB71"/>
      <c r="AC71"/>
      <c r="AD71"/>
      <c r="AE71"/>
      <c r="AF71"/>
      <c r="AG71"/>
      <c r="AH71"/>
      <c r="AI71"/>
    </row>
    <row r="72" spans="1:35" x14ac:dyDescent="0.25">
      <c r="A72" t="s">
        <v>17</v>
      </c>
      <c r="B72" t="s">
        <v>18</v>
      </c>
      <c r="C72" t="s">
        <v>116</v>
      </c>
      <c r="D72" t="s">
        <v>3547</v>
      </c>
      <c r="E72">
        <v>1938234</v>
      </c>
      <c r="F72" t="s">
        <v>119</v>
      </c>
      <c r="G72" t="s">
        <v>22</v>
      </c>
      <c r="H72" t="s">
        <v>23</v>
      </c>
      <c r="I72" s="1">
        <v>44442</v>
      </c>
      <c r="J72" s="1">
        <v>44520</v>
      </c>
      <c r="K72" s="11">
        <f>+Excel_519CONDOR[[#This Row],[Fx.r]]</f>
        <v>44520</v>
      </c>
      <c r="L72" s="1">
        <v>44568</v>
      </c>
      <c r="M72" s="1"/>
      <c r="N72" s="1">
        <v>44762</v>
      </c>
      <c r="O72" s="1">
        <v>44872</v>
      </c>
      <c r="P72" s="1" t="s">
        <v>25</v>
      </c>
      <c r="Q72" t="s">
        <v>25</v>
      </c>
      <c r="R72" t="s">
        <v>25</v>
      </c>
      <c r="S72" t="s">
        <v>3510</v>
      </c>
      <c r="T72" s="5">
        <v>0</v>
      </c>
      <c r="U72" s="5">
        <v>0</v>
      </c>
      <c r="V72" s="5">
        <v>0</v>
      </c>
      <c r="W72" s="5">
        <v>0</v>
      </c>
      <c r="X72" s="6">
        <f>+Excel_519CONDOR[[#This Row],[Ptos.Total]]-Excel_519CONDOR[[#This Row],[Ptos.PO]]</f>
        <v>-1402.6978560000002</v>
      </c>
      <c r="Y72" s="6">
        <v>1402.6978560000002</v>
      </c>
      <c r="Z72" s="6">
        <v>1402.6978559999998</v>
      </c>
      <c r="AA72" s="5">
        <f>+Excel_519CONDOR[[#This Row],[Ptos.Total]]-Excel_519CONDOR[[#This Row],[Ptos.Nilo]]</f>
        <v>-1402.6978559999998</v>
      </c>
      <c r="AB72"/>
      <c r="AC72"/>
      <c r="AD72"/>
      <c r="AE72"/>
      <c r="AF72"/>
      <c r="AG72"/>
      <c r="AH72"/>
      <c r="AI72"/>
    </row>
    <row r="73" spans="1:35" x14ac:dyDescent="0.25">
      <c r="A73" t="s">
        <v>17</v>
      </c>
      <c r="B73" t="s">
        <v>18</v>
      </c>
      <c r="C73" t="s">
        <v>116</v>
      </c>
      <c r="D73" t="s">
        <v>3548</v>
      </c>
      <c r="E73">
        <v>1939397</v>
      </c>
      <c r="F73" t="s">
        <v>119</v>
      </c>
      <c r="G73" t="s">
        <v>22</v>
      </c>
      <c r="H73" t="s">
        <v>23</v>
      </c>
      <c r="I73" s="1">
        <v>44398</v>
      </c>
      <c r="J73" s="1">
        <v>44516</v>
      </c>
      <c r="K73" s="11">
        <f>+Excel_519CONDOR[[#This Row],[Fx.r]]</f>
        <v>44516</v>
      </c>
      <c r="L73" s="1">
        <v>44629</v>
      </c>
      <c r="M73" s="1"/>
      <c r="N73" s="1">
        <v>44742</v>
      </c>
      <c r="O73" s="1">
        <v>44889</v>
      </c>
      <c r="P73" s="1" t="s">
        <v>25</v>
      </c>
      <c r="Q73" t="s">
        <v>25</v>
      </c>
      <c r="R73" t="s">
        <v>25</v>
      </c>
      <c r="S73" t="s">
        <v>3549</v>
      </c>
      <c r="T73" s="5">
        <v>0</v>
      </c>
      <c r="U73" s="5">
        <v>0</v>
      </c>
      <c r="V73" s="5">
        <v>0</v>
      </c>
      <c r="W73" s="5">
        <v>0</v>
      </c>
      <c r="X73" s="6">
        <f>+Excel_519CONDOR[[#This Row],[Ptos.Total]]-Excel_519CONDOR[[#This Row],[Ptos.PO]]</f>
        <v>0</v>
      </c>
      <c r="Y73" s="6">
        <v>0</v>
      </c>
      <c r="Z73" s="6">
        <v>838.6436470000001</v>
      </c>
      <c r="AA73" s="5">
        <f>+Excel_519CONDOR[[#This Row],[Ptos.Total]]-Excel_519CONDOR[[#This Row],[Ptos.Nilo]]</f>
        <v>-838.6436470000001</v>
      </c>
      <c r="AB73"/>
      <c r="AC73"/>
      <c r="AD73"/>
      <c r="AE73"/>
      <c r="AF73"/>
      <c r="AG73"/>
      <c r="AH73"/>
      <c r="AI73"/>
    </row>
    <row r="74" spans="1:35" x14ac:dyDescent="0.25">
      <c r="A74" t="s">
        <v>17</v>
      </c>
      <c r="B74" t="s">
        <v>18</v>
      </c>
      <c r="C74" t="s">
        <v>116</v>
      </c>
      <c r="D74" t="s">
        <v>3550</v>
      </c>
      <c r="E74">
        <v>1939398</v>
      </c>
      <c r="F74" t="s">
        <v>119</v>
      </c>
      <c r="G74" t="s">
        <v>22</v>
      </c>
      <c r="H74" t="s">
        <v>23</v>
      </c>
      <c r="I74" s="1">
        <v>44442</v>
      </c>
      <c r="J74" s="1">
        <v>44552</v>
      </c>
      <c r="K74" s="11">
        <f>+Excel_519CONDOR[[#This Row],[Fx.r]]</f>
        <v>44552</v>
      </c>
      <c r="L74" s="1">
        <v>44571</v>
      </c>
      <c r="M74" s="1"/>
      <c r="N74" s="1">
        <v>44861</v>
      </c>
      <c r="O74" s="1">
        <v>44900</v>
      </c>
      <c r="P74" s="1" t="s">
        <v>24</v>
      </c>
      <c r="Q74" t="s">
        <v>25</v>
      </c>
      <c r="R74" t="s">
        <v>25</v>
      </c>
      <c r="S74" t="s">
        <v>3512</v>
      </c>
      <c r="T74" s="5">
        <v>0</v>
      </c>
      <c r="U74" s="5">
        <v>0</v>
      </c>
      <c r="V74" s="5">
        <v>0</v>
      </c>
      <c r="W74" s="5">
        <v>0</v>
      </c>
      <c r="X74" s="6">
        <f>+Excel_519CONDOR[[#This Row],[Ptos.Total]]-Excel_519CONDOR[[#This Row],[Ptos.PO]]</f>
        <v>-871.98091000000022</v>
      </c>
      <c r="Y74" s="6">
        <v>871.98091000000022</v>
      </c>
      <c r="Z74" s="6">
        <v>871.98091000000022</v>
      </c>
      <c r="AA74" s="5">
        <f>+Excel_519CONDOR[[#This Row],[Ptos.Total]]-Excel_519CONDOR[[#This Row],[Ptos.Nilo]]</f>
        <v>-871.98091000000022</v>
      </c>
      <c r="AB74"/>
      <c r="AC74"/>
      <c r="AD74"/>
      <c r="AE74"/>
      <c r="AF74"/>
      <c r="AG74"/>
      <c r="AH74"/>
      <c r="AI74"/>
    </row>
    <row r="75" spans="1:35" x14ac:dyDescent="0.25">
      <c r="A75" t="s">
        <v>17</v>
      </c>
      <c r="B75" t="s">
        <v>18</v>
      </c>
      <c r="C75" t="s">
        <v>116</v>
      </c>
      <c r="D75" t="s">
        <v>3551</v>
      </c>
      <c r="E75">
        <v>1939399</v>
      </c>
      <c r="F75" t="s">
        <v>119</v>
      </c>
      <c r="G75" t="s">
        <v>22</v>
      </c>
      <c r="H75" t="s">
        <v>23</v>
      </c>
      <c r="I75" s="1">
        <v>44442</v>
      </c>
      <c r="J75" s="1">
        <v>44546</v>
      </c>
      <c r="K75" s="11">
        <f>+Excel_519CONDOR[[#This Row],[Fx.r]]</f>
        <v>44546</v>
      </c>
      <c r="L75" s="1">
        <v>44571</v>
      </c>
      <c r="M75" s="1"/>
      <c r="N75" s="1">
        <v>44733</v>
      </c>
      <c r="O75" s="1">
        <v>44860</v>
      </c>
      <c r="P75" s="1" t="s">
        <v>25</v>
      </c>
      <c r="Q75" t="s">
        <v>25</v>
      </c>
      <c r="R75" t="s">
        <v>25</v>
      </c>
      <c r="S75" t="s">
        <v>3552</v>
      </c>
      <c r="T75" s="5">
        <v>0</v>
      </c>
      <c r="U75" s="5">
        <v>0</v>
      </c>
      <c r="V75" s="5">
        <v>0</v>
      </c>
      <c r="W75" s="5">
        <v>0</v>
      </c>
      <c r="X75" s="6">
        <f>+Excel_519CONDOR[[#This Row],[Ptos.Total]]-Excel_519CONDOR[[#This Row],[Ptos.PO]]</f>
        <v>-629.78404899999998</v>
      </c>
      <c r="Y75" s="6">
        <v>629.78404899999998</v>
      </c>
      <c r="Z75" s="6">
        <v>629.78404899999998</v>
      </c>
      <c r="AA75" s="5">
        <f>+Excel_519CONDOR[[#This Row],[Ptos.Total]]-Excel_519CONDOR[[#This Row],[Ptos.Nilo]]</f>
        <v>-629.78404899999998</v>
      </c>
      <c r="AB75"/>
      <c r="AC75"/>
      <c r="AD75"/>
      <c r="AE75"/>
      <c r="AF75"/>
      <c r="AG75"/>
      <c r="AH75"/>
      <c r="AI75"/>
    </row>
    <row r="76" spans="1:35" x14ac:dyDescent="0.25">
      <c r="A76" t="s">
        <v>17</v>
      </c>
      <c r="B76" t="s">
        <v>18</v>
      </c>
      <c r="C76" t="s">
        <v>116</v>
      </c>
      <c r="D76" t="s">
        <v>3553</v>
      </c>
      <c r="E76">
        <v>1939400</v>
      </c>
      <c r="F76" t="s">
        <v>119</v>
      </c>
      <c r="G76" t="s">
        <v>22</v>
      </c>
      <c r="H76" t="s">
        <v>23</v>
      </c>
      <c r="I76" s="1">
        <v>44442</v>
      </c>
      <c r="J76" s="1">
        <v>44521</v>
      </c>
      <c r="K76" s="11">
        <f>+Excel_519CONDOR[[#This Row],[Fx.r]]</f>
        <v>44521</v>
      </c>
      <c r="L76" s="1">
        <v>44629</v>
      </c>
      <c r="M76" s="1"/>
      <c r="N76" s="1">
        <v>44914</v>
      </c>
      <c r="O76" s="1">
        <v>44966</v>
      </c>
      <c r="P76" s="1" t="s">
        <v>24</v>
      </c>
      <c r="Q76" t="s">
        <v>25</v>
      </c>
      <c r="R76" t="s">
        <v>25</v>
      </c>
      <c r="S76" t="s">
        <v>3512</v>
      </c>
      <c r="T76" s="5">
        <v>0</v>
      </c>
      <c r="U76" s="5">
        <v>0</v>
      </c>
      <c r="V76" s="5">
        <v>0</v>
      </c>
      <c r="W76" s="5">
        <v>0</v>
      </c>
      <c r="X76" s="6">
        <f>+Excel_519CONDOR[[#This Row],[Ptos.Total]]-Excel_519CONDOR[[#This Row],[Ptos.PO]]</f>
        <v>0</v>
      </c>
      <c r="Y76" s="6">
        <v>0</v>
      </c>
      <c r="Z76" s="6">
        <v>1043.4746449999934</v>
      </c>
      <c r="AA76" s="5">
        <f>+Excel_519CONDOR[[#This Row],[Ptos.Total]]-Excel_519CONDOR[[#This Row],[Ptos.Nilo]]</f>
        <v>-1043.4746449999934</v>
      </c>
      <c r="AB76"/>
      <c r="AC76"/>
      <c r="AD76"/>
      <c r="AE76"/>
      <c r="AF76"/>
      <c r="AG76"/>
      <c r="AH76"/>
      <c r="AI76"/>
    </row>
    <row r="77" spans="1:35" x14ac:dyDescent="0.25">
      <c r="A77" t="s">
        <v>17</v>
      </c>
      <c r="B77" t="s">
        <v>18</v>
      </c>
      <c r="C77" t="s">
        <v>124</v>
      </c>
      <c r="D77" t="s">
        <v>3554</v>
      </c>
      <c r="E77">
        <v>1946839</v>
      </c>
      <c r="F77" t="s">
        <v>3555</v>
      </c>
      <c r="G77" t="s">
        <v>70</v>
      </c>
      <c r="H77" t="s">
        <v>71</v>
      </c>
      <c r="I77" s="1"/>
      <c r="J77" s="1">
        <v>44362</v>
      </c>
      <c r="K77" s="11">
        <f>+Excel_519CONDOR[[#This Row],[Fx.r]]</f>
        <v>44362</v>
      </c>
      <c r="M77" s="1"/>
      <c r="N77" s="1">
        <v>45177</v>
      </c>
      <c r="O77" s="1">
        <v>45247</v>
      </c>
      <c r="P77" s="1" t="s">
        <v>24</v>
      </c>
      <c r="Q77" t="s">
        <v>25</v>
      </c>
      <c r="R77" t="s">
        <v>25</v>
      </c>
      <c r="S77" t="s">
        <v>3510</v>
      </c>
      <c r="T77" s="5">
        <v>0</v>
      </c>
      <c r="U77" s="5">
        <v>0</v>
      </c>
      <c r="V77" s="5">
        <v>0</v>
      </c>
      <c r="W77" s="5">
        <v>0</v>
      </c>
      <c r="X77" s="6">
        <f>+Excel_519CONDOR[[#This Row],[Ptos.Total]]-Excel_519CONDOR[[#This Row],[Ptos.PO]]</f>
        <v>-533.3020245984037</v>
      </c>
      <c r="Y77" s="6">
        <v>533.3020245984037</v>
      </c>
      <c r="Z77" s="6">
        <v>556.30172100000016</v>
      </c>
      <c r="AA77" s="5">
        <f>+Excel_519CONDOR[[#This Row],[Ptos.Total]]-Excel_519CONDOR[[#This Row],[Ptos.Nilo]]</f>
        <v>-556.30172100000016</v>
      </c>
      <c r="AB77"/>
      <c r="AC77"/>
      <c r="AD77"/>
      <c r="AE77"/>
      <c r="AF77"/>
      <c r="AG77"/>
      <c r="AH77"/>
      <c r="AI77"/>
    </row>
    <row r="78" spans="1:35" x14ac:dyDescent="0.25">
      <c r="A78" t="s">
        <v>17</v>
      </c>
      <c r="B78" t="s">
        <v>79</v>
      </c>
      <c r="C78" t="s">
        <v>124</v>
      </c>
      <c r="D78" t="s">
        <v>3556</v>
      </c>
      <c r="E78">
        <v>1949239</v>
      </c>
      <c r="G78" t="s">
        <v>3557</v>
      </c>
      <c r="H78" t="s">
        <v>3557</v>
      </c>
      <c r="I78" s="1"/>
      <c r="J78" s="1"/>
      <c r="K78" s="11">
        <f>+Excel_519CONDOR[[#This Row],[Fx.r]]</f>
        <v>0</v>
      </c>
      <c r="M78" s="1"/>
      <c r="O78" s="1"/>
      <c r="P78" s="1" t="s">
        <v>25</v>
      </c>
      <c r="Q78" t="s">
        <v>25</v>
      </c>
      <c r="R78" t="s">
        <v>25</v>
      </c>
      <c r="S78" t="s">
        <v>24</v>
      </c>
      <c r="T78" s="5">
        <v>0</v>
      </c>
      <c r="U78" s="5">
        <v>0</v>
      </c>
      <c r="V78" s="5">
        <v>0</v>
      </c>
      <c r="W78" s="5">
        <v>0</v>
      </c>
      <c r="X78" s="6">
        <f>+Excel_519CONDOR[[#This Row],[Ptos.Total]]-Excel_519CONDOR[[#This Row],[Ptos.PO]]</f>
        <v>0</v>
      </c>
      <c r="Y78" s="6">
        <v>0</v>
      </c>
      <c r="Z78" s="6">
        <v>0</v>
      </c>
      <c r="AA78" s="5">
        <f>+Excel_519CONDOR[[#This Row],[Ptos.Total]]-Excel_519CONDOR[[#This Row],[Ptos.Nilo]]</f>
        <v>0</v>
      </c>
      <c r="AB78"/>
      <c r="AC78"/>
      <c r="AD78"/>
      <c r="AE78"/>
      <c r="AF78"/>
      <c r="AG78"/>
      <c r="AH78"/>
      <c r="AI78"/>
    </row>
    <row r="79" spans="1:35" x14ac:dyDescent="0.25">
      <c r="A79" t="s">
        <v>17</v>
      </c>
      <c r="B79" t="s">
        <v>18</v>
      </c>
      <c r="C79" t="s">
        <v>124</v>
      </c>
      <c r="D79" t="s">
        <v>3558</v>
      </c>
      <c r="E79">
        <v>1949719</v>
      </c>
      <c r="F79" t="s">
        <v>125</v>
      </c>
      <c r="G79" t="s">
        <v>29</v>
      </c>
      <c r="H79" t="s">
        <v>30</v>
      </c>
      <c r="I79" s="1">
        <v>44441</v>
      </c>
      <c r="J79" s="1">
        <v>44553</v>
      </c>
      <c r="K79" s="11">
        <f>+Excel_519CONDOR[[#This Row],[Fx.r]]</f>
        <v>44553</v>
      </c>
      <c r="L79" s="1">
        <v>44715</v>
      </c>
      <c r="M79" s="1"/>
      <c r="N79" s="1">
        <v>45076</v>
      </c>
      <c r="O79" s="1">
        <v>45159</v>
      </c>
      <c r="P79" s="1" t="s">
        <v>25</v>
      </c>
      <c r="Q79" t="s">
        <v>25</v>
      </c>
      <c r="R79" t="s">
        <v>25</v>
      </c>
      <c r="S79" t="s">
        <v>24</v>
      </c>
      <c r="T79" s="5">
        <v>0</v>
      </c>
      <c r="U79" s="5">
        <v>0</v>
      </c>
      <c r="V79" s="5">
        <v>0</v>
      </c>
      <c r="W79" s="5">
        <v>0</v>
      </c>
      <c r="X79" s="6">
        <f>+Excel_519CONDOR[[#This Row],[Ptos.Total]]-Excel_519CONDOR[[#This Row],[Ptos.PO]]</f>
        <v>0</v>
      </c>
      <c r="Y79" s="6">
        <v>0</v>
      </c>
      <c r="Z79" s="6">
        <v>3009.5209869999994</v>
      </c>
      <c r="AA79" s="5">
        <f>+Excel_519CONDOR[[#This Row],[Ptos.Total]]-Excel_519CONDOR[[#This Row],[Ptos.Nilo]]</f>
        <v>-3009.5209869999994</v>
      </c>
      <c r="AB79"/>
      <c r="AC79"/>
      <c r="AD79"/>
      <c r="AE79"/>
      <c r="AF79"/>
      <c r="AG79"/>
      <c r="AH79"/>
      <c r="AI79"/>
    </row>
    <row r="80" spans="1:35" x14ac:dyDescent="0.25">
      <c r="A80" t="s">
        <v>17</v>
      </c>
      <c r="B80" t="s">
        <v>126</v>
      </c>
      <c r="C80" t="s">
        <v>124</v>
      </c>
      <c r="D80" t="s">
        <v>3559</v>
      </c>
      <c r="E80">
        <v>1962107</v>
      </c>
      <c r="F80" t="s">
        <v>3560</v>
      </c>
      <c r="G80" t="s">
        <v>22</v>
      </c>
      <c r="H80" t="s">
        <v>23</v>
      </c>
      <c r="I80" s="1">
        <v>44452</v>
      </c>
      <c r="J80" s="1">
        <v>44539</v>
      </c>
      <c r="K80" s="11">
        <f>+Excel_519CONDOR[[#This Row],[Fx.r]]</f>
        <v>44539</v>
      </c>
      <c r="L80" s="1">
        <v>44628</v>
      </c>
      <c r="M80" s="1"/>
      <c r="N80" s="1">
        <v>44804</v>
      </c>
      <c r="O80" s="1">
        <v>44897</v>
      </c>
      <c r="P80" s="1" t="s">
        <v>24</v>
      </c>
      <c r="Q80" t="s">
        <v>25</v>
      </c>
      <c r="R80" t="s">
        <v>25</v>
      </c>
      <c r="S80" t="s">
        <v>3561</v>
      </c>
      <c r="T80" s="5">
        <v>0</v>
      </c>
      <c r="U80" s="5">
        <v>0</v>
      </c>
      <c r="V80" s="5">
        <v>0</v>
      </c>
      <c r="W80" s="5">
        <v>0</v>
      </c>
      <c r="X80" s="6">
        <f>+Excel_519CONDOR[[#This Row],[Ptos.Total]]-Excel_519CONDOR[[#This Row],[Ptos.PO]]</f>
        <v>-21.591999999999999</v>
      </c>
      <c r="Y80" s="6">
        <v>21.591999999999999</v>
      </c>
      <c r="Z80" s="6">
        <v>1484.9158320000001</v>
      </c>
      <c r="AA80" s="5">
        <f>+Excel_519CONDOR[[#This Row],[Ptos.Total]]-Excel_519CONDOR[[#This Row],[Ptos.Nilo]]</f>
        <v>-1484.9158320000001</v>
      </c>
      <c r="AB80"/>
      <c r="AC80"/>
      <c r="AD80"/>
      <c r="AE80"/>
      <c r="AF80"/>
      <c r="AG80"/>
      <c r="AH80"/>
      <c r="AI80"/>
    </row>
    <row r="81" spans="1:35" x14ac:dyDescent="0.25">
      <c r="A81" t="s">
        <v>17</v>
      </c>
      <c r="B81" t="s">
        <v>18</v>
      </c>
      <c r="C81" t="s">
        <v>124</v>
      </c>
      <c r="D81" t="s">
        <v>3562</v>
      </c>
      <c r="E81">
        <v>1984522</v>
      </c>
      <c r="F81" t="s">
        <v>3563</v>
      </c>
      <c r="G81" t="s">
        <v>22</v>
      </c>
      <c r="H81" t="s">
        <v>23</v>
      </c>
      <c r="I81" s="1"/>
      <c r="J81" s="1">
        <v>44679</v>
      </c>
      <c r="K81" s="11">
        <f>+Excel_519CONDOR[[#This Row],[Fx.r]]</f>
        <v>44679</v>
      </c>
      <c r="L81" s="1">
        <v>44715</v>
      </c>
      <c r="M81" s="1"/>
      <c r="N81" s="1">
        <v>44895</v>
      </c>
      <c r="O81" s="1">
        <v>44904</v>
      </c>
      <c r="P81" s="1" t="s">
        <v>25</v>
      </c>
      <c r="Q81" t="s">
        <v>25</v>
      </c>
      <c r="R81" t="s">
        <v>25</v>
      </c>
      <c r="S81" t="s">
        <v>3510</v>
      </c>
      <c r="T81" s="5">
        <v>0</v>
      </c>
      <c r="U81" s="5">
        <v>0</v>
      </c>
      <c r="V81" s="5">
        <v>0</v>
      </c>
      <c r="W81" s="5">
        <v>0</v>
      </c>
      <c r="X81" s="6">
        <f>+Excel_519CONDOR[[#This Row],[Ptos.Total]]-Excel_519CONDOR[[#This Row],[Ptos.PO]]</f>
        <v>0</v>
      </c>
      <c r="Y81" s="6">
        <v>0</v>
      </c>
      <c r="Z81" s="6">
        <v>619.82204400000012</v>
      </c>
      <c r="AA81" s="5">
        <f>+Excel_519CONDOR[[#This Row],[Ptos.Total]]-Excel_519CONDOR[[#This Row],[Ptos.Nilo]]</f>
        <v>-619.82204400000012</v>
      </c>
      <c r="AB81"/>
      <c r="AC81"/>
      <c r="AD81"/>
      <c r="AE81"/>
      <c r="AF81"/>
      <c r="AG81"/>
      <c r="AH81"/>
      <c r="AI81"/>
    </row>
    <row r="82" spans="1:35" x14ac:dyDescent="0.25">
      <c r="A82" t="s">
        <v>17</v>
      </c>
      <c r="B82" t="s">
        <v>18</v>
      </c>
      <c r="C82" t="s">
        <v>124</v>
      </c>
      <c r="D82" t="s">
        <v>3564</v>
      </c>
      <c r="E82">
        <v>1984524</v>
      </c>
      <c r="F82" t="s">
        <v>3563</v>
      </c>
      <c r="G82" t="s">
        <v>22</v>
      </c>
      <c r="H82" t="s">
        <v>23</v>
      </c>
      <c r="I82" s="1"/>
      <c r="J82" s="1">
        <v>44714</v>
      </c>
      <c r="K82" s="11">
        <f>+Excel_519CONDOR[[#This Row],[Fx.r]]</f>
        <v>44714</v>
      </c>
      <c r="L82" s="1">
        <v>44739</v>
      </c>
      <c r="M82" s="1"/>
      <c r="N82" s="1">
        <v>44895</v>
      </c>
      <c r="O82" s="1">
        <v>44907</v>
      </c>
      <c r="P82" s="1" t="s">
        <v>24</v>
      </c>
      <c r="Q82" t="s">
        <v>25</v>
      </c>
      <c r="R82" t="s">
        <v>25</v>
      </c>
      <c r="S82" t="s">
        <v>3512</v>
      </c>
      <c r="T82" s="5">
        <v>0</v>
      </c>
      <c r="U82" s="5">
        <v>0</v>
      </c>
      <c r="V82" s="5">
        <v>0</v>
      </c>
      <c r="W82" s="5">
        <v>0</v>
      </c>
      <c r="X82" s="6">
        <f>+Excel_519CONDOR[[#This Row],[Ptos.Total]]-Excel_519CONDOR[[#This Row],[Ptos.PO]]</f>
        <v>0</v>
      </c>
      <c r="Y82" s="6">
        <v>0</v>
      </c>
      <c r="Z82" s="6">
        <v>961.30482499999994</v>
      </c>
      <c r="AA82" s="5">
        <f>+Excel_519CONDOR[[#This Row],[Ptos.Total]]-Excel_519CONDOR[[#This Row],[Ptos.Nilo]]</f>
        <v>-961.30482499999994</v>
      </c>
      <c r="AB82"/>
      <c r="AC82"/>
      <c r="AD82"/>
      <c r="AE82"/>
      <c r="AF82"/>
      <c r="AG82"/>
      <c r="AH82"/>
      <c r="AI82"/>
    </row>
    <row r="83" spans="1:35" x14ac:dyDescent="0.25">
      <c r="A83" t="s">
        <v>17</v>
      </c>
      <c r="B83" t="s">
        <v>126</v>
      </c>
      <c r="C83" t="s">
        <v>124</v>
      </c>
      <c r="D83" t="s">
        <v>127</v>
      </c>
      <c r="E83">
        <v>1984703</v>
      </c>
      <c r="F83" t="s">
        <v>128</v>
      </c>
      <c r="G83" t="s">
        <v>29</v>
      </c>
      <c r="H83" t="s">
        <v>30</v>
      </c>
      <c r="I83" s="1">
        <v>45530</v>
      </c>
      <c r="J83" s="1">
        <v>45966</v>
      </c>
      <c r="K83" s="11">
        <f>+Excel_519CONDOR[[#This Row],[Fx.r]]</f>
        <v>45966</v>
      </c>
      <c r="L83" s="1">
        <v>45222</v>
      </c>
      <c r="M83" s="1"/>
      <c r="N83" s="1">
        <v>45992</v>
      </c>
      <c r="O83" s="1">
        <v>46020</v>
      </c>
      <c r="P83" s="1" t="s">
        <v>25</v>
      </c>
      <c r="Q83" t="s">
        <v>24</v>
      </c>
      <c r="R83" t="s">
        <v>25</v>
      </c>
      <c r="S83" t="s">
        <v>3565</v>
      </c>
      <c r="T83" s="5">
        <v>1402.9925520000002</v>
      </c>
      <c r="U83" s="5">
        <v>0</v>
      </c>
      <c r="V83" s="5">
        <v>4.2523999999999997</v>
      </c>
      <c r="W83" s="5">
        <v>1407.2449520000002</v>
      </c>
      <c r="X83" s="6">
        <f>+Excel_519CONDOR[[#This Row],[Ptos.Total]]-Excel_519CONDOR[[#This Row],[Ptos.PO]]</f>
        <v>-151.33737099999985</v>
      </c>
      <c r="Y83" s="6">
        <v>1558.5823230000001</v>
      </c>
      <c r="Z83" s="6">
        <v>1558.5823230000008</v>
      </c>
      <c r="AA83" s="5">
        <f>+Excel_519CONDOR[[#This Row],[Ptos.Total]]-Excel_519CONDOR[[#This Row],[Ptos.Nilo]]</f>
        <v>-151.33737100000053</v>
      </c>
      <c r="AB83"/>
      <c r="AC83"/>
      <c r="AD83"/>
      <c r="AE83"/>
      <c r="AF83"/>
      <c r="AG83"/>
      <c r="AH83"/>
      <c r="AI83"/>
    </row>
    <row r="84" spans="1:35" x14ac:dyDescent="0.25">
      <c r="A84" t="s">
        <v>17</v>
      </c>
      <c r="B84" t="s">
        <v>126</v>
      </c>
      <c r="C84" t="s">
        <v>124</v>
      </c>
      <c r="D84" t="s">
        <v>3566</v>
      </c>
      <c r="E84">
        <v>1990334</v>
      </c>
      <c r="F84" t="s">
        <v>129</v>
      </c>
      <c r="G84" t="s">
        <v>22</v>
      </c>
      <c r="H84" t="s">
        <v>23</v>
      </c>
      <c r="I84" s="1"/>
      <c r="J84" s="1">
        <v>44939</v>
      </c>
      <c r="K84" s="11">
        <f>+Excel_519CONDOR[[#This Row],[Fx.r]]</f>
        <v>44939</v>
      </c>
      <c r="L84" s="1">
        <v>45070</v>
      </c>
      <c r="M84" s="1"/>
      <c r="N84" s="1">
        <v>45336</v>
      </c>
      <c r="O84" s="1">
        <v>45348</v>
      </c>
      <c r="P84" s="1" t="s">
        <v>24</v>
      </c>
      <c r="Q84" t="s">
        <v>25</v>
      </c>
      <c r="R84" t="s">
        <v>25</v>
      </c>
      <c r="S84" t="s">
        <v>3512</v>
      </c>
      <c r="T84" s="5">
        <v>0</v>
      </c>
      <c r="U84" s="5">
        <v>0</v>
      </c>
      <c r="V84" s="5">
        <v>0</v>
      </c>
      <c r="W84" s="5">
        <v>0</v>
      </c>
      <c r="X84" s="6">
        <f>+Excel_519CONDOR[[#This Row],[Ptos.Total]]-Excel_519CONDOR[[#This Row],[Ptos.PO]]</f>
        <v>-2454.3949970000008</v>
      </c>
      <c r="Y84" s="6">
        <v>2454.3949970000008</v>
      </c>
      <c r="Z84" s="6">
        <v>2454.3949969999994</v>
      </c>
      <c r="AA84" s="5">
        <f>+Excel_519CONDOR[[#This Row],[Ptos.Total]]-Excel_519CONDOR[[#This Row],[Ptos.Nilo]]</f>
        <v>-2454.3949969999994</v>
      </c>
      <c r="AB84"/>
      <c r="AC84"/>
      <c r="AD84"/>
      <c r="AE84"/>
      <c r="AF84"/>
      <c r="AG84"/>
      <c r="AH84"/>
      <c r="AI84"/>
    </row>
    <row r="85" spans="1:35" x14ac:dyDescent="0.25">
      <c r="A85" t="s">
        <v>17</v>
      </c>
      <c r="B85" t="s">
        <v>18</v>
      </c>
      <c r="C85" t="s">
        <v>124</v>
      </c>
      <c r="D85" t="s">
        <v>130</v>
      </c>
      <c r="E85">
        <v>1997183</v>
      </c>
      <c r="F85" t="s">
        <v>131</v>
      </c>
      <c r="G85" t="s">
        <v>22</v>
      </c>
      <c r="H85" t="s">
        <v>23</v>
      </c>
      <c r="I85" s="1">
        <v>44692</v>
      </c>
      <c r="J85" s="1">
        <v>44782</v>
      </c>
      <c r="K85" s="11">
        <f>+Excel_519CONDOR[[#This Row],[Fx.r]]</f>
        <v>44782</v>
      </c>
      <c r="L85" s="1">
        <v>45050</v>
      </c>
      <c r="M85" s="1"/>
      <c r="N85" s="1">
        <v>45707</v>
      </c>
      <c r="O85" s="1">
        <v>45716</v>
      </c>
      <c r="P85" s="1" t="s">
        <v>25</v>
      </c>
      <c r="Q85" t="s">
        <v>24</v>
      </c>
      <c r="R85" t="s">
        <v>25</v>
      </c>
      <c r="S85" t="s">
        <v>3512</v>
      </c>
      <c r="T85" s="5">
        <v>0</v>
      </c>
      <c r="U85" s="5">
        <v>0</v>
      </c>
      <c r="V85" s="5">
        <v>0</v>
      </c>
      <c r="W85" s="5">
        <v>0</v>
      </c>
      <c r="X85" s="6">
        <f>+Excel_519CONDOR[[#This Row],[Ptos.Total]]-Excel_519CONDOR[[#This Row],[Ptos.PO]]</f>
        <v>0</v>
      </c>
      <c r="Y85" s="6">
        <v>0</v>
      </c>
      <c r="Z85" s="6">
        <v>0</v>
      </c>
      <c r="AA85" s="5">
        <f>+Excel_519CONDOR[[#This Row],[Ptos.Total]]-Excel_519CONDOR[[#This Row],[Ptos.Nilo]]</f>
        <v>0</v>
      </c>
      <c r="AB85"/>
      <c r="AC85"/>
      <c r="AD85"/>
      <c r="AE85"/>
      <c r="AF85"/>
      <c r="AG85"/>
      <c r="AH85"/>
      <c r="AI85"/>
    </row>
    <row r="86" spans="1:35" x14ac:dyDescent="0.25">
      <c r="A86" t="s">
        <v>17</v>
      </c>
      <c r="B86" t="s">
        <v>18</v>
      </c>
      <c r="C86" t="s">
        <v>124</v>
      </c>
      <c r="D86" t="s">
        <v>132</v>
      </c>
      <c r="E86">
        <v>1997185</v>
      </c>
      <c r="F86" t="s">
        <v>133</v>
      </c>
      <c r="G86" t="s">
        <v>36</v>
      </c>
      <c r="H86" t="s">
        <v>42</v>
      </c>
      <c r="I86" s="1">
        <v>44692</v>
      </c>
      <c r="J86" s="1">
        <v>44782</v>
      </c>
      <c r="K86" s="11">
        <f>+Excel_519CONDOR[[#This Row],[Fx.r]]</f>
        <v>44782</v>
      </c>
      <c r="L86" s="1">
        <v>45030</v>
      </c>
      <c r="M86" s="1">
        <v>45072</v>
      </c>
      <c r="O86" s="1"/>
      <c r="P86" s="1" t="s">
        <v>25</v>
      </c>
      <c r="Q86" t="s">
        <v>24</v>
      </c>
      <c r="R86" t="s">
        <v>25</v>
      </c>
      <c r="S86" t="s">
        <v>25</v>
      </c>
      <c r="T86" s="5">
        <v>0</v>
      </c>
      <c r="U86" s="5">
        <v>0</v>
      </c>
      <c r="V86" s="5">
        <v>0</v>
      </c>
      <c r="W86" s="5">
        <v>0</v>
      </c>
      <c r="X86" s="6">
        <f>+Excel_519CONDOR[[#This Row],[Ptos.Total]]-Excel_519CONDOR[[#This Row],[Ptos.PO]]</f>
        <v>0</v>
      </c>
      <c r="Y86" s="6">
        <v>0</v>
      </c>
      <c r="Z86" s="6">
        <v>0</v>
      </c>
      <c r="AA86" s="5">
        <f>+Excel_519CONDOR[[#This Row],[Ptos.Total]]-Excel_519CONDOR[[#This Row],[Ptos.Nilo]]</f>
        <v>0</v>
      </c>
      <c r="AB86"/>
      <c r="AC86"/>
      <c r="AD86"/>
      <c r="AE86"/>
      <c r="AF86"/>
      <c r="AG86"/>
      <c r="AH86"/>
      <c r="AI86"/>
    </row>
    <row r="87" spans="1:35" x14ac:dyDescent="0.25">
      <c r="A87" t="s">
        <v>17</v>
      </c>
      <c r="B87" t="s">
        <v>18</v>
      </c>
      <c r="C87" t="s">
        <v>124</v>
      </c>
      <c r="D87" t="s">
        <v>3567</v>
      </c>
      <c r="E87">
        <v>1997417</v>
      </c>
      <c r="F87" t="s">
        <v>119</v>
      </c>
      <c r="G87" t="s">
        <v>22</v>
      </c>
      <c r="H87" t="s">
        <v>23</v>
      </c>
      <c r="I87" s="1">
        <v>44692</v>
      </c>
      <c r="J87" s="1">
        <v>44804</v>
      </c>
      <c r="K87" s="11">
        <f>+Excel_519CONDOR[[#This Row],[Fx.r]]</f>
        <v>44804</v>
      </c>
      <c r="L87" s="1">
        <v>44882</v>
      </c>
      <c r="M87" s="1"/>
      <c r="N87" s="1">
        <v>44992</v>
      </c>
      <c r="O87" s="1">
        <v>45012</v>
      </c>
      <c r="P87" s="1" t="s">
        <v>24</v>
      </c>
      <c r="Q87" t="s">
        <v>25</v>
      </c>
      <c r="R87" t="s">
        <v>25</v>
      </c>
      <c r="S87" t="s">
        <v>3510</v>
      </c>
      <c r="T87" s="5">
        <v>0</v>
      </c>
      <c r="U87" s="5">
        <v>0</v>
      </c>
      <c r="V87" s="5">
        <v>0</v>
      </c>
      <c r="W87" s="5">
        <v>0</v>
      </c>
      <c r="X87" s="6">
        <f>+Excel_519CONDOR[[#This Row],[Ptos.Total]]-Excel_519CONDOR[[#This Row],[Ptos.PO]]</f>
        <v>0</v>
      </c>
      <c r="Y87" s="6">
        <v>0</v>
      </c>
      <c r="Z87" s="6">
        <v>14.283244</v>
      </c>
      <c r="AA87" s="5">
        <f>+Excel_519CONDOR[[#This Row],[Ptos.Total]]-Excel_519CONDOR[[#This Row],[Ptos.Nilo]]</f>
        <v>-14.283244</v>
      </c>
      <c r="AB87"/>
      <c r="AC87"/>
      <c r="AD87"/>
      <c r="AE87"/>
      <c r="AF87"/>
      <c r="AG87"/>
      <c r="AH87"/>
      <c r="AI87"/>
    </row>
    <row r="88" spans="1:35" x14ac:dyDescent="0.25">
      <c r="A88" t="s">
        <v>17</v>
      </c>
      <c r="B88" t="s">
        <v>18</v>
      </c>
      <c r="C88" t="s">
        <v>124</v>
      </c>
      <c r="D88" t="s">
        <v>134</v>
      </c>
      <c r="E88">
        <v>1997970</v>
      </c>
      <c r="F88" t="s">
        <v>135</v>
      </c>
      <c r="G88" t="s">
        <v>36</v>
      </c>
      <c r="H88" t="s">
        <v>42</v>
      </c>
      <c r="I88" s="1">
        <v>44699</v>
      </c>
      <c r="J88" s="1">
        <v>44778</v>
      </c>
      <c r="K88" s="11">
        <f>+Excel_519CONDOR[[#This Row],[Fx.r]]</f>
        <v>44778</v>
      </c>
      <c r="L88" s="1">
        <v>44882</v>
      </c>
      <c r="M88" s="1">
        <v>45838</v>
      </c>
      <c r="O88" s="1"/>
      <c r="P88" s="1" t="s">
        <v>25</v>
      </c>
      <c r="Q88" t="s">
        <v>24</v>
      </c>
      <c r="R88" t="s">
        <v>25</v>
      </c>
      <c r="S88" t="s">
        <v>25</v>
      </c>
      <c r="T88" s="5">
        <v>0</v>
      </c>
      <c r="U88" s="5">
        <v>0</v>
      </c>
      <c r="V88" s="5">
        <v>0</v>
      </c>
      <c r="W88" s="5">
        <v>0</v>
      </c>
      <c r="X88" s="6">
        <f>+Excel_519CONDOR[[#This Row],[Ptos.Total]]-Excel_519CONDOR[[#This Row],[Ptos.PO]]</f>
        <v>-1.212</v>
      </c>
      <c r="Y88" s="6">
        <v>1.212</v>
      </c>
      <c r="Z88" s="6">
        <v>1.212</v>
      </c>
      <c r="AA88" s="5">
        <f>+Excel_519CONDOR[[#This Row],[Ptos.Total]]-Excel_519CONDOR[[#This Row],[Ptos.Nilo]]</f>
        <v>-1.212</v>
      </c>
      <c r="AB88"/>
      <c r="AC88"/>
      <c r="AD88"/>
      <c r="AE88"/>
      <c r="AF88"/>
      <c r="AG88"/>
      <c r="AH88"/>
      <c r="AI88"/>
    </row>
    <row r="89" spans="1:35" x14ac:dyDescent="0.25">
      <c r="A89" t="s">
        <v>17</v>
      </c>
      <c r="B89" t="s">
        <v>18</v>
      </c>
      <c r="C89" t="s">
        <v>124</v>
      </c>
      <c r="D89" t="s">
        <v>136</v>
      </c>
      <c r="E89">
        <v>1999152</v>
      </c>
      <c r="F89" t="s">
        <v>137</v>
      </c>
      <c r="G89" t="s">
        <v>36</v>
      </c>
      <c r="H89" t="s">
        <v>42</v>
      </c>
      <c r="I89" s="1">
        <v>44705</v>
      </c>
      <c r="J89" s="1">
        <v>44720</v>
      </c>
      <c r="K89" s="11">
        <f>+Excel_519CONDOR[[#This Row],[Fx.r]]</f>
        <v>44720</v>
      </c>
      <c r="L89" s="1">
        <v>45065</v>
      </c>
      <c r="M89" s="1">
        <v>45194</v>
      </c>
      <c r="O89" s="1"/>
      <c r="P89" s="1" t="s">
        <v>24</v>
      </c>
      <c r="Q89" t="s">
        <v>24</v>
      </c>
      <c r="R89" t="s">
        <v>25</v>
      </c>
      <c r="S89" t="s">
        <v>25</v>
      </c>
      <c r="T89" s="5">
        <v>0</v>
      </c>
      <c r="U89" s="5">
        <v>0</v>
      </c>
      <c r="V89" s="5">
        <v>0</v>
      </c>
      <c r="W89" s="5">
        <v>0</v>
      </c>
      <c r="X89" s="6">
        <f>+Excel_519CONDOR[[#This Row],[Ptos.Total]]-Excel_519CONDOR[[#This Row],[Ptos.PO]]</f>
        <v>0</v>
      </c>
      <c r="Y89" s="6">
        <v>0</v>
      </c>
      <c r="Z89" s="6">
        <v>0</v>
      </c>
      <c r="AA89" s="5">
        <f>+Excel_519CONDOR[[#This Row],[Ptos.Total]]-Excel_519CONDOR[[#This Row],[Ptos.Nilo]]</f>
        <v>0</v>
      </c>
      <c r="AB89"/>
      <c r="AC89"/>
      <c r="AD89"/>
      <c r="AE89"/>
      <c r="AF89"/>
      <c r="AG89"/>
      <c r="AH89"/>
      <c r="AI89"/>
    </row>
    <row r="90" spans="1:35" x14ac:dyDescent="0.25">
      <c r="A90" t="s">
        <v>17</v>
      </c>
      <c r="B90" t="s">
        <v>79</v>
      </c>
      <c r="C90" t="s">
        <v>124</v>
      </c>
      <c r="D90" t="s">
        <v>3568</v>
      </c>
      <c r="E90">
        <v>2000187</v>
      </c>
      <c r="G90" t="s">
        <v>3557</v>
      </c>
      <c r="H90" t="s">
        <v>3557</v>
      </c>
      <c r="I90" s="1"/>
      <c r="J90" s="1"/>
      <c r="K90" s="11">
        <f>+Excel_519CONDOR[[#This Row],[Fx.r]]</f>
        <v>0</v>
      </c>
      <c r="M90" s="1"/>
      <c r="O90" s="1"/>
      <c r="P90" s="1" t="s">
        <v>25</v>
      </c>
      <c r="Q90" t="s">
        <v>25</v>
      </c>
      <c r="R90" t="s">
        <v>25</v>
      </c>
      <c r="S90" t="s">
        <v>24</v>
      </c>
      <c r="T90" s="5">
        <v>0</v>
      </c>
      <c r="U90" s="5">
        <v>0</v>
      </c>
      <c r="V90" s="5">
        <v>0</v>
      </c>
      <c r="W90" s="5">
        <v>0</v>
      </c>
      <c r="X90" s="6">
        <f>+Excel_519CONDOR[[#This Row],[Ptos.Total]]-Excel_519CONDOR[[#This Row],[Ptos.PO]]</f>
        <v>0</v>
      </c>
      <c r="Y90" s="6">
        <v>0</v>
      </c>
      <c r="Z90" s="6">
        <v>0</v>
      </c>
      <c r="AA90" s="5">
        <f>+Excel_519CONDOR[[#This Row],[Ptos.Total]]-Excel_519CONDOR[[#This Row],[Ptos.Nilo]]</f>
        <v>0</v>
      </c>
      <c r="AB90"/>
      <c r="AC90"/>
      <c r="AD90"/>
      <c r="AE90"/>
      <c r="AF90"/>
      <c r="AG90"/>
      <c r="AH90"/>
      <c r="AI90"/>
    </row>
    <row r="91" spans="1:35" x14ac:dyDescent="0.25">
      <c r="A91" t="s">
        <v>17</v>
      </c>
      <c r="B91" t="s">
        <v>18</v>
      </c>
      <c r="C91" t="s">
        <v>124</v>
      </c>
      <c r="D91" t="s">
        <v>3569</v>
      </c>
      <c r="E91">
        <v>2004678</v>
      </c>
      <c r="F91" t="s">
        <v>121</v>
      </c>
      <c r="G91" t="s">
        <v>22</v>
      </c>
      <c r="H91" t="s">
        <v>23</v>
      </c>
      <c r="I91" s="1">
        <v>44746</v>
      </c>
      <c r="J91" s="1">
        <v>44769</v>
      </c>
      <c r="K91" s="11">
        <f>+Excel_519CONDOR[[#This Row],[Fx.r]]</f>
        <v>44769</v>
      </c>
      <c r="L91" s="1">
        <v>45002</v>
      </c>
      <c r="M91" s="1"/>
      <c r="N91" s="1">
        <v>45194</v>
      </c>
      <c r="O91" s="1">
        <v>45201</v>
      </c>
      <c r="P91" s="1" t="s">
        <v>24</v>
      </c>
      <c r="Q91" t="s">
        <v>25</v>
      </c>
      <c r="R91" t="s">
        <v>25</v>
      </c>
      <c r="S91" t="s">
        <v>3510</v>
      </c>
      <c r="T91" s="5">
        <v>0</v>
      </c>
      <c r="U91" s="5">
        <v>0</v>
      </c>
      <c r="V91" s="5">
        <v>0</v>
      </c>
      <c r="W91" s="5">
        <v>0</v>
      </c>
      <c r="X91" s="6">
        <f>+Excel_519CONDOR[[#This Row],[Ptos.Total]]-Excel_519CONDOR[[#This Row],[Ptos.PO]]</f>
        <v>-213.23318900000004</v>
      </c>
      <c r="Y91" s="6">
        <v>213.23318900000004</v>
      </c>
      <c r="Z91" s="6">
        <v>213.23318899999998</v>
      </c>
      <c r="AA91" s="5">
        <f>+Excel_519CONDOR[[#This Row],[Ptos.Total]]-Excel_519CONDOR[[#This Row],[Ptos.Nilo]]</f>
        <v>-213.23318899999998</v>
      </c>
      <c r="AB91"/>
      <c r="AC91"/>
      <c r="AD91"/>
      <c r="AE91"/>
      <c r="AF91"/>
      <c r="AG91"/>
      <c r="AH91"/>
      <c r="AI91"/>
    </row>
    <row r="92" spans="1:35" x14ac:dyDescent="0.25">
      <c r="A92" t="s">
        <v>17</v>
      </c>
      <c r="B92" t="s">
        <v>18</v>
      </c>
      <c r="C92" t="s">
        <v>124</v>
      </c>
      <c r="D92" t="s">
        <v>138</v>
      </c>
      <c r="E92">
        <v>2005234</v>
      </c>
      <c r="F92" t="s">
        <v>58</v>
      </c>
      <c r="G92" t="s">
        <v>36</v>
      </c>
      <c r="H92" t="s">
        <v>42</v>
      </c>
      <c r="I92" s="1">
        <v>45012</v>
      </c>
      <c r="J92" s="1">
        <v>45035</v>
      </c>
      <c r="K92" s="11">
        <f>+Excel_519CONDOR[[#This Row],[Fx.r]]</f>
        <v>45035</v>
      </c>
      <c r="L92" s="1">
        <v>45057</v>
      </c>
      <c r="M92" s="1">
        <v>45891</v>
      </c>
      <c r="O92" s="1"/>
      <c r="P92" s="1" t="s">
        <v>24</v>
      </c>
      <c r="Q92" t="s">
        <v>25</v>
      </c>
      <c r="R92" t="s">
        <v>25</v>
      </c>
      <c r="S92" t="s">
        <v>24</v>
      </c>
      <c r="T92" s="5">
        <v>0</v>
      </c>
      <c r="U92" s="5">
        <v>0</v>
      </c>
      <c r="V92" s="5">
        <v>0</v>
      </c>
      <c r="W92" s="5">
        <v>0</v>
      </c>
      <c r="X92" s="6">
        <f>+Excel_519CONDOR[[#This Row],[Ptos.Total]]-Excel_519CONDOR[[#This Row],[Ptos.PO]]</f>
        <v>-0.60599999999999998</v>
      </c>
      <c r="Y92" s="6">
        <v>0.60599999999999998</v>
      </c>
      <c r="Z92" s="6">
        <v>0.60599999999999998</v>
      </c>
      <c r="AA92" s="5">
        <f>+Excel_519CONDOR[[#This Row],[Ptos.Total]]-Excel_519CONDOR[[#This Row],[Ptos.Nilo]]</f>
        <v>-0.60599999999999998</v>
      </c>
      <c r="AB92"/>
      <c r="AC92"/>
      <c r="AD92"/>
      <c r="AE92"/>
      <c r="AF92"/>
      <c r="AG92"/>
      <c r="AH92"/>
      <c r="AI92"/>
    </row>
    <row r="93" spans="1:35" x14ac:dyDescent="0.25">
      <c r="A93" t="s">
        <v>17</v>
      </c>
      <c r="B93" t="s">
        <v>18</v>
      </c>
      <c r="C93" t="s">
        <v>124</v>
      </c>
      <c r="D93" t="s">
        <v>3570</v>
      </c>
      <c r="E93">
        <v>2005504</v>
      </c>
      <c r="F93" t="s">
        <v>121</v>
      </c>
      <c r="G93" t="s">
        <v>22</v>
      </c>
      <c r="H93" t="s">
        <v>23</v>
      </c>
      <c r="I93" s="1">
        <v>44746</v>
      </c>
      <c r="J93" s="1">
        <v>44764</v>
      </c>
      <c r="K93" s="11">
        <f>+Excel_519CONDOR[[#This Row],[Fx.r]]</f>
        <v>44764</v>
      </c>
      <c r="L93" s="1">
        <v>44886</v>
      </c>
      <c r="M93" s="1"/>
      <c r="N93" s="1">
        <v>45012</v>
      </c>
      <c r="O93" s="1">
        <v>45036</v>
      </c>
      <c r="P93" s="1" t="s">
        <v>24</v>
      </c>
      <c r="Q93" t="s">
        <v>25</v>
      </c>
      <c r="R93" t="s">
        <v>25</v>
      </c>
      <c r="S93" t="s">
        <v>3571</v>
      </c>
      <c r="T93" s="5">
        <v>0</v>
      </c>
      <c r="U93" s="5">
        <v>0</v>
      </c>
      <c r="V93" s="5">
        <v>0</v>
      </c>
      <c r="W93" s="5">
        <v>0</v>
      </c>
      <c r="X93" s="6">
        <f>+Excel_519CONDOR[[#This Row],[Ptos.Total]]-Excel_519CONDOR[[#This Row],[Ptos.PO]]</f>
        <v>0</v>
      </c>
      <c r="Y93" s="6">
        <v>0</v>
      </c>
      <c r="Z93" s="6">
        <v>119.08936299999999</v>
      </c>
      <c r="AA93" s="5">
        <f>+Excel_519CONDOR[[#This Row],[Ptos.Total]]-Excel_519CONDOR[[#This Row],[Ptos.Nilo]]</f>
        <v>-119.08936299999999</v>
      </c>
      <c r="AB93"/>
      <c r="AC93"/>
      <c r="AD93"/>
      <c r="AE93"/>
      <c r="AF93"/>
      <c r="AG93"/>
      <c r="AH93"/>
      <c r="AI93"/>
    </row>
    <row r="94" spans="1:35" x14ac:dyDescent="0.25">
      <c r="A94" t="s">
        <v>17</v>
      </c>
      <c r="B94" t="s">
        <v>18</v>
      </c>
      <c r="C94" t="s">
        <v>124</v>
      </c>
      <c r="D94" t="s">
        <v>3572</v>
      </c>
      <c r="E94">
        <v>2005505</v>
      </c>
      <c r="F94" t="s">
        <v>118</v>
      </c>
      <c r="G94" t="s">
        <v>22</v>
      </c>
      <c r="H94" t="s">
        <v>23</v>
      </c>
      <c r="I94" s="1">
        <v>44746</v>
      </c>
      <c r="J94" s="1">
        <v>44774</v>
      </c>
      <c r="K94" s="11">
        <f>+Excel_519CONDOR[[#This Row],[Fx.r]]</f>
        <v>44774</v>
      </c>
      <c r="L94" s="1">
        <v>45083</v>
      </c>
      <c r="M94" s="1"/>
      <c r="N94" s="1">
        <v>45259</v>
      </c>
      <c r="O94" s="1">
        <v>45275</v>
      </c>
      <c r="P94" s="1" t="s">
        <v>24</v>
      </c>
      <c r="Q94" t="s">
        <v>25</v>
      </c>
      <c r="R94" t="s">
        <v>25</v>
      </c>
      <c r="S94" t="s">
        <v>3573</v>
      </c>
      <c r="T94" s="5">
        <v>0</v>
      </c>
      <c r="U94" s="5">
        <v>0</v>
      </c>
      <c r="V94" s="5">
        <v>0</v>
      </c>
      <c r="W94" s="5">
        <v>0</v>
      </c>
      <c r="X94" s="6">
        <f>+Excel_519CONDOR[[#This Row],[Ptos.Total]]-Excel_519CONDOR[[#This Row],[Ptos.PO]]</f>
        <v>-232.45773399999999</v>
      </c>
      <c r="Y94" s="6">
        <v>232.45773399999999</v>
      </c>
      <c r="Z94" s="6">
        <v>232.45773400000007</v>
      </c>
      <c r="AA94" s="5">
        <f>+Excel_519CONDOR[[#This Row],[Ptos.Total]]-Excel_519CONDOR[[#This Row],[Ptos.Nilo]]</f>
        <v>-232.45773400000007</v>
      </c>
      <c r="AB94"/>
      <c r="AC94"/>
      <c r="AD94"/>
      <c r="AE94"/>
      <c r="AF94"/>
      <c r="AG94"/>
      <c r="AH94"/>
      <c r="AI94"/>
    </row>
    <row r="95" spans="1:35" x14ac:dyDescent="0.25">
      <c r="A95" t="s">
        <v>17</v>
      </c>
      <c r="B95" t="s">
        <v>18</v>
      </c>
      <c r="C95" t="s">
        <v>124</v>
      </c>
      <c r="D95" t="s">
        <v>139</v>
      </c>
      <c r="E95">
        <v>2008222</v>
      </c>
      <c r="F95" t="s">
        <v>137</v>
      </c>
      <c r="G95" t="s">
        <v>36</v>
      </c>
      <c r="H95" t="s">
        <v>42</v>
      </c>
      <c r="I95" s="1">
        <v>45118</v>
      </c>
      <c r="J95" s="1">
        <v>45128</v>
      </c>
      <c r="K95" s="11">
        <f>+Excel_519CONDOR[[#This Row],[Fx.r]]</f>
        <v>45128</v>
      </c>
      <c r="L95" s="1">
        <v>45481</v>
      </c>
      <c r="M95" s="1">
        <v>45838</v>
      </c>
      <c r="O95" s="1"/>
      <c r="P95" s="1" t="s">
        <v>24</v>
      </c>
      <c r="Q95" t="s">
        <v>24</v>
      </c>
      <c r="R95" t="s">
        <v>25</v>
      </c>
      <c r="S95" t="s">
        <v>25</v>
      </c>
      <c r="T95" s="5">
        <v>228.90999799966812</v>
      </c>
      <c r="U95" s="5">
        <v>0</v>
      </c>
      <c r="V95" s="5">
        <v>26.913299960494783</v>
      </c>
      <c r="W95" s="5">
        <v>255.8232979601629</v>
      </c>
      <c r="X95" s="6">
        <f>+Excel_519CONDOR[[#This Row],[Ptos.Total]]-Excel_519CONDOR[[#This Row],[Ptos.PO]]</f>
        <v>255.8232979601629</v>
      </c>
      <c r="Y95" s="6">
        <v>0</v>
      </c>
      <c r="Z95" s="6">
        <v>0</v>
      </c>
      <c r="AA95" s="5">
        <f>+Excel_519CONDOR[[#This Row],[Ptos.Total]]-Excel_519CONDOR[[#This Row],[Ptos.Nilo]]</f>
        <v>255.8232979601629</v>
      </c>
      <c r="AB95"/>
      <c r="AC95"/>
      <c r="AD95"/>
      <c r="AE95"/>
      <c r="AF95"/>
      <c r="AG95"/>
      <c r="AH95"/>
      <c r="AI95"/>
    </row>
    <row r="96" spans="1:35" x14ac:dyDescent="0.25">
      <c r="A96" t="s">
        <v>17</v>
      </c>
      <c r="B96" t="s">
        <v>18</v>
      </c>
      <c r="C96" t="s">
        <v>124</v>
      </c>
      <c r="D96" t="s">
        <v>140</v>
      </c>
      <c r="E96">
        <v>2008530</v>
      </c>
      <c r="F96" t="s">
        <v>137</v>
      </c>
      <c r="G96" t="s">
        <v>36</v>
      </c>
      <c r="H96" t="s">
        <v>42</v>
      </c>
      <c r="I96" s="1">
        <v>44767</v>
      </c>
      <c r="J96" s="1">
        <v>44888</v>
      </c>
      <c r="K96" s="11">
        <f>+Excel_519CONDOR[[#This Row],[Fx.r]]</f>
        <v>44888</v>
      </c>
      <c r="L96" s="1">
        <v>45478</v>
      </c>
      <c r="M96" s="1">
        <v>45838</v>
      </c>
      <c r="O96" s="1"/>
      <c r="P96" s="1" t="s">
        <v>24</v>
      </c>
      <c r="Q96" t="s">
        <v>24</v>
      </c>
      <c r="R96" t="s">
        <v>25</v>
      </c>
      <c r="S96" t="s">
        <v>25</v>
      </c>
      <c r="T96" s="5">
        <v>82.58999839425087</v>
      </c>
      <c r="U96" s="5">
        <v>0.69999998807907104</v>
      </c>
      <c r="V96" s="5">
        <v>15.578200192491707</v>
      </c>
      <c r="W96" s="5">
        <v>98.868198574821648</v>
      </c>
      <c r="X96" s="6">
        <f>+Excel_519CONDOR[[#This Row],[Ptos.Total]]-Excel_519CONDOR[[#This Row],[Ptos.PO]]</f>
        <v>98.868198574821648</v>
      </c>
      <c r="Y96" s="6">
        <v>0</v>
      </c>
      <c r="Z96" s="6">
        <v>0</v>
      </c>
      <c r="AA96" s="5">
        <f>+Excel_519CONDOR[[#This Row],[Ptos.Total]]-Excel_519CONDOR[[#This Row],[Ptos.Nilo]]</f>
        <v>98.868198574821648</v>
      </c>
      <c r="AB96"/>
      <c r="AC96"/>
      <c r="AD96"/>
      <c r="AE96"/>
      <c r="AF96"/>
      <c r="AG96"/>
      <c r="AH96"/>
      <c r="AI96"/>
    </row>
    <row r="97" spans="1:35" x14ac:dyDescent="0.25">
      <c r="A97" t="s">
        <v>17</v>
      </c>
      <c r="B97" t="s">
        <v>18</v>
      </c>
      <c r="C97" t="s">
        <v>124</v>
      </c>
      <c r="D97" t="s">
        <v>3574</v>
      </c>
      <c r="E97">
        <v>2013797</v>
      </c>
      <c r="F97" t="s">
        <v>121</v>
      </c>
      <c r="G97" t="s">
        <v>22</v>
      </c>
      <c r="H97" t="s">
        <v>23</v>
      </c>
      <c r="I97" s="1">
        <v>44789</v>
      </c>
      <c r="J97" s="1">
        <v>44830</v>
      </c>
      <c r="K97" s="11">
        <f>+Excel_519CONDOR[[#This Row],[Fx.r]]</f>
        <v>44830</v>
      </c>
      <c r="L97" s="1">
        <v>45030</v>
      </c>
      <c r="M97" s="1"/>
      <c r="N97" s="1">
        <v>45197</v>
      </c>
      <c r="O97" s="1">
        <v>45218</v>
      </c>
      <c r="P97" s="1" t="s">
        <v>24</v>
      </c>
      <c r="Q97" t="s">
        <v>25</v>
      </c>
      <c r="R97" t="s">
        <v>25</v>
      </c>
      <c r="S97" t="s">
        <v>3575</v>
      </c>
      <c r="T97" s="5">
        <v>0</v>
      </c>
      <c r="U97" s="5">
        <v>0</v>
      </c>
      <c r="V97" s="5">
        <v>0</v>
      </c>
      <c r="W97" s="5">
        <v>0</v>
      </c>
      <c r="X97" s="6">
        <f>+Excel_519CONDOR[[#This Row],[Ptos.Total]]-Excel_519CONDOR[[#This Row],[Ptos.PO]]</f>
        <v>-250.14453599999999</v>
      </c>
      <c r="Y97" s="6">
        <v>250.14453599999999</v>
      </c>
      <c r="Z97" s="6">
        <v>250.144566</v>
      </c>
      <c r="AA97" s="5">
        <f>+Excel_519CONDOR[[#This Row],[Ptos.Total]]-Excel_519CONDOR[[#This Row],[Ptos.Nilo]]</f>
        <v>-250.144566</v>
      </c>
      <c r="AB97"/>
      <c r="AC97"/>
      <c r="AD97"/>
      <c r="AE97"/>
      <c r="AF97"/>
      <c r="AG97"/>
      <c r="AH97"/>
      <c r="AI97"/>
    </row>
    <row r="98" spans="1:35" x14ac:dyDescent="0.25">
      <c r="A98" t="s">
        <v>17</v>
      </c>
      <c r="B98" t="s">
        <v>18</v>
      </c>
      <c r="C98" t="s">
        <v>124</v>
      </c>
      <c r="D98" t="s">
        <v>141</v>
      </c>
      <c r="E98">
        <v>2013803</v>
      </c>
      <c r="F98" t="s">
        <v>58</v>
      </c>
      <c r="G98" t="s">
        <v>36</v>
      </c>
      <c r="H98" t="s">
        <v>42</v>
      </c>
      <c r="I98" s="1">
        <v>44767</v>
      </c>
      <c r="J98" s="1">
        <v>44801</v>
      </c>
      <c r="K98" s="11">
        <f>+Excel_519CONDOR[[#This Row],[Fx.r]]</f>
        <v>44801</v>
      </c>
      <c r="L98" s="1">
        <v>45030</v>
      </c>
      <c r="M98" s="1">
        <v>45838</v>
      </c>
      <c r="O98" s="1"/>
      <c r="P98" s="1" t="s">
        <v>24</v>
      </c>
      <c r="Q98" t="s">
        <v>24</v>
      </c>
      <c r="R98" t="s">
        <v>25</v>
      </c>
      <c r="S98" t="s">
        <v>25</v>
      </c>
      <c r="T98" s="5">
        <v>0</v>
      </c>
      <c r="U98" s="5">
        <v>0</v>
      </c>
      <c r="V98" s="5">
        <v>0</v>
      </c>
      <c r="W98" s="5">
        <v>0</v>
      </c>
      <c r="X98" s="6">
        <f>+Excel_519CONDOR[[#This Row],[Ptos.Total]]-Excel_519CONDOR[[#This Row],[Ptos.PO]]</f>
        <v>0</v>
      </c>
      <c r="Y98" s="6">
        <v>0</v>
      </c>
      <c r="Z98" s="6">
        <v>0</v>
      </c>
      <c r="AA98" s="5">
        <f>+Excel_519CONDOR[[#This Row],[Ptos.Total]]-Excel_519CONDOR[[#This Row],[Ptos.Nilo]]</f>
        <v>0</v>
      </c>
      <c r="AB98"/>
      <c r="AC98"/>
      <c r="AD98"/>
      <c r="AE98"/>
      <c r="AF98"/>
      <c r="AG98"/>
      <c r="AH98"/>
      <c r="AI98"/>
    </row>
    <row r="99" spans="1:35" x14ac:dyDescent="0.25">
      <c r="A99" t="s">
        <v>17</v>
      </c>
      <c r="B99" t="s">
        <v>18</v>
      </c>
      <c r="C99" t="s">
        <v>124</v>
      </c>
      <c r="D99" t="s">
        <v>3576</v>
      </c>
      <c r="E99">
        <v>2013807</v>
      </c>
      <c r="F99" t="s">
        <v>142</v>
      </c>
      <c r="G99" t="s">
        <v>29</v>
      </c>
      <c r="H99" t="s">
        <v>30</v>
      </c>
      <c r="I99" s="1">
        <v>44767</v>
      </c>
      <c r="J99" s="1">
        <v>44801</v>
      </c>
      <c r="K99" s="11">
        <f>+Excel_519CONDOR[[#This Row],[Fx.r]]</f>
        <v>44801</v>
      </c>
      <c r="L99" s="1">
        <v>45030</v>
      </c>
      <c r="M99" s="1"/>
      <c r="N99" s="1">
        <v>45092</v>
      </c>
      <c r="O99" s="1">
        <v>45120</v>
      </c>
      <c r="P99" s="1" t="s">
        <v>24</v>
      </c>
      <c r="Q99" t="s">
        <v>25</v>
      </c>
      <c r="R99" t="s">
        <v>25</v>
      </c>
      <c r="S99" t="s">
        <v>3577</v>
      </c>
      <c r="T99" s="5">
        <v>0</v>
      </c>
      <c r="U99" s="5">
        <v>0</v>
      </c>
      <c r="V99" s="5">
        <v>0</v>
      </c>
      <c r="W99" s="5">
        <v>0</v>
      </c>
      <c r="X99" s="6">
        <f>+Excel_519CONDOR[[#This Row],[Ptos.Total]]-Excel_519CONDOR[[#This Row],[Ptos.PO]]</f>
        <v>-42.253200000000007</v>
      </c>
      <c r="Y99" s="6">
        <v>42.253200000000007</v>
      </c>
      <c r="Z99" s="6">
        <v>91.231042000000002</v>
      </c>
      <c r="AA99" s="5">
        <f>+Excel_519CONDOR[[#This Row],[Ptos.Total]]-Excel_519CONDOR[[#This Row],[Ptos.Nilo]]</f>
        <v>-91.231042000000002</v>
      </c>
      <c r="AB99"/>
      <c r="AC99"/>
      <c r="AD99"/>
      <c r="AE99"/>
      <c r="AF99"/>
      <c r="AG99"/>
      <c r="AH99"/>
      <c r="AI99"/>
    </row>
    <row r="100" spans="1:35" x14ac:dyDescent="0.25">
      <c r="A100" t="s">
        <v>17</v>
      </c>
      <c r="B100" t="s">
        <v>18</v>
      </c>
      <c r="C100" t="s">
        <v>124</v>
      </c>
      <c r="D100" t="s">
        <v>143</v>
      </c>
      <c r="E100">
        <v>2014129</v>
      </c>
      <c r="F100" t="s">
        <v>133</v>
      </c>
      <c r="G100" t="s">
        <v>36</v>
      </c>
      <c r="H100" t="s">
        <v>42</v>
      </c>
      <c r="I100" s="1">
        <v>44768</v>
      </c>
      <c r="J100" s="1">
        <v>44800</v>
      </c>
      <c r="K100" s="11">
        <f>+Excel_519CONDOR[[#This Row],[Fx.r]]</f>
        <v>44800</v>
      </c>
      <c r="L100" s="1">
        <v>45083</v>
      </c>
      <c r="M100" s="1">
        <v>45162</v>
      </c>
      <c r="O100" s="1"/>
      <c r="P100" s="1" t="s">
        <v>24</v>
      </c>
      <c r="Q100" t="s">
        <v>24</v>
      </c>
      <c r="R100" t="s">
        <v>25</v>
      </c>
      <c r="S100" t="s">
        <v>25</v>
      </c>
      <c r="T100" s="5">
        <v>0</v>
      </c>
      <c r="U100" s="5">
        <v>0</v>
      </c>
      <c r="V100" s="5">
        <v>0</v>
      </c>
      <c r="W100" s="5">
        <v>0</v>
      </c>
      <c r="X100" s="6">
        <f>+Excel_519CONDOR[[#This Row],[Ptos.Total]]-Excel_519CONDOR[[#This Row],[Ptos.PO]]</f>
        <v>0</v>
      </c>
      <c r="Y100" s="6">
        <v>0</v>
      </c>
      <c r="Z100" s="6">
        <v>0</v>
      </c>
      <c r="AA100" s="5">
        <f>+Excel_519CONDOR[[#This Row],[Ptos.Total]]-Excel_519CONDOR[[#This Row],[Ptos.Nilo]]</f>
        <v>0</v>
      </c>
      <c r="AB100"/>
      <c r="AC100"/>
      <c r="AD100"/>
      <c r="AE100"/>
      <c r="AF100"/>
      <c r="AG100"/>
      <c r="AH100"/>
      <c r="AI100"/>
    </row>
    <row r="101" spans="1:35" x14ac:dyDescent="0.25">
      <c r="A101" t="s">
        <v>17</v>
      </c>
      <c r="B101" t="s">
        <v>18</v>
      </c>
      <c r="C101" t="s">
        <v>124</v>
      </c>
      <c r="D101" t="s">
        <v>144</v>
      </c>
      <c r="E101">
        <v>2016644</v>
      </c>
      <c r="F101" t="s">
        <v>131</v>
      </c>
      <c r="G101" t="s">
        <v>22</v>
      </c>
      <c r="H101" t="s">
        <v>23</v>
      </c>
      <c r="I101" s="1">
        <v>44777</v>
      </c>
      <c r="J101" s="1">
        <v>44823</v>
      </c>
      <c r="K101" s="11">
        <f>+Excel_519CONDOR[[#This Row],[Fx.r]]</f>
        <v>44823</v>
      </c>
      <c r="L101" s="1">
        <v>44995</v>
      </c>
      <c r="M101" s="1"/>
      <c r="N101" s="1">
        <v>45721</v>
      </c>
      <c r="O101" s="1">
        <v>45733</v>
      </c>
      <c r="P101" s="1" t="s">
        <v>24</v>
      </c>
      <c r="Q101" t="s">
        <v>24</v>
      </c>
      <c r="R101" t="s">
        <v>25</v>
      </c>
      <c r="S101" t="s">
        <v>3512</v>
      </c>
      <c r="T101" s="5">
        <v>0</v>
      </c>
      <c r="U101" s="5">
        <v>0</v>
      </c>
      <c r="V101" s="5">
        <v>0</v>
      </c>
      <c r="W101" s="5">
        <v>0</v>
      </c>
      <c r="X101" s="6">
        <f>+Excel_519CONDOR[[#This Row],[Ptos.Total]]-Excel_519CONDOR[[#This Row],[Ptos.PO]]</f>
        <v>0</v>
      </c>
      <c r="Y101" s="6">
        <v>0</v>
      </c>
      <c r="Z101" s="6">
        <v>0</v>
      </c>
      <c r="AA101" s="5">
        <f>+Excel_519CONDOR[[#This Row],[Ptos.Total]]-Excel_519CONDOR[[#This Row],[Ptos.Nilo]]</f>
        <v>0</v>
      </c>
      <c r="AB101"/>
      <c r="AC101"/>
      <c r="AD101"/>
      <c r="AE101"/>
      <c r="AF101"/>
      <c r="AG101"/>
      <c r="AH101"/>
      <c r="AI101"/>
    </row>
    <row r="102" spans="1:35" x14ac:dyDescent="0.25">
      <c r="A102" t="s">
        <v>17</v>
      </c>
      <c r="B102" t="s">
        <v>18</v>
      </c>
      <c r="C102" t="s">
        <v>124</v>
      </c>
      <c r="D102" t="s">
        <v>145</v>
      </c>
      <c r="E102">
        <v>2016645</v>
      </c>
      <c r="F102" t="s">
        <v>52</v>
      </c>
      <c r="G102" t="s">
        <v>36</v>
      </c>
      <c r="H102" t="s">
        <v>42</v>
      </c>
      <c r="I102" s="1">
        <v>44777</v>
      </c>
      <c r="J102" s="1">
        <v>44796</v>
      </c>
      <c r="K102" s="11">
        <f>+Excel_519CONDOR[[#This Row],[Fx.r]]</f>
        <v>44796</v>
      </c>
      <c r="M102" s="1">
        <v>45202</v>
      </c>
      <c r="O102" s="1"/>
      <c r="P102" s="1" t="s">
        <v>24</v>
      </c>
      <c r="Q102" t="s">
        <v>24</v>
      </c>
      <c r="R102" t="s">
        <v>25</v>
      </c>
      <c r="S102" t="s">
        <v>25</v>
      </c>
      <c r="T102" s="5">
        <v>0</v>
      </c>
      <c r="U102" s="5">
        <v>0</v>
      </c>
      <c r="V102" s="5">
        <v>0</v>
      </c>
      <c r="W102" s="5">
        <v>0</v>
      </c>
      <c r="X102" s="6">
        <f>+Excel_519CONDOR[[#This Row],[Ptos.Total]]-Excel_519CONDOR[[#This Row],[Ptos.PO]]</f>
        <v>0</v>
      </c>
      <c r="Y102" s="6">
        <v>0</v>
      </c>
      <c r="Z102" s="6">
        <v>0</v>
      </c>
      <c r="AA102" s="5">
        <f>+Excel_519CONDOR[[#This Row],[Ptos.Total]]-Excel_519CONDOR[[#This Row],[Ptos.Nilo]]</f>
        <v>0</v>
      </c>
      <c r="AB102"/>
      <c r="AC102"/>
      <c r="AD102"/>
      <c r="AE102"/>
      <c r="AF102"/>
      <c r="AG102"/>
      <c r="AH102"/>
      <c r="AI102"/>
    </row>
    <row r="103" spans="1:35" x14ac:dyDescent="0.25">
      <c r="A103" t="s">
        <v>17</v>
      </c>
      <c r="B103" t="s">
        <v>18</v>
      </c>
      <c r="C103" t="s">
        <v>124</v>
      </c>
      <c r="D103" t="s">
        <v>146</v>
      </c>
      <c r="E103">
        <v>2016646</v>
      </c>
      <c r="F103" t="s">
        <v>41</v>
      </c>
      <c r="G103" t="s">
        <v>36</v>
      </c>
      <c r="H103" t="s">
        <v>42</v>
      </c>
      <c r="I103" s="1">
        <v>44777</v>
      </c>
      <c r="J103" s="1">
        <v>44946</v>
      </c>
      <c r="K103" s="11">
        <f>+Excel_519CONDOR[[#This Row],[Fx.r]]</f>
        <v>44946</v>
      </c>
      <c r="M103" s="1">
        <v>45202</v>
      </c>
      <c r="O103" s="1"/>
      <c r="P103" s="1" t="s">
        <v>24</v>
      </c>
      <c r="Q103" t="s">
        <v>24</v>
      </c>
      <c r="R103" t="s">
        <v>25</v>
      </c>
      <c r="S103" t="s">
        <v>25</v>
      </c>
      <c r="T103" s="5">
        <v>0</v>
      </c>
      <c r="U103" s="5">
        <v>0</v>
      </c>
      <c r="V103" s="5">
        <v>0</v>
      </c>
      <c r="W103" s="5">
        <v>0</v>
      </c>
      <c r="X103" s="6">
        <f>+Excel_519CONDOR[[#This Row],[Ptos.Total]]-Excel_519CONDOR[[#This Row],[Ptos.PO]]</f>
        <v>0</v>
      </c>
      <c r="Y103" s="6">
        <v>0</v>
      </c>
      <c r="Z103" s="6">
        <v>0</v>
      </c>
      <c r="AA103" s="5">
        <f>+Excel_519CONDOR[[#This Row],[Ptos.Total]]-Excel_519CONDOR[[#This Row],[Ptos.Nilo]]</f>
        <v>0</v>
      </c>
      <c r="AB103"/>
      <c r="AC103"/>
      <c r="AD103"/>
      <c r="AE103"/>
      <c r="AF103"/>
      <c r="AG103"/>
      <c r="AH103"/>
      <c r="AI103"/>
    </row>
    <row r="104" spans="1:35" x14ac:dyDescent="0.25">
      <c r="A104" t="s">
        <v>17</v>
      </c>
      <c r="B104" t="s">
        <v>18</v>
      </c>
      <c r="C104" t="s">
        <v>124</v>
      </c>
      <c r="D104" t="s">
        <v>147</v>
      </c>
      <c r="E104">
        <v>2016648</v>
      </c>
      <c r="F104" t="s">
        <v>52</v>
      </c>
      <c r="G104" t="s">
        <v>36</v>
      </c>
      <c r="H104" t="s">
        <v>42</v>
      </c>
      <c r="I104" s="1">
        <v>44777</v>
      </c>
      <c r="J104" s="1">
        <v>44799</v>
      </c>
      <c r="K104" s="11">
        <f>+Excel_519CONDOR[[#This Row],[Fx.r]]</f>
        <v>44799</v>
      </c>
      <c r="M104" s="1">
        <v>45202</v>
      </c>
      <c r="O104" s="1"/>
      <c r="P104" s="1" t="s">
        <v>24</v>
      </c>
      <c r="Q104" t="s">
        <v>24</v>
      </c>
      <c r="R104" t="s">
        <v>25</v>
      </c>
      <c r="S104" t="s">
        <v>25</v>
      </c>
      <c r="T104" s="5">
        <v>0</v>
      </c>
      <c r="U104" s="5">
        <v>0</v>
      </c>
      <c r="V104" s="5">
        <v>0</v>
      </c>
      <c r="W104" s="5">
        <v>0</v>
      </c>
      <c r="X104" s="6">
        <f>+Excel_519CONDOR[[#This Row],[Ptos.Total]]-Excel_519CONDOR[[#This Row],[Ptos.PO]]</f>
        <v>0</v>
      </c>
      <c r="Y104" s="6">
        <v>0</v>
      </c>
      <c r="Z104" s="6">
        <v>0</v>
      </c>
      <c r="AA104" s="5">
        <f>+Excel_519CONDOR[[#This Row],[Ptos.Total]]-Excel_519CONDOR[[#This Row],[Ptos.Nilo]]</f>
        <v>0</v>
      </c>
      <c r="AB104"/>
      <c r="AC104"/>
      <c r="AD104"/>
      <c r="AE104"/>
      <c r="AF104"/>
      <c r="AG104"/>
      <c r="AH104"/>
      <c r="AI104"/>
    </row>
    <row r="105" spans="1:35" x14ac:dyDescent="0.25">
      <c r="A105" t="s">
        <v>17</v>
      </c>
      <c r="B105" t="s">
        <v>18</v>
      </c>
      <c r="C105" t="s">
        <v>124</v>
      </c>
      <c r="D105" t="s">
        <v>148</v>
      </c>
      <c r="E105">
        <v>2016651</v>
      </c>
      <c r="F105" t="s">
        <v>58</v>
      </c>
      <c r="G105" t="s">
        <v>36</v>
      </c>
      <c r="H105" t="s">
        <v>42</v>
      </c>
      <c r="I105" s="1">
        <v>44777</v>
      </c>
      <c r="J105" s="1">
        <v>44799</v>
      </c>
      <c r="K105" s="11">
        <f>+Excel_519CONDOR[[#This Row],[Fx.r]]</f>
        <v>44799</v>
      </c>
      <c r="L105" s="1">
        <v>45160</v>
      </c>
      <c r="M105" s="1">
        <v>45838</v>
      </c>
      <c r="O105" s="1"/>
      <c r="P105" s="1" t="s">
        <v>24</v>
      </c>
      <c r="Q105" t="s">
        <v>24</v>
      </c>
      <c r="R105" t="s">
        <v>25</v>
      </c>
      <c r="S105" t="s">
        <v>25</v>
      </c>
      <c r="T105" s="5">
        <v>27.30000015348196</v>
      </c>
      <c r="U105" s="5">
        <v>0</v>
      </c>
      <c r="V105" s="5">
        <v>11.719800086472929</v>
      </c>
      <c r="W105" s="5">
        <v>39.01980023995489</v>
      </c>
      <c r="X105" s="6">
        <f>+Excel_519CONDOR[[#This Row],[Ptos.Total]]-Excel_519CONDOR[[#This Row],[Ptos.PO]]</f>
        <v>39.01980023995489</v>
      </c>
      <c r="Y105" s="6">
        <v>0</v>
      </c>
      <c r="Z105" s="6">
        <v>0</v>
      </c>
      <c r="AA105" s="5">
        <f>+Excel_519CONDOR[[#This Row],[Ptos.Total]]-Excel_519CONDOR[[#This Row],[Ptos.Nilo]]</f>
        <v>39.01980023995489</v>
      </c>
      <c r="AB105"/>
      <c r="AC105"/>
      <c r="AD105"/>
      <c r="AE105"/>
      <c r="AF105"/>
      <c r="AG105"/>
      <c r="AH105"/>
      <c r="AI105"/>
    </row>
    <row r="106" spans="1:35" x14ac:dyDescent="0.25">
      <c r="A106" t="s">
        <v>17</v>
      </c>
      <c r="B106" t="s">
        <v>18</v>
      </c>
      <c r="C106" t="s">
        <v>124</v>
      </c>
      <c r="D106" t="s">
        <v>149</v>
      </c>
      <c r="E106">
        <v>2016652</v>
      </c>
      <c r="F106" t="s">
        <v>52</v>
      </c>
      <c r="G106" t="s">
        <v>36</v>
      </c>
      <c r="H106" t="s">
        <v>42</v>
      </c>
      <c r="I106" s="1">
        <v>44777</v>
      </c>
      <c r="J106" s="1">
        <v>44799</v>
      </c>
      <c r="K106" s="11">
        <f>+Excel_519CONDOR[[#This Row],[Fx.r]]</f>
        <v>44799</v>
      </c>
      <c r="M106" s="1">
        <v>45202</v>
      </c>
      <c r="O106" s="1"/>
      <c r="P106" s="1" t="s">
        <v>24</v>
      </c>
      <c r="Q106" t="s">
        <v>24</v>
      </c>
      <c r="R106" t="s">
        <v>25</v>
      </c>
      <c r="S106" t="s">
        <v>25</v>
      </c>
      <c r="T106" s="5">
        <v>0</v>
      </c>
      <c r="U106" s="5">
        <v>0</v>
      </c>
      <c r="V106" s="5">
        <v>0</v>
      </c>
      <c r="W106" s="5">
        <v>0</v>
      </c>
      <c r="X106" s="6">
        <f>+Excel_519CONDOR[[#This Row],[Ptos.Total]]-Excel_519CONDOR[[#This Row],[Ptos.PO]]</f>
        <v>0</v>
      </c>
      <c r="Y106" s="6">
        <v>0</v>
      </c>
      <c r="Z106" s="6">
        <v>0</v>
      </c>
      <c r="AA106" s="5">
        <f>+Excel_519CONDOR[[#This Row],[Ptos.Total]]-Excel_519CONDOR[[#This Row],[Ptos.Nilo]]</f>
        <v>0</v>
      </c>
      <c r="AB106"/>
      <c r="AC106"/>
      <c r="AD106"/>
      <c r="AE106"/>
      <c r="AF106"/>
      <c r="AG106"/>
      <c r="AH106"/>
      <c r="AI106"/>
    </row>
    <row r="107" spans="1:35" x14ac:dyDescent="0.25">
      <c r="A107" t="s">
        <v>17</v>
      </c>
      <c r="B107" t="s">
        <v>18</v>
      </c>
      <c r="C107" t="s">
        <v>124</v>
      </c>
      <c r="D107" t="s">
        <v>150</v>
      </c>
      <c r="E107">
        <v>2016653</v>
      </c>
      <c r="F107" t="s">
        <v>52</v>
      </c>
      <c r="G107" t="s">
        <v>36</v>
      </c>
      <c r="H107" t="s">
        <v>42</v>
      </c>
      <c r="I107" s="1">
        <v>44777</v>
      </c>
      <c r="J107" s="1">
        <v>44798</v>
      </c>
      <c r="K107" s="11">
        <f>+Excel_519CONDOR[[#This Row],[Fx.r]]</f>
        <v>44798</v>
      </c>
      <c r="M107" s="1">
        <v>45838</v>
      </c>
      <c r="O107" s="1"/>
      <c r="P107" s="1" t="s">
        <v>24</v>
      </c>
      <c r="Q107" t="s">
        <v>24</v>
      </c>
      <c r="R107" t="s">
        <v>25</v>
      </c>
      <c r="S107" t="s">
        <v>25</v>
      </c>
      <c r="T107" s="5">
        <v>0</v>
      </c>
      <c r="U107" s="5">
        <v>0</v>
      </c>
      <c r="V107" s="5">
        <v>0</v>
      </c>
      <c r="W107" s="5">
        <v>0</v>
      </c>
      <c r="X107" s="6">
        <f>+Excel_519CONDOR[[#This Row],[Ptos.Total]]-Excel_519CONDOR[[#This Row],[Ptos.PO]]</f>
        <v>0</v>
      </c>
      <c r="Y107" s="6">
        <v>0</v>
      </c>
      <c r="Z107" s="6">
        <v>0</v>
      </c>
      <c r="AA107" s="5">
        <f>+Excel_519CONDOR[[#This Row],[Ptos.Total]]-Excel_519CONDOR[[#This Row],[Ptos.Nilo]]</f>
        <v>0</v>
      </c>
      <c r="AB107"/>
      <c r="AC107"/>
      <c r="AD107"/>
      <c r="AE107"/>
      <c r="AF107"/>
      <c r="AG107"/>
      <c r="AH107"/>
      <c r="AI107"/>
    </row>
    <row r="108" spans="1:35" x14ac:dyDescent="0.25">
      <c r="A108" t="s">
        <v>17</v>
      </c>
      <c r="B108" t="s">
        <v>18</v>
      </c>
      <c r="C108" t="s">
        <v>124</v>
      </c>
      <c r="D108" t="s">
        <v>151</v>
      </c>
      <c r="E108">
        <v>2016654</v>
      </c>
      <c r="F108" t="s">
        <v>52</v>
      </c>
      <c r="G108" t="s">
        <v>36</v>
      </c>
      <c r="H108" t="s">
        <v>42</v>
      </c>
      <c r="I108" s="1">
        <v>44777</v>
      </c>
      <c r="J108" s="1">
        <v>44797</v>
      </c>
      <c r="K108" s="11">
        <f>+Excel_519CONDOR[[#This Row],[Fx.r]]</f>
        <v>44797</v>
      </c>
      <c r="M108" s="1">
        <v>45202</v>
      </c>
      <c r="O108" s="1"/>
      <c r="P108" s="1" t="s">
        <v>24</v>
      </c>
      <c r="Q108" t="s">
        <v>24</v>
      </c>
      <c r="R108" t="s">
        <v>25</v>
      </c>
      <c r="S108" t="s">
        <v>25</v>
      </c>
      <c r="T108" s="5">
        <v>0</v>
      </c>
      <c r="U108" s="5">
        <v>0</v>
      </c>
      <c r="V108" s="5">
        <v>0</v>
      </c>
      <c r="W108" s="5">
        <v>0</v>
      </c>
      <c r="X108" s="6">
        <f>+Excel_519CONDOR[[#This Row],[Ptos.Total]]-Excel_519CONDOR[[#This Row],[Ptos.PO]]</f>
        <v>0</v>
      </c>
      <c r="Y108" s="6">
        <v>0</v>
      </c>
      <c r="Z108" s="6">
        <v>0</v>
      </c>
      <c r="AA108" s="5">
        <f>+Excel_519CONDOR[[#This Row],[Ptos.Total]]-Excel_519CONDOR[[#This Row],[Ptos.Nilo]]</f>
        <v>0</v>
      </c>
      <c r="AB108"/>
      <c r="AC108"/>
      <c r="AD108"/>
      <c r="AE108"/>
      <c r="AF108"/>
      <c r="AG108"/>
      <c r="AH108"/>
      <c r="AI108"/>
    </row>
    <row r="109" spans="1:35" x14ac:dyDescent="0.25">
      <c r="A109" t="s">
        <v>17</v>
      </c>
      <c r="B109" t="s">
        <v>18</v>
      </c>
      <c r="C109" t="s">
        <v>124</v>
      </c>
      <c r="D109" t="s">
        <v>152</v>
      </c>
      <c r="E109">
        <v>2016655</v>
      </c>
      <c r="F109" t="s">
        <v>58</v>
      </c>
      <c r="G109" t="s">
        <v>36</v>
      </c>
      <c r="H109" t="s">
        <v>42</v>
      </c>
      <c r="I109" s="1">
        <v>44781</v>
      </c>
      <c r="J109" s="1">
        <v>44803</v>
      </c>
      <c r="K109" s="11">
        <f>+Excel_519CONDOR[[#This Row],[Fx.r]]</f>
        <v>44803</v>
      </c>
      <c r="L109" s="1">
        <v>45002</v>
      </c>
      <c r="M109" s="1">
        <v>45838</v>
      </c>
      <c r="O109" s="1"/>
      <c r="P109" s="1" t="s">
        <v>24</v>
      </c>
      <c r="Q109" t="s">
        <v>24</v>
      </c>
      <c r="R109" t="s">
        <v>25</v>
      </c>
      <c r="S109" t="s">
        <v>25</v>
      </c>
      <c r="T109" s="5">
        <v>0</v>
      </c>
      <c r="U109" s="5">
        <v>0</v>
      </c>
      <c r="V109" s="5">
        <v>0</v>
      </c>
      <c r="W109" s="5">
        <v>0</v>
      </c>
      <c r="X109" s="6">
        <f>+Excel_519CONDOR[[#This Row],[Ptos.Total]]-Excel_519CONDOR[[#This Row],[Ptos.PO]]</f>
        <v>0</v>
      </c>
      <c r="Y109" s="6">
        <v>0</v>
      </c>
      <c r="Z109" s="6">
        <v>0</v>
      </c>
      <c r="AA109" s="5">
        <f>+Excel_519CONDOR[[#This Row],[Ptos.Total]]-Excel_519CONDOR[[#This Row],[Ptos.Nilo]]</f>
        <v>0</v>
      </c>
      <c r="AB109"/>
      <c r="AC109"/>
      <c r="AD109"/>
      <c r="AE109"/>
      <c r="AF109"/>
      <c r="AG109"/>
      <c r="AH109"/>
      <c r="AI109"/>
    </row>
    <row r="110" spans="1:35" x14ac:dyDescent="0.25">
      <c r="A110" t="s">
        <v>17</v>
      </c>
      <c r="B110" t="s">
        <v>18</v>
      </c>
      <c r="C110" t="s">
        <v>124</v>
      </c>
      <c r="D110" t="s">
        <v>153</v>
      </c>
      <c r="E110">
        <v>2016658</v>
      </c>
      <c r="F110" t="s">
        <v>52</v>
      </c>
      <c r="G110" t="s">
        <v>36</v>
      </c>
      <c r="H110" t="s">
        <v>42</v>
      </c>
      <c r="I110" s="1">
        <v>44777</v>
      </c>
      <c r="J110" s="1">
        <v>44797</v>
      </c>
      <c r="K110" s="11">
        <f>+Excel_519CONDOR[[#This Row],[Fx.r]]</f>
        <v>44797</v>
      </c>
      <c r="M110" s="1">
        <v>45202</v>
      </c>
      <c r="O110" s="1"/>
      <c r="P110" s="1" t="s">
        <v>24</v>
      </c>
      <c r="Q110" t="s">
        <v>24</v>
      </c>
      <c r="R110" t="s">
        <v>25</v>
      </c>
      <c r="S110" t="s">
        <v>25</v>
      </c>
      <c r="T110" s="5">
        <v>0</v>
      </c>
      <c r="U110" s="5">
        <v>0</v>
      </c>
      <c r="V110" s="5">
        <v>0</v>
      </c>
      <c r="W110" s="5">
        <v>0</v>
      </c>
      <c r="X110" s="6">
        <f>+Excel_519CONDOR[[#This Row],[Ptos.Total]]-Excel_519CONDOR[[#This Row],[Ptos.PO]]</f>
        <v>0</v>
      </c>
      <c r="Y110" s="6">
        <v>0</v>
      </c>
      <c r="Z110" s="6">
        <v>0</v>
      </c>
      <c r="AA110" s="5">
        <f>+Excel_519CONDOR[[#This Row],[Ptos.Total]]-Excel_519CONDOR[[#This Row],[Ptos.Nilo]]</f>
        <v>0</v>
      </c>
      <c r="AB110"/>
      <c r="AC110"/>
      <c r="AD110"/>
      <c r="AE110"/>
      <c r="AF110"/>
      <c r="AG110"/>
      <c r="AH110"/>
      <c r="AI110"/>
    </row>
    <row r="111" spans="1:35" x14ac:dyDescent="0.25">
      <c r="A111" t="s">
        <v>17</v>
      </c>
      <c r="B111" t="s">
        <v>18</v>
      </c>
      <c r="C111" t="s">
        <v>124</v>
      </c>
      <c r="D111" t="s">
        <v>154</v>
      </c>
      <c r="E111">
        <v>2016659</v>
      </c>
      <c r="F111" t="s">
        <v>41</v>
      </c>
      <c r="G111" t="s">
        <v>36</v>
      </c>
      <c r="H111" t="s">
        <v>42</v>
      </c>
      <c r="I111" s="1">
        <v>44777</v>
      </c>
      <c r="J111" s="1">
        <v>44797</v>
      </c>
      <c r="K111" s="11">
        <f>+Excel_519CONDOR[[#This Row],[Fx.r]]</f>
        <v>44797</v>
      </c>
      <c r="M111" s="1">
        <v>45202</v>
      </c>
      <c r="O111" s="1"/>
      <c r="P111" s="1" t="s">
        <v>24</v>
      </c>
      <c r="Q111" t="s">
        <v>24</v>
      </c>
      <c r="R111" t="s">
        <v>25</v>
      </c>
      <c r="S111" t="s">
        <v>25</v>
      </c>
      <c r="T111" s="5">
        <v>0</v>
      </c>
      <c r="U111" s="5">
        <v>0</v>
      </c>
      <c r="V111" s="5">
        <v>0</v>
      </c>
      <c r="W111" s="5">
        <v>0</v>
      </c>
      <c r="X111" s="6">
        <f>+Excel_519CONDOR[[#This Row],[Ptos.Total]]-Excel_519CONDOR[[#This Row],[Ptos.PO]]</f>
        <v>0</v>
      </c>
      <c r="Y111" s="6">
        <v>0</v>
      </c>
      <c r="Z111" s="6">
        <v>0</v>
      </c>
      <c r="AA111" s="5">
        <f>+Excel_519CONDOR[[#This Row],[Ptos.Total]]-Excel_519CONDOR[[#This Row],[Ptos.Nilo]]</f>
        <v>0</v>
      </c>
      <c r="AB111"/>
      <c r="AC111"/>
      <c r="AD111"/>
      <c r="AE111"/>
      <c r="AF111"/>
      <c r="AG111"/>
      <c r="AH111"/>
      <c r="AI111"/>
    </row>
    <row r="112" spans="1:35" x14ac:dyDescent="0.25">
      <c r="A112" t="s">
        <v>17</v>
      </c>
      <c r="B112" t="s">
        <v>18</v>
      </c>
      <c r="C112" t="s">
        <v>124</v>
      </c>
      <c r="D112" t="s">
        <v>155</v>
      </c>
      <c r="E112">
        <v>2016660</v>
      </c>
      <c r="F112" t="s">
        <v>41</v>
      </c>
      <c r="G112" t="s">
        <v>36</v>
      </c>
      <c r="H112" t="s">
        <v>42</v>
      </c>
      <c r="I112" s="1">
        <v>44777</v>
      </c>
      <c r="J112" s="1">
        <v>44798</v>
      </c>
      <c r="K112" s="11">
        <f>+Excel_519CONDOR[[#This Row],[Fx.r]]</f>
        <v>44798</v>
      </c>
      <c r="M112" s="1">
        <v>45100</v>
      </c>
      <c r="O112" s="1"/>
      <c r="P112" s="1" t="s">
        <v>24</v>
      </c>
      <c r="Q112" t="s">
        <v>24</v>
      </c>
      <c r="R112" t="s">
        <v>25</v>
      </c>
      <c r="S112" t="s">
        <v>25</v>
      </c>
      <c r="T112" s="5">
        <v>0</v>
      </c>
      <c r="U112" s="5">
        <v>0</v>
      </c>
      <c r="V112" s="5">
        <v>0</v>
      </c>
      <c r="W112" s="5">
        <v>0</v>
      </c>
      <c r="X112" s="6">
        <f>+Excel_519CONDOR[[#This Row],[Ptos.Total]]-Excel_519CONDOR[[#This Row],[Ptos.PO]]</f>
        <v>0</v>
      </c>
      <c r="Y112" s="6">
        <v>0</v>
      </c>
      <c r="Z112" s="6">
        <v>0</v>
      </c>
      <c r="AA112" s="5">
        <f>+Excel_519CONDOR[[#This Row],[Ptos.Total]]-Excel_519CONDOR[[#This Row],[Ptos.Nilo]]</f>
        <v>0</v>
      </c>
      <c r="AB112"/>
      <c r="AC112"/>
      <c r="AD112"/>
      <c r="AE112"/>
      <c r="AF112"/>
      <c r="AG112"/>
      <c r="AH112"/>
      <c r="AI112"/>
    </row>
    <row r="113" spans="1:35" x14ac:dyDescent="0.25">
      <c r="A113" t="s">
        <v>17</v>
      </c>
      <c r="B113" t="s">
        <v>18</v>
      </c>
      <c r="C113" t="s">
        <v>124</v>
      </c>
      <c r="D113" t="s">
        <v>156</v>
      </c>
      <c r="E113">
        <v>2016665</v>
      </c>
      <c r="F113" t="s">
        <v>135</v>
      </c>
      <c r="G113" t="s">
        <v>36</v>
      </c>
      <c r="H113" t="s">
        <v>42</v>
      </c>
      <c r="I113" s="1">
        <v>44777</v>
      </c>
      <c r="J113" s="1">
        <v>44825</v>
      </c>
      <c r="K113" s="11">
        <f>+Excel_519CONDOR[[#This Row],[Fx.r]]</f>
        <v>44825</v>
      </c>
      <c r="L113" s="1">
        <v>45113</v>
      </c>
      <c r="M113" s="1">
        <v>45838</v>
      </c>
      <c r="O113" s="1"/>
      <c r="P113" s="1" t="s">
        <v>24</v>
      </c>
      <c r="Q113" t="s">
        <v>24</v>
      </c>
      <c r="R113" t="s">
        <v>25</v>
      </c>
      <c r="S113" t="s">
        <v>25</v>
      </c>
      <c r="T113" s="5">
        <v>0</v>
      </c>
      <c r="U113" s="5">
        <v>0</v>
      </c>
      <c r="V113" s="5">
        <v>0</v>
      </c>
      <c r="W113" s="5">
        <v>0</v>
      </c>
      <c r="X113" s="6">
        <f>+Excel_519CONDOR[[#This Row],[Ptos.Total]]-Excel_519CONDOR[[#This Row],[Ptos.PO]]</f>
        <v>0</v>
      </c>
      <c r="Y113" s="6">
        <v>0</v>
      </c>
      <c r="Z113" s="6">
        <v>0</v>
      </c>
      <c r="AA113" s="5">
        <f>+Excel_519CONDOR[[#This Row],[Ptos.Total]]-Excel_519CONDOR[[#This Row],[Ptos.Nilo]]</f>
        <v>0</v>
      </c>
      <c r="AB113"/>
      <c r="AC113"/>
      <c r="AD113"/>
      <c r="AE113"/>
      <c r="AF113"/>
      <c r="AG113"/>
      <c r="AH113"/>
      <c r="AI113"/>
    </row>
    <row r="114" spans="1:35" x14ac:dyDescent="0.25">
      <c r="A114" t="s">
        <v>17</v>
      </c>
      <c r="B114" t="s">
        <v>18</v>
      </c>
      <c r="C114" t="s">
        <v>124</v>
      </c>
      <c r="D114" t="s">
        <v>157</v>
      </c>
      <c r="E114">
        <v>2016666</v>
      </c>
      <c r="F114" t="s">
        <v>58</v>
      </c>
      <c r="G114" t="s">
        <v>36</v>
      </c>
      <c r="H114" t="s">
        <v>42</v>
      </c>
      <c r="I114" s="1">
        <v>44777</v>
      </c>
      <c r="J114" s="1">
        <v>44799</v>
      </c>
      <c r="K114" s="11">
        <f>+Excel_519CONDOR[[#This Row],[Fx.r]]</f>
        <v>44799</v>
      </c>
      <c r="L114" s="1">
        <v>45485</v>
      </c>
      <c r="M114" s="1">
        <v>45838</v>
      </c>
      <c r="O114" s="1"/>
      <c r="P114" s="1" t="s">
        <v>24</v>
      </c>
      <c r="Q114" t="s">
        <v>24</v>
      </c>
      <c r="R114" t="s">
        <v>25</v>
      </c>
      <c r="S114" t="s">
        <v>25</v>
      </c>
      <c r="T114" s="5">
        <v>33.490000285208225</v>
      </c>
      <c r="U114" s="5">
        <v>31.659999072551727</v>
      </c>
      <c r="V114" s="5">
        <v>12.00260014423877</v>
      </c>
      <c r="W114" s="5">
        <v>77.152599501998722</v>
      </c>
      <c r="X114" s="6">
        <f>+Excel_519CONDOR[[#This Row],[Ptos.Total]]-Excel_519CONDOR[[#This Row],[Ptos.PO]]</f>
        <v>77.152599501998722</v>
      </c>
      <c r="Y114" s="6">
        <v>0</v>
      </c>
      <c r="Z114" s="6">
        <v>0</v>
      </c>
      <c r="AA114" s="5">
        <f>+Excel_519CONDOR[[#This Row],[Ptos.Total]]-Excel_519CONDOR[[#This Row],[Ptos.Nilo]]</f>
        <v>77.152599501998722</v>
      </c>
      <c r="AB114"/>
      <c r="AC114"/>
      <c r="AD114"/>
      <c r="AE114"/>
      <c r="AF114"/>
      <c r="AG114"/>
      <c r="AH114"/>
      <c r="AI114"/>
    </row>
    <row r="115" spans="1:35" x14ac:dyDescent="0.25">
      <c r="A115" t="s">
        <v>17</v>
      </c>
      <c r="B115" t="s">
        <v>18</v>
      </c>
      <c r="C115" t="s">
        <v>124</v>
      </c>
      <c r="D115" t="s">
        <v>158</v>
      </c>
      <c r="E115">
        <v>2016667</v>
      </c>
      <c r="F115" t="s">
        <v>58</v>
      </c>
      <c r="G115" t="s">
        <v>36</v>
      </c>
      <c r="H115" t="s">
        <v>42</v>
      </c>
      <c r="I115" s="1">
        <v>44777</v>
      </c>
      <c r="J115" s="1">
        <v>44799</v>
      </c>
      <c r="K115" s="11">
        <f>+Excel_519CONDOR[[#This Row],[Fx.r]]</f>
        <v>44799</v>
      </c>
      <c r="L115" s="1">
        <v>45173</v>
      </c>
      <c r="M115" s="1">
        <v>45202</v>
      </c>
      <c r="O115" s="1"/>
      <c r="P115" s="1" t="s">
        <v>24</v>
      </c>
      <c r="Q115" t="s">
        <v>24</v>
      </c>
      <c r="R115" t="s">
        <v>25</v>
      </c>
      <c r="S115" t="s">
        <v>25</v>
      </c>
      <c r="T115" s="5">
        <v>0</v>
      </c>
      <c r="U115" s="5">
        <v>0</v>
      </c>
      <c r="V115" s="5">
        <v>0</v>
      </c>
      <c r="W115" s="5">
        <v>0</v>
      </c>
      <c r="X115" s="6">
        <f>+Excel_519CONDOR[[#This Row],[Ptos.Total]]-Excel_519CONDOR[[#This Row],[Ptos.PO]]</f>
        <v>0</v>
      </c>
      <c r="Y115" s="6">
        <v>0</v>
      </c>
      <c r="Z115" s="6">
        <v>0</v>
      </c>
      <c r="AA115" s="5">
        <f>+Excel_519CONDOR[[#This Row],[Ptos.Total]]-Excel_519CONDOR[[#This Row],[Ptos.Nilo]]</f>
        <v>0</v>
      </c>
      <c r="AB115"/>
      <c r="AC115"/>
      <c r="AD115"/>
      <c r="AE115"/>
      <c r="AF115"/>
      <c r="AG115"/>
      <c r="AH115"/>
      <c r="AI115"/>
    </row>
    <row r="116" spans="1:35" x14ac:dyDescent="0.25">
      <c r="A116" t="s">
        <v>17</v>
      </c>
      <c r="B116" t="s">
        <v>18</v>
      </c>
      <c r="C116" t="s">
        <v>124</v>
      </c>
      <c r="D116" t="s">
        <v>3578</v>
      </c>
      <c r="E116">
        <v>2016668</v>
      </c>
      <c r="F116" t="s">
        <v>142</v>
      </c>
      <c r="G116" t="s">
        <v>29</v>
      </c>
      <c r="H116" t="s">
        <v>30</v>
      </c>
      <c r="I116" s="1">
        <v>44777</v>
      </c>
      <c r="J116" s="1">
        <v>44801</v>
      </c>
      <c r="K116" s="11">
        <f>+Excel_519CONDOR[[#This Row],[Fx.r]]</f>
        <v>44801</v>
      </c>
      <c r="L116" s="1">
        <v>45086</v>
      </c>
      <c r="M116" s="1"/>
      <c r="N116" s="1">
        <v>45167</v>
      </c>
      <c r="O116" s="1">
        <v>45182</v>
      </c>
      <c r="P116" s="1" t="s">
        <v>24</v>
      </c>
      <c r="Q116" t="s">
        <v>25</v>
      </c>
      <c r="R116" t="s">
        <v>25</v>
      </c>
      <c r="S116" t="s">
        <v>3510</v>
      </c>
      <c r="T116" s="5">
        <v>0</v>
      </c>
      <c r="U116" s="5">
        <v>0</v>
      </c>
      <c r="V116" s="5">
        <v>0</v>
      </c>
      <c r="W116" s="5">
        <v>0</v>
      </c>
      <c r="X116" s="6">
        <f>+Excel_519CONDOR[[#This Row],[Ptos.Total]]-Excel_519CONDOR[[#This Row],[Ptos.PO]]</f>
        <v>0</v>
      </c>
      <c r="Y116" s="6">
        <v>0</v>
      </c>
      <c r="Z116" s="6">
        <v>49.365881000000002</v>
      </c>
      <c r="AA116" s="5">
        <f>+Excel_519CONDOR[[#This Row],[Ptos.Total]]-Excel_519CONDOR[[#This Row],[Ptos.Nilo]]</f>
        <v>-49.365881000000002</v>
      </c>
      <c r="AB116"/>
      <c r="AC116"/>
      <c r="AD116"/>
      <c r="AE116"/>
      <c r="AF116"/>
      <c r="AG116"/>
      <c r="AH116"/>
      <c r="AI116"/>
    </row>
    <row r="117" spans="1:35" x14ac:dyDescent="0.25">
      <c r="A117" t="s">
        <v>17</v>
      </c>
      <c r="B117" t="s">
        <v>18</v>
      </c>
      <c r="C117" t="s">
        <v>124</v>
      </c>
      <c r="D117" t="s">
        <v>159</v>
      </c>
      <c r="E117">
        <v>2016910</v>
      </c>
      <c r="F117" t="s">
        <v>32</v>
      </c>
      <c r="G117" t="s">
        <v>29</v>
      </c>
      <c r="H117" t="s">
        <v>30</v>
      </c>
      <c r="I117" s="1">
        <v>44778</v>
      </c>
      <c r="J117" s="1">
        <v>44823</v>
      </c>
      <c r="K117" s="11">
        <f>+Excel_519CONDOR[[#This Row],[Fx.r]]</f>
        <v>44823</v>
      </c>
      <c r="L117" s="1">
        <v>45631</v>
      </c>
      <c r="M117" s="1"/>
      <c r="N117" s="1">
        <v>45839</v>
      </c>
      <c r="O117" s="1">
        <v>45852</v>
      </c>
      <c r="P117" s="1" t="s">
        <v>24</v>
      </c>
      <c r="Q117" t="s">
        <v>24</v>
      </c>
      <c r="R117" t="s">
        <v>25</v>
      </c>
      <c r="S117" t="s">
        <v>3503</v>
      </c>
      <c r="T117" s="5">
        <v>149.3800005838275</v>
      </c>
      <c r="U117" s="5">
        <v>70.359997928142548</v>
      </c>
      <c r="V117" s="5">
        <v>20.421499721076344</v>
      </c>
      <c r="W117" s="5">
        <v>240.16149823304639</v>
      </c>
      <c r="X117" s="6">
        <f>+Excel_519CONDOR[[#This Row],[Ptos.Total]]-Excel_519CONDOR[[#This Row],[Ptos.PO]]</f>
        <v>-0.51964876695359408</v>
      </c>
      <c r="Y117" s="6">
        <v>240.68114699999998</v>
      </c>
      <c r="Z117" s="6">
        <v>240.68114700000001</v>
      </c>
      <c r="AA117" s="5">
        <f>+Excel_519CONDOR[[#This Row],[Ptos.Total]]-Excel_519CONDOR[[#This Row],[Ptos.Nilo]]</f>
        <v>-0.5196487669536225</v>
      </c>
      <c r="AB117"/>
      <c r="AC117"/>
      <c r="AD117"/>
      <c r="AE117"/>
      <c r="AF117"/>
      <c r="AG117"/>
      <c r="AH117"/>
      <c r="AI117"/>
    </row>
    <row r="118" spans="1:35" x14ac:dyDescent="0.25">
      <c r="A118" t="s">
        <v>17</v>
      </c>
      <c r="B118" t="s">
        <v>18</v>
      </c>
      <c r="C118" t="s">
        <v>124</v>
      </c>
      <c r="D118" t="s">
        <v>160</v>
      </c>
      <c r="E118">
        <v>2017647</v>
      </c>
      <c r="F118" t="s">
        <v>58</v>
      </c>
      <c r="G118" t="s">
        <v>36</v>
      </c>
      <c r="H118" t="s">
        <v>42</v>
      </c>
      <c r="I118" s="1">
        <v>44779</v>
      </c>
      <c r="J118" s="1">
        <v>44811</v>
      </c>
      <c r="K118" s="11">
        <f>+Excel_519CONDOR[[#This Row],[Fx.r]]</f>
        <v>44811</v>
      </c>
      <c r="L118" s="1">
        <v>45313</v>
      </c>
      <c r="M118" s="1">
        <v>45939</v>
      </c>
      <c r="O118" s="1"/>
      <c r="P118" s="1" t="s">
        <v>24</v>
      </c>
      <c r="Q118" t="s">
        <v>24</v>
      </c>
      <c r="R118" t="s">
        <v>25</v>
      </c>
      <c r="S118" t="s">
        <v>25</v>
      </c>
      <c r="T118" s="5">
        <v>191.50000021606684</v>
      </c>
      <c r="U118" s="5">
        <v>12.309999644756317</v>
      </c>
      <c r="V118" s="5">
        <v>22.957599365317833</v>
      </c>
      <c r="W118" s="5">
        <v>226.76759922614099</v>
      </c>
      <c r="X118" s="6">
        <f>+Excel_519CONDOR[[#This Row],[Ptos.Total]]-Excel_519CONDOR[[#This Row],[Ptos.PO]]</f>
        <v>226.76759922614099</v>
      </c>
      <c r="Y118" s="6">
        <v>0</v>
      </c>
      <c r="Z118" s="6">
        <v>0</v>
      </c>
      <c r="AA118" s="5">
        <f>+Excel_519CONDOR[[#This Row],[Ptos.Total]]-Excel_519CONDOR[[#This Row],[Ptos.Nilo]]</f>
        <v>226.76759922614099</v>
      </c>
      <c r="AB118"/>
      <c r="AC118"/>
      <c r="AD118"/>
      <c r="AE118"/>
      <c r="AF118"/>
      <c r="AG118"/>
      <c r="AH118"/>
      <c r="AI118"/>
    </row>
    <row r="119" spans="1:35" x14ac:dyDescent="0.25">
      <c r="A119" t="s">
        <v>17</v>
      </c>
      <c r="B119" t="s">
        <v>18</v>
      </c>
      <c r="C119" t="s">
        <v>124</v>
      </c>
      <c r="D119" t="s">
        <v>161</v>
      </c>
      <c r="E119">
        <v>2017866</v>
      </c>
      <c r="F119" t="s">
        <v>52</v>
      </c>
      <c r="G119" t="s">
        <v>36</v>
      </c>
      <c r="H119" t="s">
        <v>42</v>
      </c>
      <c r="I119" s="1">
        <v>44779</v>
      </c>
      <c r="J119" s="1">
        <v>44851</v>
      </c>
      <c r="K119" s="11">
        <f>+Excel_519CONDOR[[#This Row],[Fx.r]]</f>
        <v>44851</v>
      </c>
      <c r="M119" s="1">
        <v>45202</v>
      </c>
      <c r="O119" s="1"/>
      <c r="P119" s="1" t="s">
        <v>24</v>
      </c>
      <c r="Q119" t="s">
        <v>24</v>
      </c>
      <c r="R119" t="s">
        <v>25</v>
      </c>
      <c r="S119" t="s">
        <v>25</v>
      </c>
      <c r="T119" s="5">
        <v>0</v>
      </c>
      <c r="U119" s="5">
        <v>0</v>
      </c>
      <c r="V119" s="5">
        <v>0</v>
      </c>
      <c r="W119" s="5">
        <v>0</v>
      </c>
      <c r="X119" s="6">
        <f>+Excel_519CONDOR[[#This Row],[Ptos.Total]]-Excel_519CONDOR[[#This Row],[Ptos.PO]]</f>
        <v>0</v>
      </c>
      <c r="Y119" s="6">
        <v>0</v>
      </c>
      <c r="Z119" s="6">
        <v>0</v>
      </c>
      <c r="AA119" s="5">
        <f>+Excel_519CONDOR[[#This Row],[Ptos.Total]]-Excel_519CONDOR[[#This Row],[Ptos.Nilo]]</f>
        <v>0</v>
      </c>
      <c r="AB119"/>
      <c r="AC119"/>
      <c r="AD119"/>
      <c r="AE119"/>
      <c r="AF119"/>
      <c r="AG119"/>
      <c r="AH119"/>
      <c r="AI119"/>
    </row>
    <row r="120" spans="1:35" x14ac:dyDescent="0.25">
      <c r="A120" t="s">
        <v>17</v>
      </c>
      <c r="B120" t="s">
        <v>18</v>
      </c>
      <c r="C120" t="s">
        <v>124</v>
      </c>
      <c r="D120" t="s">
        <v>162</v>
      </c>
      <c r="E120">
        <v>2017869</v>
      </c>
      <c r="F120" t="s">
        <v>41</v>
      </c>
      <c r="G120" t="s">
        <v>36</v>
      </c>
      <c r="H120" t="s">
        <v>42</v>
      </c>
      <c r="I120" s="1">
        <v>44782</v>
      </c>
      <c r="J120" s="1">
        <v>45114</v>
      </c>
      <c r="K120" s="11">
        <f>+Excel_519CONDOR[[#This Row],[Fx.r]]</f>
        <v>45114</v>
      </c>
      <c r="M120" s="1">
        <v>45959</v>
      </c>
      <c r="O120" s="1"/>
      <c r="P120" s="1" t="s">
        <v>24</v>
      </c>
      <c r="Q120" t="s">
        <v>24</v>
      </c>
      <c r="R120" t="s">
        <v>25</v>
      </c>
      <c r="S120" t="s">
        <v>25</v>
      </c>
      <c r="T120" s="5">
        <v>0</v>
      </c>
      <c r="U120" s="5">
        <v>0</v>
      </c>
      <c r="V120" s="5">
        <v>0</v>
      </c>
      <c r="W120" s="5">
        <v>0</v>
      </c>
      <c r="X120" s="6">
        <f>+Excel_519CONDOR[[#This Row],[Ptos.Total]]-Excel_519CONDOR[[#This Row],[Ptos.PO]]</f>
        <v>0</v>
      </c>
      <c r="Y120" s="6">
        <v>0</v>
      </c>
      <c r="Z120" s="6">
        <v>18.649827000000002</v>
      </c>
      <c r="AA120" s="5">
        <f>+Excel_519CONDOR[[#This Row],[Ptos.Total]]-Excel_519CONDOR[[#This Row],[Ptos.Nilo]]</f>
        <v>-18.649827000000002</v>
      </c>
      <c r="AB120"/>
      <c r="AC120"/>
      <c r="AD120"/>
      <c r="AE120"/>
      <c r="AF120"/>
      <c r="AG120"/>
      <c r="AH120"/>
      <c r="AI120"/>
    </row>
    <row r="121" spans="1:35" x14ac:dyDescent="0.25">
      <c r="A121" t="s">
        <v>17</v>
      </c>
      <c r="B121" t="s">
        <v>18</v>
      </c>
      <c r="C121" t="s">
        <v>124</v>
      </c>
      <c r="D121" t="s">
        <v>163</v>
      </c>
      <c r="E121">
        <v>2017871</v>
      </c>
      <c r="F121" t="s">
        <v>164</v>
      </c>
      <c r="G121" t="s">
        <v>22</v>
      </c>
      <c r="H121" t="s">
        <v>23</v>
      </c>
      <c r="I121" s="1">
        <v>44779</v>
      </c>
      <c r="J121" s="1">
        <v>45168</v>
      </c>
      <c r="K121" s="11">
        <f>+Excel_519CONDOR[[#This Row],[Fx.r]]</f>
        <v>45168</v>
      </c>
      <c r="L121" s="1">
        <v>45348</v>
      </c>
      <c r="M121" s="1"/>
      <c r="N121" s="1">
        <v>45756</v>
      </c>
      <c r="O121" s="1">
        <v>45784</v>
      </c>
      <c r="P121" s="1" t="s">
        <v>24</v>
      </c>
      <c r="Q121" t="s">
        <v>24</v>
      </c>
      <c r="R121" t="s">
        <v>25</v>
      </c>
      <c r="S121" t="s">
        <v>3579</v>
      </c>
      <c r="T121" s="5">
        <v>1389.11800908041</v>
      </c>
      <c r="U121" s="5">
        <v>0.69999998807907104</v>
      </c>
      <c r="V121" s="5">
        <v>111.10819851305632</v>
      </c>
      <c r="W121" s="5">
        <v>1500.9262075815454</v>
      </c>
      <c r="X121" s="6">
        <f>+Excel_519CONDOR[[#This Row],[Ptos.Total]]-Excel_519CONDOR[[#This Row],[Ptos.PO]]</f>
        <v>1226.1832695815453</v>
      </c>
      <c r="Y121" s="6">
        <v>274.74293800000004</v>
      </c>
      <c r="Z121" s="6">
        <v>357.65255500000006</v>
      </c>
      <c r="AA121" s="5">
        <f>+Excel_519CONDOR[[#This Row],[Ptos.Total]]-Excel_519CONDOR[[#This Row],[Ptos.Nilo]]</f>
        <v>1143.2736525815453</v>
      </c>
      <c r="AB121"/>
      <c r="AC121"/>
      <c r="AD121"/>
      <c r="AE121"/>
      <c r="AF121"/>
      <c r="AG121"/>
      <c r="AH121"/>
      <c r="AI121"/>
    </row>
    <row r="122" spans="1:35" x14ac:dyDescent="0.25">
      <c r="A122" t="s">
        <v>17</v>
      </c>
      <c r="B122" t="s">
        <v>18</v>
      </c>
      <c r="C122" t="s">
        <v>124</v>
      </c>
      <c r="D122" t="s">
        <v>165</v>
      </c>
      <c r="E122">
        <v>2017874</v>
      </c>
      <c r="F122" t="s">
        <v>41</v>
      </c>
      <c r="G122" t="s">
        <v>36</v>
      </c>
      <c r="H122" t="s">
        <v>42</v>
      </c>
      <c r="I122" s="1">
        <v>44779</v>
      </c>
      <c r="J122" s="1">
        <v>44804</v>
      </c>
      <c r="K122" s="11">
        <f>+Excel_519CONDOR[[#This Row],[Fx.r]]</f>
        <v>44804</v>
      </c>
      <c r="M122" s="1">
        <v>45202</v>
      </c>
      <c r="O122" s="1"/>
      <c r="P122" s="1" t="s">
        <v>24</v>
      </c>
      <c r="Q122" t="s">
        <v>24</v>
      </c>
      <c r="R122" t="s">
        <v>25</v>
      </c>
      <c r="S122" t="s">
        <v>25</v>
      </c>
      <c r="T122" s="5">
        <v>0</v>
      </c>
      <c r="U122" s="5">
        <v>0</v>
      </c>
      <c r="V122" s="5">
        <v>0</v>
      </c>
      <c r="W122" s="5">
        <v>0</v>
      </c>
      <c r="X122" s="6">
        <f>+Excel_519CONDOR[[#This Row],[Ptos.Total]]-Excel_519CONDOR[[#This Row],[Ptos.PO]]</f>
        <v>0</v>
      </c>
      <c r="Y122" s="6">
        <v>0</v>
      </c>
      <c r="Z122" s="6">
        <v>0</v>
      </c>
      <c r="AA122" s="5">
        <f>+Excel_519CONDOR[[#This Row],[Ptos.Total]]-Excel_519CONDOR[[#This Row],[Ptos.Nilo]]</f>
        <v>0</v>
      </c>
      <c r="AB122"/>
      <c r="AC122"/>
      <c r="AD122"/>
      <c r="AE122"/>
      <c r="AF122"/>
      <c r="AG122"/>
      <c r="AH122"/>
      <c r="AI122"/>
    </row>
    <row r="123" spans="1:35" x14ac:dyDescent="0.25">
      <c r="A123" t="s">
        <v>17</v>
      </c>
      <c r="B123" t="s">
        <v>18</v>
      </c>
      <c r="C123" t="s">
        <v>124</v>
      </c>
      <c r="D123" t="s">
        <v>166</v>
      </c>
      <c r="E123">
        <v>2017876</v>
      </c>
      <c r="F123" t="s">
        <v>167</v>
      </c>
      <c r="G123" t="s">
        <v>29</v>
      </c>
      <c r="H123" t="s">
        <v>30</v>
      </c>
      <c r="I123" s="1">
        <v>44779</v>
      </c>
      <c r="J123" s="1">
        <v>44960</v>
      </c>
      <c r="K123" s="11">
        <f>+Excel_519CONDOR[[#This Row],[Fx.r]]</f>
        <v>44960</v>
      </c>
      <c r="L123" s="1">
        <v>45503</v>
      </c>
      <c r="M123" s="1"/>
      <c r="N123" s="1">
        <v>45803</v>
      </c>
      <c r="O123" s="1">
        <v>45826</v>
      </c>
      <c r="P123" s="1" t="s">
        <v>24</v>
      </c>
      <c r="Q123" t="s">
        <v>24</v>
      </c>
      <c r="R123" t="s">
        <v>25</v>
      </c>
      <c r="S123" t="s">
        <v>3579</v>
      </c>
      <c r="T123" s="5">
        <v>635.91999560967088</v>
      </c>
      <c r="U123" s="5">
        <v>0</v>
      </c>
      <c r="V123" s="5">
        <v>58.277797472228144</v>
      </c>
      <c r="W123" s="5">
        <v>694.19779308189902</v>
      </c>
      <c r="X123" s="6">
        <f>+Excel_519CONDOR[[#This Row],[Ptos.Total]]-Excel_519CONDOR[[#This Row],[Ptos.PO]]</f>
        <v>251.17808208189905</v>
      </c>
      <c r="Y123" s="6">
        <v>443.01971099999997</v>
      </c>
      <c r="Z123" s="6">
        <v>443.01971100000003</v>
      </c>
      <c r="AA123" s="5">
        <f>+Excel_519CONDOR[[#This Row],[Ptos.Total]]-Excel_519CONDOR[[#This Row],[Ptos.Nilo]]</f>
        <v>251.17808208189899</v>
      </c>
      <c r="AB123"/>
      <c r="AC123"/>
      <c r="AD123"/>
      <c r="AE123"/>
      <c r="AF123"/>
      <c r="AG123"/>
      <c r="AH123"/>
      <c r="AI123"/>
    </row>
    <row r="124" spans="1:35" x14ac:dyDescent="0.25">
      <c r="A124" t="s">
        <v>17</v>
      </c>
      <c r="B124" t="s">
        <v>18</v>
      </c>
      <c r="C124" t="s">
        <v>124</v>
      </c>
      <c r="D124" t="s">
        <v>168</v>
      </c>
      <c r="E124">
        <v>2017877</v>
      </c>
      <c r="F124" t="s">
        <v>41</v>
      </c>
      <c r="G124" t="s">
        <v>36</v>
      </c>
      <c r="H124" t="s">
        <v>42</v>
      </c>
      <c r="I124" s="1">
        <v>44779</v>
      </c>
      <c r="J124" s="1">
        <v>44811</v>
      </c>
      <c r="K124" s="11">
        <f>+Excel_519CONDOR[[#This Row],[Fx.r]]</f>
        <v>44811</v>
      </c>
      <c r="M124" s="1">
        <v>45202</v>
      </c>
      <c r="O124" s="1"/>
      <c r="P124" s="1" t="s">
        <v>24</v>
      </c>
      <c r="Q124" t="s">
        <v>24</v>
      </c>
      <c r="R124" t="s">
        <v>25</v>
      </c>
      <c r="S124" t="s">
        <v>25</v>
      </c>
      <c r="T124" s="5">
        <v>0</v>
      </c>
      <c r="U124" s="5">
        <v>0</v>
      </c>
      <c r="V124" s="5">
        <v>0</v>
      </c>
      <c r="W124" s="5">
        <v>0</v>
      </c>
      <c r="X124" s="6">
        <f>+Excel_519CONDOR[[#This Row],[Ptos.Total]]-Excel_519CONDOR[[#This Row],[Ptos.PO]]</f>
        <v>0</v>
      </c>
      <c r="Y124" s="6">
        <v>0</v>
      </c>
      <c r="Z124" s="6">
        <v>0</v>
      </c>
      <c r="AA124" s="5">
        <f>+Excel_519CONDOR[[#This Row],[Ptos.Total]]-Excel_519CONDOR[[#This Row],[Ptos.Nilo]]</f>
        <v>0</v>
      </c>
      <c r="AB124"/>
      <c r="AC124"/>
      <c r="AD124"/>
      <c r="AE124"/>
      <c r="AF124"/>
      <c r="AG124"/>
      <c r="AH124"/>
      <c r="AI124"/>
    </row>
    <row r="125" spans="1:35" x14ac:dyDescent="0.25">
      <c r="A125" t="s">
        <v>17</v>
      </c>
      <c r="B125" t="s">
        <v>18</v>
      </c>
      <c r="C125" t="s">
        <v>124</v>
      </c>
      <c r="D125" t="s">
        <v>169</v>
      </c>
      <c r="E125">
        <v>2017880</v>
      </c>
      <c r="F125" t="s">
        <v>39</v>
      </c>
      <c r="G125" t="s">
        <v>22</v>
      </c>
      <c r="H125" t="s">
        <v>23</v>
      </c>
      <c r="I125" s="1">
        <v>45139</v>
      </c>
      <c r="J125" s="1">
        <v>45839</v>
      </c>
      <c r="K125" s="11">
        <f>+Excel_519CONDOR[[#This Row],[Fx.r]]</f>
        <v>45839</v>
      </c>
      <c r="L125" s="1">
        <v>45565</v>
      </c>
      <c r="M125" s="1"/>
      <c r="N125" s="1">
        <v>45841</v>
      </c>
      <c r="O125" s="1">
        <v>45876</v>
      </c>
      <c r="P125" s="1" t="s">
        <v>24</v>
      </c>
      <c r="Q125" t="s">
        <v>24</v>
      </c>
      <c r="R125" t="s">
        <v>25</v>
      </c>
      <c r="S125" t="s">
        <v>3579</v>
      </c>
      <c r="T125" s="5">
        <v>1632.7888142919064</v>
      </c>
      <c r="U125" s="5">
        <v>0</v>
      </c>
      <c r="V125" s="5">
        <v>128.49760120054475</v>
      </c>
      <c r="W125" s="5">
        <v>1761.2864154924512</v>
      </c>
      <c r="X125" s="6">
        <f>+Excel_519CONDOR[[#This Row],[Ptos.Total]]-Excel_519CONDOR[[#This Row],[Ptos.PO]]</f>
        <v>849.68910249245107</v>
      </c>
      <c r="Y125" s="6">
        <v>911.5973130000001</v>
      </c>
      <c r="Z125" s="6">
        <v>911.5973130000001</v>
      </c>
      <c r="AA125" s="5">
        <f>+Excel_519CONDOR[[#This Row],[Ptos.Total]]-Excel_519CONDOR[[#This Row],[Ptos.Nilo]]</f>
        <v>849.68910249245107</v>
      </c>
      <c r="AB125"/>
      <c r="AC125"/>
      <c r="AD125"/>
      <c r="AE125"/>
      <c r="AF125"/>
      <c r="AG125"/>
      <c r="AH125"/>
      <c r="AI125"/>
    </row>
    <row r="126" spans="1:35" x14ac:dyDescent="0.25">
      <c r="A126" t="s">
        <v>17</v>
      </c>
      <c r="B126" t="s">
        <v>18</v>
      </c>
      <c r="C126" t="s">
        <v>124</v>
      </c>
      <c r="D126" t="s">
        <v>170</v>
      </c>
      <c r="E126">
        <v>2017889</v>
      </c>
      <c r="F126" t="s">
        <v>41</v>
      </c>
      <c r="G126" t="s">
        <v>36</v>
      </c>
      <c r="H126" t="s">
        <v>42</v>
      </c>
      <c r="I126" s="1">
        <v>44779</v>
      </c>
      <c r="J126" s="1">
        <v>44811</v>
      </c>
      <c r="K126" s="11">
        <f>+Excel_519CONDOR[[#This Row],[Fx.r]]</f>
        <v>44811</v>
      </c>
      <c r="M126" s="1">
        <v>45202</v>
      </c>
      <c r="O126" s="1"/>
      <c r="P126" s="1" t="s">
        <v>24</v>
      </c>
      <c r="Q126" t="s">
        <v>24</v>
      </c>
      <c r="R126" t="s">
        <v>25</v>
      </c>
      <c r="S126" t="s">
        <v>25</v>
      </c>
      <c r="T126" s="5">
        <v>0</v>
      </c>
      <c r="U126" s="5">
        <v>0</v>
      </c>
      <c r="V126" s="5">
        <v>0</v>
      </c>
      <c r="W126" s="5">
        <v>0</v>
      </c>
      <c r="X126" s="6">
        <f>+Excel_519CONDOR[[#This Row],[Ptos.Total]]-Excel_519CONDOR[[#This Row],[Ptos.PO]]</f>
        <v>0</v>
      </c>
      <c r="Y126" s="6">
        <v>0</v>
      </c>
      <c r="Z126" s="6">
        <v>0</v>
      </c>
      <c r="AA126" s="5">
        <f>+Excel_519CONDOR[[#This Row],[Ptos.Total]]-Excel_519CONDOR[[#This Row],[Ptos.Nilo]]</f>
        <v>0</v>
      </c>
      <c r="AB126"/>
      <c r="AC126"/>
      <c r="AD126"/>
      <c r="AE126"/>
      <c r="AF126"/>
      <c r="AG126"/>
      <c r="AH126"/>
      <c r="AI126"/>
    </row>
    <row r="127" spans="1:35" x14ac:dyDescent="0.25">
      <c r="A127" t="s">
        <v>17</v>
      </c>
      <c r="B127" t="s">
        <v>18</v>
      </c>
      <c r="C127" t="s">
        <v>124</v>
      </c>
      <c r="D127" t="s">
        <v>171</v>
      </c>
      <c r="E127">
        <v>2017900</v>
      </c>
      <c r="F127" t="s">
        <v>137</v>
      </c>
      <c r="G127" t="s">
        <v>36</v>
      </c>
      <c r="H127" t="s">
        <v>42</v>
      </c>
      <c r="I127" s="1">
        <v>44779</v>
      </c>
      <c r="J127" s="1">
        <v>44803</v>
      </c>
      <c r="K127" s="11">
        <f>+Excel_519CONDOR[[#This Row],[Fx.r]]</f>
        <v>44803</v>
      </c>
      <c r="L127" s="1">
        <v>45002</v>
      </c>
      <c r="M127" s="1">
        <v>45203</v>
      </c>
      <c r="O127" s="1"/>
      <c r="P127" s="1" t="s">
        <v>24</v>
      </c>
      <c r="Q127" t="s">
        <v>24</v>
      </c>
      <c r="R127" t="s">
        <v>25</v>
      </c>
      <c r="S127" t="s">
        <v>25</v>
      </c>
      <c r="T127" s="5">
        <v>0</v>
      </c>
      <c r="U127" s="5">
        <v>0</v>
      </c>
      <c r="V127" s="5">
        <v>0</v>
      </c>
      <c r="W127" s="5">
        <v>0</v>
      </c>
      <c r="X127" s="6">
        <f>+Excel_519CONDOR[[#This Row],[Ptos.Total]]-Excel_519CONDOR[[#This Row],[Ptos.PO]]</f>
        <v>0</v>
      </c>
      <c r="Y127" s="6">
        <v>0</v>
      </c>
      <c r="Z127" s="6">
        <v>0</v>
      </c>
      <c r="AA127" s="5">
        <f>+Excel_519CONDOR[[#This Row],[Ptos.Total]]-Excel_519CONDOR[[#This Row],[Ptos.Nilo]]</f>
        <v>0</v>
      </c>
      <c r="AB127"/>
      <c r="AC127"/>
      <c r="AD127"/>
      <c r="AE127"/>
      <c r="AF127"/>
      <c r="AG127"/>
      <c r="AH127"/>
      <c r="AI127"/>
    </row>
    <row r="128" spans="1:35" x14ac:dyDescent="0.25">
      <c r="A128" t="s">
        <v>17</v>
      </c>
      <c r="B128" t="s">
        <v>18</v>
      </c>
      <c r="C128" t="s">
        <v>124</v>
      </c>
      <c r="D128" t="s">
        <v>172</v>
      </c>
      <c r="E128">
        <v>2018787</v>
      </c>
      <c r="F128" t="s">
        <v>49</v>
      </c>
      <c r="G128" t="s">
        <v>36</v>
      </c>
      <c r="H128" t="s">
        <v>42</v>
      </c>
      <c r="I128" s="1">
        <v>45083</v>
      </c>
      <c r="J128" s="1">
        <v>45155</v>
      </c>
      <c r="K128" s="11">
        <f>+Excel_519CONDOR[[#This Row],[Fx.r]]</f>
        <v>45155</v>
      </c>
      <c r="L128" s="1">
        <v>45348</v>
      </c>
      <c r="M128" s="1">
        <v>45938</v>
      </c>
      <c r="O128" s="1"/>
      <c r="P128" s="1" t="s">
        <v>24</v>
      </c>
      <c r="Q128" t="s">
        <v>24</v>
      </c>
      <c r="R128" t="s">
        <v>25</v>
      </c>
      <c r="S128" t="s">
        <v>25</v>
      </c>
      <c r="T128" s="5">
        <v>826.69719300507313</v>
      </c>
      <c r="U128" s="5">
        <v>0</v>
      </c>
      <c r="V128" s="5">
        <v>71.537896663146512</v>
      </c>
      <c r="W128" s="5">
        <v>898.23508966821964</v>
      </c>
      <c r="X128" s="6">
        <f>+Excel_519CONDOR[[#This Row],[Ptos.Total]]-Excel_519CONDOR[[#This Row],[Ptos.PO]]</f>
        <v>898.23508966821964</v>
      </c>
      <c r="Y128" s="6">
        <v>0</v>
      </c>
      <c r="Z128" s="6">
        <v>0</v>
      </c>
      <c r="AA128" s="5">
        <f>+Excel_519CONDOR[[#This Row],[Ptos.Total]]-Excel_519CONDOR[[#This Row],[Ptos.Nilo]]</f>
        <v>898.23508966821964</v>
      </c>
      <c r="AB128"/>
      <c r="AC128"/>
      <c r="AD128"/>
      <c r="AE128"/>
      <c r="AF128"/>
      <c r="AG128"/>
      <c r="AH128"/>
      <c r="AI128"/>
    </row>
    <row r="129" spans="1:35" x14ac:dyDescent="0.25">
      <c r="A129" t="s">
        <v>17</v>
      </c>
      <c r="B129" t="s">
        <v>18</v>
      </c>
      <c r="C129" t="s">
        <v>124</v>
      </c>
      <c r="D129" t="s">
        <v>173</v>
      </c>
      <c r="E129">
        <v>2020279</v>
      </c>
      <c r="F129" t="s">
        <v>52</v>
      </c>
      <c r="G129" t="s">
        <v>36</v>
      </c>
      <c r="H129" t="s">
        <v>42</v>
      </c>
      <c r="I129" s="1">
        <v>44789</v>
      </c>
      <c r="J129" s="1">
        <v>45041</v>
      </c>
      <c r="K129" s="11">
        <f>+Excel_519CONDOR[[#This Row],[Fx.r]]</f>
        <v>45041</v>
      </c>
      <c r="M129" s="1">
        <v>45191</v>
      </c>
      <c r="O129" s="1"/>
      <c r="P129" s="1" t="s">
        <v>24</v>
      </c>
      <c r="Q129" t="s">
        <v>24</v>
      </c>
      <c r="R129" t="s">
        <v>25</v>
      </c>
      <c r="S129" t="s">
        <v>25</v>
      </c>
      <c r="T129" s="5">
        <v>0</v>
      </c>
      <c r="U129" s="5">
        <v>0</v>
      </c>
      <c r="V129" s="5">
        <v>0</v>
      </c>
      <c r="W129" s="5">
        <v>0</v>
      </c>
      <c r="X129" s="6">
        <f>+Excel_519CONDOR[[#This Row],[Ptos.Total]]-Excel_519CONDOR[[#This Row],[Ptos.PO]]</f>
        <v>0</v>
      </c>
      <c r="Y129" s="6">
        <v>0</v>
      </c>
      <c r="Z129" s="6">
        <v>0</v>
      </c>
      <c r="AA129" s="5">
        <f>+Excel_519CONDOR[[#This Row],[Ptos.Total]]-Excel_519CONDOR[[#This Row],[Ptos.Nilo]]</f>
        <v>0</v>
      </c>
      <c r="AB129"/>
      <c r="AC129"/>
      <c r="AD129"/>
      <c r="AE129"/>
      <c r="AF129"/>
      <c r="AG129"/>
      <c r="AH129"/>
      <c r="AI129"/>
    </row>
    <row r="130" spans="1:35" x14ac:dyDescent="0.25">
      <c r="A130" t="s">
        <v>17</v>
      </c>
      <c r="B130" t="s">
        <v>18</v>
      </c>
      <c r="C130" t="s">
        <v>124</v>
      </c>
      <c r="D130" t="s">
        <v>174</v>
      </c>
      <c r="E130">
        <v>2022698</v>
      </c>
      <c r="F130" t="s">
        <v>164</v>
      </c>
      <c r="G130" t="s">
        <v>22</v>
      </c>
      <c r="H130" t="s">
        <v>23</v>
      </c>
      <c r="I130" s="1">
        <v>44798</v>
      </c>
      <c r="J130" s="1">
        <v>45729</v>
      </c>
      <c r="K130" s="11">
        <f>+Excel_519CONDOR[[#This Row],[Fx.r]]</f>
        <v>45729</v>
      </c>
      <c r="L130" s="1">
        <v>45478</v>
      </c>
      <c r="M130" s="1"/>
      <c r="N130" s="1">
        <v>45784</v>
      </c>
      <c r="O130" s="1">
        <v>45807</v>
      </c>
      <c r="P130" s="1" t="s">
        <v>25</v>
      </c>
      <c r="Q130" t="s">
        <v>24</v>
      </c>
      <c r="R130" t="s">
        <v>25</v>
      </c>
      <c r="S130" t="s">
        <v>3580</v>
      </c>
      <c r="T130" s="5">
        <v>959.5000014603138</v>
      </c>
      <c r="U130" s="5">
        <v>0</v>
      </c>
      <c r="V130" s="5">
        <v>82.513899835782468</v>
      </c>
      <c r="W130" s="5">
        <v>1042.0139012960963</v>
      </c>
      <c r="X130" s="6">
        <f>+Excel_519CONDOR[[#This Row],[Ptos.Total]]-Excel_519CONDOR[[#This Row],[Ptos.PO]]</f>
        <v>77.706848296096382</v>
      </c>
      <c r="Y130" s="6">
        <v>964.30705299999988</v>
      </c>
      <c r="Z130" s="6">
        <v>964.307053</v>
      </c>
      <c r="AA130" s="5">
        <f>+Excel_519CONDOR[[#This Row],[Ptos.Total]]-Excel_519CONDOR[[#This Row],[Ptos.Nilo]]</f>
        <v>77.706848296096268</v>
      </c>
      <c r="AB130"/>
      <c r="AC130"/>
      <c r="AD130"/>
      <c r="AE130"/>
      <c r="AF130"/>
      <c r="AG130"/>
      <c r="AH130"/>
      <c r="AI130"/>
    </row>
    <row r="131" spans="1:35" x14ac:dyDescent="0.25">
      <c r="A131" t="s">
        <v>17</v>
      </c>
      <c r="B131" t="s">
        <v>18</v>
      </c>
      <c r="C131" t="s">
        <v>124</v>
      </c>
      <c r="D131" t="s">
        <v>175</v>
      </c>
      <c r="E131">
        <v>2024597</v>
      </c>
      <c r="F131" t="s">
        <v>49</v>
      </c>
      <c r="G131" t="s">
        <v>36</v>
      </c>
      <c r="H131" t="s">
        <v>42</v>
      </c>
      <c r="I131" s="1">
        <v>44804</v>
      </c>
      <c r="J131" s="1">
        <v>44890</v>
      </c>
      <c r="K131" s="11">
        <f>+Excel_519CONDOR[[#This Row],[Fx.r]]</f>
        <v>44890</v>
      </c>
      <c r="L131" s="1">
        <v>45112</v>
      </c>
      <c r="M131" s="1">
        <v>45882</v>
      </c>
      <c r="O131" s="1"/>
      <c r="P131" s="1" t="s">
        <v>24</v>
      </c>
      <c r="Q131" t="s">
        <v>24</v>
      </c>
      <c r="R131" t="s">
        <v>25</v>
      </c>
      <c r="S131" t="s">
        <v>25</v>
      </c>
      <c r="T131" s="5">
        <v>0</v>
      </c>
      <c r="U131" s="5">
        <v>0</v>
      </c>
      <c r="V131" s="5">
        <v>0</v>
      </c>
      <c r="W131" s="5">
        <v>0</v>
      </c>
      <c r="X131" s="6">
        <f>+Excel_519CONDOR[[#This Row],[Ptos.Total]]-Excel_519CONDOR[[#This Row],[Ptos.PO]]</f>
        <v>0</v>
      </c>
      <c r="Y131" s="6">
        <v>0</v>
      </c>
      <c r="Z131" s="6">
        <v>0</v>
      </c>
      <c r="AA131" s="5">
        <f>+Excel_519CONDOR[[#This Row],[Ptos.Total]]-Excel_519CONDOR[[#This Row],[Ptos.Nilo]]</f>
        <v>0</v>
      </c>
      <c r="AB131"/>
      <c r="AC131"/>
      <c r="AD131"/>
      <c r="AE131"/>
      <c r="AF131"/>
      <c r="AG131"/>
      <c r="AH131"/>
      <c r="AI131"/>
    </row>
    <row r="132" spans="1:35" x14ac:dyDescent="0.25">
      <c r="A132" t="s">
        <v>17</v>
      </c>
      <c r="B132" t="s">
        <v>18</v>
      </c>
      <c r="C132" t="s">
        <v>124</v>
      </c>
      <c r="D132" t="s">
        <v>176</v>
      </c>
      <c r="E132">
        <v>2029749</v>
      </c>
      <c r="F132" t="s">
        <v>177</v>
      </c>
      <c r="G132" t="s">
        <v>55</v>
      </c>
      <c r="H132" t="s">
        <v>56</v>
      </c>
      <c r="I132" s="1">
        <v>44819</v>
      </c>
      <c r="J132" s="1">
        <v>45019</v>
      </c>
      <c r="K132" s="11">
        <f>+Excel_519CONDOR[[#This Row],[Fx.r]]</f>
        <v>45019</v>
      </c>
      <c r="L132" s="1">
        <v>45447</v>
      </c>
      <c r="M132" s="1"/>
      <c r="N132" s="1">
        <v>46013</v>
      </c>
      <c r="O132" s="1"/>
      <c r="P132" s="1" t="s">
        <v>24</v>
      </c>
      <c r="Q132" t="s">
        <v>24</v>
      </c>
      <c r="R132" t="s">
        <v>25</v>
      </c>
      <c r="S132" t="s">
        <v>3565</v>
      </c>
      <c r="T132" s="5">
        <v>730.24770000000012</v>
      </c>
      <c r="U132" s="5">
        <v>0</v>
      </c>
      <c r="V132" s="5">
        <v>65.817528999999993</v>
      </c>
      <c r="W132" s="5">
        <v>796.06522900000016</v>
      </c>
      <c r="X132" s="6">
        <f>+Excel_519CONDOR[[#This Row],[Ptos.Total]]-Excel_519CONDOR[[#This Row],[Ptos.PO]]</f>
        <v>-128.19245999999987</v>
      </c>
      <c r="Y132" s="6">
        <v>924.25768900000003</v>
      </c>
      <c r="Z132" s="6">
        <v>924.25768900000003</v>
      </c>
      <c r="AA132" s="5">
        <f>+Excel_519CONDOR[[#This Row],[Ptos.Total]]-Excel_519CONDOR[[#This Row],[Ptos.Nilo]]</f>
        <v>-128.19245999999987</v>
      </c>
      <c r="AB132"/>
      <c r="AC132"/>
      <c r="AD132"/>
      <c r="AE132"/>
      <c r="AF132"/>
      <c r="AG132"/>
      <c r="AH132"/>
      <c r="AI132"/>
    </row>
    <row r="133" spans="1:35" x14ac:dyDescent="0.25">
      <c r="A133" t="s">
        <v>17</v>
      </c>
      <c r="B133" t="s">
        <v>18</v>
      </c>
      <c r="C133" t="s">
        <v>124</v>
      </c>
      <c r="D133" t="s">
        <v>178</v>
      </c>
      <c r="E133">
        <v>2029750</v>
      </c>
      <c r="F133" t="s">
        <v>28</v>
      </c>
      <c r="G133" t="s">
        <v>29</v>
      </c>
      <c r="H133" t="s">
        <v>30</v>
      </c>
      <c r="I133" s="1">
        <v>44819</v>
      </c>
      <c r="J133" s="1">
        <v>45259</v>
      </c>
      <c r="K133" s="11">
        <f>+Excel_519CONDOR[[#This Row],[Fx.r]]</f>
        <v>45259</v>
      </c>
      <c r="L133" s="1">
        <v>45435</v>
      </c>
      <c r="M133" s="1"/>
      <c r="N133" s="1">
        <v>46013</v>
      </c>
      <c r="O133" s="1">
        <v>46024</v>
      </c>
      <c r="P133" s="1" t="s">
        <v>24</v>
      </c>
      <c r="Q133" t="s">
        <v>24</v>
      </c>
      <c r="R133" t="s">
        <v>25</v>
      </c>
      <c r="S133" t="s">
        <v>3565</v>
      </c>
      <c r="T133" s="5">
        <v>243.41690000000003</v>
      </c>
      <c r="U133" s="5">
        <v>0</v>
      </c>
      <c r="V133" s="5">
        <v>31.418046000000004</v>
      </c>
      <c r="W133" s="5">
        <v>274.83494600000006</v>
      </c>
      <c r="X133" s="6">
        <f>+Excel_519CONDOR[[#This Row],[Ptos.Total]]-Excel_519CONDOR[[#This Row],[Ptos.PO]]</f>
        <v>32.923496000000057</v>
      </c>
      <c r="Y133" s="6">
        <v>241.91145</v>
      </c>
      <c r="Z133" s="6">
        <v>241.91145</v>
      </c>
      <c r="AA133" s="5">
        <f>+Excel_519CONDOR[[#This Row],[Ptos.Total]]-Excel_519CONDOR[[#This Row],[Ptos.Nilo]]</f>
        <v>32.923496000000057</v>
      </c>
      <c r="AB133"/>
      <c r="AC133"/>
      <c r="AD133"/>
      <c r="AE133"/>
      <c r="AF133"/>
      <c r="AG133"/>
      <c r="AH133"/>
      <c r="AI133"/>
    </row>
    <row r="134" spans="1:35" x14ac:dyDescent="0.25">
      <c r="A134" t="s">
        <v>17</v>
      </c>
      <c r="B134" t="s">
        <v>18</v>
      </c>
      <c r="C134" t="s">
        <v>124</v>
      </c>
      <c r="D134" t="s">
        <v>179</v>
      </c>
      <c r="E134">
        <v>2029751</v>
      </c>
      <c r="F134" t="s">
        <v>60</v>
      </c>
      <c r="G134" t="s">
        <v>22</v>
      </c>
      <c r="H134" t="s">
        <v>23</v>
      </c>
      <c r="I134" s="1">
        <v>44847</v>
      </c>
      <c r="J134" s="1">
        <v>45027</v>
      </c>
      <c r="K134" s="11">
        <f>+Excel_519CONDOR[[#This Row],[Fx.r]]</f>
        <v>45027</v>
      </c>
      <c r="L134" s="1">
        <v>45481</v>
      </c>
      <c r="M134" s="1"/>
      <c r="N134" s="1">
        <v>45954</v>
      </c>
      <c r="O134" s="1">
        <v>45972</v>
      </c>
      <c r="P134" s="1" t="s">
        <v>24</v>
      </c>
      <c r="Q134" t="s">
        <v>24</v>
      </c>
      <c r="R134" t="s">
        <v>25</v>
      </c>
      <c r="S134" t="s">
        <v>3565</v>
      </c>
      <c r="T134" s="5">
        <v>98.73000044375658</v>
      </c>
      <c r="U134" s="5">
        <v>0</v>
      </c>
      <c r="V134" s="5">
        <v>16.695400103433428</v>
      </c>
      <c r="W134" s="5">
        <v>115.42540054719001</v>
      </c>
      <c r="X134" s="6">
        <f>+Excel_519CONDOR[[#This Row],[Ptos.Total]]-Excel_519CONDOR[[#This Row],[Ptos.PO]]</f>
        <v>-45.407350452809993</v>
      </c>
      <c r="Y134" s="6">
        <v>160.832751</v>
      </c>
      <c r="Z134" s="6">
        <v>160.832751</v>
      </c>
      <c r="AA134" s="5">
        <f>+Excel_519CONDOR[[#This Row],[Ptos.Total]]-Excel_519CONDOR[[#This Row],[Ptos.Nilo]]</f>
        <v>-45.407350452809993</v>
      </c>
      <c r="AB134"/>
      <c r="AC134"/>
      <c r="AD134"/>
      <c r="AE134"/>
      <c r="AF134"/>
      <c r="AG134"/>
      <c r="AH134"/>
      <c r="AI134"/>
    </row>
    <row r="135" spans="1:35" x14ac:dyDescent="0.25">
      <c r="A135" t="s">
        <v>17</v>
      </c>
      <c r="B135" t="s">
        <v>18</v>
      </c>
      <c r="C135" t="s">
        <v>124</v>
      </c>
      <c r="D135" t="s">
        <v>180</v>
      </c>
      <c r="E135">
        <v>2029752</v>
      </c>
      <c r="F135" t="s">
        <v>28</v>
      </c>
      <c r="G135" t="s">
        <v>29</v>
      </c>
      <c r="H135" t="s">
        <v>30</v>
      </c>
      <c r="I135" s="1">
        <v>44847</v>
      </c>
      <c r="J135" s="1">
        <v>45006</v>
      </c>
      <c r="K135" s="11">
        <f>+Excel_519CONDOR[[#This Row],[Fx.r]]</f>
        <v>45006</v>
      </c>
      <c r="L135" s="1">
        <v>45478</v>
      </c>
      <c r="M135" s="1"/>
      <c r="N135" s="1">
        <v>45954</v>
      </c>
      <c r="O135" s="1">
        <v>45979</v>
      </c>
      <c r="P135" s="1" t="s">
        <v>24</v>
      </c>
      <c r="Q135" t="s">
        <v>24</v>
      </c>
      <c r="R135" t="s">
        <v>25</v>
      </c>
      <c r="S135" t="s">
        <v>3565</v>
      </c>
      <c r="T135" s="5">
        <v>544.62999391555786</v>
      </c>
      <c r="U135" s="5">
        <v>0</v>
      </c>
      <c r="V135" s="5">
        <v>51.275699850416913</v>
      </c>
      <c r="W135" s="5">
        <v>595.90569376597477</v>
      </c>
      <c r="X135" s="6">
        <f>+Excel_519CONDOR[[#This Row],[Ptos.Total]]-Excel_519CONDOR[[#This Row],[Ptos.PO]]</f>
        <v>68.018058765974615</v>
      </c>
      <c r="Y135" s="6">
        <v>527.88763500000016</v>
      </c>
      <c r="Z135" s="6">
        <v>527.88763500000005</v>
      </c>
      <c r="AA135" s="5">
        <f>+Excel_519CONDOR[[#This Row],[Ptos.Total]]-Excel_519CONDOR[[#This Row],[Ptos.Nilo]]</f>
        <v>68.018058765974729</v>
      </c>
      <c r="AB135"/>
      <c r="AC135"/>
      <c r="AD135"/>
      <c r="AE135"/>
      <c r="AF135"/>
      <c r="AG135"/>
      <c r="AH135"/>
      <c r="AI135"/>
    </row>
    <row r="136" spans="1:35" x14ac:dyDescent="0.25">
      <c r="A136" t="s">
        <v>17</v>
      </c>
      <c r="B136" t="s">
        <v>18</v>
      </c>
      <c r="C136" t="s">
        <v>124</v>
      </c>
      <c r="D136" t="s">
        <v>181</v>
      </c>
      <c r="E136">
        <v>2029754</v>
      </c>
      <c r="F136" t="s">
        <v>28</v>
      </c>
      <c r="G136" t="s">
        <v>29</v>
      </c>
      <c r="H136" t="s">
        <v>182</v>
      </c>
      <c r="I136" s="1">
        <v>44847</v>
      </c>
      <c r="J136" s="1">
        <v>45027</v>
      </c>
      <c r="K136" s="11">
        <f>+Excel_519CONDOR[[#This Row],[Fx.r]]</f>
        <v>45027</v>
      </c>
      <c r="L136" s="1">
        <v>45292</v>
      </c>
      <c r="M136" s="1"/>
      <c r="N136" s="1">
        <v>45923</v>
      </c>
      <c r="O136" s="1"/>
      <c r="P136" s="1" t="s">
        <v>25</v>
      </c>
      <c r="Q136" t="s">
        <v>24</v>
      </c>
      <c r="R136" t="s">
        <v>25</v>
      </c>
      <c r="S136" t="s">
        <v>3565</v>
      </c>
      <c r="T136" s="5">
        <v>332.92999894917011</v>
      </c>
      <c r="U136" s="5">
        <v>0</v>
      </c>
      <c r="V136" s="5">
        <v>37.018799229142076</v>
      </c>
      <c r="W136" s="5">
        <v>369.94879817831219</v>
      </c>
      <c r="X136" s="6">
        <f>+Excel_519CONDOR[[#This Row],[Ptos.Total]]-Excel_519CONDOR[[#This Row],[Ptos.PO]]</f>
        <v>47.470998178312243</v>
      </c>
      <c r="Y136" s="6">
        <v>322.47779999999995</v>
      </c>
      <c r="Z136" s="6">
        <v>322.4778</v>
      </c>
      <c r="AA136" s="5">
        <f>+Excel_519CONDOR[[#This Row],[Ptos.Total]]-Excel_519CONDOR[[#This Row],[Ptos.Nilo]]</f>
        <v>47.470998178312186</v>
      </c>
      <c r="AB136"/>
      <c r="AC136"/>
      <c r="AD136"/>
      <c r="AE136"/>
      <c r="AF136"/>
      <c r="AG136"/>
      <c r="AH136"/>
      <c r="AI136"/>
    </row>
    <row r="137" spans="1:35" x14ac:dyDescent="0.25">
      <c r="A137" t="s">
        <v>17</v>
      </c>
      <c r="B137" t="s">
        <v>18</v>
      </c>
      <c r="C137" t="s">
        <v>124</v>
      </c>
      <c r="D137" t="s">
        <v>183</v>
      </c>
      <c r="E137">
        <v>2029755</v>
      </c>
      <c r="F137" t="s">
        <v>60</v>
      </c>
      <c r="G137" t="s">
        <v>22</v>
      </c>
      <c r="H137" t="s">
        <v>23</v>
      </c>
      <c r="I137" s="1">
        <v>44819</v>
      </c>
      <c r="J137" s="1">
        <v>45029</v>
      </c>
      <c r="K137" s="11">
        <f>+Excel_519CONDOR[[#This Row],[Fx.r]]</f>
        <v>45029</v>
      </c>
      <c r="L137" s="1">
        <v>45205</v>
      </c>
      <c r="M137" s="1"/>
      <c r="N137" s="1">
        <v>45923</v>
      </c>
      <c r="O137" s="1">
        <v>45940</v>
      </c>
      <c r="P137" s="1" t="s">
        <v>24</v>
      </c>
      <c r="Q137" t="s">
        <v>24</v>
      </c>
      <c r="R137" t="s">
        <v>25</v>
      </c>
      <c r="S137" t="s">
        <v>3565</v>
      </c>
      <c r="T137" s="5">
        <v>207.26000093668699</v>
      </c>
      <c r="U137" s="5">
        <v>0</v>
      </c>
      <c r="V137" s="5">
        <v>24.461200100752706</v>
      </c>
      <c r="W137" s="5">
        <v>231.7212010374397</v>
      </c>
      <c r="X137" s="6">
        <f>+Excel_519CONDOR[[#This Row],[Ptos.Total]]-Excel_519CONDOR[[#This Row],[Ptos.PO]]</f>
        <v>-162.36992096256029</v>
      </c>
      <c r="Y137" s="6">
        <v>394.09112199999998</v>
      </c>
      <c r="Z137" s="6">
        <v>394.09112200000004</v>
      </c>
      <c r="AA137" s="5">
        <f>+Excel_519CONDOR[[#This Row],[Ptos.Total]]-Excel_519CONDOR[[#This Row],[Ptos.Nilo]]</f>
        <v>-162.36992096256034</v>
      </c>
      <c r="AB137"/>
      <c r="AC137"/>
      <c r="AD137"/>
      <c r="AE137"/>
      <c r="AF137"/>
      <c r="AG137"/>
      <c r="AH137"/>
      <c r="AI137"/>
    </row>
    <row r="138" spans="1:35" x14ac:dyDescent="0.25">
      <c r="A138" t="s">
        <v>17</v>
      </c>
      <c r="B138" t="s">
        <v>18</v>
      </c>
      <c r="C138" t="s">
        <v>124</v>
      </c>
      <c r="D138" t="s">
        <v>184</v>
      </c>
      <c r="E138">
        <v>2029756</v>
      </c>
      <c r="F138" t="s">
        <v>32</v>
      </c>
      <c r="G138" t="s">
        <v>29</v>
      </c>
      <c r="H138" t="s">
        <v>30</v>
      </c>
      <c r="I138" s="1">
        <v>44819</v>
      </c>
      <c r="J138" s="1">
        <v>44986</v>
      </c>
      <c r="K138" s="11">
        <f>+Excel_519CONDOR[[#This Row],[Fx.r]]</f>
        <v>44986</v>
      </c>
      <c r="L138" s="1">
        <v>45252</v>
      </c>
      <c r="M138" s="1"/>
      <c r="N138" s="1">
        <v>45915</v>
      </c>
      <c r="O138" s="1">
        <v>45923</v>
      </c>
      <c r="P138" s="1" t="s">
        <v>25</v>
      </c>
      <c r="Q138" t="s">
        <v>24</v>
      </c>
      <c r="R138" t="s">
        <v>25</v>
      </c>
      <c r="S138" t="s">
        <v>3565</v>
      </c>
      <c r="T138" s="5">
        <v>216.30999883264303</v>
      </c>
      <c r="U138" s="5">
        <v>0</v>
      </c>
      <c r="V138" s="5">
        <v>25.054799788412453</v>
      </c>
      <c r="W138" s="5">
        <v>241.36479862105548</v>
      </c>
      <c r="X138" s="6">
        <f>+Excel_519CONDOR[[#This Row],[Ptos.Total]]-Excel_519CONDOR[[#This Row],[Ptos.PO]]</f>
        <v>-98.381429378944546</v>
      </c>
      <c r="Y138" s="6">
        <v>339.74622800000003</v>
      </c>
      <c r="Z138" s="6">
        <v>339.74622800000009</v>
      </c>
      <c r="AA138" s="5">
        <f>+Excel_519CONDOR[[#This Row],[Ptos.Total]]-Excel_519CONDOR[[#This Row],[Ptos.Nilo]]</f>
        <v>-98.381429378944603</v>
      </c>
      <c r="AB138"/>
      <c r="AC138"/>
      <c r="AD138"/>
      <c r="AE138"/>
      <c r="AF138"/>
      <c r="AG138"/>
      <c r="AH138"/>
      <c r="AI138"/>
    </row>
    <row r="139" spans="1:35" x14ac:dyDescent="0.25">
      <c r="A139" t="s">
        <v>17</v>
      </c>
      <c r="B139" t="s">
        <v>18</v>
      </c>
      <c r="C139" t="s">
        <v>124</v>
      </c>
      <c r="D139" t="s">
        <v>185</v>
      </c>
      <c r="E139">
        <v>2029757</v>
      </c>
      <c r="F139" t="s">
        <v>32</v>
      </c>
      <c r="G139" t="s">
        <v>29</v>
      </c>
      <c r="H139" t="s">
        <v>30</v>
      </c>
      <c r="I139" s="1">
        <v>44819</v>
      </c>
      <c r="J139" s="1">
        <v>45044</v>
      </c>
      <c r="K139" s="11">
        <f>+Excel_519CONDOR[[#This Row],[Fx.r]]</f>
        <v>45044</v>
      </c>
      <c r="L139" s="1">
        <v>45205</v>
      </c>
      <c r="M139" s="1"/>
      <c r="N139" s="1">
        <v>45917</v>
      </c>
      <c r="O139" s="1">
        <v>45923</v>
      </c>
      <c r="P139" s="1" t="s">
        <v>25</v>
      </c>
      <c r="Q139" t="s">
        <v>24</v>
      </c>
      <c r="R139" t="s">
        <v>25</v>
      </c>
      <c r="S139" t="s">
        <v>3565</v>
      </c>
      <c r="T139" s="5">
        <v>315.58000272512436</v>
      </c>
      <c r="U139" s="5">
        <v>0</v>
      </c>
      <c r="V139" s="5">
        <v>32.159100014140449</v>
      </c>
      <c r="W139" s="5">
        <v>347.73910273926481</v>
      </c>
      <c r="X139" s="6">
        <f>+Excel_519CONDOR[[#This Row],[Ptos.Total]]-Excel_519CONDOR[[#This Row],[Ptos.PO]]</f>
        <v>-175.12090426073519</v>
      </c>
      <c r="Y139" s="6">
        <v>522.860007</v>
      </c>
      <c r="Z139" s="6">
        <v>522.86000700000011</v>
      </c>
      <c r="AA139" s="5">
        <f>+Excel_519CONDOR[[#This Row],[Ptos.Total]]-Excel_519CONDOR[[#This Row],[Ptos.Nilo]]</f>
        <v>-175.1209042607353</v>
      </c>
      <c r="AB139"/>
      <c r="AC139"/>
      <c r="AD139"/>
      <c r="AE139"/>
      <c r="AF139"/>
      <c r="AG139"/>
      <c r="AH139"/>
      <c r="AI139"/>
    </row>
    <row r="140" spans="1:35" x14ac:dyDescent="0.25">
      <c r="A140" t="s">
        <v>17</v>
      </c>
      <c r="B140" t="s">
        <v>18</v>
      </c>
      <c r="C140" t="s">
        <v>124</v>
      </c>
      <c r="D140" t="s">
        <v>186</v>
      </c>
      <c r="E140">
        <v>2029758</v>
      </c>
      <c r="F140" t="s">
        <v>187</v>
      </c>
      <c r="G140" t="s">
        <v>29</v>
      </c>
      <c r="H140" t="s">
        <v>30</v>
      </c>
      <c r="I140" s="1">
        <v>44819</v>
      </c>
      <c r="J140" s="1">
        <v>44981</v>
      </c>
      <c r="K140" s="11">
        <f>+Excel_519CONDOR[[#This Row],[Fx.r]]</f>
        <v>44981</v>
      </c>
      <c r="L140" s="1">
        <v>45464</v>
      </c>
      <c r="M140" s="1"/>
      <c r="N140" s="1">
        <v>45954</v>
      </c>
      <c r="O140" s="1">
        <v>45980</v>
      </c>
      <c r="P140" s="1" t="s">
        <v>24</v>
      </c>
      <c r="Q140" t="s">
        <v>24</v>
      </c>
      <c r="R140" t="s">
        <v>25</v>
      </c>
      <c r="S140" t="s">
        <v>3565</v>
      </c>
      <c r="T140" s="5">
        <v>118.21999997645617</v>
      </c>
      <c r="U140" s="5">
        <v>0</v>
      </c>
      <c r="V140" s="5">
        <v>17.855300056145339</v>
      </c>
      <c r="W140" s="5">
        <v>136.07530003260149</v>
      </c>
      <c r="X140" s="6">
        <f>+Excel_519CONDOR[[#This Row],[Ptos.Total]]-Excel_519CONDOR[[#This Row],[Ptos.PO]]</f>
        <v>5.3605590326015147</v>
      </c>
      <c r="Y140" s="6">
        <v>130.71474099999998</v>
      </c>
      <c r="Z140" s="6">
        <v>130.71474099999998</v>
      </c>
      <c r="AA140" s="5">
        <f>+Excel_519CONDOR[[#This Row],[Ptos.Total]]-Excel_519CONDOR[[#This Row],[Ptos.Nilo]]</f>
        <v>5.3605590326015147</v>
      </c>
      <c r="AB140"/>
      <c r="AC140"/>
      <c r="AD140"/>
      <c r="AE140"/>
      <c r="AF140"/>
      <c r="AG140"/>
      <c r="AH140"/>
      <c r="AI140"/>
    </row>
    <row r="141" spans="1:35" x14ac:dyDescent="0.25">
      <c r="A141" t="s">
        <v>17</v>
      </c>
      <c r="B141" t="s">
        <v>18</v>
      </c>
      <c r="C141" t="s">
        <v>124</v>
      </c>
      <c r="D141" t="s">
        <v>188</v>
      </c>
      <c r="E141">
        <v>2029759</v>
      </c>
      <c r="F141" t="s">
        <v>32</v>
      </c>
      <c r="G141" t="s">
        <v>29</v>
      </c>
      <c r="H141" t="s">
        <v>30</v>
      </c>
      <c r="I141" s="1">
        <v>44819</v>
      </c>
      <c r="J141" s="1">
        <v>44987</v>
      </c>
      <c r="K141" s="11">
        <f>+Excel_519CONDOR[[#This Row],[Fx.r]]</f>
        <v>44987</v>
      </c>
      <c r="L141" s="1">
        <v>45481</v>
      </c>
      <c r="M141" s="1"/>
      <c r="N141" s="1">
        <v>46013</v>
      </c>
      <c r="O141" s="1">
        <v>46027</v>
      </c>
      <c r="P141" s="1" t="s">
        <v>24</v>
      </c>
      <c r="Q141" t="s">
        <v>24</v>
      </c>
      <c r="R141" t="s">
        <v>25</v>
      </c>
      <c r="S141" t="s">
        <v>3565</v>
      </c>
      <c r="T141" s="5">
        <v>99.262</v>
      </c>
      <c r="U141" s="5">
        <v>0</v>
      </c>
      <c r="V141" s="5">
        <v>16.620574000000001</v>
      </c>
      <c r="W141" s="5">
        <v>115.88257400000001</v>
      </c>
      <c r="X141" s="6">
        <f>+Excel_519CONDOR[[#This Row],[Ptos.Total]]-Excel_519CONDOR[[#This Row],[Ptos.PO]]</f>
        <v>-69.687011000000012</v>
      </c>
      <c r="Y141" s="6">
        <v>185.56958500000002</v>
      </c>
      <c r="Z141" s="6">
        <v>185.56958500000002</v>
      </c>
      <c r="AA141" s="5">
        <f>+Excel_519CONDOR[[#This Row],[Ptos.Total]]-Excel_519CONDOR[[#This Row],[Ptos.Nilo]]</f>
        <v>-69.687011000000012</v>
      </c>
      <c r="AB141"/>
      <c r="AC141"/>
      <c r="AD141"/>
      <c r="AE141"/>
      <c r="AF141"/>
      <c r="AG141"/>
      <c r="AH141"/>
      <c r="AI141"/>
    </row>
    <row r="142" spans="1:35" x14ac:dyDescent="0.25">
      <c r="A142" t="s">
        <v>17</v>
      </c>
      <c r="B142" t="s">
        <v>18</v>
      </c>
      <c r="C142" t="s">
        <v>124</v>
      </c>
      <c r="D142" t="s">
        <v>189</v>
      </c>
      <c r="E142">
        <v>2029760</v>
      </c>
      <c r="F142" t="s">
        <v>32</v>
      </c>
      <c r="G142" t="s">
        <v>29</v>
      </c>
      <c r="H142" t="s">
        <v>30</v>
      </c>
      <c r="I142" s="1">
        <v>44819</v>
      </c>
      <c r="J142" s="1">
        <v>44988</v>
      </c>
      <c r="K142" s="11">
        <f>+Excel_519CONDOR[[#This Row],[Fx.r]]</f>
        <v>44988</v>
      </c>
      <c r="L142" s="1">
        <v>45481</v>
      </c>
      <c r="M142" s="1"/>
      <c r="N142" s="1">
        <v>46013</v>
      </c>
      <c r="O142" s="1">
        <v>46027</v>
      </c>
      <c r="P142" s="1" t="s">
        <v>25</v>
      </c>
      <c r="Q142" t="s">
        <v>24</v>
      </c>
      <c r="R142" t="s">
        <v>25</v>
      </c>
      <c r="S142" t="s">
        <v>3565</v>
      </c>
      <c r="T142" s="6">
        <v>90.1798</v>
      </c>
      <c r="U142" s="6">
        <v>0</v>
      </c>
      <c r="V142" s="6">
        <v>16.382380999999999</v>
      </c>
      <c r="W142" s="5">
        <v>106.562181</v>
      </c>
      <c r="X142" s="6">
        <f>+Excel_519CONDOR[[#This Row],[Ptos.Total]]-Excel_519CONDOR[[#This Row],[Ptos.PO]]</f>
        <v>-41.026111999999998</v>
      </c>
      <c r="Y142" s="6">
        <v>147.58829299999999</v>
      </c>
      <c r="Z142" s="6">
        <v>147.58829299999999</v>
      </c>
      <c r="AA142" s="5">
        <f>+Excel_519CONDOR[[#This Row],[Ptos.Total]]-Excel_519CONDOR[[#This Row],[Ptos.Nilo]]</f>
        <v>-41.026111999999998</v>
      </c>
      <c r="AB142"/>
      <c r="AC142"/>
      <c r="AD142"/>
      <c r="AE142"/>
      <c r="AF142"/>
      <c r="AG142"/>
      <c r="AH142"/>
      <c r="AI142"/>
    </row>
    <row r="143" spans="1:35" x14ac:dyDescent="0.25">
      <c r="A143" t="s">
        <v>17</v>
      </c>
      <c r="B143" t="s">
        <v>18</v>
      </c>
      <c r="C143" t="s">
        <v>124</v>
      </c>
      <c r="D143" t="s">
        <v>190</v>
      </c>
      <c r="E143">
        <v>2029761</v>
      </c>
      <c r="F143" t="s">
        <v>32</v>
      </c>
      <c r="G143" t="s">
        <v>29</v>
      </c>
      <c r="H143" t="s">
        <v>30</v>
      </c>
      <c r="I143" s="1">
        <v>44819</v>
      </c>
      <c r="J143" s="1">
        <v>44995</v>
      </c>
      <c r="K143" s="11">
        <f>+Excel_519CONDOR[[#This Row],[Fx.r]]</f>
        <v>44995</v>
      </c>
      <c r="L143" s="1">
        <v>45481</v>
      </c>
      <c r="M143" s="1"/>
      <c r="N143" s="1">
        <v>46013</v>
      </c>
      <c r="O143" s="1">
        <v>46027</v>
      </c>
      <c r="P143" s="1" t="s">
        <v>24</v>
      </c>
      <c r="Q143" t="s">
        <v>24</v>
      </c>
      <c r="R143" t="s">
        <v>25</v>
      </c>
      <c r="S143" t="s">
        <v>3565</v>
      </c>
      <c r="T143" s="5">
        <v>312.6354</v>
      </c>
      <c r="U143" s="5">
        <v>0</v>
      </c>
      <c r="V143" s="5">
        <v>31.076530000000005</v>
      </c>
      <c r="W143" s="5">
        <v>343.71193</v>
      </c>
      <c r="X143" s="6">
        <f>+Excel_519CONDOR[[#This Row],[Ptos.Total]]-Excel_519CONDOR[[#This Row],[Ptos.PO]]</f>
        <v>74.724570000000028</v>
      </c>
      <c r="Y143" s="6">
        <v>268.98735999999997</v>
      </c>
      <c r="Z143" s="6">
        <v>268.98736000000002</v>
      </c>
      <c r="AA143" s="5">
        <f>+Excel_519CONDOR[[#This Row],[Ptos.Total]]-Excel_519CONDOR[[#This Row],[Ptos.Nilo]]</f>
        <v>74.724569999999972</v>
      </c>
      <c r="AB143"/>
      <c r="AC143"/>
      <c r="AD143"/>
      <c r="AE143"/>
      <c r="AF143"/>
      <c r="AG143"/>
      <c r="AH143"/>
      <c r="AI143"/>
    </row>
    <row r="144" spans="1:35" x14ac:dyDescent="0.25">
      <c r="A144" t="s">
        <v>17</v>
      </c>
      <c r="B144" t="s">
        <v>18</v>
      </c>
      <c r="C144" t="s">
        <v>124</v>
      </c>
      <c r="D144" t="s">
        <v>191</v>
      </c>
      <c r="E144">
        <v>2029763</v>
      </c>
      <c r="F144" t="s">
        <v>28</v>
      </c>
      <c r="G144" t="s">
        <v>29</v>
      </c>
      <c r="H144" t="s">
        <v>30</v>
      </c>
      <c r="I144" s="1">
        <v>44819</v>
      </c>
      <c r="J144" s="1">
        <v>44988</v>
      </c>
      <c r="K144" s="11">
        <f>+Excel_519CONDOR[[#This Row],[Fx.r]]</f>
        <v>44988</v>
      </c>
      <c r="L144" s="1">
        <v>45377</v>
      </c>
      <c r="M144" s="1"/>
      <c r="N144" s="1">
        <v>45954</v>
      </c>
      <c r="O144" s="1">
        <v>45980</v>
      </c>
      <c r="P144" s="1" t="s">
        <v>24</v>
      </c>
      <c r="Q144" t="s">
        <v>24</v>
      </c>
      <c r="R144" t="s">
        <v>25</v>
      </c>
      <c r="S144" t="s">
        <v>3565</v>
      </c>
      <c r="T144" s="5">
        <v>296.39999958872795</v>
      </c>
      <c r="U144" s="5">
        <v>0</v>
      </c>
      <c r="V144" s="5">
        <v>1271.5174279941068</v>
      </c>
      <c r="W144" s="5">
        <v>1567.9174275828348</v>
      </c>
      <c r="X144" s="6">
        <f>+Excel_519CONDOR[[#This Row],[Ptos.Total]]-Excel_519CONDOR[[#This Row],[Ptos.PO]]</f>
        <v>1095.5775035828347</v>
      </c>
      <c r="Y144" s="6">
        <v>472.339924</v>
      </c>
      <c r="Z144" s="6">
        <v>472.339924</v>
      </c>
      <c r="AA144" s="5">
        <f>+Excel_519CONDOR[[#This Row],[Ptos.Total]]-Excel_519CONDOR[[#This Row],[Ptos.Nilo]]</f>
        <v>1095.5775035828347</v>
      </c>
      <c r="AB144"/>
      <c r="AC144"/>
      <c r="AD144"/>
      <c r="AE144"/>
      <c r="AF144"/>
      <c r="AG144"/>
      <c r="AH144"/>
      <c r="AI144"/>
    </row>
    <row r="145" spans="1:35" x14ac:dyDescent="0.25">
      <c r="A145" t="s">
        <v>17</v>
      </c>
      <c r="B145" t="s">
        <v>18</v>
      </c>
      <c r="C145" t="s">
        <v>124</v>
      </c>
      <c r="D145" t="s">
        <v>192</v>
      </c>
      <c r="E145">
        <v>2029764</v>
      </c>
      <c r="F145" t="s">
        <v>187</v>
      </c>
      <c r="G145" t="s">
        <v>29</v>
      </c>
      <c r="H145" t="s">
        <v>30</v>
      </c>
      <c r="I145" s="1">
        <v>44819</v>
      </c>
      <c r="J145" s="1">
        <v>45000</v>
      </c>
      <c r="K145" s="11">
        <f>+Excel_519CONDOR[[#This Row],[Fx.r]]</f>
        <v>45000</v>
      </c>
      <c r="L145" s="1">
        <v>45435</v>
      </c>
      <c r="M145" s="1"/>
      <c r="N145" s="1">
        <v>45954</v>
      </c>
      <c r="O145" s="1">
        <v>45974</v>
      </c>
      <c r="P145" s="1" t="s">
        <v>25</v>
      </c>
      <c r="Q145" t="s">
        <v>24</v>
      </c>
      <c r="R145" t="s">
        <v>25</v>
      </c>
      <c r="S145" t="s">
        <v>3565</v>
      </c>
      <c r="T145" s="6">
        <v>223.02000003308058</v>
      </c>
      <c r="U145" s="6">
        <v>0</v>
      </c>
      <c r="V145" s="6">
        <v>25.352999397225688</v>
      </c>
      <c r="W145" s="5">
        <v>248.37299943030627</v>
      </c>
      <c r="X145" s="6">
        <f>+Excel_519CONDOR[[#This Row],[Ptos.Total]]-Excel_519CONDOR[[#This Row],[Ptos.PO]]</f>
        <v>-121.11800456969377</v>
      </c>
      <c r="Y145" s="6">
        <v>369.49100400000003</v>
      </c>
      <c r="Z145" s="6">
        <v>369.49100399999998</v>
      </c>
      <c r="AA145" s="5">
        <f>+Excel_519CONDOR[[#This Row],[Ptos.Total]]-Excel_519CONDOR[[#This Row],[Ptos.Nilo]]</f>
        <v>-121.11800456969371</v>
      </c>
      <c r="AB145"/>
      <c r="AC145"/>
      <c r="AD145"/>
      <c r="AE145"/>
      <c r="AF145"/>
      <c r="AG145"/>
      <c r="AH145"/>
      <c r="AI145"/>
    </row>
    <row r="146" spans="1:35" x14ac:dyDescent="0.25">
      <c r="A146" t="s">
        <v>17</v>
      </c>
      <c r="B146" t="s">
        <v>18</v>
      </c>
      <c r="C146" t="s">
        <v>124</v>
      </c>
      <c r="D146" t="s">
        <v>193</v>
      </c>
      <c r="E146">
        <v>2029765</v>
      </c>
      <c r="F146" t="s">
        <v>32</v>
      </c>
      <c r="G146" t="s">
        <v>29</v>
      </c>
      <c r="H146" t="s">
        <v>30</v>
      </c>
      <c r="I146" s="1">
        <v>44819</v>
      </c>
      <c r="J146" s="1">
        <v>45001</v>
      </c>
      <c r="K146" s="11">
        <f>+Excel_519CONDOR[[#This Row],[Fx.r]]</f>
        <v>45001</v>
      </c>
      <c r="L146" s="1">
        <v>45481</v>
      </c>
      <c r="M146" s="1"/>
      <c r="N146" s="1">
        <v>45954</v>
      </c>
      <c r="O146" s="1">
        <v>45964</v>
      </c>
      <c r="P146" s="1" t="s">
        <v>25</v>
      </c>
      <c r="Q146" t="s">
        <v>24</v>
      </c>
      <c r="R146" t="s">
        <v>25</v>
      </c>
      <c r="S146" t="s">
        <v>3565</v>
      </c>
      <c r="T146" s="5">
        <v>399.00000111013651</v>
      </c>
      <c r="U146" s="5">
        <v>0</v>
      </c>
      <c r="V146" s="5">
        <v>36.659999571740627</v>
      </c>
      <c r="W146" s="5">
        <v>435.66000068187714</v>
      </c>
      <c r="X146" s="6">
        <f>+Excel_519CONDOR[[#This Row],[Ptos.Total]]-Excel_519CONDOR[[#This Row],[Ptos.PO]]</f>
        <v>-241.74495431812284</v>
      </c>
      <c r="Y146" s="6">
        <v>677.40495499999997</v>
      </c>
      <c r="Z146" s="6">
        <v>677.40495500000009</v>
      </c>
      <c r="AA146" s="5">
        <f>+Excel_519CONDOR[[#This Row],[Ptos.Total]]-Excel_519CONDOR[[#This Row],[Ptos.Nilo]]</f>
        <v>-241.74495431812295</v>
      </c>
      <c r="AB146"/>
      <c r="AC146"/>
      <c r="AD146"/>
      <c r="AE146"/>
      <c r="AF146"/>
      <c r="AG146"/>
      <c r="AH146"/>
      <c r="AI146"/>
    </row>
    <row r="147" spans="1:35" x14ac:dyDescent="0.25">
      <c r="A147" t="s">
        <v>17</v>
      </c>
      <c r="B147" t="s">
        <v>18</v>
      </c>
      <c r="C147" t="s">
        <v>124</v>
      </c>
      <c r="D147" t="s">
        <v>194</v>
      </c>
      <c r="E147">
        <v>2029766</v>
      </c>
      <c r="F147" t="s">
        <v>164</v>
      </c>
      <c r="G147" t="s">
        <v>22</v>
      </c>
      <c r="H147" t="s">
        <v>23</v>
      </c>
      <c r="I147" s="1">
        <v>44819</v>
      </c>
      <c r="J147" s="1">
        <v>45006</v>
      </c>
      <c r="K147" s="11">
        <f>+Excel_519CONDOR[[#This Row],[Fx.r]]</f>
        <v>45006</v>
      </c>
      <c r="L147" s="1">
        <v>45478</v>
      </c>
      <c r="M147" s="1"/>
      <c r="N147" s="1">
        <v>45980</v>
      </c>
      <c r="O147" s="1">
        <v>46000</v>
      </c>
      <c r="P147" s="1" t="s">
        <v>25</v>
      </c>
      <c r="Q147" t="s">
        <v>24</v>
      </c>
      <c r="R147" t="s">
        <v>25</v>
      </c>
      <c r="S147" t="s">
        <v>3565</v>
      </c>
      <c r="T147" s="5">
        <v>225.86999635398388</v>
      </c>
      <c r="U147" s="5">
        <v>0</v>
      </c>
      <c r="V147" s="5">
        <v>29.724799605798722</v>
      </c>
      <c r="W147" s="5">
        <v>255.5947959597826</v>
      </c>
      <c r="X147" s="6">
        <f>+Excel_519CONDOR[[#This Row],[Ptos.Total]]-Excel_519CONDOR[[#This Row],[Ptos.PO]]</f>
        <v>152.08058095978259</v>
      </c>
      <c r="Y147" s="6">
        <v>103.51421499999999</v>
      </c>
      <c r="Z147" s="6">
        <v>103.51421500000001</v>
      </c>
      <c r="AA147" s="5">
        <f>+Excel_519CONDOR[[#This Row],[Ptos.Total]]-Excel_519CONDOR[[#This Row],[Ptos.Nilo]]</f>
        <v>152.08058095978259</v>
      </c>
      <c r="AB147"/>
      <c r="AC147"/>
      <c r="AD147"/>
      <c r="AE147"/>
      <c r="AF147"/>
      <c r="AG147"/>
      <c r="AH147"/>
      <c r="AI147"/>
    </row>
    <row r="148" spans="1:35" x14ac:dyDescent="0.25">
      <c r="A148" t="s">
        <v>17</v>
      </c>
      <c r="B148" t="s">
        <v>18</v>
      </c>
      <c r="C148" t="s">
        <v>124</v>
      </c>
      <c r="D148" t="s">
        <v>195</v>
      </c>
      <c r="E148">
        <v>2031962</v>
      </c>
      <c r="F148" t="s">
        <v>58</v>
      </c>
      <c r="G148" t="s">
        <v>36</v>
      </c>
      <c r="H148" t="s">
        <v>42</v>
      </c>
      <c r="I148" s="1">
        <v>45058</v>
      </c>
      <c r="J148" s="1">
        <v>45071</v>
      </c>
      <c r="K148" s="11">
        <f>+Excel_519CONDOR[[#This Row],[Fx.r]]</f>
        <v>45071</v>
      </c>
      <c r="L148" s="1">
        <v>45105</v>
      </c>
      <c r="M148" s="1">
        <v>45939</v>
      </c>
      <c r="O148" s="1"/>
      <c r="P148" s="1" t="s">
        <v>25</v>
      </c>
      <c r="Q148" t="s">
        <v>24</v>
      </c>
      <c r="R148" t="s">
        <v>25</v>
      </c>
      <c r="S148" t="s">
        <v>25</v>
      </c>
      <c r="T148" s="5">
        <v>114.57019992574602</v>
      </c>
      <c r="U148" s="5">
        <v>0</v>
      </c>
      <c r="V148" s="5">
        <v>18.199699920273574</v>
      </c>
      <c r="W148" s="5">
        <v>132.7698998460196</v>
      </c>
      <c r="X148" s="6">
        <f>+Excel_519CONDOR[[#This Row],[Ptos.Total]]-Excel_519CONDOR[[#This Row],[Ptos.PO]]</f>
        <v>132.7698998460196</v>
      </c>
      <c r="Y148" s="6">
        <v>0</v>
      </c>
      <c r="Z148" s="6">
        <v>0</v>
      </c>
      <c r="AA148" s="5">
        <f>+Excel_519CONDOR[[#This Row],[Ptos.Total]]-Excel_519CONDOR[[#This Row],[Ptos.Nilo]]</f>
        <v>132.7698998460196</v>
      </c>
      <c r="AB148"/>
      <c r="AC148"/>
      <c r="AD148"/>
      <c r="AE148"/>
      <c r="AF148"/>
      <c r="AG148"/>
      <c r="AH148"/>
      <c r="AI148"/>
    </row>
    <row r="149" spans="1:35" x14ac:dyDescent="0.25">
      <c r="A149" t="s">
        <v>17</v>
      </c>
      <c r="B149" t="s">
        <v>18</v>
      </c>
      <c r="C149" t="s">
        <v>124</v>
      </c>
      <c r="D149" t="s">
        <v>196</v>
      </c>
      <c r="E149">
        <v>2036516</v>
      </c>
      <c r="F149" t="s">
        <v>197</v>
      </c>
      <c r="G149" t="s">
        <v>29</v>
      </c>
      <c r="H149" t="s">
        <v>30</v>
      </c>
      <c r="I149" s="1"/>
      <c r="J149" s="1">
        <v>45488</v>
      </c>
      <c r="K149" s="11">
        <f>+Excel_519CONDOR[[#This Row],[Fx.r]]</f>
        <v>45488</v>
      </c>
      <c r="L149" s="1">
        <v>45565</v>
      </c>
      <c r="M149" s="1"/>
      <c r="N149" s="1">
        <v>45987</v>
      </c>
      <c r="O149" s="1">
        <v>46000</v>
      </c>
      <c r="P149" s="1" t="s">
        <v>24</v>
      </c>
      <c r="Q149" t="s">
        <v>24</v>
      </c>
      <c r="R149" t="s">
        <v>25</v>
      </c>
      <c r="S149" t="s">
        <v>3503</v>
      </c>
      <c r="T149" s="5">
        <v>408.5200006403029</v>
      </c>
      <c r="U149" s="5">
        <v>0</v>
      </c>
      <c r="V149" s="5">
        <v>0</v>
      </c>
      <c r="W149" s="5">
        <v>408.5200006403029</v>
      </c>
      <c r="X149" s="6">
        <f>+Excel_519CONDOR[[#This Row],[Ptos.Total]]-Excel_519CONDOR[[#This Row],[Ptos.PO]]</f>
        <v>-121.63812335969715</v>
      </c>
      <c r="Y149" s="6">
        <v>530.15812400000004</v>
      </c>
      <c r="Z149" s="6">
        <v>530.15812399999993</v>
      </c>
      <c r="AA149" s="5">
        <f>+Excel_519CONDOR[[#This Row],[Ptos.Total]]-Excel_519CONDOR[[#This Row],[Ptos.Nilo]]</f>
        <v>-121.63812335969703</v>
      </c>
      <c r="AB149"/>
      <c r="AC149"/>
      <c r="AD149"/>
      <c r="AE149"/>
      <c r="AF149"/>
      <c r="AG149"/>
      <c r="AH149"/>
      <c r="AI149"/>
    </row>
    <row r="150" spans="1:35" x14ac:dyDescent="0.25">
      <c r="A150" t="s">
        <v>17</v>
      </c>
      <c r="B150" t="s">
        <v>18</v>
      </c>
      <c r="C150" t="s">
        <v>124</v>
      </c>
      <c r="D150" t="s">
        <v>198</v>
      </c>
      <c r="E150">
        <v>2042080</v>
      </c>
      <c r="F150" t="s">
        <v>121</v>
      </c>
      <c r="G150" t="s">
        <v>22</v>
      </c>
      <c r="H150" t="s">
        <v>23</v>
      </c>
      <c r="I150" s="1">
        <v>44858</v>
      </c>
      <c r="J150" s="1">
        <v>44897</v>
      </c>
      <c r="K150" s="11">
        <f>+Excel_519CONDOR[[#This Row],[Fx.r]]</f>
        <v>44897</v>
      </c>
      <c r="L150" s="1">
        <v>45379</v>
      </c>
      <c r="M150" s="1"/>
      <c r="N150" s="1">
        <v>45575</v>
      </c>
      <c r="O150" s="1">
        <v>45601</v>
      </c>
      <c r="P150" s="1" t="s">
        <v>24</v>
      </c>
      <c r="Q150" t="s">
        <v>24</v>
      </c>
      <c r="R150" t="s">
        <v>25</v>
      </c>
      <c r="S150" t="s">
        <v>3503</v>
      </c>
      <c r="T150" s="5">
        <v>214.8800003901124</v>
      </c>
      <c r="U150" s="5">
        <v>23.919999301433563</v>
      </c>
      <c r="V150" s="5">
        <v>22.914900391662854</v>
      </c>
      <c r="W150" s="5">
        <v>261.71490008320882</v>
      </c>
      <c r="X150" s="6">
        <f>+Excel_519CONDOR[[#This Row],[Ptos.Total]]-Excel_519CONDOR[[#This Row],[Ptos.PO]]</f>
        <v>-111.94507691679115</v>
      </c>
      <c r="Y150" s="6">
        <v>373.65997699999997</v>
      </c>
      <c r="Z150" s="6">
        <v>373.65997699999991</v>
      </c>
      <c r="AA150" s="5">
        <f>+Excel_519CONDOR[[#This Row],[Ptos.Total]]-Excel_519CONDOR[[#This Row],[Ptos.Nilo]]</f>
        <v>-111.94507691679109</v>
      </c>
      <c r="AB150"/>
      <c r="AC150"/>
      <c r="AD150"/>
      <c r="AE150"/>
      <c r="AF150"/>
      <c r="AG150"/>
      <c r="AH150"/>
      <c r="AI150"/>
    </row>
    <row r="151" spans="1:35" x14ac:dyDescent="0.25">
      <c r="A151" t="s">
        <v>17</v>
      </c>
      <c r="B151" t="s">
        <v>18</v>
      </c>
      <c r="C151" t="s">
        <v>124</v>
      </c>
      <c r="D151" t="s">
        <v>199</v>
      </c>
      <c r="E151">
        <v>2043132</v>
      </c>
      <c r="F151" t="s">
        <v>118</v>
      </c>
      <c r="G151" t="s">
        <v>22</v>
      </c>
      <c r="H151" t="s">
        <v>23</v>
      </c>
      <c r="I151" s="1">
        <v>44867</v>
      </c>
      <c r="J151" s="1">
        <v>44883</v>
      </c>
      <c r="K151" s="11">
        <f>+Excel_519CONDOR[[#This Row],[Fx.r]]</f>
        <v>44883</v>
      </c>
      <c r="L151" s="1">
        <v>45435</v>
      </c>
      <c r="M151" s="1"/>
      <c r="N151" s="1">
        <v>45575</v>
      </c>
      <c r="O151" s="1">
        <v>45604</v>
      </c>
      <c r="P151" s="1" t="s">
        <v>25</v>
      </c>
      <c r="Q151" t="s">
        <v>24</v>
      </c>
      <c r="R151" t="s">
        <v>25</v>
      </c>
      <c r="S151" t="s">
        <v>3503</v>
      </c>
      <c r="T151" s="5">
        <v>798.18999725580215</v>
      </c>
      <c r="U151" s="5">
        <v>39.399998843669891</v>
      </c>
      <c r="V151" s="5">
        <v>68.128900157312273</v>
      </c>
      <c r="W151" s="5">
        <v>905.71889625678432</v>
      </c>
      <c r="X151" s="6">
        <f>+Excel_519CONDOR[[#This Row],[Ptos.Total]]-Excel_519CONDOR[[#This Row],[Ptos.PO]]</f>
        <v>-155.28811874321559</v>
      </c>
      <c r="Y151" s="6">
        <v>1061.0070149999999</v>
      </c>
      <c r="Z151" s="6">
        <v>1061.0070149999999</v>
      </c>
      <c r="AA151" s="5">
        <f>+Excel_519CONDOR[[#This Row],[Ptos.Total]]-Excel_519CONDOR[[#This Row],[Ptos.Nilo]]</f>
        <v>-155.28811874321559</v>
      </c>
      <c r="AB151"/>
      <c r="AC151"/>
      <c r="AD151"/>
      <c r="AE151"/>
      <c r="AF151"/>
      <c r="AG151"/>
      <c r="AH151"/>
      <c r="AI151"/>
    </row>
    <row r="152" spans="1:35" x14ac:dyDescent="0.25">
      <c r="A152" t="s">
        <v>17</v>
      </c>
      <c r="B152" t="s">
        <v>18</v>
      </c>
      <c r="C152" t="s">
        <v>124</v>
      </c>
      <c r="D152" t="s">
        <v>200</v>
      </c>
      <c r="E152">
        <v>2043134</v>
      </c>
      <c r="F152" t="s">
        <v>118</v>
      </c>
      <c r="G152" t="s">
        <v>22</v>
      </c>
      <c r="H152" t="s">
        <v>23</v>
      </c>
      <c r="I152" s="1">
        <v>44867</v>
      </c>
      <c r="J152" s="1">
        <v>44887</v>
      </c>
      <c r="K152" s="11">
        <f>+Excel_519CONDOR[[#This Row],[Fx.r]]</f>
        <v>44887</v>
      </c>
      <c r="L152" s="1">
        <v>45446</v>
      </c>
      <c r="M152" s="1"/>
      <c r="N152" s="1">
        <v>45575</v>
      </c>
      <c r="O152" s="1">
        <v>45617</v>
      </c>
      <c r="P152" s="1" t="s">
        <v>24</v>
      </c>
      <c r="Q152" t="s">
        <v>24</v>
      </c>
      <c r="R152" t="s">
        <v>25</v>
      </c>
      <c r="S152" t="s">
        <v>3503</v>
      </c>
      <c r="T152" s="5">
        <v>544.80999638140202</v>
      </c>
      <c r="U152" s="5">
        <v>23.919999301433563</v>
      </c>
      <c r="V152" s="5">
        <v>47.790399330174921</v>
      </c>
      <c r="W152" s="5">
        <v>616.52039501301056</v>
      </c>
      <c r="X152" s="6">
        <f>+Excel_519CONDOR[[#This Row],[Ptos.Total]]-Excel_519CONDOR[[#This Row],[Ptos.PO]]</f>
        <v>146.59990501301047</v>
      </c>
      <c r="Y152" s="6">
        <v>469.92049000000009</v>
      </c>
      <c r="Z152" s="6">
        <v>469.92048999999997</v>
      </c>
      <c r="AA152" s="5">
        <f>+Excel_519CONDOR[[#This Row],[Ptos.Total]]-Excel_519CONDOR[[#This Row],[Ptos.Nilo]]</f>
        <v>146.59990501301058</v>
      </c>
      <c r="AB152"/>
      <c r="AC152"/>
      <c r="AD152"/>
      <c r="AE152"/>
      <c r="AF152"/>
      <c r="AG152"/>
      <c r="AH152"/>
      <c r="AI152"/>
    </row>
    <row r="153" spans="1:35" x14ac:dyDescent="0.25">
      <c r="A153" t="s">
        <v>17</v>
      </c>
      <c r="B153" t="s">
        <v>18</v>
      </c>
      <c r="C153" t="s">
        <v>124</v>
      </c>
      <c r="D153" t="s">
        <v>201</v>
      </c>
      <c r="E153">
        <v>2043149</v>
      </c>
      <c r="F153" t="s">
        <v>164</v>
      </c>
      <c r="G153" t="s">
        <v>22</v>
      </c>
      <c r="H153" t="s">
        <v>23</v>
      </c>
      <c r="I153" s="1">
        <v>44876</v>
      </c>
      <c r="J153" s="1">
        <v>45125</v>
      </c>
      <c r="K153" s="11">
        <f>+Excel_519CONDOR[[#This Row],[Fx.r]]</f>
        <v>45125</v>
      </c>
      <c r="L153" s="1">
        <v>45341</v>
      </c>
      <c r="M153" s="1"/>
      <c r="N153" s="1">
        <v>45938</v>
      </c>
      <c r="O153" s="1">
        <v>45966</v>
      </c>
      <c r="P153" s="1" t="s">
        <v>25</v>
      </c>
      <c r="Q153" t="s">
        <v>24</v>
      </c>
      <c r="R153" t="s">
        <v>25</v>
      </c>
      <c r="S153" t="s">
        <v>3581</v>
      </c>
      <c r="T153" s="5">
        <v>200.23999721556902</v>
      </c>
      <c r="U153" s="5">
        <v>0</v>
      </c>
      <c r="V153" s="5">
        <v>28.090999898664649</v>
      </c>
      <c r="W153" s="5">
        <v>228.33099711423367</v>
      </c>
      <c r="X153" s="6">
        <f>+Excel_519CONDOR[[#This Row],[Ptos.Total]]-Excel_519CONDOR[[#This Row],[Ptos.PO]]</f>
        <v>77.306427114233685</v>
      </c>
      <c r="Y153" s="6">
        <v>151.02456999999998</v>
      </c>
      <c r="Z153" s="6">
        <v>151.02457000000001</v>
      </c>
      <c r="AA153" s="5">
        <f>+Excel_519CONDOR[[#This Row],[Ptos.Total]]-Excel_519CONDOR[[#This Row],[Ptos.Nilo]]</f>
        <v>77.306427114233657</v>
      </c>
      <c r="AB153"/>
      <c r="AC153"/>
      <c r="AD153"/>
      <c r="AE153"/>
      <c r="AF153"/>
      <c r="AG153"/>
      <c r="AH153"/>
      <c r="AI153"/>
    </row>
    <row r="154" spans="1:35" x14ac:dyDescent="0.25">
      <c r="A154" t="s">
        <v>17</v>
      </c>
      <c r="B154" t="s">
        <v>18</v>
      </c>
      <c r="C154" t="s">
        <v>124</v>
      </c>
      <c r="D154" t="s">
        <v>202</v>
      </c>
      <c r="E154">
        <v>2043152</v>
      </c>
      <c r="F154" t="s">
        <v>60</v>
      </c>
      <c r="G154" t="s">
        <v>22</v>
      </c>
      <c r="H154" t="s">
        <v>23</v>
      </c>
      <c r="I154" s="1">
        <v>44872</v>
      </c>
      <c r="J154" s="1">
        <v>45124</v>
      </c>
      <c r="K154" s="11">
        <f>+Excel_519CONDOR[[#This Row],[Fx.r]]</f>
        <v>45124</v>
      </c>
      <c r="L154" s="1">
        <v>45478</v>
      </c>
      <c r="M154" s="1"/>
      <c r="N154" s="1">
        <v>45938</v>
      </c>
      <c r="O154" s="1">
        <v>45951</v>
      </c>
      <c r="P154" s="1" t="s">
        <v>24</v>
      </c>
      <c r="Q154" t="s">
        <v>24</v>
      </c>
      <c r="R154" t="s">
        <v>25</v>
      </c>
      <c r="S154" t="s">
        <v>3581</v>
      </c>
      <c r="T154" s="5">
        <v>93.950000174343586</v>
      </c>
      <c r="U154" s="5">
        <v>0</v>
      </c>
      <c r="V154" s="5">
        <v>16.471399788005655</v>
      </c>
      <c r="W154" s="5">
        <v>110.42139996234924</v>
      </c>
      <c r="X154" s="6">
        <f>+Excel_519CONDOR[[#This Row],[Ptos.Total]]-Excel_519CONDOR[[#This Row],[Ptos.PO]]</f>
        <v>-33.230509037650748</v>
      </c>
      <c r="Y154" s="6">
        <v>143.65190899999999</v>
      </c>
      <c r="Z154" s="6">
        <v>143.65190899999999</v>
      </c>
      <c r="AA154" s="5">
        <f>+Excel_519CONDOR[[#This Row],[Ptos.Total]]-Excel_519CONDOR[[#This Row],[Ptos.Nilo]]</f>
        <v>-33.230509037650748</v>
      </c>
      <c r="AB154"/>
      <c r="AC154"/>
      <c r="AD154"/>
      <c r="AE154"/>
      <c r="AF154"/>
      <c r="AG154"/>
      <c r="AH154"/>
      <c r="AI154"/>
    </row>
    <row r="155" spans="1:35" x14ac:dyDescent="0.25">
      <c r="A155" t="s">
        <v>17</v>
      </c>
      <c r="B155" t="s">
        <v>18</v>
      </c>
      <c r="C155" t="s">
        <v>124</v>
      </c>
      <c r="D155" t="s">
        <v>203</v>
      </c>
      <c r="E155">
        <v>2043317</v>
      </c>
      <c r="F155" t="s">
        <v>58</v>
      </c>
      <c r="G155" t="s">
        <v>36</v>
      </c>
      <c r="H155" t="s">
        <v>42</v>
      </c>
      <c r="I155" s="1">
        <v>44872</v>
      </c>
      <c r="J155" s="1">
        <v>45120</v>
      </c>
      <c r="K155" s="11">
        <f>+Excel_519CONDOR[[#This Row],[Fx.r]]</f>
        <v>45120</v>
      </c>
      <c r="L155" s="1">
        <v>45218</v>
      </c>
      <c r="M155" s="1">
        <v>45838</v>
      </c>
      <c r="O155" s="1"/>
      <c r="P155" s="1" t="s">
        <v>25</v>
      </c>
      <c r="Q155" t="s">
        <v>24</v>
      </c>
      <c r="R155" t="s">
        <v>25</v>
      </c>
      <c r="S155" t="s">
        <v>25</v>
      </c>
      <c r="T155" s="5">
        <v>23.400000266730785</v>
      </c>
      <c r="U155" s="5">
        <v>0</v>
      </c>
      <c r="V155" s="5">
        <v>11.439100076725335</v>
      </c>
      <c r="W155" s="5">
        <v>34.839100343456124</v>
      </c>
      <c r="X155" s="6">
        <f>+Excel_519CONDOR[[#This Row],[Ptos.Total]]-Excel_519CONDOR[[#This Row],[Ptos.PO]]</f>
        <v>34.839100343456124</v>
      </c>
      <c r="Y155" s="6">
        <v>0</v>
      </c>
      <c r="Z155" s="6">
        <v>0</v>
      </c>
      <c r="AA155" s="5">
        <f>+Excel_519CONDOR[[#This Row],[Ptos.Total]]-Excel_519CONDOR[[#This Row],[Ptos.Nilo]]</f>
        <v>34.839100343456124</v>
      </c>
      <c r="AB155"/>
      <c r="AC155"/>
      <c r="AD155"/>
      <c r="AE155"/>
      <c r="AF155"/>
      <c r="AG155"/>
      <c r="AH155"/>
      <c r="AI155"/>
    </row>
    <row r="156" spans="1:35" x14ac:dyDescent="0.25">
      <c r="A156" t="s">
        <v>17</v>
      </c>
      <c r="B156" t="s">
        <v>18</v>
      </c>
      <c r="C156" t="s">
        <v>124</v>
      </c>
      <c r="D156" t="s">
        <v>204</v>
      </c>
      <c r="E156">
        <v>2044447</v>
      </c>
      <c r="F156" t="s">
        <v>118</v>
      </c>
      <c r="G156" t="s">
        <v>22</v>
      </c>
      <c r="H156" t="s">
        <v>23</v>
      </c>
      <c r="I156" s="1">
        <v>45092</v>
      </c>
      <c r="J156" s="1">
        <v>45282</v>
      </c>
      <c r="K156" s="11">
        <f>+Excel_519CONDOR[[#This Row],[Fx.r]]</f>
        <v>45282</v>
      </c>
      <c r="L156" s="1">
        <v>45341</v>
      </c>
      <c r="M156" s="1"/>
      <c r="N156" s="1">
        <v>45457</v>
      </c>
      <c r="O156" s="1">
        <v>45483</v>
      </c>
      <c r="P156" s="1" t="s">
        <v>25</v>
      </c>
      <c r="Q156" t="s">
        <v>24</v>
      </c>
      <c r="R156" t="s">
        <v>25</v>
      </c>
      <c r="S156" t="s">
        <v>3565</v>
      </c>
      <c r="T156" s="5">
        <v>476.9800014719367</v>
      </c>
      <c r="U156" s="5">
        <v>209.6799938082695</v>
      </c>
      <c r="V156" s="5">
        <v>46.194099700433753</v>
      </c>
      <c r="W156" s="5">
        <v>732.85409498063996</v>
      </c>
      <c r="X156" s="6">
        <f>+Excel_519CONDOR[[#This Row],[Ptos.Total]]-Excel_519CONDOR[[#This Row],[Ptos.PO]]</f>
        <v>10.880154980639986</v>
      </c>
      <c r="Y156" s="6">
        <v>721.97393999999997</v>
      </c>
      <c r="Z156" s="6">
        <v>721.97393999999986</v>
      </c>
      <c r="AA156" s="5">
        <f>+Excel_519CONDOR[[#This Row],[Ptos.Total]]-Excel_519CONDOR[[#This Row],[Ptos.Nilo]]</f>
        <v>10.8801549806401</v>
      </c>
      <c r="AB156"/>
      <c r="AC156"/>
      <c r="AD156"/>
      <c r="AE156"/>
      <c r="AF156"/>
      <c r="AG156"/>
      <c r="AH156"/>
      <c r="AI156"/>
    </row>
    <row r="157" spans="1:35" x14ac:dyDescent="0.25">
      <c r="A157" t="s">
        <v>17</v>
      </c>
      <c r="B157" t="s">
        <v>18</v>
      </c>
      <c r="C157" t="s">
        <v>124</v>
      </c>
      <c r="D157" t="s">
        <v>205</v>
      </c>
      <c r="E157">
        <v>2044449</v>
      </c>
      <c r="F157" t="s">
        <v>60</v>
      </c>
      <c r="G157" t="s">
        <v>22</v>
      </c>
      <c r="H157" t="s">
        <v>23</v>
      </c>
      <c r="I157" s="1">
        <v>45092</v>
      </c>
      <c r="J157" s="1">
        <v>45119</v>
      </c>
      <c r="K157" s="11">
        <f>+Excel_519CONDOR[[#This Row],[Fx.r]]</f>
        <v>45119</v>
      </c>
      <c r="L157" s="1">
        <v>45341</v>
      </c>
      <c r="M157" s="1"/>
      <c r="N157" s="1">
        <v>45925</v>
      </c>
      <c r="O157" s="1">
        <v>45946</v>
      </c>
      <c r="P157" s="1" t="s">
        <v>25</v>
      </c>
      <c r="Q157" t="s">
        <v>24</v>
      </c>
      <c r="R157" t="s">
        <v>25</v>
      </c>
      <c r="S157" t="s">
        <v>3565</v>
      </c>
      <c r="T157" s="5">
        <v>76.539999835193157</v>
      </c>
      <c r="U157" s="5">
        <v>0.69999998807907104</v>
      </c>
      <c r="V157" s="5">
        <v>15.107099968036266</v>
      </c>
      <c r="W157" s="5">
        <v>92.347099791308494</v>
      </c>
      <c r="X157" s="6">
        <f>+Excel_519CONDOR[[#This Row],[Ptos.Total]]-Excel_519CONDOR[[#This Row],[Ptos.PO]]</f>
        <v>-28.772763208691501</v>
      </c>
      <c r="Y157" s="6">
        <v>121.119863</v>
      </c>
      <c r="Z157" s="6">
        <v>121.11986300000001</v>
      </c>
      <c r="AA157" s="5">
        <f>+Excel_519CONDOR[[#This Row],[Ptos.Total]]-Excel_519CONDOR[[#This Row],[Ptos.Nilo]]</f>
        <v>-28.772763208691515</v>
      </c>
      <c r="AB157"/>
      <c r="AC157"/>
      <c r="AD157"/>
      <c r="AE157"/>
      <c r="AF157"/>
      <c r="AG157"/>
      <c r="AH157"/>
      <c r="AI157"/>
    </row>
    <row r="158" spans="1:35" x14ac:dyDescent="0.25">
      <c r="A158" t="s">
        <v>17</v>
      </c>
      <c r="B158" t="s">
        <v>18</v>
      </c>
      <c r="C158" t="s">
        <v>124</v>
      </c>
      <c r="D158" t="s">
        <v>206</v>
      </c>
      <c r="E158">
        <v>2044450</v>
      </c>
      <c r="F158" t="s">
        <v>164</v>
      </c>
      <c r="G158" t="s">
        <v>22</v>
      </c>
      <c r="H158" t="s">
        <v>23</v>
      </c>
      <c r="I158" s="1">
        <v>45092</v>
      </c>
      <c r="J158" s="1">
        <v>45272</v>
      </c>
      <c r="K158" s="11">
        <f>+Excel_519CONDOR[[#This Row],[Fx.r]]</f>
        <v>45272</v>
      </c>
      <c r="L158" s="1">
        <v>45502</v>
      </c>
      <c r="M158" s="1"/>
      <c r="N158" s="1">
        <v>45848</v>
      </c>
      <c r="O158" s="1">
        <v>45863</v>
      </c>
      <c r="P158" s="1" t="s">
        <v>24</v>
      </c>
      <c r="Q158" t="s">
        <v>24</v>
      </c>
      <c r="R158" t="s">
        <v>25</v>
      </c>
      <c r="S158" t="s">
        <v>3565</v>
      </c>
      <c r="T158" s="5">
        <v>718.98999130725861</v>
      </c>
      <c r="U158" s="5">
        <v>35.529998958110809</v>
      </c>
      <c r="V158" s="5">
        <v>47.863199926692232</v>
      </c>
      <c r="W158" s="5">
        <v>802.38319019206165</v>
      </c>
      <c r="X158" s="6">
        <f>+Excel_519CONDOR[[#This Row],[Ptos.Total]]-Excel_519CONDOR[[#This Row],[Ptos.PO]]</f>
        <v>669.69166419206169</v>
      </c>
      <c r="Y158" s="6">
        <v>132.69152599999995</v>
      </c>
      <c r="Z158" s="6">
        <v>132.69152600000001</v>
      </c>
      <c r="AA158" s="5">
        <f>+Excel_519CONDOR[[#This Row],[Ptos.Total]]-Excel_519CONDOR[[#This Row],[Ptos.Nilo]]</f>
        <v>669.69166419206158</v>
      </c>
      <c r="AB158"/>
      <c r="AC158"/>
      <c r="AD158"/>
      <c r="AE158"/>
      <c r="AF158"/>
      <c r="AG158"/>
      <c r="AH158"/>
      <c r="AI158"/>
    </row>
    <row r="159" spans="1:35" x14ac:dyDescent="0.25">
      <c r="A159" t="s">
        <v>17</v>
      </c>
      <c r="B159" t="s">
        <v>18</v>
      </c>
      <c r="C159" t="s">
        <v>124</v>
      </c>
      <c r="D159" t="s">
        <v>207</v>
      </c>
      <c r="E159">
        <v>2044453</v>
      </c>
      <c r="F159" t="s">
        <v>121</v>
      </c>
      <c r="G159" t="s">
        <v>22</v>
      </c>
      <c r="H159" t="s">
        <v>23</v>
      </c>
      <c r="I159" s="1">
        <v>45092</v>
      </c>
      <c r="J159" s="1">
        <v>45127</v>
      </c>
      <c r="K159" s="11">
        <f>+Excel_519CONDOR[[#This Row],[Fx.r]]</f>
        <v>45127</v>
      </c>
      <c r="L159" s="1">
        <v>45236</v>
      </c>
      <c r="M159" s="1"/>
      <c r="N159" s="1">
        <v>45485</v>
      </c>
      <c r="O159" s="1">
        <v>45504</v>
      </c>
      <c r="P159" s="1" t="s">
        <v>24</v>
      </c>
      <c r="Q159" t="s">
        <v>24</v>
      </c>
      <c r="R159" t="s">
        <v>25</v>
      </c>
      <c r="S159" t="s">
        <v>3565</v>
      </c>
      <c r="T159" s="5">
        <v>171.98000150173903</v>
      </c>
      <c r="U159" s="5">
        <v>205.80999392271042</v>
      </c>
      <c r="V159" s="5">
        <v>22.050399983739851</v>
      </c>
      <c r="W159" s="5">
        <v>399.84039540818929</v>
      </c>
      <c r="X159" s="6">
        <f>+Excel_519CONDOR[[#This Row],[Ptos.Total]]-Excel_519CONDOR[[#This Row],[Ptos.PO]]</f>
        <v>-19.680127591810731</v>
      </c>
      <c r="Y159" s="6">
        <v>419.52052300000003</v>
      </c>
      <c r="Z159" s="6">
        <v>419.52052300000003</v>
      </c>
      <c r="AA159" s="5">
        <f>+Excel_519CONDOR[[#This Row],[Ptos.Total]]-Excel_519CONDOR[[#This Row],[Ptos.Nilo]]</f>
        <v>-19.680127591810731</v>
      </c>
      <c r="AB159"/>
      <c r="AC159"/>
      <c r="AD159"/>
      <c r="AE159"/>
      <c r="AF159"/>
      <c r="AG159"/>
      <c r="AH159"/>
      <c r="AI159"/>
    </row>
    <row r="160" spans="1:35" x14ac:dyDescent="0.25">
      <c r="A160" t="s">
        <v>17</v>
      </c>
      <c r="B160" t="s">
        <v>18</v>
      </c>
      <c r="C160" t="s">
        <v>124</v>
      </c>
      <c r="D160" t="s">
        <v>208</v>
      </c>
      <c r="E160">
        <v>2044454</v>
      </c>
      <c r="F160" t="s">
        <v>164</v>
      </c>
      <c r="G160" t="s">
        <v>22</v>
      </c>
      <c r="H160" t="s">
        <v>23</v>
      </c>
      <c r="I160" s="1">
        <v>45097</v>
      </c>
      <c r="J160" s="1">
        <v>45811</v>
      </c>
      <c r="K160" s="11">
        <f>+Excel_519CONDOR[[#This Row],[Fx.r]]</f>
        <v>45811</v>
      </c>
      <c r="L160" s="1">
        <v>45481</v>
      </c>
      <c r="M160" s="1"/>
      <c r="N160" s="1">
        <v>45881</v>
      </c>
      <c r="O160" s="1">
        <v>45904</v>
      </c>
      <c r="P160" s="1" t="s">
        <v>24</v>
      </c>
      <c r="Q160" t="s">
        <v>24</v>
      </c>
      <c r="R160" t="s">
        <v>25</v>
      </c>
      <c r="S160" t="s">
        <v>3565</v>
      </c>
      <c r="T160" s="5">
        <v>260.88999775797129</v>
      </c>
      <c r="U160" s="5">
        <v>31.659999072551727</v>
      </c>
      <c r="V160" s="5">
        <v>28.81099889268728</v>
      </c>
      <c r="W160" s="5">
        <v>321.36099572321029</v>
      </c>
      <c r="X160" s="6">
        <f>+Excel_519CONDOR[[#This Row],[Ptos.Total]]-Excel_519CONDOR[[#This Row],[Ptos.PO]]</f>
        <v>-263.13071727678971</v>
      </c>
      <c r="Y160" s="6">
        <v>584.491713</v>
      </c>
      <c r="Z160" s="6">
        <v>584.491713</v>
      </c>
      <c r="AA160" s="5">
        <f>+Excel_519CONDOR[[#This Row],[Ptos.Total]]-Excel_519CONDOR[[#This Row],[Ptos.Nilo]]</f>
        <v>-263.13071727678971</v>
      </c>
      <c r="AB160"/>
      <c r="AC160"/>
      <c r="AD160"/>
      <c r="AE160"/>
      <c r="AF160"/>
      <c r="AG160"/>
      <c r="AH160"/>
      <c r="AI160"/>
    </row>
    <row r="161" spans="1:35" x14ac:dyDescent="0.25">
      <c r="A161" t="s">
        <v>17</v>
      </c>
      <c r="B161" t="s">
        <v>18</v>
      </c>
      <c r="C161" t="s">
        <v>124</v>
      </c>
      <c r="D161" t="s">
        <v>209</v>
      </c>
      <c r="E161">
        <v>2044457</v>
      </c>
      <c r="F161" t="s">
        <v>60</v>
      </c>
      <c r="G161" t="s">
        <v>22</v>
      </c>
      <c r="H161" t="s">
        <v>23</v>
      </c>
      <c r="I161" s="1">
        <v>45092</v>
      </c>
      <c r="J161" s="1">
        <v>45120</v>
      </c>
      <c r="K161" s="11">
        <f>+Excel_519CONDOR[[#This Row],[Fx.r]]</f>
        <v>45120</v>
      </c>
      <c r="L161" s="1">
        <v>45481</v>
      </c>
      <c r="M161" s="1"/>
      <c r="N161" s="1">
        <v>45827</v>
      </c>
      <c r="O161" s="1">
        <v>45841</v>
      </c>
      <c r="P161" s="1" t="s">
        <v>24</v>
      </c>
      <c r="Q161" t="s">
        <v>24</v>
      </c>
      <c r="R161" t="s">
        <v>25</v>
      </c>
      <c r="S161" t="s">
        <v>3565</v>
      </c>
      <c r="T161" s="5">
        <v>33.820000693202019</v>
      </c>
      <c r="U161" s="5">
        <v>20.049999415874481</v>
      </c>
      <c r="V161" s="5">
        <v>12.198600086452068</v>
      </c>
      <c r="W161" s="5">
        <v>66.068600195528575</v>
      </c>
      <c r="X161" s="6">
        <f>+Excel_519CONDOR[[#This Row],[Ptos.Total]]-Excel_519CONDOR[[#This Row],[Ptos.PO]]</f>
        <v>7.0292971955285779</v>
      </c>
      <c r="Y161" s="6">
        <v>59.039302999999997</v>
      </c>
      <c r="Z161" s="6">
        <v>59.039303000000004</v>
      </c>
      <c r="AA161" s="5">
        <f>+Excel_519CONDOR[[#This Row],[Ptos.Total]]-Excel_519CONDOR[[#This Row],[Ptos.Nilo]]</f>
        <v>7.0292971955285708</v>
      </c>
      <c r="AB161"/>
      <c r="AC161"/>
      <c r="AD161"/>
      <c r="AE161"/>
      <c r="AF161"/>
      <c r="AG161"/>
      <c r="AH161"/>
      <c r="AI161"/>
    </row>
    <row r="162" spans="1:35" x14ac:dyDescent="0.25">
      <c r="A162" t="s">
        <v>17</v>
      </c>
      <c r="B162" t="s">
        <v>18</v>
      </c>
      <c r="C162" t="s">
        <v>124</v>
      </c>
      <c r="D162" t="s">
        <v>210</v>
      </c>
      <c r="E162">
        <v>2044460</v>
      </c>
      <c r="F162" t="s">
        <v>60</v>
      </c>
      <c r="G162" t="s">
        <v>22</v>
      </c>
      <c r="H162" t="s">
        <v>23</v>
      </c>
      <c r="I162" s="1">
        <v>45092</v>
      </c>
      <c r="J162" s="1">
        <v>45121</v>
      </c>
      <c r="K162" s="11">
        <f>+Excel_519CONDOR[[#This Row],[Fx.r]]</f>
        <v>45121</v>
      </c>
      <c r="L162" s="1">
        <v>45320</v>
      </c>
      <c r="M162" s="1"/>
      <c r="N162" s="1">
        <v>45596</v>
      </c>
      <c r="O162" s="1">
        <v>45621</v>
      </c>
      <c r="P162" s="1" t="s">
        <v>24</v>
      </c>
      <c r="Q162" t="s">
        <v>24</v>
      </c>
      <c r="R162" t="s">
        <v>25</v>
      </c>
      <c r="S162" t="s">
        <v>3565</v>
      </c>
      <c r="T162" s="5">
        <v>105.35000016540289</v>
      </c>
      <c r="U162" s="5">
        <v>0.69999998807907104</v>
      </c>
      <c r="V162" s="5">
        <v>17.019499903928491</v>
      </c>
      <c r="W162" s="5">
        <v>123.06950005741045</v>
      </c>
      <c r="X162" s="6">
        <f>+Excel_519CONDOR[[#This Row],[Ptos.Total]]-Excel_519CONDOR[[#This Row],[Ptos.PO]]</f>
        <v>-5.3336369425895356</v>
      </c>
      <c r="Y162" s="6">
        <v>128.40313699999999</v>
      </c>
      <c r="Z162" s="6">
        <v>128.40313699999999</v>
      </c>
      <c r="AA162" s="5">
        <f>+Excel_519CONDOR[[#This Row],[Ptos.Total]]-Excel_519CONDOR[[#This Row],[Ptos.Nilo]]</f>
        <v>-5.3336369425895356</v>
      </c>
      <c r="AB162"/>
      <c r="AC162"/>
      <c r="AD162"/>
      <c r="AE162"/>
      <c r="AF162"/>
      <c r="AG162"/>
      <c r="AH162"/>
      <c r="AI162"/>
    </row>
    <row r="163" spans="1:35" x14ac:dyDescent="0.25">
      <c r="A163" t="s">
        <v>17</v>
      </c>
      <c r="B163" t="s">
        <v>18</v>
      </c>
      <c r="C163" t="s">
        <v>124</v>
      </c>
      <c r="D163" t="s">
        <v>211</v>
      </c>
      <c r="E163">
        <v>2044461</v>
      </c>
      <c r="F163" t="s">
        <v>28</v>
      </c>
      <c r="G163" t="s">
        <v>29</v>
      </c>
      <c r="H163" t="s">
        <v>30</v>
      </c>
      <c r="I163" s="1">
        <v>45092</v>
      </c>
      <c r="J163" s="1">
        <v>45971</v>
      </c>
      <c r="K163" s="11">
        <f>+Excel_519CONDOR[[#This Row],[Fx.r]]</f>
        <v>45971</v>
      </c>
      <c r="L163" s="1">
        <v>45432</v>
      </c>
      <c r="M163" s="1"/>
      <c r="N163" s="1">
        <v>45967</v>
      </c>
      <c r="O163" s="1">
        <v>45987</v>
      </c>
      <c r="P163" s="1" t="s">
        <v>24</v>
      </c>
      <c r="Q163" t="s">
        <v>24</v>
      </c>
      <c r="R163" t="s">
        <v>25</v>
      </c>
      <c r="S163" t="s">
        <v>3565</v>
      </c>
      <c r="T163" s="5">
        <v>288.95000072568655</v>
      </c>
      <c r="U163" s="5">
        <v>124.5399963259697</v>
      </c>
      <c r="V163" s="5">
        <v>29.879199552404884</v>
      </c>
      <c r="W163" s="5">
        <v>443.36919660406113</v>
      </c>
      <c r="X163" s="6">
        <f>+Excel_519CONDOR[[#This Row],[Ptos.Total]]-Excel_519CONDOR[[#This Row],[Ptos.PO]]</f>
        <v>6.3001836040610897</v>
      </c>
      <c r="Y163" s="6">
        <v>437.06901300000004</v>
      </c>
      <c r="Z163" s="6">
        <v>437.0690130000001</v>
      </c>
      <c r="AA163" s="5">
        <f>+Excel_519CONDOR[[#This Row],[Ptos.Total]]-Excel_519CONDOR[[#This Row],[Ptos.Nilo]]</f>
        <v>6.3001836040610328</v>
      </c>
      <c r="AB163"/>
      <c r="AC163"/>
      <c r="AD163"/>
      <c r="AE163"/>
      <c r="AF163"/>
      <c r="AG163"/>
      <c r="AH163"/>
      <c r="AI163"/>
    </row>
    <row r="164" spans="1:35" x14ac:dyDescent="0.25">
      <c r="A164" t="s">
        <v>17</v>
      </c>
      <c r="B164" t="s">
        <v>18</v>
      </c>
      <c r="C164" t="s">
        <v>124</v>
      </c>
      <c r="D164" t="s">
        <v>212</v>
      </c>
      <c r="E164">
        <v>2044462</v>
      </c>
      <c r="F164" t="s">
        <v>32</v>
      </c>
      <c r="G164" t="s">
        <v>29</v>
      </c>
      <c r="H164" t="s">
        <v>30</v>
      </c>
      <c r="I164" s="1">
        <v>45092</v>
      </c>
      <c r="J164" s="1">
        <v>45125</v>
      </c>
      <c r="K164" s="11">
        <f>+Excel_519CONDOR[[#This Row],[Fx.r]]</f>
        <v>45125</v>
      </c>
      <c r="L164" s="1">
        <v>45432</v>
      </c>
      <c r="M164" s="1"/>
      <c r="N164" s="1">
        <v>45803</v>
      </c>
      <c r="O164" s="1">
        <v>45813</v>
      </c>
      <c r="P164" s="1" t="s">
        <v>24</v>
      </c>
      <c r="Q164" t="s">
        <v>24</v>
      </c>
      <c r="R164" t="s">
        <v>25</v>
      </c>
      <c r="S164" t="s">
        <v>3565</v>
      </c>
      <c r="T164" s="5">
        <v>291.37000004947186</v>
      </c>
      <c r="U164" s="5">
        <v>0.69999998807907104</v>
      </c>
      <c r="V164" s="5">
        <v>27.714100113493942</v>
      </c>
      <c r="W164" s="5">
        <v>319.78410015104487</v>
      </c>
      <c r="X164" s="6">
        <f>+Excel_519CONDOR[[#This Row],[Ptos.Total]]-Excel_519CONDOR[[#This Row],[Ptos.PO]]</f>
        <v>-98.242958848955141</v>
      </c>
      <c r="Y164" s="6">
        <v>418.02705900000001</v>
      </c>
      <c r="Z164" s="6">
        <v>418.02705900000001</v>
      </c>
      <c r="AA164" s="5">
        <f>+Excel_519CONDOR[[#This Row],[Ptos.Total]]-Excel_519CONDOR[[#This Row],[Ptos.Nilo]]</f>
        <v>-98.242958848955141</v>
      </c>
      <c r="AB164"/>
      <c r="AC164"/>
      <c r="AD164"/>
      <c r="AE164"/>
      <c r="AF164"/>
      <c r="AG164"/>
      <c r="AH164"/>
      <c r="AI164"/>
    </row>
    <row r="165" spans="1:35" x14ac:dyDescent="0.25">
      <c r="A165" t="s">
        <v>17</v>
      </c>
      <c r="B165" t="s">
        <v>18</v>
      </c>
      <c r="C165" t="s">
        <v>124</v>
      </c>
      <c r="D165" t="s">
        <v>213</v>
      </c>
      <c r="E165">
        <v>2044463</v>
      </c>
      <c r="F165" t="s">
        <v>58</v>
      </c>
      <c r="G165" t="s">
        <v>36</v>
      </c>
      <c r="H165" t="s">
        <v>42</v>
      </c>
      <c r="I165" s="1">
        <v>45134</v>
      </c>
      <c r="J165" s="1">
        <v>45140</v>
      </c>
      <c r="K165" s="11">
        <f>+Excel_519CONDOR[[#This Row],[Fx.r]]</f>
        <v>45140</v>
      </c>
      <c r="L165" s="1">
        <v>45314</v>
      </c>
      <c r="M165" s="1">
        <v>45559</v>
      </c>
      <c r="O165" s="1"/>
      <c r="P165" s="1" t="s">
        <v>24</v>
      </c>
      <c r="Q165" t="s">
        <v>24</v>
      </c>
      <c r="R165" t="s">
        <v>25</v>
      </c>
      <c r="S165" t="s">
        <v>3565</v>
      </c>
      <c r="T165" s="6">
        <v>98.780000239610672</v>
      </c>
      <c r="U165" s="6">
        <v>0</v>
      </c>
      <c r="V165" s="6">
        <v>16.787800080005823</v>
      </c>
      <c r="W165" s="5">
        <v>115.5678003196165</v>
      </c>
      <c r="X165" s="6">
        <f>+Excel_519CONDOR[[#This Row],[Ptos.Total]]-Excel_519CONDOR[[#This Row],[Ptos.PO]]</f>
        <v>105.8718003196165</v>
      </c>
      <c r="Y165" s="6">
        <v>9.6959999999999997</v>
      </c>
      <c r="Z165" s="6">
        <v>9.6959999999999997</v>
      </c>
      <c r="AA165" s="5">
        <f>+Excel_519CONDOR[[#This Row],[Ptos.Total]]-Excel_519CONDOR[[#This Row],[Ptos.Nilo]]</f>
        <v>105.8718003196165</v>
      </c>
      <c r="AB165"/>
      <c r="AC165"/>
      <c r="AD165"/>
      <c r="AE165"/>
      <c r="AF165"/>
      <c r="AG165"/>
      <c r="AH165"/>
      <c r="AI165"/>
    </row>
    <row r="166" spans="1:35" x14ac:dyDescent="0.25">
      <c r="A166" t="s">
        <v>17</v>
      </c>
      <c r="B166" t="s">
        <v>18</v>
      </c>
      <c r="C166" t="s">
        <v>124</v>
      </c>
      <c r="D166" t="s">
        <v>214</v>
      </c>
      <c r="E166">
        <v>2044488</v>
      </c>
      <c r="F166" t="s">
        <v>32</v>
      </c>
      <c r="G166" t="s">
        <v>29</v>
      </c>
      <c r="H166" t="s">
        <v>30</v>
      </c>
      <c r="I166" s="1">
        <v>45134</v>
      </c>
      <c r="J166" s="1">
        <v>45139</v>
      </c>
      <c r="K166" s="11">
        <f>+Excel_519CONDOR[[#This Row],[Fx.r]]</f>
        <v>45139</v>
      </c>
      <c r="L166" s="1">
        <v>45481</v>
      </c>
      <c r="M166" s="1"/>
      <c r="N166" s="1">
        <v>45967</v>
      </c>
      <c r="O166" s="1">
        <v>45974</v>
      </c>
      <c r="P166" s="1" t="s">
        <v>24</v>
      </c>
      <c r="Q166" t="s">
        <v>24</v>
      </c>
      <c r="R166" t="s">
        <v>25</v>
      </c>
      <c r="S166" t="s">
        <v>3565</v>
      </c>
      <c r="T166" s="5">
        <v>128.20000077039003</v>
      </c>
      <c r="U166" s="5">
        <v>0</v>
      </c>
      <c r="V166" s="5">
        <v>18.582599997164309</v>
      </c>
      <c r="W166" s="5">
        <v>146.78260076755436</v>
      </c>
      <c r="X166" s="6">
        <f>+Excel_519CONDOR[[#This Row],[Ptos.Total]]-Excel_519CONDOR[[#This Row],[Ptos.PO]]</f>
        <v>39.549104767554354</v>
      </c>
      <c r="Y166" s="6">
        <v>107.233496</v>
      </c>
      <c r="Z166" s="6">
        <v>107.233496</v>
      </c>
      <c r="AA166" s="5">
        <f>+Excel_519CONDOR[[#This Row],[Ptos.Total]]-Excel_519CONDOR[[#This Row],[Ptos.Nilo]]</f>
        <v>39.549104767554354</v>
      </c>
      <c r="AB166"/>
      <c r="AC166"/>
      <c r="AD166"/>
      <c r="AE166"/>
      <c r="AF166"/>
      <c r="AG166"/>
      <c r="AH166"/>
      <c r="AI166"/>
    </row>
    <row r="167" spans="1:35" x14ac:dyDescent="0.25">
      <c r="A167" t="s">
        <v>17</v>
      </c>
      <c r="B167" t="s">
        <v>18</v>
      </c>
      <c r="C167" t="s">
        <v>124</v>
      </c>
      <c r="D167" t="s">
        <v>215</v>
      </c>
      <c r="E167">
        <v>2044490</v>
      </c>
      <c r="F167" t="s">
        <v>118</v>
      </c>
      <c r="G167" t="s">
        <v>22</v>
      </c>
      <c r="H167" t="s">
        <v>23</v>
      </c>
      <c r="I167" s="1">
        <v>45092</v>
      </c>
      <c r="J167" s="1">
        <v>45135</v>
      </c>
      <c r="K167" s="11">
        <f>+Excel_519CONDOR[[#This Row],[Fx.r]]</f>
        <v>45135</v>
      </c>
      <c r="L167" s="1">
        <v>45428</v>
      </c>
      <c r="M167" s="1"/>
      <c r="N167" s="1">
        <v>45510</v>
      </c>
      <c r="O167" s="1">
        <v>45540</v>
      </c>
      <c r="P167" s="1" t="s">
        <v>24</v>
      </c>
      <c r="Q167" t="s">
        <v>24</v>
      </c>
      <c r="R167" t="s">
        <v>25</v>
      </c>
      <c r="S167" t="s">
        <v>3565</v>
      </c>
      <c r="T167" s="6">
        <v>391.46999948471785</v>
      </c>
      <c r="U167" s="6">
        <v>39.399998843669891</v>
      </c>
      <c r="V167" s="6">
        <v>41.328699645503605</v>
      </c>
      <c r="W167" s="5">
        <v>472.19869797389134</v>
      </c>
      <c r="X167" s="6">
        <f>+Excel_519CONDOR[[#This Row],[Ptos.Total]]-Excel_519CONDOR[[#This Row],[Ptos.PO]]</f>
        <v>73.125262973891381</v>
      </c>
      <c r="Y167" s="6">
        <v>399.07343499999996</v>
      </c>
      <c r="Z167" s="6">
        <v>399.07343499999996</v>
      </c>
      <c r="AA167" s="5">
        <f>+Excel_519CONDOR[[#This Row],[Ptos.Total]]-Excel_519CONDOR[[#This Row],[Ptos.Nilo]]</f>
        <v>73.125262973891381</v>
      </c>
      <c r="AB167"/>
      <c r="AC167"/>
      <c r="AD167"/>
      <c r="AE167"/>
      <c r="AF167"/>
      <c r="AG167"/>
      <c r="AH167"/>
      <c r="AI167"/>
    </row>
    <row r="168" spans="1:35" x14ac:dyDescent="0.25">
      <c r="A168" t="s">
        <v>17</v>
      </c>
      <c r="B168" t="s">
        <v>18</v>
      </c>
      <c r="C168" t="s">
        <v>124</v>
      </c>
      <c r="D168" t="s">
        <v>216</v>
      </c>
      <c r="E168">
        <v>2044885</v>
      </c>
      <c r="F168" t="s">
        <v>58</v>
      </c>
      <c r="G168" t="s">
        <v>36</v>
      </c>
      <c r="H168" t="s">
        <v>42</v>
      </c>
      <c r="I168" s="1">
        <v>44872</v>
      </c>
      <c r="J168" s="1">
        <v>45203</v>
      </c>
      <c r="K168" s="11">
        <f>+Excel_519CONDOR[[#This Row],[Fx.r]]</f>
        <v>45203</v>
      </c>
      <c r="L168" s="1">
        <v>45327</v>
      </c>
      <c r="M168" s="1">
        <v>45875</v>
      </c>
      <c r="O168" s="1"/>
      <c r="P168" s="1" t="s">
        <v>24</v>
      </c>
      <c r="Q168" t="s">
        <v>24</v>
      </c>
      <c r="R168" t="s">
        <v>25</v>
      </c>
      <c r="S168" t="s">
        <v>25</v>
      </c>
      <c r="T168" s="5">
        <v>102.14000129699707</v>
      </c>
      <c r="U168" s="5">
        <v>0</v>
      </c>
      <c r="V168" s="5">
        <v>17.122399987077713</v>
      </c>
      <c r="W168" s="5">
        <v>119.26240128407478</v>
      </c>
      <c r="X168" s="6">
        <f>+Excel_519CONDOR[[#This Row],[Ptos.Total]]-Excel_519CONDOR[[#This Row],[Ptos.PO]]</f>
        <v>119.26240128407478</v>
      </c>
      <c r="Y168" s="6">
        <v>0</v>
      </c>
      <c r="Z168" s="6">
        <v>0</v>
      </c>
      <c r="AA168" s="5">
        <f>+Excel_519CONDOR[[#This Row],[Ptos.Total]]-Excel_519CONDOR[[#This Row],[Ptos.Nilo]]</f>
        <v>119.26240128407478</v>
      </c>
      <c r="AB168"/>
      <c r="AC168"/>
      <c r="AD168"/>
      <c r="AE168"/>
      <c r="AF168"/>
      <c r="AG168"/>
      <c r="AH168"/>
      <c r="AI168"/>
    </row>
    <row r="169" spans="1:35" x14ac:dyDescent="0.25">
      <c r="A169" t="s">
        <v>17</v>
      </c>
      <c r="B169" t="s">
        <v>18</v>
      </c>
      <c r="C169" t="s">
        <v>124</v>
      </c>
      <c r="D169" t="s">
        <v>217</v>
      </c>
      <c r="E169">
        <v>2044919</v>
      </c>
      <c r="F169" t="s">
        <v>137</v>
      </c>
      <c r="G169" t="s">
        <v>36</v>
      </c>
      <c r="H169" t="s">
        <v>42</v>
      </c>
      <c r="I169" s="1">
        <v>44879</v>
      </c>
      <c r="J169" s="1">
        <v>45125</v>
      </c>
      <c r="K169" s="11">
        <f>+Excel_519CONDOR[[#This Row],[Fx.r]]</f>
        <v>45125</v>
      </c>
      <c r="L169" s="1">
        <v>45481</v>
      </c>
      <c r="M169" s="1">
        <v>45838</v>
      </c>
      <c r="O169" s="1"/>
      <c r="P169" s="1" t="s">
        <v>24</v>
      </c>
      <c r="Q169" t="s">
        <v>24</v>
      </c>
      <c r="R169" t="s">
        <v>25</v>
      </c>
      <c r="S169" t="s">
        <v>25</v>
      </c>
      <c r="T169" s="5">
        <v>44.589999988675117</v>
      </c>
      <c r="U169" s="5">
        <v>0</v>
      </c>
      <c r="V169" s="5">
        <v>12.869900082128495</v>
      </c>
      <c r="W169" s="5">
        <v>57.459900070803613</v>
      </c>
      <c r="X169" s="6">
        <f>+Excel_519CONDOR[[#This Row],[Ptos.Total]]-Excel_519CONDOR[[#This Row],[Ptos.PO]]</f>
        <v>57.459900070803613</v>
      </c>
      <c r="Y169" s="6">
        <v>0</v>
      </c>
      <c r="Z169" s="6">
        <v>0</v>
      </c>
      <c r="AA169" s="5">
        <f>+Excel_519CONDOR[[#This Row],[Ptos.Total]]-Excel_519CONDOR[[#This Row],[Ptos.Nilo]]</f>
        <v>57.459900070803613</v>
      </c>
      <c r="AB169"/>
      <c r="AC169"/>
      <c r="AD169"/>
      <c r="AE169"/>
      <c r="AF169"/>
      <c r="AG169"/>
      <c r="AH169"/>
      <c r="AI169"/>
    </row>
    <row r="170" spans="1:35" x14ac:dyDescent="0.25">
      <c r="A170" t="s">
        <v>17</v>
      </c>
      <c r="B170" t="s">
        <v>18</v>
      </c>
      <c r="C170" t="s">
        <v>124</v>
      </c>
      <c r="D170" t="s">
        <v>218</v>
      </c>
      <c r="E170">
        <v>2044920</v>
      </c>
      <c r="F170" t="s">
        <v>58</v>
      </c>
      <c r="G170" t="s">
        <v>36</v>
      </c>
      <c r="H170" t="s">
        <v>42</v>
      </c>
      <c r="I170" s="1">
        <v>44873</v>
      </c>
      <c r="J170" s="1">
        <v>45174</v>
      </c>
      <c r="K170" s="11">
        <f>+Excel_519CONDOR[[#This Row],[Fx.r]]</f>
        <v>45174</v>
      </c>
      <c r="L170" s="1">
        <v>45429</v>
      </c>
      <c r="M170" s="1">
        <v>45838</v>
      </c>
      <c r="O170" s="1"/>
      <c r="P170" s="1" t="s">
        <v>24</v>
      </c>
      <c r="Q170" t="s">
        <v>24</v>
      </c>
      <c r="R170" t="s">
        <v>25</v>
      </c>
      <c r="S170" t="s">
        <v>25</v>
      </c>
      <c r="T170" s="5">
        <v>10.760000169277191</v>
      </c>
      <c r="U170" s="5">
        <v>0.69999998807907104</v>
      </c>
      <c r="V170" s="5">
        <v>10.55220015796572</v>
      </c>
      <c r="W170" s="5">
        <v>22.012200315321984</v>
      </c>
      <c r="X170" s="6">
        <f>+Excel_519CONDOR[[#This Row],[Ptos.Total]]-Excel_519CONDOR[[#This Row],[Ptos.PO]]</f>
        <v>22.012200315321984</v>
      </c>
      <c r="Y170" s="6">
        <v>0</v>
      </c>
      <c r="Z170" s="6">
        <v>0</v>
      </c>
      <c r="AA170" s="5">
        <f>+Excel_519CONDOR[[#This Row],[Ptos.Total]]-Excel_519CONDOR[[#This Row],[Ptos.Nilo]]</f>
        <v>22.012200315321984</v>
      </c>
      <c r="AB170"/>
      <c r="AC170"/>
      <c r="AD170"/>
      <c r="AE170"/>
      <c r="AF170"/>
      <c r="AG170"/>
      <c r="AH170"/>
      <c r="AI170"/>
    </row>
    <row r="171" spans="1:35" x14ac:dyDescent="0.25">
      <c r="A171" t="s">
        <v>17</v>
      </c>
      <c r="B171" t="s">
        <v>18</v>
      </c>
      <c r="C171" t="s">
        <v>124</v>
      </c>
      <c r="D171" t="s">
        <v>219</v>
      </c>
      <c r="E171">
        <v>2044929</v>
      </c>
      <c r="F171" t="s">
        <v>58</v>
      </c>
      <c r="G171" t="s">
        <v>36</v>
      </c>
      <c r="H171" t="s">
        <v>42</v>
      </c>
      <c r="I171" s="1">
        <v>44873</v>
      </c>
      <c r="J171" s="1">
        <v>45148</v>
      </c>
      <c r="K171" s="11">
        <f>+Excel_519CONDOR[[#This Row],[Fx.r]]</f>
        <v>45148</v>
      </c>
      <c r="L171" s="1">
        <v>45236</v>
      </c>
      <c r="M171" s="1">
        <v>45838</v>
      </c>
      <c r="O171" s="1"/>
      <c r="P171" s="1" t="s">
        <v>25</v>
      </c>
      <c r="Q171" t="s">
        <v>24</v>
      </c>
      <c r="R171" t="s">
        <v>25</v>
      </c>
      <c r="S171" t="s">
        <v>25</v>
      </c>
      <c r="T171" s="5">
        <v>0</v>
      </c>
      <c r="U171" s="5">
        <v>0</v>
      </c>
      <c r="V171" s="5">
        <v>0</v>
      </c>
      <c r="W171" s="5">
        <v>0</v>
      </c>
      <c r="X171" s="6">
        <f>+Excel_519CONDOR[[#This Row],[Ptos.Total]]-Excel_519CONDOR[[#This Row],[Ptos.PO]]</f>
        <v>0</v>
      </c>
      <c r="Y171" s="6">
        <v>0</v>
      </c>
      <c r="Z171" s="6">
        <v>0</v>
      </c>
      <c r="AA171" s="5">
        <f>+Excel_519CONDOR[[#This Row],[Ptos.Total]]-Excel_519CONDOR[[#This Row],[Ptos.Nilo]]</f>
        <v>0</v>
      </c>
      <c r="AB171"/>
      <c r="AC171"/>
      <c r="AD171"/>
      <c r="AE171"/>
      <c r="AF171"/>
      <c r="AG171"/>
      <c r="AH171"/>
      <c r="AI171"/>
    </row>
    <row r="172" spans="1:35" x14ac:dyDescent="0.25">
      <c r="A172" t="s">
        <v>17</v>
      </c>
      <c r="B172" t="s">
        <v>18</v>
      </c>
      <c r="C172" t="s">
        <v>124</v>
      </c>
      <c r="D172" t="s">
        <v>220</v>
      </c>
      <c r="E172">
        <v>2044932</v>
      </c>
      <c r="F172" t="s">
        <v>137</v>
      </c>
      <c r="G172" t="s">
        <v>36</v>
      </c>
      <c r="H172" t="s">
        <v>42</v>
      </c>
      <c r="I172" s="1">
        <v>44873</v>
      </c>
      <c r="J172" s="1">
        <v>45114</v>
      </c>
      <c r="K172" s="11">
        <f>+Excel_519CONDOR[[#This Row],[Fx.r]]</f>
        <v>45114</v>
      </c>
      <c r="L172" s="1">
        <v>45481</v>
      </c>
      <c r="M172" s="1">
        <v>45838</v>
      </c>
      <c r="O172" s="1"/>
      <c r="P172" s="1" t="s">
        <v>24</v>
      </c>
      <c r="Q172" t="s">
        <v>24</v>
      </c>
      <c r="R172" t="s">
        <v>25</v>
      </c>
      <c r="S172" t="s">
        <v>25</v>
      </c>
      <c r="T172" s="5">
        <v>57.199999958276749</v>
      </c>
      <c r="U172" s="5">
        <v>0</v>
      </c>
      <c r="V172" s="5">
        <v>11.632300088428707</v>
      </c>
      <c r="W172" s="5">
        <v>68.832300046705456</v>
      </c>
      <c r="X172" s="6">
        <f>+Excel_519CONDOR[[#This Row],[Ptos.Total]]-Excel_519CONDOR[[#This Row],[Ptos.PO]]</f>
        <v>68.832300046705456</v>
      </c>
      <c r="Y172" s="6">
        <v>0</v>
      </c>
      <c r="Z172" s="6">
        <v>0</v>
      </c>
      <c r="AA172" s="5">
        <f>+Excel_519CONDOR[[#This Row],[Ptos.Total]]-Excel_519CONDOR[[#This Row],[Ptos.Nilo]]</f>
        <v>68.832300046705456</v>
      </c>
      <c r="AB172"/>
      <c r="AC172"/>
      <c r="AD172"/>
      <c r="AE172"/>
      <c r="AF172"/>
      <c r="AG172"/>
      <c r="AH172"/>
      <c r="AI172"/>
    </row>
    <row r="173" spans="1:35" x14ac:dyDescent="0.25">
      <c r="A173" t="s">
        <v>17</v>
      </c>
      <c r="B173" t="s">
        <v>18</v>
      </c>
      <c r="C173" t="s">
        <v>124</v>
      </c>
      <c r="D173" t="s">
        <v>221</v>
      </c>
      <c r="E173">
        <v>2045274</v>
      </c>
      <c r="F173" t="s">
        <v>137</v>
      </c>
      <c r="G173" t="s">
        <v>36</v>
      </c>
      <c r="H173" t="s">
        <v>42</v>
      </c>
      <c r="I173" s="1">
        <v>45140</v>
      </c>
      <c r="J173" s="1">
        <v>45161</v>
      </c>
      <c r="K173" s="11">
        <f>+Excel_519CONDOR[[#This Row],[Fx.r]]</f>
        <v>45161</v>
      </c>
      <c r="L173" s="1">
        <v>45481</v>
      </c>
      <c r="M173" s="1">
        <v>45838</v>
      </c>
      <c r="O173" s="1"/>
      <c r="P173" s="1" t="s">
        <v>24</v>
      </c>
      <c r="Q173" t="s">
        <v>24</v>
      </c>
      <c r="R173" t="s">
        <v>25</v>
      </c>
      <c r="S173" t="s">
        <v>25</v>
      </c>
      <c r="T173" s="5">
        <v>141.48999993503094</v>
      </c>
      <c r="U173" s="5">
        <v>0</v>
      </c>
      <c r="V173" s="5">
        <v>19.797099863206597</v>
      </c>
      <c r="W173" s="5">
        <v>161.28709979823753</v>
      </c>
      <c r="X173" s="6">
        <f>+Excel_519CONDOR[[#This Row],[Ptos.Total]]-Excel_519CONDOR[[#This Row],[Ptos.PO]]</f>
        <v>161.28709979823753</v>
      </c>
      <c r="Y173" s="6">
        <v>0</v>
      </c>
      <c r="Z173" s="6">
        <v>0</v>
      </c>
      <c r="AA173" s="5">
        <f>+Excel_519CONDOR[[#This Row],[Ptos.Total]]-Excel_519CONDOR[[#This Row],[Ptos.Nilo]]</f>
        <v>161.28709979823753</v>
      </c>
      <c r="AB173"/>
      <c r="AC173"/>
      <c r="AD173"/>
      <c r="AE173"/>
      <c r="AF173"/>
      <c r="AG173"/>
      <c r="AH173"/>
      <c r="AI173"/>
    </row>
    <row r="174" spans="1:35" x14ac:dyDescent="0.25">
      <c r="A174" t="s">
        <v>17</v>
      </c>
      <c r="B174" t="s">
        <v>18</v>
      </c>
      <c r="C174" t="s">
        <v>124</v>
      </c>
      <c r="D174" t="s">
        <v>222</v>
      </c>
      <c r="E174">
        <v>2045281</v>
      </c>
      <c r="F174" t="s">
        <v>28</v>
      </c>
      <c r="G174" t="s">
        <v>29</v>
      </c>
      <c r="H174" t="s">
        <v>30</v>
      </c>
      <c r="I174" s="1">
        <v>45443</v>
      </c>
      <c r="J174" s="1">
        <v>45457</v>
      </c>
      <c r="K174" s="11">
        <f>+Excel_519CONDOR[[#This Row],[Fx.r]]</f>
        <v>45457</v>
      </c>
      <c r="L174" s="1">
        <v>45475</v>
      </c>
      <c r="M174" s="1"/>
      <c r="N174" s="1">
        <v>45860</v>
      </c>
      <c r="O174" s="1">
        <v>45881</v>
      </c>
      <c r="P174" s="1" t="s">
        <v>24</v>
      </c>
      <c r="Q174" t="s">
        <v>24</v>
      </c>
      <c r="R174" t="s">
        <v>25</v>
      </c>
      <c r="S174" t="s">
        <v>3582</v>
      </c>
      <c r="T174" s="5">
        <v>622.4699926674366</v>
      </c>
      <c r="U174" s="5">
        <v>36.849999129772186</v>
      </c>
      <c r="V174" s="5">
        <v>55.019700699455257</v>
      </c>
      <c r="W174" s="5">
        <v>714.33969249666404</v>
      </c>
      <c r="X174" s="6">
        <f>+Excel_519CONDOR[[#This Row],[Ptos.Total]]-Excel_519CONDOR[[#This Row],[Ptos.PO]]</f>
        <v>-273.8220885033362</v>
      </c>
      <c r="Y174" s="6">
        <v>988.16178100000025</v>
      </c>
      <c r="Z174" s="6">
        <v>990.9607390000001</v>
      </c>
      <c r="AA174" s="5">
        <f>+Excel_519CONDOR[[#This Row],[Ptos.Total]]-Excel_519CONDOR[[#This Row],[Ptos.Nilo]]</f>
        <v>-276.62104650333606</v>
      </c>
      <c r="AB174"/>
      <c r="AC174"/>
      <c r="AD174"/>
      <c r="AE174"/>
      <c r="AF174"/>
      <c r="AG174"/>
      <c r="AH174"/>
      <c r="AI174"/>
    </row>
    <row r="175" spans="1:35" x14ac:dyDescent="0.25">
      <c r="A175" t="s">
        <v>17</v>
      </c>
      <c r="B175" t="s">
        <v>18</v>
      </c>
      <c r="C175" t="s">
        <v>124</v>
      </c>
      <c r="D175" t="s">
        <v>223</v>
      </c>
      <c r="E175">
        <v>2045853</v>
      </c>
      <c r="F175" t="s">
        <v>121</v>
      </c>
      <c r="G175" t="s">
        <v>22</v>
      </c>
      <c r="H175" t="s">
        <v>23</v>
      </c>
      <c r="I175" s="1">
        <v>44875</v>
      </c>
      <c r="J175" s="1">
        <v>45059</v>
      </c>
      <c r="K175" s="11">
        <f>+Excel_519CONDOR[[#This Row],[Fx.r]]</f>
        <v>45059</v>
      </c>
      <c r="L175" s="1">
        <v>45205</v>
      </c>
      <c r="M175" s="1"/>
      <c r="N175" s="1">
        <v>45518</v>
      </c>
      <c r="O175" s="1">
        <v>45534</v>
      </c>
      <c r="P175" s="1" t="s">
        <v>24</v>
      </c>
      <c r="Q175" t="s">
        <v>24</v>
      </c>
      <c r="R175" t="s">
        <v>25</v>
      </c>
      <c r="S175" t="s">
        <v>3503</v>
      </c>
      <c r="T175" s="5">
        <v>55.120000675320625</v>
      </c>
      <c r="U175" s="5">
        <v>0</v>
      </c>
      <c r="V175" s="5">
        <v>13.760300147675721</v>
      </c>
      <c r="W175" s="5">
        <v>68.880300822996347</v>
      </c>
      <c r="X175" s="6">
        <f>+Excel_519CONDOR[[#This Row],[Ptos.Total]]-Excel_519CONDOR[[#This Row],[Ptos.PO]]</f>
        <v>-4.7351931770036515</v>
      </c>
      <c r="Y175" s="6">
        <v>73.615493999999998</v>
      </c>
      <c r="Z175" s="6">
        <v>73.615493999999984</v>
      </c>
      <c r="AA175" s="5">
        <f>+Excel_519CONDOR[[#This Row],[Ptos.Total]]-Excel_519CONDOR[[#This Row],[Ptos.Nilo]]</f>
        <v>-4.7351931770036373</v>
      </c>
      <c r="AB175"/>
      <c r="AC175"/>
      <c r="AD175"/>
      <c r="AE175"/>
      <c r="AF175"/>
      <c r="AG175"/>
      <c r="AH175"/>
      <c r="AI175"/>
    </row>
    <row r="176" spans="1:35" x14ac:dyDescent="0.25">
      <c r="A176" t="s">
        <v>17</v>
      </c>
      <c r="B176" t="s">
        <v>18</v>
      </c>
      <c r="C176" t="s">
        <v>124</v>
      </c>
      <c r="D176" t="s">
        <v>224</v>
      </c>
      <c r="E176">
        <v>2045866</v>
      </c>
      <c r="F176" t="s">
        <v>58</v>
      </c>
      <c r="G176" t="s">
        <v>36</v>
      </c>
      <c r="H176" t="s">
        <v>42</v>
      </c>
      <c r="I176" s="1">
        <v>45120</v>
      </c>
      <c r="J176" s="1">
        <v>45093</v>
      </c>
      <c r="K176" s="11">
        <f>+Excel_519CONDOR[[#This Row],[Fx.r]]</f>
        <v>45093</v>
      </c>
      <c r="L176" s="1">
        <v>45460</v>
      </c>
      <c r="M176" s="1">
        <v>45838</v>
      </c>
      <c r="O176" s="1"/>
      <c r="P176" s="1" t="s">
        <v>24</v>
      </c>
      <c r="Q176" t="s">
        <v>24</v>
      </c>
      <c r="R176" t="s">
        <v>25</v>
      </c>
      <c r="S176" t="s">
        <v>25</v>
      </c>
      <c r="T176" s="5">
        <v>62.120000727474689</v>
      </c>
      <c r="U176" s="5">
        <v>12.309999644756317</v>
      </c>
      <c r="V176" s="5">
        <v>14.244000126183032</v>
      </c>
      <c r="W176" s="5">
        <v>88.674000498414046</v>
      </c>
      <c r="X176" s="6">
        <f>+Excel_519CONDOR[[#This Row],[Ptos.Total]]-Excel_519CONDOR[[#This Row],[Ptos.PO]]</f>
        <v>85.644000498414044</v>
      </c>
      <c r="Y176" s="6">
        <v>3.03</v>
      </c>
      <c r="Z176" s="6">
        <v>17.66132</v>
      </c>
      <c r="AA176" s="5">
        <f>+Excel_519CONDOR[[#This Row],[Ptos.Total]]-Excel_519CONDOR[[#This Row],[Ptos.Nilo]]</f>
        <v>71.012680498414042</v>
      </c>
      <c r="AB176"/>
      <c r="AC176"/>
      <c r="AD176"/>
      <c r="AE176"/>
      <c r="AF176"/>
      <c r="AG176"/>
      <c r="AH176"/>
      <c r="AI176"/>
    </row>
    <row r="177" spans="1:35" x14ac:dyDescent="0.25">
      <c r="A177" t="s">
        <v>17</v>
      </c>
      <c r="B177" t="s">
        <v>18</v>
      </c>
      <c r="C177" t="s">
        <v>124</v>
      </c>
      <c r="D177" t="s">
        <v>225</v>
      </c>
      <c r="E177">
        <v>2045868</v>
      </c>
      <c r="F177" t="s">
        <v>58</v>
      </c>
      <c r="G177" t="s">
        <v>36</v>
      </c>
      <c r="H177" t="s">
        <v>42</v>
      </c>
      <c r="I177" s="1">
        <v>44874</v>
      </c>
      <c r="J177" s="1">
        <v>45033</v>
      </c>
      <c r="K177" s="11">
        <f>+Excel_519CONDOR[[#This Row],[Fx.r]]</f>
        <v>45033</v>
      </c>
      <c r="L177" s="1">
        <v>45040</v>
      </c>
      <c r="M177" s="1">
        <v>45838</v>
      </c>
      <c r="O177" s="1"/>
      <c r="P177" s="1" t="s">
        <v>24</v>
      </c>
      <c r="Q177" t="s">
        <v>24</v>
      </c>
      <c r="R177" t="s">
        <v>25</v>
      </c>
      <c r="S177" t="s">
        <v>25</v>
      </c>
      <c r="T177" s="5">
        <v>0</v>
      </c>
      <c r="U177" s="5">
        <v>0</v>
      </c>
      <c r="V177" s="5">
        <v>0</v>
      </c>
      <c r="W177" s="5">
        <v>0</v>
      </c>
      <c r="X177" s="6">
        <f>+Excel_519CONDOR[[#This Row],[Ptos.Total]]-Excel_519CONDOR[[#This Row],[Ptos.PO]]</f>
        <v>0</v>
      </c>
      <c r="Y177" s="6">
        <v>0</v>
      </c>
      <c r="Z177" s="6">
        <v>0</v>
      </c>
      <c r="AA177" s="5">
        <f>+Excel_519CONDOR[[#This Row],[Ptos.Total]]-Excel_519CONDOR[[#This Row],[Ptos.Nilo]]</f>
        <v>0</v>
      </c>
      <c r="AB177"/>
      <c r="AC177"/>
      <c r="AD177"/>
      <c r="AE177"/>
      <c r="AF177"/>
      <c r="AG177"/>
      <c r="AH177"/>
      <c r="AI177"/>
    </row>
    <row r="178" spans="1:35" x14ac:dyDescent="0.25">
      <c r="A178" t="s">
        <v>17</v>
      </c>
      <c r="B178" t="s">
        <v>18</v>
      </c>
      <c r="C178" t="s">
        <v>124</v>
      </c>
      <c r="D178" t="s">
        <v>226</v>
      </c>
      <c r="E178">
        <v>2045968</v>
      </c>
      <c r="F178" t="s">
        <v>58</v>
      </c>
      <c r="G178" t="s">
        <v>36</v>
      </c>
      <c r="H178" t="s">
        <v>42</v>
      </c>
      <c r="I178" s="1">
        <v>44880</v>
      </c>
      <c r="J178" s="1">
        <v>45063</v>
      </c>
      <c r="K178" s="11">
        <f>+Excel_519CONDOR[[#This Row],[Fx.r]]</f>
        <v>45063</v>
      </c>
      <c r="L178" s="1">
        <v>45070</v>
      </c>
      <c r="M178" s="1">
        <v>45838</v>
      </c>
      <c r="O178" s="1"/>
      <c r="P178" s="1" t="s">
        <v>24</v>
      </c>
      <c r="Q178" t="s">
        <v>24</v>
      </c>
      <c r="R178" t="s">
        <v>25</v>
      </c>
      <c r="S178" t="s">
        <v>25</v>
      </c>
      <c r="T178" s="5">
        <v>15.610000275075436</v>
      </c>
      <c r="U178" s="5">
        <v>8.4399997591972351</v>
      </c>
      <c r="V178" s="5">
        <v>10.767100131800026</v>
      </c>
      <c r="W178" s="5">
        <v>34.817100166072699</v>
      </c>
      <c r="X178" s="6">
        <f>+Excel_519CONDOR[[#This Row],[Ptos.Total]]-Excel_519CONDOR[[#This Row],[Ptos.PO]]</f>
        <v>34.817100166072699</v>
      </c>
      <c r="Y178" s="6">
        <v>0</v>
      </c>
      <c r="Z178" s="6">
        <v>0</v>
      </c>
      <c r="AA178" s="5">
        <f>+Excel_519CONDOR[[#This Row],[Ptos.Total]]-Excel_519CONDOR[[#This Row],[Ptos.Nilo]]</f>
        <v>34.817100166072699</v>
      </c>
      <c r="AB178"/>
      <c r="AC178"/>
      <c r="AD178"/>
      <c r="AE178"/>
      <c r="AF178"/>
      <c r="AG178"/>
      <c r="AH178"/>
      <c r="AI178"/>
    </row>
    <row r="179" spans="1:35" x14ac:dyDescent="0.25">
      <c r="A179" t="s">
        <v>17</v>
      </c>
      <c r="B179" t="s">
        <v>18</v>
      </c>
      <c r="C179" t="s">
        <v>124</v>
      </c>
      <c r="D179" t="s">
        <v>227</v>
      </c>
      <c r="E179">
        <v>2045973</v>
      </c>
      <c r="F179" t="s">
        <v>121</v>
      </c>
      <c r="G179" t="s">
        <v>22</v>
      </c>
      <c r="H179" t="s">
        <v>23</v>
      </c>
      <c r="I179" s="1">
        <v>44876</v>
      </c>
      <c r="J179" s="1">
        <v>45067</v>
      </c>
      <c r="K179" s="11">
        <f>+Excel_519CONDOR[[#This Row],[Fx.r]]</f>
        <v>45067</v>
      </c>
      <c r="L179" s="1">
        <v>45205</v>
      </c>
      <c r="M179" s="1"/>
      <c r="N179" s="1">
        <v>45351</v>
      </c>
      <c r="O179" s="1">
        <v>45359</v>
      </c>
      <c r="P179" s="1" t="s">
        <v>24</v>
      </c>
      <c r="Q179" t="s">
        <v>24</v>
      </c>
      <c r="R179" t="s">
        <v>25</v>
      </c>
      <c r="S179" t="s">
        <v>3583</v>
      </c>
      <c r="T179" s="5">
        <v>0</v>
      </c>
      <c r="U179" s="5">
        <v>0</v>
      </c>
      <c r="V179" s="5">
        <v>0</v>
      </c>
      <c r="W179" s="5">
        <v>0</v>
      </c>
      <c r="X179" s="6">
        <f>+Excel_519CONDOR[[#This Row],[Ptos.Total]]-Excel_519CONDOR[[#This Row],[Ptos.PO]]</f>
        <v>-215.07577200000003</v>
      </c>
      <c r="Y179" s="6">
        <v>215.07577200000003</v>
      </c>
      <c r="Z179" s="6">
        <v>215.07577200000003</v>
      </c>
      <c r="AA179" s="5">
        <f>+Excel_519CONDOR[[#This Row],[Ptos.Total]]-Excel_519CONDOR[[#This Row],[Ptos.Nilo]]</f>
        <v>-215.07577200000003</v>
      </c>
      <c r="AB179"/>
      <c r="AC179"/>
      <c r="AD179"/>
      <c r="AE179"/>
      <c r="AF179"/>
      <c r="AG179"/>
      <c r="AH179"/>
      <c r="AI179"/>
    </row>
    <row r="180" spans="1:35" x14ac:dyDescent="0.25">
      <c r="A180" t="s">
        <v>17</v>
      </c>
      <c r="B180" t="s">
        <v>18</v>
      </c>
      <c r="C180" t="s">
        <v>124</v>
      </c>
      <c r="D180" t="s">
        <v>228</v>
      </c>
      <c r="E180">
        <v>2045974</v>
      </c>
      <c r="F180" t="s">
        <v>135</v>
      </c>
      <c r="G180" t="s">
        <v>36</v>
      </c>
      <c r="H180" t="s">
        <v>42</v>
      </c>
      <c r="I180" s="1">
        <v>44874</v>
      </c>
      <c r="J180" s="1">
        <v>45063</v>
      </c>
      <c r="K180" s="11">
        <f>+Excel_519CONDOR[[#This Row],[Fx.r]]</f>
        <v>45063</v>
      </c>
      <c r="L180" s="1">
        <v>45105</v>
      </c>
      <c r="M180" s="1">
        <v>45838</v>
      </c>
      <c r="O180" s="1"/>
      <c r="P180" s="1" t="s">
        <v>24</v>
      </c>
      <c r="Q180" t="s">
        <v>24</v>
      </c>
      <c r="R180" t="s">
        <v>25</v>
      </c>
      <c r="S180" t="s">
        <v>25</v>
      </c>
      <c r="T180" s="5">
        <v>0</v>
      </c>
      <c r="U180" s="5">
        <v>0</v>
      </c>
      <c r="V180" s="5">
        <v>0</v>
      </c>
      <c r="W180" s="5">
        <v>0</v>
      </c>
      <c r="X180" s="6">
        <f>+Excel_519CONDOR[[#This Row],[Ptos.Total]]-Excel_519CONDOR[[#This Row],[Ptos.PO]]</f>
        <v>0</v>
      </c>
      <c r="Y180" s="6">
        <v>0</v>
      </c>
      <c r="Z180" s="6">
        <v>0</v>
      </c>
      <c r="AA180" s="5">
        <f>+Excel_519CONDOR[[#This Row],[Ptos.Total]]-Excel_519CONDOR[[#This Row],[Ptos.Nilo]]</f>
        <v>0</v>
      </c>
      <c r="AB180"/>
      <c r="AC180"/>
      <c r="AD180"/>
      <c r="AE180"/>
      <c r="AF180"/>
      <c r="AG180"/>
      <c r="AH180"/>
      <c r="AI180"/>
    </row>
    <row r="181" spans="1:35" x14ac:dyDescent="0.25">
      <c r="A181" t="s">
        <v>17</v>
      </c>
      <c r="B181" t="s">
        <v>18</v>
      </c>
      <c r="C181" t="s">
        <v>124</v>
      </c>
      <c r="D181" t="s">
        <v>229</v>
      </c>
      <c r="E181">
        <v>2045975</v>
      </c>
      <c r="F181" t="s">
        <v>118</v>
      </c>
      <c r="G181" t="s">
        <v>22</v>
      </c>
      <c r="H181" t="s">
        <v>23</v>
      </c>
      <c r="I181" s="1">
        <v>44879</v>
      </c>
      <c r="J181" s="1">
        <v>45080</v>
      </c>
      <c r="K181" s="11">
        <f>+Excel_519CONDOR[[#This Row],[Fx.r]]</f>
        <v>45080</v>
      </c>
      <c r="L181" s="1">
        <v>45481</v>
      </c>
      <c r="M181" s="1"/>
      <c r="N181" s="1">
        <v>45488</v>
      </c>
      <c r="O181" s="1">
        <v>45538</v>
      </c>
      <c r="P181" s="1" t="s">
        <v>24</v>
      </c>
      <c r="Q181" t="s">
        <v>24</v>
      </c>
      <c r="R181" t="s">
        <v>25</v>
      </c>
      <c r="S181" t="s">
        <v>3503</v>
      </c>
      <c r="T181" s="5">
        <v>487.27999936044216</v>
      </c>
      <c r="U181" s="5">
        <v>58.749998271465302</v>
      </c>
      <c r="V181" s="5">
        <v>47.639199077206854</v>
      </c>
      <c r="W181" s="5">
        <v>593.66919670911432</v>
      </c>
      <c r="X181" s="6">
        <f>+Excel_519CONDOR[[#This Row],[Ptos.Total]]-Excel_519CONDOR[[#This Row],[Ptos.PO]]</f>
        <v>-84.959561290885745</v>
      </c>
      <c r="Y181" s="6">
        <v>678.62875800000006</v>
      </c>
      <c r="Z181" s="6">
        <v>678.62875800000006</v>
      </c>
      <c r="AA181" s="5">
        <f>+Excel_519CONDOR[[#This Row],[Ptos.Total]]-Excel_519CONDOR[[#This Row],[Ptos.Nilo]]</f>
        <v>-84.959561290885745</v>
      </c>
      <c r="AB181"/>
      <c r="AC181"/>
      <c r="AD181"/>
      <c r="AE181"/>
      <c r="AF181"/>
      <c r="AG181"/>
      <c r="AH181"/>
      <c r="AI181"/>
    </row>
    <row r="182" spans="1:35" x14ac:dyDescent="0.25">
      <c r="A182" t="s">
        <v>17</v>
      </c>
      <c r="B182" t="s">
        <v>18</v>
      </c>
      <c r="C182" t="s">
        <v>124</v>
      </c>
      <c r="D182" t="s">
        <v>230</v>
      </c>
      <c r="E182">
        <v>2045976</v>
      </c>
      <c r="F182" t="s">
        <v>58</v>
      </c>
      <c r="G182" t="s">
        <v>36</v>
      </c>
      <c r="H182" t="s">
        <v>42</v>
      </c>
      <c r="I182" s="1">
        <v>44874</v>
      </c>
      <c r="J182" s="1">
        <v>45031</v>
      </c>
      <c r="K182" s="11">
        <f>+Excel_519CONDOR[[#This Row],[Fx.r]]</f>
        <v>45031</v>
      </c>
      <c r="L182" s="1">
        <v>45481</v>
      </c>
      <c r="M182" s="1">
        <v>45838</v>
      </c>
      <c r="O182" s="1"/>
      <c r="P182" s="1" t="s">
        <v>24</v>
      </c>
      <c r="Q182" t="s">
        <v>24</v>
      </c>
      <c r="R182" t="s">
        <v>25</v>
      </c>
      <c r="S182" t="s">
        <v>3503</v>
      </c>
      <c r="T182" s="5">
        <v>56.35000041872263</v>
      </c>
      <c r="U182" s="5">
        <v>0</v>
      </c>
      <c r="V182" s="5">
        <v>13.726000030949713</v>
      </c>
      <c r="W182" s="5">
        <v>70.076000449672335</v>
      </c>
      <c r="X182" s="6">
        <f>+Excel_519CONDOR[[#This Row],[Ptos.Total]]-Excel_519CONDOR[[#This Row],[Ptos.PO]]</f>
        <v>68.864000449672332</v>
      </c>
      <c r="Y182" s="6">
        <v>1.212</v>
      </c>
      <c r="Z182" s="6">
        <v>1.212</v>
      </c>
      <c r="AA182" s="5">
        <f>+Excel_519CONDOR[[#This Row],[Ptos.Total]]-Excel_519CONDOR[[#This Row],[Ptos.Nilo]]</f>
        <v>68.864000449672332</v>
      </c>
      <c r="AB182"/>
      <c r="AC182"/>
      <c r="AD182"/>
      <c r="AE182"/>
      <c r="AF182"/>
      <c r="AG182"/>
      <c r="AH182"/>
      <c r="AI182"/>
    </row>
    <row r="183" spans="1:35" x14ac:dyDescent="0.25">
      <c r="A183" t="s">
        <v>17</v>
      </c>
      <c r="B183" t="s">
        <v>18</v>
      </c>
      <c r="C183" t="s">
        <v>124</v>
      </c>
      <c r="D183" t="s">
        <v>231</v>
      </c>
      <c r="E183">
        <v>2045977</v>
      </c>
      <c r="F183" t="s">
        <v>58</v>
      </c>
      <c r="G183" t="s">
        <v>36</v>
      </c>
      <c r="H183" t="s">
        <v>42</v>
      </c>
      <c r="I183" s="1">
        <v>44874</v>
      </c>
      <c r="J183" s="1">
        <v>45056</v>
      </c>
      <c r="K183" s="11">
        <f>+Excel_519CONDOR[[#This Row],[Fx.r]]</f>
        <v>45056</v>
      </c>
      <c r="L183" s="1">
        <v>45068</v>
      </c>
      <c r="M183" s="1">
        <v>45838</v>
      </c>
      <c r="O183" s="1"/>
      <c r="P183" s="1" t="s">
        <v>24</v>
      </c>
      <c r="Q183" t="s">
        <v>24</v>
      </c>
      <c r="R183" t="s">
        <v>25</v>
      </c>
      <c r="S183" t="s">
        <v>24</v>
      </c>
      <c r="T183" s="5">
        <v>0</v>
      </c>
      <c r="U183" s="5">
        <v>0</v>
      </c>
      <c r="V183" s="5">
        <v>0</v>
      </c>
      <c r="W183" s="5">
        <v>0</v>
      </c>
      <c r="X183" s="6">
        <f>+Excel_519CONDOR[[#This Row],[Ptos.Total]]-Excel_519CONDOR[[#This Row],[Ptos.PO]]</f>
        <v>-11.592000000000001</v>
      </c>
      <c r="Y183" s="6">
        <v>11.592000000000001</v>
      </c>
      <c r="Z183" s="6">
        <v>1.8180000000000001</v>
      </c>
      <c r="AA183" s="5">
        <f>+Excel_519CONDOR[[#This Row],[Ptos.Total]]-Excel_519CONDOR[[#This Row],[Ptos.Nilo]]</f>
        <v>-1.8180000000000001</v>
      </c>
      <c r="AB183"/>
      <c r="AC183"/>
      <c r="AD183"/>
      <c r="AE183"/>
      <c r="AF183"/>
      <c r="AG183"/>
      <c r="AH183"/>
      <c r="AI183"/>
    </row>
    <row r="184" spans="1:35" x14ac:dyDescent="0.25">
      <c r="A184" t="s">
        <v>17</v>
      </c>
      <c r="B184" t="s">
        <v>18</v>
      </c>
      <c r="C184" t="s">
        <v>124</v>
      </c>
      <c r="D184" t="s">
        <v>232</v>
      </c>
      <c r="E184">
        <v>2046025</v>
      </c>
      <c r="F184" t="s">
        <v>32</v>
      </c>
      <c r="G184" t="s">
        <v>29</v>
      </c>
      <c r="H184" t="s">
        <v>30</v>
      </c>
      <c r="I184" s="1">
        <v>44879</v>
      </c>
      <c r="J184" s="1">
        <v>45072</v>
      </c>
      <c r="K184" s="11">
        <f>+Excel_519CONDOR[[#This Row],[Fx.r]]</f>
        <v>45072</v>
      </c>
      <c r="L184" s="1">
        <v>45666</v>
      </c>
      <c r="M184" s="1"/>
      <c r="N184" s="1">
        <v>45915</v>
      </c>
      <c r="O184" s="1">
        <v>45926</v>
      </c>
      <c r="P184" s="1" t="s">
        <v>25</v>
      </c>
      <c r="Q184" t="s">
        <v>24</v>
      </c>
      <c r="R184" t="s">
        <v>25</v>
      </c>
      <c r="S184" t="s">
        <v>3581</v>
      </c>
      <c r="T184" s="5">
        <v>364.61000118404627</v>
      </c>
      <c r="U184" s="5">
        <v>178.71999472379684</v>
      </c>
      <c r="V184" s="5">
        <v>35.470799769219752</v>
      </c>
      <c r="W184" s="5">
        <v>578.80079567706287</v>
      </c>
      <c r="X184" s="6">
        <f>+Excel_519CONDOR[[#This Row],[Ptos.Total]]-Excel_519CONDOR[[#This Row],[Ptos.PO]]</f>
        <v>-20.020238322937303</v>
      </c>
      <c r="Y184" s="6">
        <v>598.82103400000017</v>
      </c>
      <c r="Z184" s="6">
        <v>598.82103400000005</v>
      </c>
      <c r="AA184" s="5">
        <f>+Excel_519CONDOR[[#This Row],[Ptos.Total]]-Excel_519CONDOR[[#This Row],[Ptos.Nilo]]</f>
        <v>-20.020238322937189</v>
      </c>
      <c r="AB184"/>
      <c r="AC184"/>
      <c r="AD184"/>
      <c r="AE184"/>
      <c r="AF184"/>
      <c r="AG184"/>
      <c r="AH184"/>
      <c r="AI184"/>
    </row>
    <row r="185" spans="1:35" x14ac:dyDescent="0.25">
      <c r="A185" t="s">
        <v>17</v>
      </c>
      <c r="B185" t="s">
        <v>18</v>
      </c>
      <c r="C185" t="s">
        <v>124</v>
      </c>
      <c r="D185" t="s">
        <v>233</v>
      </c>
      <c r="E185">
        <v>2046032</v>
      </c>
      <c r="F185" t="s">
        <v>60</v>
      </c>
      <c r="G185" t="s">
        <v>22</v>
      </c>
      <c r="H185" t="s">
        <v>23</v>
      </c>
      <c r="I185" s="1">
        <v>44879</v>
      </c>
      <c r="J185" s="1">
        <v>45077</v>
      </c>
      <c r="K185" s="11">
        <f>+Excel_519CONDOR[[#This Row],[Fx.r]]</f>
        <v>45077</v>
      </c>
      <c r="L185" s="1">
        <v>45481</v>
      </c>
      <c r="M185" s="1"/>
      <c r="N185" s="1">
        <v>45967</v>
      </c>
      <c r="O185" s="1">
        <v>45974</v>
      </c>
      <c r="P185" s="1" t="s">
        <v>25</v>
      </c>
      <c r="Q185" t="s">
        <v>24</v>
      </c>
      <c r="R185" t="s">
        <v>25</v>
      </c>
      <c r="S185" t="s">
        <v>3503</v>
      </c>
      <c r="T185" s="5">
        <v>174.16000160574913</v>
      </c>
      <c r="U185" s="5">
        <v>0.69999998807907104</v>
      </c>
      <c r="V185" s="5">
        <v>22.303799636279052</v>
      </c>
      <c r="W185" s="5">
        <v>197.16380123010725</v>
      </c>
      <c r="X185" s="6">
        <f>+Excel_519CONDOR[[#This Row],[Ptos.Total]]-Excel_519CONDOR[[#This Row],[Ptos.PO]]</f>
        <v>27.040405230107268</v>
      </c>
      <c r="Y185" s="6">
        <v>170.12339599999999</v>
      </c>
      <c r="Z185" s="6">
        <v>170.12339600000001</v>
      </c>
      <c r="AA185" s="5">
        <f>+Excel_519CONDOR[[#This Row],[Ptos.Total]]-Excel_519CONDOR[[#This Row],[Ptos.Nilo]]</f>
        <v>27.04040523010724</v>
      </c>
      <c r="AB185"/>
      <c r="AC185"/>
      <c r="AD185"/>
      <c r="AE185"/>
      <c r="AF185"/>
      <c r="AG185"/>
      <c r="AH185"/>
      <c r="AI185"/>
    </row>
    <row r="186" spans="1:35" x14ac:dyDescent="0.25">
      <c r="A186" t="s">
        <v>17</v>
      </c>
      <c r="B186" t="s">
        <v>18</v>
      </c>
      <c r="C186" t="s">
        <v>124</v>
      </c>
      <c r="D186" t="s">
        <v>234</v>
      </c>
      <c r="E186">
        <v>2046036</v>
      </c>
      <c r="F186" t="s">
        <v>58</v>
      </c>
      <c r="G186" t="s">
        <v>36</v>
      </c>
      <c r="H186" t="s">
        <v>42</v>
      </c>
      <c r="I186" s="1">
        <v>44874</v>
      </c>
      <c r="J186" s="1">
        <v>44970</v>
      </c>
      <c r="K186" s="11">
        <f>+Excel_519CONDOR[[#This Row],[Fx.r]]</f>
        <v>44970</v>
      </c>
      <c r="L186" s="1">
        <v>44973</v>
      </c>
      <c r="M186" s="1">
        <v>45838</v>
      </c>
      <c r="O186" s="1"/>
      <c r="P186" s="1" t="s">
        <v>24</v>
      </c>
      <c r="Q186" t="s">
        <v>24</v>
      </c>
      <c r="R186" t="s">
        <v>25</v>
      </c>
      <c r="S186" t="s">
        <v>24</v>
      </c>
      <c r="T186" s="5">
        <v>0</v>
      </c>
      <c r="U186" s="5">
        <v>0</v>
      </c>
      <c r="V186" s="5">
        <v>0</v>
      </c>
      <c r="W186" s="5">
        <v>0</v>
      </c>
      <c r="X186" s="6">
        <f>+Excel_519CONDOR[[#This Row],[Ptos.Total]]-Excel_519CONDOR[[#This Row],[Ptos.PO]]</f>
        <v>-3.8639999999999999</v>
      </c>
      <c r="Y186" s="6">
        <v>3.8639999999999999</v>
      </c>
      <c r="Z186" s="6">
        <v>0.60599999999999998</v>
      </c>
      <c r="AA186" s="5">
        <f>+Excel_519CONDOR[[#This Row],[Ptos.Total]]-Excel_519CONDOR[[#This Row],[Ptos.Nilo]]</f>
        <v>-0.60599999999999998</v>
      </c>
      <c r="AB186"/>
      <c r="AC186"/>
      <c r="AD186"/>
      <c r="AE186"/>
      <c r="AF186"/>
      <c r="AG186"/>
      <c r="AH186"/>
      <c r="AI186"/>
    </row>
    <row r="187" spans="1:35" x14ac:dyDescent="0.25">
      <c r="A187" t="s">
        <v>17</v>
      </c>
      <c r="B187" t="s">
        <v>18</v>
      </c>
      <c r="C187" t="s">
        <v>124</v>
      </c>
      <c r="D187" t="s">
        <v>235</v>
      </c>
      <c r="E187">
        <v>2046040</v>
      </c>
      <c r="F187" t="s">
        <v>41</v>
      </c>
      <c r="G187" t="s">
        <v>36</v>
      </c>
      <c r="H187" t="s">
        <v>42</v>
      </c>
      <c r="I187" s="1">
        <v>44874</v>
      </c>
      <c r="J187" s="1">
        <v>45226</v>
      </c>
      <c r="K187" s="11">
        <f>+Excel_519CONDOR[[#This Row],[Fx.r]]</f>
        <v>45226</v>
      </c>
      <c r="M187" s="1">
        <v>45793</v>
      </c>
      <c r="O187" s="1"/>
      <c r="P187" s="1" t="s">
        <v>25</v>
      </c>
      <c r="Q187" t="s">
        <v>24</v>
      </c>
      <c r="R187" t="s">
        <v>25</v>
      </c>
      <c r="S187" t="s">
        <v>25</v>
      </c>
      <c r="T187" s="5">
        <v>0</v>
      </c>
      <c r="U187" s="5">
        <v>0</v>
      </c>
      <c r="V187" s="5">
        <v>0</v>
      </c>
      <c r="W187" s="5">
        <v>0</v>
      </c>
      <c r="X187" s="6">
        <f>+Excel_519CONDOR[[#This Row],[Ptos.Total]]-Excel_519CONDOR[[#This Row],[Ptos.PO]]</f>
        <v>-29.693999999999999</v>
      </c>
      <c r="Y187" s="6">
        <v>29.693999999999999</v>
      </c>
      <c r="Z187" s="6">
        <v>463.00603899999999</v>
      </c>
      <c r="AA187" s="5">
        <f>+Excel_519CONDOR[[#This Row],[Ptos.Total]]-Excel_519CONDOR[[#This Row],[Ptos.Nilo]]</f>
        <v>-463.00603899999999</v>
      </c>
      <c r="AB187"/>
      <c r="AC187"/>
      <c r="AD187"/>
      <c r="AE187"/>
      <c r="AF187"/>
      <c r="AG187"/>
      <c r="AH187"/>
      <c r="AI187"/>
    </row>
    <row r="188" spans="1:35" x14ac:dyDescent="0.25">
      <c r="A188" t="s">
        <v>17</v>
      </c>
      <c r="B188" t="s">
        <v>18</v>
      </c>
      <c r="C188" t="s">
        <v>124</v>
      </c>
      <c r="D188" t="s">
        <v>236</v>
      </c>
      <c r="E188">
        <v>2046340</v>
      </c>
      <c r="F188" t="s">
        <v>58</v>
      </c>
      <c r="G188" t="s">
        <v>36</v>
      </c>
      <c r="H188" t="s">
        <v>42</v>
      </c>
      <c r="I188" s="1">
        <v>44880</v>
      </c>
      <c r="J188" s="1">
        <v>44972</v>
      </c>
      <c r="K188" s="11">
        <f>+Excel_519CONDOR[[#This Row],[Fx.r]]</f>
        <v>44972</v>
      </c>
      <c r="L188" s="1">
        <v>45205</v>
      </c>
      <c r="M188" s="1">
        <v>45838</v>
      </c>
      <c r="O188" s="1"/>
      <c r="P188" s="1" t="s">
        <v>25</v>
      </c>
      <c r="Q188" t="s">
        <v>24</v>
      </c>
      <c r="R188" t="s">
        <v>25</v>
      </c>
      <c r="S188" t="s">
        <v>25</v>
      </c>
      <c r="T188" s="6">
        <v>0</v>
      </c>
      <c r="U188" s="6">
        <v>0</v>
      </c>
      <c r="V188" s="6">
        <v>0</v>
      </c>
      <c r="W188" s="5">
        <v>0</v>
      </c>
      <c r="X188" s="6">
        <f>+Excel_519CONDOR[[#This Row],[Ptos.Total]]-Excel_519CONDOR[[#This Row],[Ptos.PO]]</f>
        <v>-0.60599999999999998</v>
      </c>
      <c r="Y188" s="6">
        <v>0.60599999999999998</v>
      </c>
      <c r="Z188" s="6">
        <v>0</v>
      </c>
      <c r="AA188" s="5">
        <f>+Excel_519CONDOR[[#This Row],[Ptos.Total]]-Excel_519CONDOR[[#This Row],[Ptos.Nilo]]</f>
        <v>0</v>
      </c>
      <c r="AB188"/>
      <c r="AC188"/>
      <c r="AD188"/>
      <c r="AE188"/>
      <c r="AF188"/>
      <c r="AG188"/>
      <c r="AH188"/>
      <c r="AI188"/>
    </row>
    <row r="189" spans="1:35" x14ac:dyDescent="0.25">
      <c r="A189" t="s">
        <v>17</v>
      </c>
      <c r="B189" t="s">
        <v>18</v>
      </c>
      <c r="C189" t="s">
        <v>124</v>
      </c>
      <c r="D189" t="s">
        <v>237</v>
      </c>
      <c r="E189">
        <v>2046344</v>
      </c>
      <c r="F189" t="s">
        <v>52</v>
      </c>
      <c r="G189" t="s">
        <v>36</v>
      </c>
      <c r="H189" t="s">
        <v>42</v>
      </c>
      <c r="I189" s="1">
        <v>44876</v>
      </c>
      <c r="J189" s="1">
        <v>45043</v>
      </c>
      <c r="K189" s="11">
        <f>+Excel_519CONDOR[[#This Row],[Fx.r]]</f>
        <v>45043</v>
      </c>
      <c r="M189" s="1">
        <v>45838</v>
      </c>
      <c r="O189" s="1"/>
      <c r="P189" s="1" t="s">
        <v>24</v>
      </c>
      <c r="Q189" t="s">
        <v>24</v>
      </c>
      <c r="R189" t="s">
        <v>25</v>
      </c>
      <c r="S189" t="s">
        <v>3583</v>
      </c>
      <c r="T189" s="5">
        <v>0</v>
      </c>
      <c r="U189" s="5">
        <v>0</v>
      </c>
      <c r="V189" s="5">
        <v>0</v>
      </c>
      <c r="W189" s="5">
        <v>0</v>
      </c>
      <c r="X189" s="6">
        <f>+Excel_519CONDOR[[#This Row],[Ptos.Total]]-Excel_519CONDOR[[#This Row],[Ptos.PO]]</f>
        <v>-0.60599999999999998</v>
      </c>
      <c r="Y189" s="6">
        <v>0.60599999999999998</v>
      </c>
      <c r="Z189" s="6">
        <v>0</v>
      </c>
      <c r="AA189" s="5">
        <f>+Excel_519CONDOR[[#This Row],[Ptos.Total]]-Excel_519CONDOR[[#This Row],[Ptos.Nilo]]</f>
        <v>0</v>
      </c>
      <c r="AB189"/>
      <c r="AC189"/>
      <c r="AD189"/>
      <c r="AE189"/>
      <c r="AF189"/>
      <c r="AG189"/>
      <c r="AH189"/>
      <c r="AI189"/>
    </row>
    <row r="190" spans="1:35" x14ac:dyDescent="0.25">
      <c r="A190" t="s">
        <v>17</v>
      </c>
      <c r="B190" t="s">
        <v>18</v>
      </c>
      <c r="C190" t="s">
        <v>124</v>
      </c>
      <c r="D190" t="s">
        <v>238</v>
      </c>
      <c r="E190">
        <v>2046348</v>
      </c>
      <c r="F190" t="s">
        <v>28</v>
      </c>
      <c r="G190" t="s">
        <v>29</v>
      </c>
      <c r="H190" t="s">
        <v>30</v>
      </c>
      <c r="I190" s="1">
        <v>45208</v>
      </c>
      <c r="J190" s="1">
        <v>45226</v>
      </c>
      <c r="K190" s="11">
        <f>+Excel_519CONDOR[[#This Row],[Fx.r]]</f>
        <v>45226</v>
      </c>
      <c r="L190" s="1">
        <v>45565</v>
      </c>
      <c r="M190" s="1"/>
      <c r="N190" s="1">
        <v>45919</v>
      </c>
      <c r="O190" s="1">
        <v>45945</v>
      </c>
      <c r="P190" s="1" t="s">
        <v>25</v>
      </c>
      <c r="Q190" t="s">
        <v>24</v>
      </c>
      <c r="R190" t="s">
        <v>25</v>
      </c>
      <c r="S190" t="s">
        <v>3581</v>
      </c>
      <c r="T190" s="5">
        <v>992.97400357818606</v>
      </c>
      <c r="U190" s="5">
        <v>0</v>
      </c>
      <c r="V190" s="5">
        <v>83.273398109821983</v>
      </c>
      <c r="W190" s="5">
        <v>1076.247401688008</v>
      </c>
      <c r="X190" s="6">
        <f>+Excel_519CONDOR[[#This Row],[Ptos.Total]]-Excel_519CONDOR[[#This Row],[Ptos.PO]]</f>
        <v>248.02797968800803</v>
      </c>
      <c r="Y190" s="6">
        <v>828.21942200000001</v>
      </c>
      <c r="Z190" s="6">
        <v>828.21942200000001</v>
      </c>
      <c r="AA190" s="5">
        <f>+Excel_519CONDOR[[#This Row],[Ptos.Total]]-Excel_519CONDOR[[#This Row],[Ptos.Nilo]]</f>
        <v>248.02797968800803</v>
      </c>
      <c r="AB190"/>
      <c r="AC190"/>
      <c r="AD190"/>
      <c r="AE190"/>
      <c r="AF190"/>
      <c r="AG190"/>
      <c r="AH190"/>
      <c r="AI190"/>
    </row>
    <row r="191" spans="1:35" x14ac:dyDescent="0.25">
      <c r="A191" t="s">
        <v>17</v>
      </c>
      <c r="B191" t="s">
        <v>18</v>
      </c>
      <c r="C191" t="s">
        <v>124</v>
      </c>
      <c r="D191" t="s">
        <v>239</v>
      </c>
      <c r="E191">
        <v>2046519</v>
      </c>
      <c r="F191" t="s">
        <v>60</v>
      </c>
      <c r="G191" t="s">
        <v>22</v>
      </c>
      <c r="H191" t="s">
        <v>23</v>
      </c>
      <c r="I191" s="1">
        <v>45278</v>
      </c>
      <c r="J191" s="1">
        <v>45443</v>
      </c>
      <c r="K191" s="11">
        <f>+Excel_519CONDOR[[#This Row],[Fx.r]]</f>
        <v>45443</v>
      </c>
      <c r="L191" s="1">
        <v>45518</v>
      </c>
      <c r="M191" s="1"/>
      <c r="N191" s="1">
        <v>45915</v>
      </c>
      <c r="O191" s="1">
        <v>45923</v>
      </c>
      <c r="P191" s="1" t="s">
        <v>24</v>
      </c>
      <c r="Q191" t="s">
        <v>24</v>
      </c>
      <c r="R191" t="s">
        <v>25</v>
      </c>
      <c r="S191" t="s">
        <v>3582</v>
      </c>
      <c r="T191" s="5">
        <v>339.89999788254499</v>
      </c>
      <c r="U191" s="5">
        <v>97.449997127056122</v>
      </c>
      <c r="V191" s="5">
        <v>35.14459952016324</v>
      </c>
      <c r="W191" s="5">
        <v>472.49459452976436</v>
      </c>
      <c r="X191" s="6">
        <f>+Excel_519CONDOR[[#This Row],[Ptos.Total]]-Excel_519CONDOR[[#This Row],[Ptos.PO]]</f>
        <v>-190.6375894702357</v>
      </c>
      <c r="Y191" s="6">
        <v>663.13218400000005</v>
      </c>
      <c r="Z191" s="6">
        <v>704.97153700000013</v>
      </c>
      <c r="AA191" s="5">
        <f>+Excel_519CONDOR[[#This Row],[Ptos.Total]]-Excel_519CONDOR[[#This Row],[Ptos.Nilo]]</f>
        <v>-232.47694247023577</v>
      </c>
      <c r="AB191"/>
      <c r="AC191"/>
      <c r="AD191"/>
      <c r="AE191"/>
      <c r="AF191"/>
      <c r="AG191"/>
      <c r="AH191"/>
      <c r="AI191"/>
    </row>
    <row r="192" spans="1:35" x14ac:dyDescent="0.25">
      <c r="A192" t="s">
        <v>17</v>
      </c>
      <c r="B192" t="s">
        <v>18</v>
      </c>
      <c r="C192" t="s">
        <v>124</v>
      </c>
      <c r="D192" t="s">
        <v>240</v>
      </c>
      <c r="E192">
        <v>2046520</v>
      </c>
      <c r="F192" t="s">
        <v>241</v>
      </c>
      <c r="G192" t="s">
        <v>29</v>
      </c>
      <c r="H192" t="s">
        <v>30</v>
      </c>
      <c r="I192" s="1">
        <v>44879</v>
      </c>
      <c r="J192" s="1">
        <v>45257</v>
      </c>
      <c r="K192" s="11">
        <f>+Excel_519CONDOR[[#This Row],[Fx.r]]</f>
        <v>45257</v>
      </c>
      <c r="L192" s="1">
        <v>45245</v>
      </c>
      <c r="M192" s="1"/>
      <c r="N192" s="1">
        <v>45351</v>
      </c>
      <c r="O192" s="1">
        <v>45394</v>
      </c>
      <c r="P192" s="1" t="s">
        <v>24</v>
      </c>
      <c r="Q192" t="s">
        <v>24</v>
      </c>
      <c r="R192" t="s">
        <v>25</v>
      </c>
      <c r="S192" t="s">
        <v>3583</v>
      </c>
      <c r="T192" s="5">
        <v>0</v>
      </c>
      <c r="U192" s="5">
        <v>0</v>
      </c>
      <c r="V192" s="5">
        <v>0</v>
      </c>
      <c r="W192" s="5">
        <v>0</v>
      </c>
      <c r="X192" s="6">
        <f>+Excel_519CONDOR[[#This Row],[Ptos.Total]]-Excel_519CONDOR[[#This Row],[Ptos.PO]]</f>
        <v>-348.83261300000004</v>
      </c>
      <c r="Y192" s="6">
        <v>348.83261300000004</v>
      </c>
      <c r="Z192" s="6">
        <v>404.05034599999999</v>
      </c>
      <c r="AA192" s="5">
        <f>+Excel_519CONDOR[[#This Row],[Ptos.Total]]-Excel_519CONDOR[[#This Row],[Ptos.Nilo]]</f>
        <v>-404.05034599999999</v>
      </c>
      <c r="AB192"/>
      <c r="AC192"/>
      <c r="AD192"/>
      <c r="AE192"/>
      <c r="AF192"/>
      <c r="AG192"/>
      <c r="AH192"/>
      <c r="AI192"/>
    </row>
    <row r="193" spans="1:35" x14ac:dyDescent="0.25">
      <c r="A193" t="s">
        <v>17</v>
      </c>
      <c r="B193" t="s">
        <v>18</v>
      </c>
      <c r="C193" t="s">
        <v>124</v>
      </c>
      <c r="D193" t="s">
        <v>242</v>
      </c>
      <c r="E193">
        <v>2046523</v>
      </c>
      <c r="F193" t="s">
        <v>118</v>
      </c>
      <c r="G193" t="s">
        <v>22</v>
      </c>
      <c r="H193" t="s">
        <v>23</v>
      </c>
      <c r="I193" s="1">
        <v>44881</v>
      </c>
      <c r="J193" s="1">
        <v>45378</v>
      </c>
      <c r="K193" s="11">
        <f>+Excel_519CONDOR[[#This Row],[Fx.r]]</f>
        <v>45378</v>
      </c>
      <c r="L193" s="1">
        <v>45357</v>
      </c>
      <c r="M193" s="1"/>
      <c r="N193" s="1">
        <v>45440</v>
      </c>
      <c r="O193" s="1">
        <v>45475</v>
      </c>
      <c r="P193" s="1" t="s">
        <v>24</v>
      </c>
      <c r="Q193" t="s">
        <v>24</v>
      </c>
      <c r="R193" t="s">
        <v>25</v>
      </c>
      <c r="S193" t="s">
        <v>3503</v>
      </c>
      <c r="T193" s="5">
        <v>553.69200048345328</v>
      </c>
      <c r="U193" s="5">
        <v>136.14999598264694</v>
      </c>
      <c r="V193" s="5">
        <v>52.588900504658341</v>
      </c>
      <c r="W193" s="5">
        <v>742.43089697075857</v>
      </c>
      <c r="X193" s="6">
        <f>+Excel_519CONDOR[[#This Row],[Ptos.Total]]-Excel_519CONDOR[[#This Row],[Ptos.PO]]</f>
        <v>-256.70531802924143</v>
      </c>
      <c r="Y193" s="6">
        <v>999.13621499999999</v>
      </c>
      <c r="Z193" s="6">
        <v>999.13621500000022</v>
      </c>
      <c r="AA193" s="5">
        <f>+Excel_519CONDOR[[#This Row],[Ptos.Total]]-Excel_519CONDOR[[#This Row],[Ptos.Nilo]]</f>
        <v>-256.70531802924165</v>
      </c>
      <c r="AB193"/>
      <c r="AC193"/>
      <c r="AD193"/>
      <c r="AE193"/>
      <c r="AF193"/>
      <c r="AG193"/>
      <c r="AH193"/>
      <c r="AI193"/>
    </row>
    <row r="194" spans="1:35" x14ac:dyDescent="0.25">
      <c r="A194" t="s">
        <v>17</v>
      </c>
      <c r="B194" t="s">
        <v>18</v>
      </c>
      <c r="C194" t="s">
        <v>124</v>
      </c>
      <c r="D194" t="s">
        <v>243</v>
      </c>
      <c r="E194">
        <v>2046856</v>
      </c>
      <c r="F194" t="s">
        <v>244</v>
      </c>
      <c r="G194" t="s">
        <v>22</v>
      </c>
      <c r="H194" t="s">
        <v>23</v>
      </c>
      <c r="I194" s="1">
        <v>44929</v>
      </c>
      <c r="J194" s="1">
        <v>45067</v>
      </c>
      <c r="K194" s="11">
        <f>+Excel_519CONDOR[[#This Row],[Fx.r]]</f>
        <v>45067</v>
      </c>
      <c r="L194" s="1">
        <v>45243</v>
      </c>
      <c r="M194" s="1"/>
      <c r="N194" s="1">
        <v>45351</v>
      </c>
      <c r="O194" s="1">
        <v>45404</v>
      </c>
      <c r="P194" s="1" t="s">
        <v>24</v>
      </c>
      <c r="Q194" t="s">
        <v>24</v>
      </c>
      <c r="R194" t="s">
        <v>25</v>
      </c>
      <c r="S194" t="s">
        <v>3583</v>
      </c>
      <c r="T194" s="5">
        <v>0</v>
      </c>
      <c r="U194" s="5">
        <v>0</v>
      </c>
      <c r="V194" s="5">
        <v>0</v>
      </c>
      <c r="W194" s="5">
        <v>0</v>
      </c>
      <c r="X194" s="6">
        <f>+Excel_519CONDOR[[#This Row],[Ptos.Total]]-Excel_519CONDOR[[#This Row],[Ptos.PO]]</f>
        <v>-564.09530200000006</v>
      </c>
      <c r="Y194" s="6">
        <v>564.09530200000006</v>
      </c>
      <c r="Z194" s="6">
        <v>564.09530199999995</v>
      </c>
      <c r="AA194" s="5">
        <f>+Excel_519CONDOR[[#This Row],[Ptos.Total]]-Excel_519CONDOR[[#This Row],[Ptos.Nilo]]</f>
        <v>-564.09530199999995</v>
      </c>
      <c r="AB194"/>
      <c r="AC194"/>
      <c r="AD194"/>
      <c r="AE194"/>
      <c r="AF194"/>
      <c r="AG194"/>
      <c r="AH194"/>
      <c r="AI194"/>
    </row>
    <row r="195" spans="1:35" x14ac:dyDescent="0.25">
      <c r="A195" t="s">
        <v>17</v>
      </c>
      <c r="B195" t="s">
        <v>18</v>
      </c>
      <c r="C195" t="s">
        <v>124</v>
      </c>
      <c r="D195" t="s">
        <v>245</v>
      </c>
      <c r="E195">
        <v>2046859</v>
      </c>
      <c r="F195" t="s">
        <v>125</v>
      </c>
      <c r="G195" t="s">
        <v>29</v>
      </c>
      <c r="H195" t="s">
        <v>30</v>
      </c>
      <c r="I195" s="1">
        <v>44876</v>
      </c>
      <c r="J195" s="1">
        <v>44992</v>
      </c>
      <c r="K195" s="11">
        <f>+Excel_519CONDOR[[#This Row],[Fx.r]]</f>
        <v>44992</v>
      </c>
      <c r="L195" s="1">
        <v>45205</v>
      </c>
      <c r="M195" s="1"/>
      <c r="N195" s="1">
        <v>45575</v>
      </c>
      <c r="O195" s="1">
        <v>45607</v>
      </c>
      <c r="P195" s="1" t="s">
        <v>25</v>
      </c>
      <c r="Q195" t="s">
        <v>24</v>
      </c>
      <c r="R195" t="s">
        <v>25</v>
      </c>
      <c r="S195" t="s">
        <v>3503</v>
      </c>
      <c r="T195" s="5">
        <v>283.9099987745285</v>
      </c>
      <c r="U195" s="5">
        <v>74.22999781370163</v>
      </c>
      <c r="V195" s="5">
        <v>33.702899645055084</v>
      </c>
      <c r="W195" s="5">
        <v>391.84289623328522</v>
      </c>
      <c r="X195" s="6">
        <f>+Excel_519CONDOR[[#This Row],[Ptos.Total]]-Excel_519CONDOR[[#This Row],[Ptos.PO]]</f>
        <v>98.095073233285234</v>
      </c>
      <c r="Y195" s="6">
        <v>293.74782299999998</v>
      </c>
      <c r="Z195" s="6">
        <v>293.74782299999993</v>
      </c>
      <c r="AA195" s="5">
        <f>+Excel_519CONDOR[[#This Row],[Ptos.Total]]-Excel_519CONDOR[[#This Row],[Ptos.Nilo]]</f>
        <v>98.095073233285291</v>
      </c>
      <c r="AB195"/>
      <c r="AC195"/>
      <c r="AD195"/>
      <c r="AE195"/>
      <c r="AF195"/>
      <c r="AG195"/>
      <c r="AH195"/>
      <c r="AI195"/>
    </row>
    <row r="196" spans="1:35" x14ac:dyDescent="0.25">
      <c r="A196" t="s">
        <v>17</v>
      </c>
      <c r="B196" t="s">
        <v>18</v>
      </c>
      <c r="C196" t="s">
        <v>124</v>
      </c>
      <c r="D196" t="s">
        <v>246</v>
      </c>
      <c r="E196">
        <v>2046862</v>
      </c>
      <c r="F196" t="s">
        <v>58</v>
      </c>
      <c r="G196" t="s">
        <v>36</v>
      </c>
      <c r="H196" t="s">
        <v>42</v>
      </c>
      <c r="I196" s="1">
        <v>44879</v>
      </c>
      <c r="J196" s="1">
        <v>44986</v>
      </c>
      <c r="K196" s="11">
        <f>+Excel_519CONDOR[[#This Row],[Fx.r]]</f>
        <v>44986</v>
      </c>
      <c r="L196" s="1">
        <v>44987</v>
      </c>
      <c r="M196" s="1">
        <v>45838</v>
      </c>
      <c r="O196" s="1"/>
      <c r="P196" s="1" t="s">
        <v>24</v>
      </c>
      <c r="Q196" t="s">
        <v>24</v>
      </c>
      <c r="R196" t="s">
        <v>25</v>
      </c>
      <c r="S196" t="s">
        <v>25</v>
      </c>
      <c r="T196" s="5">
        <v>0</v>
      </c>
      <c r="U196" s="5">
        <v>0</v>
      </c>
      <c r="V196" s="5">
        <v>0</v>
      </c>
      <c r="W196" s="5">
        <v>0</v>
      </c>
      <c r="X196" s="6">
        <f>+Excel_519CONDOR[[#This Row],[Ptos.Total]]-Excel_519CONDOR[[#This Row],[Ptos.PO]]</f>
        <v>0</v>
      </c>
      <c r="Y196" s="6">
        <v>0</v>
      </c>
      <c r="Z196" s="6">
        <v>0</v>
      </c>
      <c r="AA196" s="5">
        <f>+Excel_519CONDOR[[#This Row],[Ptos.Total]]-Excel_519CONDOR[[#This Row],[Ptos.Nilo]]</f>
        <v>0</v>
      </c>
      <c r="AB196"/>
      <c r="AC196"/>
      <c r="AD196"/>
      <c r="AE196"/>
      <c r="AF196"/>
      <c r="AG196"/>
      <c r="AH196"/>
      <c r="AI196"/>
    </row>
    <row r="197" spans="1:35" x14ac:dyDescent="0.25">
      <c r="A197" t="s">
        <v>17</v>
      </c>
      <c r="B197" t="s">
        <v>18</v>
      </c>
      <c r="C197" t="s">
        <v>124</v>
      </c>
      <c r="D197" t="s">
        <v>247</v>
      </c>
      <c r="E197">
        <v>2053553</v>
      </c>
      <c r="F197" t="s">
        <v>41</v>
      </c>
      <c r="G197" t="s">
        <v>36</v>
      </c>
      <c r="H197" t="s">
        <v>42</v>
      </c>
      <c r="I197" s="1">
        <v>45083</v>
      </c>
      <c r="J197" s="1">
        <v>45308</v>
      </c>
      <c r="K197" s="11">
        <f>+Excel_519CONDOR[[#This Row],[Fx.r]]</f>
        <v>45308</v>
      </c>
      <c r="M197" s="1">
        <v>45838</v>
      </c>
      <c r="O197" s="1"/>
      <c r="P197" s="1" t="s">
        <v>24</v>
      </c>
      <c r="Q197" t="s">
        <v>24</v>
      </c>
      <c r="R197" t="s">
        <v>25</v>
      </c>
      <c r="S197" t="s">
        <v>25</v>
      </c>
      <c r="T197" s="5">
        <v>0</v>
      </c>
      <c r="U197" s="5">
        <v>0</v>
      </c>
      <c r="V197" s="5">
        <v>0</v>
      </c>
      <c r="W197" s="5">
        <v>0</v>
      </c>
      <c r="X197" s="6">
        <f>+Excel_519CONDOR[[#This Row],[Ptos.Total]]-Excel_519CONDOR[[#This Row],[Ptos.PO]]</f>
        <v>-2.4239999999999999</v>
      </c>
      <c r="Y197" s="6">
        <v>2.4239999999999999</v>
      </c>
      <c r="Z197" s="6">
        <v>2.4239999999999999</v>
      </c>
      <c r="AA197" s="5">
        <f>+Excel_519CONDOR[[#This Row],[Ptos.Total]]-Excel_519CONDOR[[#This Row],[Ptos.Nilo]]</f>
        <v>-2.4239999999999999</v>
      </c>
      <c r="AB197"/>
      <c r="AC197"/>
      <c r="AD197"/>
      <c r="AE197"/>
      <c r="AF197"/>
      <c r="AG197"/>
      <c r="AH197"/>
      <c r="AI197"/>
    </row>
    <row r="198" spans="1:35" x14ac:dyDescent="0.25">
      <c r="A198" t="s">
        <v>17</v>
      </c>
      <c r="B198" t="s">
        <v>18</v>
      </c>
      <c r="C198" t="s">
        <v>124</v>
      </c>
      <c r="D198" t="s">
        <v>248</v>
      </c>
      <c r="E198">
        <v>2053554</v>
      </c>
      <c r="F198" t="s">
        <v>52</v>
      </c>
      <c r="G198" t="s">
        <v>36</v>
      </c>
      <c r="H198" t="s">
        <v>42</v>
      </c>
      <c r="I198" s="1">
        <v>45083</v>
      </c>
      <c r="J198" s="1">
        <v>45250</v>
      </c>
      <c r="K198" s="11">
        <f>+Excel_519CONDOR[[#This Row],[Fx.r]]</f>
        <v>45250</v>
      </c>
      <c r="M198" s="1">
        <v>45497</v>
      </c>
      <c r="O198" s="1"/>
      <c r="P198" s="1" t="s">
        <v>25</v>
      </c>
      <c r="Q198" t="s">
        <v>24</v>
      </c>
      <c r="R198" t="s">
        <v>25</v>
      </c>
      <c r="S198" t="s">
        <v>25</v>
      </c>
      <c r="T198" s="6">
        <v>0</v>
      </c>
      <c r="U198" s="6">
        <v>0</v>
      </c>
      <c r="V198" s="6">
        <v>0</v>
      </c>
      <c r="W198" s="5">
        <v>0</v>
      </c>
      <c r="X198" s="6">
        <f>+Excel_519CONDOR[[#This Row],[Ptos.Total]]-Excel_519CONDOR[[#This Row],[Ptos.PO]]</f>
        <v>0</v>
      </c>
      <c r="Y198" s="6">
        <v>0</v>
      </c>
      <c r="Z198" s="6">
        <v>0</v>
      </c>
      <c r="AA198" s="5">
        <f>+Excel_519CONDOR[[#This Row],[Ptos.Total]]-Excel_519CONDOR[[#This Row],[Ptos.Nilo]]</f>
        <v>0</v>
      </c>
      <c r="AB198"/>
      <c r="AC198"/>
      <c r="AD198"/>
      <c r="AE198"/>
      <c r="AF198"/>
      <c r="AG198"/>
      <c r="AH198"/>
      <c r="AI198"/>
    </row>
    <row r="199" spans="1:35" x14ac:dyDescent="0.25">
      <c r="A199" t="s">
        <v>17</v>
      </c>
      <c r="B199" t="s">
        <v>18</v>
      </c>
      <c r="C199" t="s">
        <v>124</v>
      </c>
      <c r="D199" t="s">
        <v>249</v>
      </c>
      <c r="E199">
        <v>2053556</v>
      </c>
      <c r="F199" t="s">
        <v>164</v>
      </c>
      <c r="G199" t="s">
        <v>22</v>
      </c>
      <c r="H199" t="s">
        <v>23</v>
      </c>
      <c r="I199" s="1">
        <v>45083</v>
      </c>
      <c r="J199" s="1">
        <v>45259</v>
      </c>
      <c r="K199" s="11">
        <f>+Excel_519CONDOR[[#This Row],[Fx.r]]</f>
        <v>45259</v>
      </c>
      <c r="L199" s="1">
        <v>45371</v>
      </c>
      <c r="M199" s="1"/>
      <c r="N199" s="1">
        <v>45728</v>
      </c>
      <c r="O199" s="1">
        <v>45742</v>
      </c>
      <c r="P199" s="1" t="s">
        <v>25</v>
      </c>
      <c r="Q199" t="s">
        <v>24</v>
      </c>
      <c r="R199" t="s">
        <v>25</v>
      </c>
      <c r="S199" t="s">
        <v>3565</v>
      </c>
      <c r="T199" s="5">
        <v>513.25999852269888</v>
      </c>
      <c r="U199" s="5">
        <v>0</v>
      </c>
      <c r="V199" s="5">
        <v>50.24179850633891</v>
      </c>
      <c r="W199" s="5">
        <v>563.50179702903779</v>
      </c>
      <c r="X199" s="6">
        <f>+Excel_519CONDOR[[#This Row],[Ptos.Total]]-Excel_519CONDOR[[#This Row],[Ptos.PO]]</f>
        <v>-217.41461597096225</v>
      </c>
      <c r="Y199" s="6">
        <v>780.91641300000003</v>
      </c>
      <c r="Z199" s="6">
        <v>780.91641299999992</v>
      </c>
      <c r="AA199" s="5">
        <f>+Excel_519CONDOR[[#This Row],[Ptos.Total]]-Excel_519CONDOR[[#This Row],[Ptos.Nilo]]</f>
        <v>-217.41461597096213</v>
      </c>
      <c r="AB199"/>
      <c r="AC199"/>
      <c r="AD199"/>
      <c r="AE199"/>
      <c r="AF199"/>
      <c r="AG199"/>
      <c r="AH199"/>
      <c r="AI199"/>
    </row>
    <row r="200" spans="1:35" x14ac:dyDescent="0.25">
      <c r="A200" t="s">
        <v>17</v>
      </c>
      <c r="B200" t="s">
        <v>18</v>
      </c>
      <c r="C200" t="s">
        <v>124</v>
      </c>
      <c r="D200" t="s">
        <v>250</v>
      </c>
      <c r="E200">
        <v>2053558</v>
      </c>
      <c r="F200" t="s">
        <v>251</v>
      </c>
      <c r="G200" t="s">
        <v>46</v>
      </c>
      <c r="H200" t="s">
        <v>47</v>
      </c>
      <c r="I200" s="1">
        <v>45083</v>
      </c>
      <c r="J200" s="1">
        <v>45259</v>
      </c>
      <c r="K200" s="11">
        <f>+Excel_519CONDOR[[#This Row],[Fx.r]]</f>
        <v>45259</v>
      </c>
      <c r="L200" s="1">
        <v>45568</v>
      </c>
      <c r="M200" s="1"/>
      <c r="O200" s="1"/>
      <c r="P200" s="1" t="s">
        <v>25</v>
      </c>
      <c r="Q200" t="s">
        <v>24</v>
      </c>
      <c r="R200" t="s">
        <v>25</v>
      </c>
      <c r="S200" t="s">
        <v>3565</v>
      </c>
      <c r="T200" s="5">
        <v>748.22149963874745</v>
      </c>
      <c r="U200" s="5">
        <v>0</v>
      </c>
      <c r="V200" s="5">
        <v>65.925297301293199</v>
      </c>
      <c r="W200" s="5">
        <v>814.14679694004064</v>
      </c>
      <c r="X200" s="6">
        <f>+Excel_519CONDOR[[#This Row],[Ptos.Total]]-Excel_519CONDOR[[#This Row],[Ptos.PO]]</f>
        <v>-107.16290305995949</v>
      </c>
      <c r="Y200" s="6">
        <v>921.30970000000013</v>
      </c>
      <c r="Z200" s="6">
        <v>921.30970000000013</v>
      </c>
      <c r="AA200" s="5">
        <f>+Excel_519CONDOR[[#This Row],[Ptos.Total]]-Excel_519CONDOR[[#This Row],[Ptos.Nilo]]</f>
        <v>-107.16290305995949</v>
      </c>
      <c r="AB200"/>
      <c r="AC200"/>
      <c r="AD200"/>
      <c r="AE200"/>
      <c r="AF200"/>
      <c r="AG200"/>
      <c r="AH200"/>
      <c r="AI200"/>
    </row>
    <row r="201" spans="1:35" x14ac:dyDescent="0.25">
      <c r="A201" t="s">
        <v>17</v>
      </c>
      <c r="B201" t="s">
        <v>18</v>
      </c>
      <c r="C201" t="s">
        <v>124</v>
      </c>
      <c r="D201" t="s">
        <v>252</v>
      </c>
      <c r="E201">
        <v>2053576</v>
      </c>
      <c r="F201" t="s">
        <v>118</v>
      </c>
      <c r="G201" t="s">
        <v>22</v>
      </c>
      <c r="H201" t="s">
        <v>23</v>
      </c>
      <c r="I201" s="1">
        <v>45083</v>
      </c>
      <c r="J201" s="1">
        <v>45241</v>
      </c>
      <c r="K201" s="11">
        <f>+Excel_519CONDOR[[#This Row],[Fx.r]]</f>
        <v>45241</v>
      </c>
      <c r="L201" s="1">
        <v>45250</v>
      </c>
      <c r="M201" s="1"/>
      <c r="N201" s="1">
        <v>45517</v>
      </c>
      <c r="O201" s="1">
        <v>45530</v>
      </c>
      <c r="P201" s="1" t="s">
        <v>25</v>
      </c>
      <c r="Q201" t="s">
        <v>24</v>
      </c>
      <c r="R201" t="s">
        <v>25</v>
      </c>
      <c r="S201" t="s">
        <v>3565</v>
      </c>
      <c r="T201" s="5">
        <v>244.1600005030632</v>
      </c>
      <c r="U201" s="5">
        <v>0</v>
      </c>
      <c r="V201" s="5">
        <v>26.859399662627283</v>
      </c>
      <c r="W201" s="5">
        <v>271.01940016569051</v>
      </c>
      <c r="X201" s="6">
        <f>+Excel_519CONDOR[[#This Row],[Ptos.Total]]-Excel_519CONDOR[[#This Row],[Ptos.PO]]</f>
        <v>-154.29657583430952</v>
      </c>
      <c r="Y201" s="6">
        <v>425.31597600000003</v>
      </c>
      <c r="Z201" s="6">
        <v>425.31597599999998</v>
      </c>
      <c r="AA201" s="5">
        <f>+Excel_519CONDOR[[#This Row],[Ptos.Total]]-Excel_519CONDOR[[#This Row],[Ptos.Nilo]]</f>
        <v>-154.29657583430946</v>
      </c>
      <c r="AB201"/>
      <c r="AC201"/>
      <c r="AD201"/>
      <c r="AE201"/>
      <c r="AF201"/>
      <c r="AG201"/>
      <c r="AH201"/>
      <c r="AI201"/>
    </row>
    <row r="202" spans="1:35" x14ac:dyDescent="0.25">
      <c r="A202" t="s">
        <v>17</v>
      </c>
      <c r="B202" t="s">
        <v>18</v>
      </c>
      <c r="C202" t="s">
        <v>124</v>
      </c>
      <c r="D202" t="s">
        <v>253</v>
      </c>
      <c r="E202">
        <v>2053577</v>
      </c>
      <c r="F202" t="s">
        <v>121</v>
      </c>
      <c r="G202" t="s">
        <v>22</v>
      </c>
      <c r="H202" t="s">
        <v>23</v>
      </c>
      <c r="I202" s="1">
        <v>45083</v>
      </c>
      <c r="J202" s="1">
        <v>45240</v>
      </c>
      <c r="K202" s="11">
        <f>+Excel_519CONDOR[[#This Row],[Fx.r]]</f>
        <v>45240</v>
      </c>
      <c r="L202" s="1">
        <v>45481</v>
      </c>
      <c r="M202" s="1"/>
      <c r="N202" s="1">
        <v>45601</v>
      </c>
      <c r="O202" s="1">
        <v>45621</v>
      </c>
      <c r="P202" s="1" t="s">
        <v>24</v>
      </c>
      <c r="Q202" t="s">
        <v>24</v>
      </c>
      <c r="R202" t="s">
        <v>25</v>
      </c>
      <c r="S202" t="s">
        <v>3565</v>
      </c>
      <c r="T202" s="5">
        <v>157.27000165730715</v>
      </c>
      <c r="U202" s="5">
        <v>0</v>
      </c>
      <c r="V202" s="5">
        <v>21.071800304685524</v>
      </c>
      <c r="W202" s="5">
        <v>178.34180196199267</v>
      </c>
      <c r="X202" s="6">
        <f>+Excel_519CONDOR[[#This Row],[Ptos.Total]]-Excel_519CONDOR[[#This Row],[Ptos.PO]]</f>
        <v>-160.3394110380074</v>
      </c>
      <c r="Y202" s="6">
        <v>338.68121300000007</v>
      </c>
      <c r="Z202" s="6">
        <v>338.68121299999996</v>
      </c>
      <c r="AA202" s="5">
        <f>+Excel_519CONDOR[[#This Row],[Ptos.Total]]-Excel_519CONDOR[[#This Row],[Ptos.Nilo]]</f>
        <v>-160.33941103800728</v>
      </c>
      <c r="AB202"/>
      <c r="AC202"/>
      <c r="AD202"/>
      <c r="AE202"/>
      <c r="AF202"/>
      <c r="AG202"/>
      <c r="AH202"/>
      <c r="AI202"/>
    </row>
    <row r="203" spans="1:35" x14ac:dyDescent="0.25">
      <c r="A203" t="s">
        <v>17</v>
      </c>
      <c r="B203" t="s">
        <v>18</v>
      </c>
      <c r="C203" t="s">
        <v>124</v>
      </c>
      <c r="D203" t="s">
        <v>254</v>
      </c>
      <c r="E203">
        <v>2053628</v>
      </c>
      <c r="F203" t="s">
        <v>60</v>
      </c>
      <c r="G203" t="s">
        <v>22</v>
      </c>
      <c r="H203" t="s">
        <v>23</v>
      </c>
      <c r="I203" s="1">
        <v>45083</v>
      </c>
      <c r="J203" s="1">
        <v>45237</v>
      </c>
      <c r="K203" s="11">
        <f>+Excel_519CONDOR[[#This Row],[Fx.r]]</f>
        <v>45237</v>
      </c>
      <c r="L203" s="1">
        <v>45247</v>
      </c>
      <c r="M203" s="1"/>
      <c r="N203" s="1">
        <v>45614</v>
      </c>
      <c r="O203" s="1">
        <v>45637</v>
      </c>
      <c r="P203" s="1" t="s">
        <v>25</v>
      </c>
      <c r="Q203" t="s">
        <v>24</v>
      </c>
      <c r="R203" t="s">
        <v>25</v>
      </c>
      <c r="S203" t="s">
        <v>3565</v>
      </c>
      <c r="T203" s="5">
        <v>36.710000388324261</v>
      </c>
      <c r="U203" s="5">
        <v>0</v>
      </c>
      <c r="V203" s="5">
        <v>12.428900145391374</v>
      </c>
      <c r="W203" s="5">
        <v>49.138900533715635</v>
      </c>
      <c r="X203" s="6">
        <f>+Excel_519CONDOR[[#This Row],[Ptos.Total]]-Excel_519CONDOR[[#This Row],[Ptos.PO]]</f>
        <v>-13.178499466284364</v>
      </c>
      <c r="Y203" s="6">
        <v>62.317399999999999</v>
      </c>
      <c r="Z203" s="6">
        <v>63.208576000000008</v>
      </c>
      <c r="AA203" s="5">
        <f>+Excel_519CONDOR[[#This Row],[Ptos.Total]]-Excel_519CONDOR[[#This Row],[Ptos.Nilo]]</f>
        <v>-14.069675466284373</v>
      </c>
      <c r="AB203"/>
      <c r="AC203"/>
      <c r="AD203"/>
      <c r="AE203"/>
      <c r="AF203"/>
      <c r="AG203"/>
      <c r="AH203"/>
      <c r="AI203"/>
    </row>
    <row r="204" spans="1:35" x14ac:dyDescent="0.25">
      <c r="A204" t="s">
        <v>17</v>
      </c>
      <c r="B204" t="s">
        <v>18</v>
      </c>
      <c r="C204" t="s">
        <v>124</v>
      </c>
      <c r="D204" t="s">
        <v>255</v>
      </c>
      <c r="E204">
        <v>2054953</v>
      </c>
      <c r="F204" t="s">
        <v>121</v>
      </c>
      <c r="G204" t="s">
        <v>22</v>
      </c>
      <c r="H204" t="s">
        <v>23</v>
      </c>
      <c r="I204" s="1">
        <v>45097</v>
      </c>
      <c r="J204" s="1">
        <v>45118</v>
      </c>
      <c r="K204" s="11">
        <f>+Excel_519CONDOR[[#This Row],[Fx.r]]</f>
        <v>45118</v>
      </c>
      <c r="L204" s="1">
        <v>45271</v>
      </c>
      <c r="M204" s="1"/>
      <c r="N204" s="1">
        <v>45391</v>
      </c>
      <c r="O204" s="1">
        <v>45420</v>
      </c>
      <c r="P204" s="1" t="s">
        <v>25</v>
      </c>
      <c r="Q204" t="s">
        <v>24</v>
      </c>
      <c r="R204" t="s">
        <v>25</v>
      </c>
      <c r="S204" t="s">
        <v>3583</v>
      </c>
      <c r="T204" s="5">
        <v>1107.2400047145784</v>
      </c>
      <c r="U204" s="5">
        <v>201.19999355077744</v>
      </c>
      <c r="V204" s="5">
        <v>87.837801162202595</v>
      </c>
      <c r="W204" s="5">
        <v>1396.2777994275584</v>
      </c>
      <c r="X204" s="6">
        <f>+Excel_519CONDOR[[#This Row],[Ptos.Total]]-Excel_519CONDOR[[#This Row],[Ptos.PO]]</f>
        <v>-305.07399157244186</v>
      </c>
      <c r="Y204" s="6">
        <v>1701.3517910000003</v>
      </c>
      <c r="Z204" s="6">
        <v>1701.351791</v>
      </c>
      <c r="AA204" s="5">
        <f>+Excel_519CONDOR[[#This Row],[Ptos.Total]]-Excel_519CONDOR[[#This Row],[Ptos.Nilo]]</f>
        <v>-305.07399157244163</v>
      </c>
      <c r="AB204"/>
      <c r="AC204"/>
      <c r="AD204"/>
      <c r="AE204"/>
      <c r="AF204"/>
      <c r="AG204"/>
      <c r="AH204"/>
      <c r="AI204"/>
    </row>
    <row r="205" spans="1:35" x14ac:dyDescent="0.25">
      <c r="A205" t="s">
        <v>17</v>
      </c>
      <c r="B205" t="s">
        <v>18</v>
      </c>
      <c r="C205" t="s">
        <v>124</v>
      </c>
      <c r="D205" t="s">
        <v>256</v>
      </c>
      <c r="E205">
        <v>2055668</v>
      </c>
      <c r="F205" t="s">
        <v>28</v>
      </c>
      <c r="G205" t="s">
        <v>29</v>
      </c>
      <c r="H205" t="s">
        <v>30</v>
      </c>
      <c r="I205" s="1">
        <v>44999</v>
      </c>
      <c r="J205" s="1">
        <v>45001</v>
      </c>
      <c r="K205" s="11">
        <f>+Excel_519CONDOR[[#This Row],[Fx.r]]</f>
        <v>45001</v>
      </c>
      <c r="L205" s="1">
        <v>45160</v>
      </c>
      <c r="M205" s="1"/>
      <c r="N205" s="1">
        <v>45754</v>
      </c>
      <c r="O205" s="1">
        <v>45758</v>
      </c>
      <c r="P205" s="1" t="s">
        <v>25</v>
      </c>
      <c r="Q205" t="s">
        <v>24</v>
      </c>
      <c r="R205" t="s">
        <v>25</v>
      </c>
      <c r="S205" t="s">
        <v>3503</v>
      </c>
      <c r="T205" s="5">
        <v>220.9099991992116</v>
      </c>
      <c r="U205" s="5">
        <v>4.4900000095367432</v>
      </c>
      <c r="V205" s="5">
        <v>29.061199919703597</v>
      </c>
      <c r="W205" s="5">
        <v>254.46119912845194</v>
      </c>
      <c r="X205" s="6">
        <f>+Excel_519CONDOR[[#This Row],[Ptos.Total]]-Excel_519CONDOR[[#This Row],[Ptos.PO]]</f>
        <v>27.112397128451903</v>
      </c>
      <c r="Y205" s="6">
        <v>227.34880200000003</v>
      </c>
      <c r="Z205" s="6">
        <v>224.14359999999999</v>
      </c>
      <c r="AA205" s="5">
        <f>+Excel_519CONDOR[[#This Row],[Ptos.Total]]-Excel_519CONDOR[[#This Row],[Ptos.Nilo]]</f>
        <v>30.317599128451945</v>
      </c>
      <c r="AB205"/>
      <c r="AC205"/>
      <c r="AD205"/>
      <c r="AE205"/>
      <c r="AF205"/>
      <c r="AG205"/>
      <c r="AH205"/>
      <c r="AI205"/>
    </row>
    <row r="206" spans="1:35" x14ac:dyDescent="0.25">
      <c r="A206" t="s">
        <v>17</v>
      </c>
      <c r="B206" t="s">
        <v>18</v>
      </c>
      <c r="C206" t="s">
        <v>124</v>
      </c>
      <c r="D206" t="s">
        <v>257</v>
      </c>
      <c r="E206">
        <v>2056542</v>
      </c>
      <c r="F206" t="s">
        <v>137</v>
      </c>
      <c r="G206" t="s">
        <v>36</v>
      </c>
      <c r="H206" t="s">
        <v>42</v>
      </c>
      <c r="I206" s="1">
        <v>44999</v>
      </c>
      <c r="J206" s="1">
        <v>45002</v>
      </c>
      <c r="K206" s="11">
        <f>+Excel_519CONDOR[[#This Row],[Fx.r]]</f>
        <v>45002</v>
      </c>
      <c r="L206" s="1">
        <v>45160</v>
      </c>
      <c r="M206" s="1">
        <v>45838</v>
      </c>
      <c r="O206" s="1"/>
      <c r="P206" s="1" t="s">
        <v>25</v>
      </c>
      <c r="Q206" t="s">
        <v>25</v>
      </c>
      <c r="R206" t="s">
        <v>25</v>
      </c>
      <c r="S206" t="s">
        <v>24</v>
      </c>
      <c r="T206" s="5">
        <v>262.38000000268221</v>
      </c>
      <c r="U206" s="5">
        <v>0</v>
      </c>
      <c r="V206" s="5">
        <v>22.130999813951547</v>
      </c>
      <c r="W206" s="5">
        <v>284.51099981663378</v>
      </c>
      <c r="X206" s="6">
        <f>+Excel_519CONDOR[[#This Row],[Ptos.Total]]-Excel_519CONDOR[[#This Row],[Ptos.PO]]</f>
        <v>244.51499981663378</v>
      </c>
      <c r="Y206" s="6">
        <v>39.996000000000002</v>
      </c>
      <c r="Z206" s="6">
        <v>39.996000000000002</v>
      </c>
      <c r="AA206" s="5">
        <f>+Excel_519CONDOR[[#This Row],[Ptos.Total]]-Excel_519CONDOR[[#This Row],[Ptos.Nilo]]</f>
        <v>244.51499981663378</v>
      </c>
      <c r="AB206"/>
      <c r="AC206"/>
      <c r="AD206"/>
      <c r="AE206"/>
      <c r="AF206"/>
      <c r="AG206"/>
      <c r="AH206"/>
      <c r="AI206"/>
    </row>
    <row r="207" spans="1:35" x14ac:dyDescent="0.25">
      <c r="A207" t="s">
        <v>17</v>
      </c>
      <c r="B207" t="s">
        <v>18</v>
      </c>
      <c r="C207" t="s">
        <v>124</v>
      </c>
      <c r="D207" t="s">
        <v>258</v>
      </c>
      <c r="E207">
        <v>2056747</v>
      </c>
      <c r="F207" t="s">
        <v>49</v>
      </c>
      <c r="G207" t="s">
        <v>36</v>
      </c>
      <c r="H207" t="s">
        <v>42</v>
      </c>
      <c r="I207" s="1">
        <v>44999</v>
      </c>
      <c r="J207" s="1">
        <v>45111</v>
      </c>
      <c r="K207" s="11">
        <f>+Excel_519CONDOR[[#This Row],[Fx.r]]</f>
        <v>45111</v>
      </c>
      <c r="L207" s="1">
        <v>45565</v>
      </c>
      <c r="M207" s="1">
        <v>45838</v>
      </c>
      <c r="O207" s="1"/>
      <c r="P207" s="1" t="s">
        <v>25</v>
      </c>
      <c r="Q207" t="s">
        <v>24</v>
      </c>
      <c r="R207" t="s">
        <v>25</v>
      </c>
      <c r="S207" t="s">
        <v>25</v>
      </c>
      <c r="T207" s="6">
        <v>716.86999105662107</v>
      </c>
      <c r="U207" s="6">
        <v>198.06999415159225</v>
      </c>
      <c r="V207" s="6">
        <v>63.836499740559589</v>
      </c>
      <c r="W207" s="5">
        <v>978.77648494877292</v>
      </c>
      <c r="X207" s="6">
        <f>+Excel_519CONDOR[[#This Row],[Ptos.Total]]-Excel_519CONDOR[[#This Row],[Ptos.PO]]</f>
        <v>978.77648494877292</v>
      </c>
      <c r="Y207" s="6">
        <v>0</v>
      </c>
      <c r="Z207" s="6">
        <v>0</v>
      </c>
      <c r="AA207" s="5">
        <f>+Excel_519CONDOR[[#This Row],[Ptos.Total]]-Excel_519CONDOR[[#This Row],[Ptos.Nilo]]</f>
        <v>978.77648494877292</v>
      </c>
      <c r="AB207"/>
      <c r="AC207"/>
      <c r="AD207"/>
      <c r="AE207"/>
      <c r="AF207"/>
      <c r="AG207"/>
      <c r="AH207"/>
      <c r="AI207"/>
    </row>
    <row r="208" spans="1:35" x14ac:dyDescent="0.25">
      <c r="A208" t="s">
        <v>17</v>
      </c>
      <c r="B208" t="s">
        <v>18</v>
      </c>
      <c r="C208" t="s">
        <v>124</v>
      </c>
      <c r="D208" t="s">
        <v>259</v>
      </c>
      <c r="E208">
        <v>2056804</v>
      </c>
      <c r="F208" t="s">
        <v>260</v>
      </c>
      <c r="G208" t="s">
        <v>36</v>
      </c>
      <c r="H208" t="s">
        <v>42</v>
      </c>
      <c r="I208" s="1"/>
      <c r="J208" s="1">
        <v>45005</v>
      </c>
      <c r="K208" s="11">
        <f>+Excel_519CONDOR[[#This Row],[Fx.r]]</f>
        <v>45005</v>
      </c>
      <c r="L208" s="1">
        <v>45160</v>
      </c>
      <c r="M208" s="1">
        <v>45838</v>
      </c>
      <c r="O208" s="1"/>
      <c r="P208" s="1" t="s">
        <v>25</v>
      </c>
      <c r="Q208" t="s">
        <v>25</v>
      </c>
      <c r="R208" t="s">
        <v>25</v>
      </c>
      <c r="S208" t="s">
        <v>24</v>
      </c>
      <c r="T208" s="5">
        <v>86.959999836981297</v>
      </c>
      <c r="U208" s="5">
        <v>0</v>
      </c>
      <c r="V208" s="5">
        <v>15.801499824341391</v>
      </c>
      <c r="W208" s="5">
        <v>102.76149966132269</v>
      </c>
      <c r="X208" s="6">
        <f>+Excel_519CONDOR[[#This Row],[Ptos.Total]]-Excel_519CONDOR[[#This Row],[Ptos.PO]]</f>
        <v>97.307499661322694</v>
      </c>
      <c r="Y208" s="6">
        <v>5.4539999999999997</v>
      </c>
      <c r="Z208" s="6">
        <v>5.4539999999999997</v>
      </c>
      <c r="AA208" s="5">
        <f>+Excel_519CONDOR[[#This Row],[Ptos.Total]]-Excel_519CONDOR[[#This Row],[Ptos.Nilo]]</f>
        <v>97.307499661322694</v>
      </c>
      <c r="AB208"/>
      <c r="AC208"/>
      <c r="AD208"/>
      <c r="AE208"/>
      <c r="AF208"/>
      <c r="AG208"/>
      <c r="AH208"/>
      <c r="AI208"/>
    </row>
    <row r="209" spans="1:35" x14ac:dyDescent="0.25">
      <c r="A209" t="s">
        <v>17</v>
      </c>
      <c r="B209" t="s">
        <v>18</v>
      </c>
      <c r="C209" t="s">
        <v>124</v>
      </c>
      <c r="D209" t="s">
        <v>3584</v>
      </c>
      <c r="E209">
        <v>2057217</v>
      </c>
      <c r="F209" t="s">
        <v>123</v>
      </c>
      <c r="G209" t="s">
        <v>22</v>
      </c>
      <c r="H209" t="s">
        <v>23</v>
      </c>
      <c r="I209" s="1">
        <v>44999</v>
      </c>
      <c r="J209" s="1">
        <v>45246</v>
      </c>
      <c r="K209" s="11">
        <f>+Excel_519CONDOR[[#This Row],[Fx.r]]</f>
        <v>45246</v>
      </c>
      <c r="L209" s="1">
        <v>45160</v>
      </c>
      <c r="M209" s="1"/>
      <c r="N209" s="1">
        <v>45259</v>
      </c>
      <c r="O209" s="1">
        <v>45307</v>
      </c>
      <c r="P209" s="1" t="s">
        <v>25</v>
      </c>
      <c r="Q209" t="s">
        <v>25</v>
      </c>
      <c r="R209" t="s">
        <v>25</v>
      </c>
      <c r="S209" t="s">
        <v>3510</v>
      </c>
      <c r="T209" s="5">
        <v>0</v>
      </c>
      <c r="U209" s="5">
        <v>0</v>
      </c>
      <c r="V209" s="5">
        <v>0</v>
      </c>
      <c r="W209" s="5">
        <v>0</v>
      </c>
      <c r="X209" s="6">
        <f>+Excel_519CONDOR[[#This Row],[Ptos.Total]]-Excel_519CONDOR[[#This Row],[Ptos.PO]]</f>
        <v>0</v>
      </c>
      <c r="Y209" s="6">
        <v>0</v>
      </c>
      <c r="Z209" s="6">
        <v>635.01215800000011</v>
      </c>
      <c r="AA209" s="5">
        <f>+Excel_519CONDOR[[#This Row],[Ptos.Total]]-Excel_519CONDOR[[#This Row],[Ptos.Nilo]]</f>
        <v>-635.01215800000011</v>
      </c>
      <c r="AB209"/>
      <c r="AC209"/>
      <c r="AD209"/>
      <c r="AE209"/>
      <c r="AF209"/>
      <c r="AG209"/>
      <c r="AH209"/>
      <c r="AI209"/>
    </row>
    <row r="210" spans="1:35" x14ac:dyDescent="0.25">
      <c r="A210" t="s">
        <v>17</v>
      </c>
      <c r="B210" t="s">
        <v>18</v>
      </c>
      <c r="C210" t="s">
        <v>124</v>
      </c>
      <c r="D210" t="s">
        <v>261</v>
      </c>
      <c r="E210">
        <v>2057218</v>
      </c>
      <c r="F210" t="s">
        <v>262</v>
      </c>
      <c r="G210" t="s">
        <v>29</v>
      </c>
      <c r="H210" t="s">
        <v>30</v>
      </c>
      <c r="I210" s="1">
        <v>44999</v>
      </c>
      <c r="J210" s="1">
        <v>45582</v>
      </c>
      <c r="K210" s="11">
        <f>+Excel_519CONDOR[[#This Row],[Fx.r]]</f>
        <v>45582</v>
      </c>
      <c r="L210" s="1">
        <v>45224</v>
      </c>
      <c r="M210" s="1"/>
      <c r="N210" s="1">
        <v>45630</v>
      </c>
      <c r="O210" s="1">
        <v>45671</v>
      </c>
      <c r="P210" s="1" t="s">
        <v>24</v>
      </c>
      <c r="Q210" t="s">
        <v>24</v>
      </c>
      <c r="R210" t="s">
        <v>25</v>
      </c>
      <c r="S210" t="s">
        <v>3512</v>
      </c>
      <c r="T210" s="5">
        <v>843.04429910443423</v>
      </c>
      <c r="U210" s="5">
        <v>81.969997584819794</v>
      </c>
      <c r="V210" s="5">
        <v>72.29319938063918</v>
      </c>
      <c r="W210" s="5">
        <v>997.3074960698932</v>
      </c>
      <c r="X210" s="6">
        <f>+Excel_519CONDOR[[#This Row],[Ptos.Total]]-Excel_519CONDOR[[#This Row],[Ptos.PO]]</f>
        <v>379.07226006989322</v>
      </c>
      <c r="Y210" s="6">
        <v>618.23523599999999</v>
      </c>
      <c r="Z210" s="6">
        <v>618.23523599999999</v>
      </c>
      <c r="AA210" s="5">
        <f>+Excel_519CONDOR[[#This Row],[Ptos.Total]]-Excel_519CONDOR[[#This Row],[Ptos.Nilo]]</f>
        <v>379.07226006989322</v>
      </c>
      <c r="AB210"/>
      <c r="AC210"/>
      <c r="AD210"/>
      <c r="AE210"/>
      <c r="AF210"/>
      <c r="AG210"/>
      <c r="AH210"/>
      <c r="AI210"/>
    </row>
    <row r="211" spans="1:35" x14ac:dyDescent="0.25">
      <c r="A211" t="s">
        <v>17</v>
      </c>
      <c r="B211" t="s">
        <v>18</v>
      </c>
      <c r="C211" t="s">
        <v>124</v>
      </c>
      <c r="D211" t="s">
        <v>263</v>
      </c>
      <c r="E211">
        <v>2057219</v>
      </c>
      <c r="F211" t="s">
        <v>164</v>
      </c>
      <c r="G211" t="s">
        <v>22</v>
      </c>
      <c r="H211" t="s">
        <v>23</v>
      </c>
      <c r="I211" s="1">
        <v>44999</v>
      </c>
      <c r="J211" s="1">
        <v>45006</v>
      </c>
      <c r="K211" s="11">
        <f>+Excel_519CONDOR[[#This Row],[Fx.r]]</f>
        <v>45006</v>
      </c>
      <c r="L211" s="1">
        <v>45139</v>
      </c>
      <c r="M211" s="1"/>
      <c r="N211" s="1">
        <v>45596</v>
      </c>
      <c r="O211" s="1">
        <v>45631</v>
      </c>
      <c r="P211" s="1" t="s">
        <v>24</v>
      </c>
      <c r="Q211" t="s">
        <v>24</v>
      </c>
      <c r="R211" t="s">
        <v>25</v>
      </c>
      <c r="S211" t="s">
        <v>3585</v>
      </c>
      <c r="T211" s="5">
        <v>289.02000071853399</v>
      </c>
      <c r="U211" s="5">
        <v>0.69999998807907104</v>
      </c>
      <c r="V211" s="5">
        <v>33.490099051667016</v>
      </c>
      <c r="W211" s="5">
        <v>323.21009975828008</v>
      </c>
      <c r="X211" s="6">
        <f>+Excel_519CONDOR[[#This Row],[Ptos.Total]]-Excel_519CONDOR[[#This Row],[Ptos.PO]]</f>
        <v>-28.356134241719872</v>
      </c>
      <c r="Y211" s="6">
        <v>351.56623399999995</v>
      </c>
      <c r="Z211" s="6">
        <v>243.81973399999995</v>
      </c>
      <c r="AA211" s="5">
        <f>+Excel_519CONDOR[[#This Row],[Ptos.Total]]-Excel_519CONDOR[[#This Row],[Ptos.Nilo]]</f>
        <v>79.390365758280126</v>
      </c>
      <c r="AB211"/>
      <c r="AC211"/>
      <c r="AD211"/>
      <c r="AE211"/>
      <c r="AF211"/>
      <c r="AG211"/>
      <c r="AH211"/>
      <c r="AI211"/>
    </row>
    <row r="212" spans="1:35" x14ac:dyDescent="0.25">
      <c r="A212" t="s">
        <v>17</v>
      </c>
      <c r="B212" t="s">
        <v>18</v>
      </c>
      <c r="C212" t="s">
        <v>124</v>
      </c>
      <c r="D212" t="s">
        <v>264</v>
      </c>
      <c r="E212">
        <v>2057221</v>
      </c>
      <c r="F212" t="s">
        <v>137</v>
      </c>
      <c r="G212" t="s">
        <v>36</v>
      </c>
      <c r="H212" t="s">
        <v>42</v>
      </c>
      <c r="I212" s="1">
        <v>44909</v>
      </c>
      <c r="J212" s="1">
        <v>45100</v>
      </c>
      <c r="K212" s="11">
        <f>+Excel_519CONDOR[[#This Row],[Fx.r]]</f>
        <v>45100</v>
      </c>
      <c r="L212" s="1">
        <v>45160</v>
      </c>
      <c r="M212" s="1">
        <v>45194</v>
      </c>
      <c r="O212" s="1"/>
      <c r="P212" s="1" t="s">
        <v>24</v>
      </c>
      <c r="Q212" t="s">
        <v>24</v>
      </c>
      <c r="R212" t="s">
        <v>25</v>
      </c>
      <c r="S212" t="s">
        <v>25</v>
      </c>
      <c r="T212" s="5">
        <v>120.17999928444624</v>
      </c>
      <c r="U212" s="5">
        <v>0</v>
      </c>
      <c r="V212" s="5">
        <v>18.826899842167649</v>
      </c>
      <c r="W212" s="5">
        <v>139.00689912661389</v>
      </c>
      <c r="X212" s="6">
        <f>+Excel_519CONDOR[[#This Row],[Ptos.Total]]-Excel_519CONDOR[[#This Row],[Ptos.PO]]</f>
        <v>139.00689912661389</v>
      </c>
      <c r="Y212" s="6">
        <v>0</v>
      </c>
      <c r="Z212" s="6">
        <v>0</v>
      </c>
      <c r="AA212" s="5">
        <f>+Excel_519CONDOR[[#This Row],[Ptos.Total]]-Excel_519CONDOR[[#This Row],[Ptos.Nilo]]</f>
        <v>139.00689912661389</v>
      </c>
      <c r="AB212"/>
      <c r="AC212"/>
      <c r="AD212"/>
      <c r="AE212"/>
      <c r="AF212"/>
      <c r="AG212"/>
      <c r="AH212"/>
      <c r="AI212"/>
    </row>
    <row r="213" spans="1:35" x14ac:dyDescent="0.25">
      <c r="A213" t="s">
        <v>17</v>
      </c>
      <c r="B213" t="s">
        <v>18</v>
      </c>
      <c r="C213" t="s">
        <v>124</v>
      </c>
      <c r="D213" t="s">
        <v>265</v>
      </c>
      <c r="E213">
        <v>2057223</v>
      </c>
      <c r="F213" t="s">
        <v>52</v>
      </c>
      <c r="G213" t="s">
        <v>36</v>
      </c>
      <c r="H213" t="s">
        <v>42</v>
      </c>
      <c r="I213" s="1">
        <v>44909</v>
      </c>
      <c r="J213" s="1">
        <v>45100</v>
      </c>
      <c r="K213" s="11">
        <f>+Excel_519CONDOR[[#This Row],[Fx.r]]</f>
        <v>45100</v>
      </c>
      <c r="M213" s="1">
        <v>45497</v>
      </c>
      <c r="O213" s="1"/>
      <c r="P213" s="1" t="s">
        <v>24</v>
      </c>
      <c r="Q213" t="s">
        <v>24</v>
      </c>
      <c r="R213" t="s">
        <v>25</v>
      </c>
      <c r="S213" t="s">
        <v>25</v>
      </c>
      <c r="T213" s="5">
        <v>0</v>
      </c>
      <c r="U213" s="5">
        <v>0</v>
      </c>
      <c r="V213" s="5">
        <v>0</v>
      </c>
      <c r="W213" s="5">
        <v>0</v>
      </c>
      <c r="X213" s="6">
        <f>+Excel_519CONDOR[[#This Row],[Ptos.Total]]-Excel_519CONDOR[[#This Row],[Ptos.PO]]</f>
        <v>0</v>
      </c>
      <c r="Y213" s="6">
        <v>0</v>
      </c>
      <c r="Z213" s="6">
        <v>0</v>
      </c>
      <c r="AA213" s="5">
        <f>+Excel_519CONDOR[[#This Row],[Ptos.Total]]-Excel_519CONDOR[[#This Row],[Ptos.Nilo]]</f>
        <v>0</v>
      </c>
      <c r="AB213"/>
      <c r="AC213"/>
      <c r="AD213"/>
      <c r="AE213"/>
      <c r="AF213"/>
      <c r="AG213"/>
      <c r="AH213"/>
      <c r="AI213"/>
    </row>
    <row r="214" spans="1:35" x14ac:dyDescent="0.25">
      <c r="A214" t="s">
        <v>17</v>
      </c>
      <c r="B214" t="s">
        <v>18</v>
      </c>
      <c r="C214" t="s">
        <v>124</v>
      </c>
      <c r="D214" t="s">
        <v>266</v>
      </c>
      <c r="E214">
        <v>2057224</v>
      </c>
      <c r="F214" t="s">
        <v>267</v>
      </c>
      <c r="G214" t="s">
        <v>36</v>
      </c>
      <c r="H214" t="s">
        <v>42</v>
      </c>
      <c r="I214" s="1">
        <v>44999</v>
      </c>
      <c r="J214" s="1">
        <v>45030</v>
      </c>
      <c r="K214" s="11">
        <f>+Excel_519CONDOR[[#This Row],[Fx.r]]</f>
        <v>45030</v>
      </c>
      <c r="L214" s="1">
        <v>45509</v>
      </c>
      <c r="M214" s="1">
        <v>45838</v>
      </c>
      <c r="O214" s="1"/>
      <c r="P214" s="1" t="s">
        <v>24</v>
      </c>
      <c r="Q214" t="s">
        <v>24</v>
      </c>
      <c r="R214" t="s">
        <v>25</v>
      </c>
      <c r="S214" t="s">
        <v>25</v>
      </c>
      <c r="T214" s="5">
        <v>128.86999940872192</v>
      </c>
      <c r="U214" s="5">
        <v>0</v>
      </c>
      <c r="V214" s="5">
        <v>23.057999370291839</v>
      </c>
      <c r="W214" s="5">
        <v>151.92799877901376</v>
      </c>
      <c r="X214" s="6">
        <f>+Excel_519CONDOR[[#This Row],[Ptos.Total]]-Excel_519CONDOR[[#This Row],[Ptos.PO]]</f>
        <v>151.92799877901376</v>
      </c>
      <c r="Y214" s="6">
        <v>0</v>
      </c>
      <c r="Z214" s="6">
        <v>0</v>
      </c>
      <c r="AA214" s="5">
        <f>+Excel_519CONDOR[[#This Row],[Ptos.Total]]-Excel_519CONDOR[[#This Row],[Ptos.Nilo]]</f>
        <v>151.92799877901376</v>
      </c>
      <c r="AB214"/>
      <c r="AC214"/>
      <c r="AD214"/>
      <c r="AE214"/>
      <c r="AF214"/>
      <c r="AG214"/>
      <c r="AH214"/>
      <c r="AI214"/>
    </row>
    <row r="215" spans="1:35" x14ac:dyDescent="0.25">
      <c r="A215" t="s">
        <v>17</v>
      </c>
      <c r="B215" t="s">
        <v>18</v>
      </c>
      <c r="C215" t="s">
        <v>124</v>
      </c>
      <c r="D215" t="s">
        <v>268</v>
      </c>
      <c r="E215">
        <v>2057851</v>
      </c>
      <c r="F215" t="s">
        <v>269</v>
      </c>
      <c r="G215" t="s">
        <v>36</v>
      </c>
      <c r="H215" t="s">
        <v>42</v>
      </c>
      <c r="I215" s="1">
        <v>45048</v>
      </c>
      <c r="J215" s="1">
        <v>45057</v>
      </c>
      <c r="K215" s="11">
        <f>+Excel_519CONDOR[[#This Row],[Fx.r]]</f>
        <v>45057</v>
      </c>
      <c r="L215" s="1">
        <v>45475</v>
      </c>
      <c r="M215" s="1">
        <v>45838</v>
      </c>
      <c r="O215" s="1"/>
      <c r="P215" s="1" t="s">
        <v>24</v>
      </c>
      <c r="Q215" t="s">
        <v>24</v>
      </c>
      <c r="R215" t="s">
        <v>25</v>
      </c>
      <c r="S215" t="s">
        <v>25</v>
      </c>
      <c r="T215" s="5">
        <v>10.250000178813934</v>
      </c>
      <c r="U215" s="5">
        <v>0.69999998807907104</v>
      </c>
      <c r="V215" s="5">
        <v>10.545200131419302</v>
      </c>
      <c r="W215" s="5">
        <v>21.495200298312305</v>
      </c>
      <c r="X215" s="6">
        <f>+Excel_519CONDOR[[#This Row],[Ptos.Total]]-Excel_519CONDOR[[#This Row],[Ptos.PO]]</f>
        <v>21.495200298312305</v>
      </c>
      <c r="Y215" s="6">
        <v>0</v>
      </c>
      <c r="Z215" s="6">
        <v>0</v>
      </c>
      <c r="AA215" s="5">
        <f>+Excel_519CONDOR[[#This Row],[Ptos.Total]]-Excel_519CONDOR[[#This Row],[Ptos.Nilo]]</f>
        <v>21.495200298312305</v>
      </c>
      <c r="AB215"/>
      <c r="AC215"/>
      <c r="AD215"/>
      <c r="AE215"/>
      <c r="AF215"/>
      <c r="AG215"/>
      <c r="AH215"/>
      <c r="AI215"/>
    </row>
    <row r="216" spans="1:35" x14ac:dyDescent="0.25">
      <c r="A216" t="s">
        <v>17</v>
      </c>
      <c r="B216" t="s">
        <v>18</v>
      </c>
      <c r="C216" t="s">
        <v>124</v>
      </c>
      <c r="D216" t="s">
        <v>3586</v>
      </c>
      <c r="E216">
        <v>2057852</v>
      </c>
      <c r="F216" t="s">
        <v>125</v>
      </c>
      <c r="G216" t="s">
        <v>29</v>
      </c>
      <c r="H216" t="s">
        <v>30</v>
      </c>
      <c r="I216" s="1">
        <v>44999</v>
      </c>
      <c r="J216" s="1">
        <v>45001</v>
      </c>
      <c r="K216" s="11">
        <f>+Excel_519CONDOR[[#This Row],[Fx.r]]</f>
        <v>45001</v>
      </c>
      <c r="L216" s="1">
        <v>45160</v>
      </c>
      <c r="M216" s="1"/>
      <c r="N216" s="1">
        <v>45208</v>
      </c>
      <c r="O216" s="1">
        <v>45230</v>
      </c>
      <c r="P216" s="1" t="s">
        <v>24</v>
      </c>
      <c r="Q216" t="s">
        <v>25</v>
      </c>
      <c r="R216" t="s">
        <v>25</v>
      </c>
      <c r="S216" t="s">
        <v>3510</v>
      </c>
      <c r="T216" s="5">
        <v>0</v>
      </c>
      <c r="U216" s="5">
        <v>0</v>
      </c>
      <c r="V216" s="5">
        <v>0</v>
      </c>
      <c r="W216" s="5">
        <v>0</v>
      </c>
      <c r="X216" s="6">
        <f>+Excel_519CONDOR[[#This Row],[Ptos.Total]]-Excel_519CONDOR[[#This Row],[Ptos.PO]]</f>
        <v>0</v>
      </c>
      <c r="Y216" s="6">
        <v>0</v>
      </c>
      <c r="Z216" s="6">
        <v>521.67972600000007</v>
      </c>
      <c r="AA216" s="5">
        <f>+Excel_519CONDOR[[#This Row],[Ptos.Total]]-Excel_519CONDOR[[#This Row],[Ptos.Nilo]]</f>
        <v>-521.67972600000007</v>
      </c>
      <c r="AB216"/>
      <c r="AC216"/>
      <c r="AD216"/>
      <c r="AE216"/>
      <c r="AF216"/>
      <c r="AG216"/>
      <c r="AH216"/>
      <c r="AI216"/>
    </row>
    <row r="217" spans="1:35" x14ac:dyDescent="0.25">
      <c r="A217" t="s">
        <v>17</v>
      </c>
      <c r="B217" t="s">
        <v>18</v>
      </c>
      <c r="C217" t="s">
        <v>124</v>
      </c>
      <c r="D217" t="s">
        <v>270</v>
      </c>
      <c r="E217">
        <v>2057853</v>
      </c>
      <c r="F217" t="s">
        <v>137</v>
      </c>
      <c r="G217" t="s">
        <v>36</v>
      </c>
      <c r="H217" t="s">
        <v>42</v>
      </c>
      <c r="I217" s="1">
        <v>44999</v>
      </c>
      <c r="J217" s="1">
        <v>45089</v>
      </c>
      <c r="K217" s="11">
        <f>+Excel_519CONDOR[[#This Row],[Fx.r]]</f>
        <v>45089</v>
      </c>
      <c r="L217" s="1">
        <v>45478</v>
      </c>
      <c r="M217" s="1">
        <v>45838</v>
      </c>
      <c r="O217" s="1"/>
      <c r="P217" s="1" t="s">
        <v>24</v>
      </c>
      <c r="Q217" t="s">
        <v>24</v>
      </c>
      <c r="R217" t="s">
        <v>25</v>
      </c>
      <c r="S217" t="s">
        <v>25</v>
      </c>
      <c r="T217" s="5">
        <v>85.320000469684601</v>
      </c>
      <c r="U217" s="5">
        <v>0</v>
      </c>
      <c r="V217" s="5">
        <v>15.676899912575635</v>
      </c>
      <c r="W217" s="5">
        <v>100.99690038226024</v>
      </c>
      <c r="X217" s="6">
        <f>+Excel_519CONDOR[[#This Row],[Ptos.Total]]-Excel_519CONDOR[[#This Row],[Ptos.PO]]</f>
        <v>100.99690038226024</v>
      </c>
      <c r="Y217" s="6">
        <v>0</v>
      </c>
      <c r="Z217" s="6">
        <v>0</v>
      </c>
      <c r="AA217" s="5">
        <f>+Excel_519CONDOR[[#This Row],[Ptos.Total]]-Excel_519CONDOR[[#This Row],[Ptos.Nilo]]</f>
        <v>100.99690038226024</v>
      </c>
      <c r="AB217"/>
      <c r="AC217"/>
      <c r="AD217"/>
      <c r="AE217"/>
      <c r="AF217"/>
      <c r="AG217"/>
      <c r="AH217"/>
      <c r="AI217"/>
    </row>
    <row r="218" spans="1:35" x14ac:dyDescent="0.25">
      <c r="A218" t="s">
        <v>17</v>
      </c>
      <c r="B218" t="s">
        <v>18</v>
      </c>
      <c r="C218" t="s">
        <v>124</v>
      </c>
      <c r="D218" t="s">
        <v>271</v>
      </c>
      <c r="E218">
        <v>2060721</v>
      </c>
      <c r="F218" t="s">
        <v>60</v>
      </c>
      <c r="G218" t="s">
        <v>22</v>
      </c>
      <c r="H218" t="s">
        <v>23</v>
      </c>
      <c r="I218" s="1">
        <v>44938</v>
      </c>
      <c r="J218" s="1">
        <v>45051</v>
      </c>
      <c r="K218" s="11">
        <f>+Excel_519CONDOR[[#This Row],[Fx.r]]</f>
        <v>45051</v>
      </c>
      <c r="L218" s="1">
        <v>45056</v>
      </c>
      <c r="M218" s="1"/>
      <c r="N218" s="1">
        <v>45756</v>
      </c>
      <c r="O218" s="1">
        <v>45790</v>
      </c>
      <c r="P218" s="1" t="s">
        <v>25</v>
      </c>
      <c r="Q218" t="s">
        <v>24</v>
      </c>
      <c r="R218" t="s">
        <v>25</v>
      </c>
      <c r="S218" t="s">
        <v>3581</v>
      </c>
      <c r="T218" s="5">
        <v>173.30000124126673</v>
      </c>
      <c r="U218" s="5">
        <v>31.659999072551727</v>
      </c>
      <c r="V218" s="5">
        <v>22.009100241010628</v>
      </c>
      <c r="W218" s="5">
        <v>226.96910055482908</v>
      </c>
      <c r="X218" s="6">
        <f>+Excel_519CONDOR[[#This Row],[Ptos.Total]]-Excel_519CONDOR[[#This Row],[Ptos.PO]]</f>
        <v>-24.623714445170862</v>
      </c>
      <c r="Y218" s="6">
        <v>251.59281499999994</v>
      </c>
      <c r="Z218" s="6">
        <v>243.98556500000001</v>
      </c>
      <c r="AA218" s="5">
        <f>+Excel_519CONDOR[[#This Row],[Ptos.Total]]-Excel_519CONDOR[[#This Row],[Ptos.Nilo]]</f>
        <v>-17.016464445170925</v>
      </c>
      <c r="AB218"/>
      <c r="AC218"/>
      <c r="AD218"/>
      <c r="AE218"/>
      <c r="AF218"/>
      <c r="AG218"/>
      <c r="AH218"/>
      <c r="AI218"/>
    </row>
    <row r="219" spans="1:35" x14ac:dyDescent="0.25">
      <c r="A219" t="s">
        <v>17</v>
      </c>
      <c r="B219" t="s">
        <v>18</v>
      </c>
      <c r="C219" t="s">
        <v>124</v>
      </c>
      <c r="D219" t="s">
        <v>272</v>
      </c>
      <c r="E219">
        <v>2062043</v>
      </c>
      <c r="F219" t="s">
        <v>28</v>
      </c>
      <c r="G219" t="s">
        <v>29</v>
      </c>
      <c r="H219" t="s">
        <v>30</v>
      </c>
      <c r="I219" s="1">
        <v>44999</v>
      </c>
      <c r="J219" s="1">
        <v>45005</v>
      </c>
      <c r="K219" s="11">
        <f>+Excel_519CONDOR[[#This Row],[Fx.r]]</f>
        <v>45005</v>
      </c>
      <c r="L219" s="1">
        <v>45160</v>
      </c>
      <c r="M219" s="1"/>
      <c r="N219" s="1">
        <v>45582</v>
      </c>
      <c r="O219" s="1">
        <v>45596</v>
      </c>
      <c r="P219" s="1" t="s">
        <v>25</v>
      </c>
      <c r="Q219" t="s">
        <v>24</v>
      </c>
      <c r="R219" t="s">
        <v>25</v>
      </c>
      <c r="S219" t="s">
        <v>3585</v>
      </c>
      <c r="T219" s="5">
        <v>330.89999924972653</v>
      </c>
      <c r="U219" s="5">
        <v>4.4900000095367432</v>
      </c>
      <c r="V219" s="5">
        <v>37.171398713035899</v>
      </c>
      <c r="W219" s="5">
        <v>372.56139797229918</v>
      </c>
      <c r="X219" s="6">
        <f>+Excel_519CONDOR[[#This Row],[Ptos.Total]]-Excel_519CONDOR[[#This Row],[Ptos.PO]]</f>
        <v>84.007320972299169</v>
      </c>
      <c r="Y219" s="6">
        <v>288.55407700000001</v>
      </c>
      <c r="Z219" s="6">
        <v>288.55407700000001</v>
      </c>
      <c r="AA219" s="5">
        <f>+Excel_519CONDOR[[#This Row],[Ptos.Total]]-Excel_519CONDOR[[#This Row],[Ptos.Nilo]]</f>
        <v>84.007320972299169</v>
      </c>
      <c r="AB219"/>
      <c r="AC219"/>
      <c r="AD219"/>
      <c r="AE219"/>
      <c r="AF219"/>
      <c r="AG219"/>
      <c r="AH219"/>
      <c r="AI219"/>
    </row>
    <row r="220" spans="1:35" x14ac:dyDescent="0.25">
      <c r="A220" t="s">
        <v>17</v>
      </c>
      <c r="B220" t="s">
        <v>18</v>
      </c>
      <c r="C220" t="s">
        <v>124</v>
      </c>
      <c r="D220" t="s">
        <v>273</v>
      </c>
      <c r="E220">
        <v>2063697</v>
      </c>
      <c r="F220" t="s">
        <v>28</v>
      </c>
      <c r="G220" t="s">
        <v>29</v>
      </c>
      <c r="H220" t="s">
        <v>30</v>
      </c>
      <c r="I220" s="1">
        <v>45026</v>
      </c>
      <c r="J220" s="1">
        <v>45121</v>
      </c>
      <c r="K220" s="11">
        <f>+Excel_519CONDOR[[#This Row],[Fx.r]]</f>
        <v>45121</v>
      </c>
      <c r="L220" s="1">
        <v>45432</v>
      </c>
      <c r="M220" s="1"/>
      <c r="N220" s="1">
        <v>45947</v>
      </c>
      <c r="O220" s="1">
        <v>45972</v>
      </c>
      <c r="P220" s="1" t="s">
        <v>25</v>
      </c>
      <c r="Q220" t="s">
        <v>24</v>
      </c>
      <c r="R220" t="s">
        <v>25</v>
      </c>
      <c r="S220" t="s">
        <v>3503</v>
      </c>
      <c r="T220" s="5">
        <v>842.50999657064676</v>
      </c>
      <c r="U220" s="5">
        <v>31.659999072551727</v>
      </c>
      <c r="V220" s="5">
        <v>72.033497848358024</v>
      </c>
      <c r="W220" s="5">
        <v>946.20349349155651</v>
      </c>
      <c r="X220" s="6">
        <f>+Excel_519CONDOR[[#This Row],[Ptos.Total]]-Excel_519CONDOR[[#This Row],[Ptos.PO]]</f>
        <v>334.06370049155669</v>
      </c>
      <c r="Y220" s="6">
        <v>612.13979299999983</v>
      </c>
      <c r="Z220" s="6">
        <v>689.2322979999999</v>
      </c>
      <c r="AA220" s="5">
        <f>+Excel_519CONDOR[[#This Row],[Ptos.Total]]-Excel_519CONDOR[[#This Row],[Ptos.Nilo]]</f>
        <v>256.97119549155661</v>
      </c>
      <c r="AB220"/>
      <c r="AC220"/>
      <c r="AD220"/>
      <c r="AE220"/>
      <c r="AF220"/>
      <c r="AG220"/>
      <c r="AH220"/>
      <c r="AI220"/>
    </row>
    <row r="221" spans="1:35" x14ac:dyDescent="0.25">
      <c r="A221" t="s">
        <v>17</v>
      </c>
      <c r="B221" t="s">
        <v>18</v>
      </c>
      <c r="C221" t="s">
        <v>124</v>
      </c>
      <c r="D221" t="s">
        <v>274</v>
      </c>
      <c r="E221">
        <v>2063699</v>
      </c>
      <c r="F221" t="s">
        <v>28</v>
      </c>
      <c r="G221" t="s">
        <v>29</v>
      </c>
      <c r="H221" t="s">
        <v>30</v>
      </c>
      <c r="I221" s="1">
        <v>45027</v>
      </c>
      <c r="J221" s="1">
        <v>45237</v>
      </c>
      <c r="K221" s="11">
        <f>+Excel_519CONDOR[[#This Row],[Fx.r]]</f>
        <v>45237</v>
      </c>
      <c r="L221" s="1">
        <v>45372</v>
      </c>
      <c r="M221" s="1"/>
      <c r="N221" s="1">
        <v>45839</v>
      </c>
      <c r="O221" s="1">
        <v>45855</v>
      </c>
      <c r="P221" s="1" t="s">
        <v>25</v>
      </c>
      <c r="Q221" t="s">
        <v>24</v>
      </c>
      <c r="R221" t="s">
        <v>25</v>
      </c>
      <c r="S221" t="s">
        <v>3503</v>
      </c>
      <c r="T221" s="5">
        <v>1128.4100013747811</v>
      </c>
      <c r="U221" s="5">
        <v>136.14999598264694</v>
      </c>
      <c r="V221" s="5">
        <v>91.594998265616596</v>
      </c>
      <c r="W221" s="5">
        <v>1356.1549956230447</v>
      </c>
      <c r="X221" s="6">
        <f>+Excel_519CONDOR[[#This Row],[Ptos.Total]]-Excel_519CONDOR[[#This Row],[Ptos.PO]]</f>
        <v>-92.218389376955656</v>
      </c>
      <c r="Y221" s="6">
        <v>1448.3733850000003</v>
      </c>
      <c r="Z221" s="6">
        <v>1546.7320350000002</v>
      </c>
      <c r="AA221" s="5">
        <f>+Excel_519CONDOR[[#This Row],[Ptos.Total]]-Excel_519CONDOR[[#This Row],[Ptos.Nilo]]</f>
        <v>-190.57703937695555</v>
      </c>
      <c r="AB221"/>
      <c r="AC221"/>
      <c r="AD221"/>
      <c r="AE221"/>
      <c r="AF221"/>
      <c r="AG221"/>
      <c r="AH221"/>
      <c r="AI221"/>
    </row>
    <row r="222" spans="1:35" x14ac:dyDescent="0.25">
      <c r="A222" t="s">
        <v>17</v>
      </c>
      <c r="B222" t="s">
        <v>18</v>
      </c>
      <c r="C222" t="s">
        <v>124</v>
      </c>
      <c r="D222" t="s">
        <v>275</v>
      </c>
      <c r="E222">
        <v>2063702</v>
      </c>
      <c r="F222" t="s">
        <v>28</v>
      </c>
      <c r="G222" t="s">
        <v>29</v>
      </c>
      <c r="H222" t="s">
        <v>30</v>
      </c>
      <c r="I222" s="1">
        <v>44968</v>
      </c>
      <c r="J222" s="1">
        <v>45133</v>
      </c>
      <c r="K222" s="11">
        <f>+Excel_519CONDOR[[#This Row],[Fx.r]]</f>
        <v>45133</v>
      </c>
      <c r="L222" s="1">
        <v>45446</v>
      </c>
      <c r="M222" s="1"/>
      <c r="N222" s="1">
        <v>45919</v>
      </c>
      <c r="O222" s="1">
        <v>45937</v>
      </c>
      <c r="P222" s="1" t="s">
        <v>24</v>
      </c>
      <c r="Q222" t="s">
        <v>24</v>
      </c>
      <c r="R222" t="s">
        <v>25</v>
      </c>
      <c r="S222" t="s">
        <v>3503</v>
      </c>
      <c r="T222" s="6">
        <v>1502.4899920597672</v>
      </c>
      <c r="U222" s="6">
        <v>81.969997584819794</v>
      </c>
      <c r="V222" s="6">
        <v>117.94859630938026</v>
      </c>
      <c r="W222" s="5">
        <v>1702.4085859539673</v>
      </c>
      <c r="X222" s="6">
        <f>+Excel_519CONDOR[[#This Row],[Ptos.Total]]-Excel_519CONDOR[[#This Row],[Ptos.PO]]</f>
        <v>230.81183095396727</v>
      </c>
      <c r="Y222" s="6">
        <v>1471.596755</v>
      </c>
      <c r="Z222" s="6">
        <v>1598.6055329999999</v>
      </c>
      <c r="AA222" s="5">
        <f>+Excel_519CONDOR[[#This Row],[Ptos.Total]]-Excel_519CONDOR[[#This Row],[Ptos.Nilo]]</f>
        <v>103.80305295396738</v>
      </c>
      <c r="AB222"/>
      <c r="AC222"/>
      <c r="AD222"/>
      <c r="AE222"/>
      <c r="AF222"/>
      <c r="AG222"/>
      <c r="AH222"/>
      <c r="AI222"/>
    </row>
    <row r="223" spans="1:35" x14ac:dyDescent="0.25">
      <c r="A223" t="s">
        <v>17</v>
      </c>
      <c r="B223" t="s">
        <v>18</v>
      </c>
      <c r="C223" t="s">
        <v>124</v>
      </c>
      <c r="D223" t="s">
        <v>276</v>
      </c>
      <c r="E223">
        <v>2063712</v>
      </c>
      <c r="F223" t="s">
        <v>28</v>
      </c>
      <c r="G223" t="s">
        <v>29</v>
      </c>
      <c r="H223" t="s">
        <v>30</v>
      </c>
      <c r="I223" s="1">
        <v>45118</v>
      </c>
      <c r="J223" s="1">
        <v>45140</v>
      </c>
      <c r="K223" s="11">
        <f>+Excel_519CONDOR[[#This Row],[Fx.r]]</f>
        <v>45140</v>
      </c>
      <c r="L223" s="1">
        <v>45478</v>
      </c>
      <c r="M223" s="1"/>
      <c r="N223" s="1">
        <v>45645</v>
      </c>
      <c r="O223" s="1">
        <v>45679</v>
      </c>
      <c r="P223" s="1" t="s">
        <v>25</v>
      </c>
      <c r="Q223" t="s">
        <v>24</v>
      </c>
      <c r="R223" t="s">
        <v>25</v>
      </c>
      <c r="S223" t="s">
        <v>3503</v>
      </c>
      <c r="T223" s="5">
        <v>555.01000040769577</v>
      </c>
      <c r="U223" s="5">
        <v>0</v>
      </c>
      <c r="V223" s="5">
        <v>51.948398809990294</v>
      </c>
      <c r="W223" s="5">
        <v>606.95839921768606</v>
      </c>
      <c r="X223" s="6">
        <f>+Excel_519CONDOR[[#This Row],[Ptos.Total]]-Excel_519CONDOR[[#This Row],[Ptos.PO]]</f>
        <v>-449.82158478231418</v>
      </c>
      <c r="Y223" s="6">
        <v>1056.7799840000002</v>
      </c>
      <c r="Z223" s="6">
        <v>1056.7799839999998</v>
      </c>
      <c r="AA223" s="5">
        <f>+Excel_519CONDOR[[#This Row],[Ptos.Total]]-Excel_519CONDOR[[#This Row],[Ptos.Nilo]]</f>
        <v>-449.82158478231372</v>
      </c>
      <c r="AB223"/>
      <c r="AC223"/>
      <c r="AD223"/>
      <c r="AE223"/>
      <c r="AF223"/>
      <c r="AG223"/>
      <c r="AH223"/>
      <c r="AI223"/>
    </row>
    <row r="224" spans="1:35" x14ac:dyDescent="0.25">
      <c r="A224" t="s">
        <v>17</v>
      </c>
      <c r="B224" t="s">
        <v>18</v>
      </c>
      <c r="C224" t="s">
        <v>124</v>
      </c>
      <c r="D224" t="s">
        <v>277</v>
      </c>
      <c r="E224">
        <v>2063715</v>
      </c>
      <c r="F224" t="s">
        <v>164</v>
      </c>
      <c r="G224" t="s">
        <v>22</v>
      </c>
      <c r="H224" t="s">
        <v>23</v>
      </c>
      <c r="I224" s="1">
        <v>44944</v>
      </c>
      <c r="J224" s="1">
        <v>45187</v>
      </c>
      <c r="K224" s="11">
        <f>+Excel_519CONDOR[[#This Row],[Fx.r]]</f>
        <v>45187</v>
      </c>
      <c r="L224" s="1">
        <v>45446</v>
      </c>
      <c r="M224" s="1"/>
      <c r="N224" s="1">
        <v>45784</v>
      </c>
      <c r="O224" s="1">
        <v>45807</v>
      </c>
      <c r="P224" s="1" t="s">
        <v>25</v>
      </c>
      <c r="Q224" t="s">
        <v>24</v>
      </c>
      <c r="R224" t="s">
        <v>25</v>
      </c>
      <c r="S224" t="s">
        <v>3503</v>
      </c>
      <c r="T224" s="6">
        <v>1067.3646191675307</v>
      </c>
      <c r="U224" s="6">
        <v>0</v>
      </c>
      <c r="V224" s="6">
        <v>88.031996636271515</v>
      </c>
      <c r="W224" s="5">
        <v>1155.3966158038022</v>
      </c>
      <c r="X224" s="6">
        <f>+Excel_519CONDOR[[#This Row],[Ptos.Total]]-Excel_519CONDOR[[#This Row],[Ptos.PO]]</f>
        <v>-201.04706019619766</v>
      </c>
      <c r="Y224" s="6">
        <v>1356.4436759999999</v>
      </c>
      <c r="Z224" s="6">
        <v>1356.4436760000001</v>
      </c>
      <c r="AA224" s="5">
        <f>+Excel_519CONDOR[[#This Row],[Ptos.Total]]-Excel_519CONDOR[[#This Row],[Ptos.Nilo]]</f>
        <v>-201.04706019619789</v>
      </c>
      <c r="AB224"/>
      <c r="AC224"/>
      <c r="AD224"/>
      <c r="AE224"/>
      <c r="AF224"/>
      <c r="AG224"/>
      <c r="AH224"/>
      <c r="AI224"/>
    </row>
    <row r="225" spans="1:35" x14ac:dyDescent="0.25">
      <c r="A225" t="s">
        <v>17</v>
      </c>
      <c r="B225" t="s">
        <v>18</v>
      </c>
      <c r="C225" t="s">
        <v>124</v>
      </c>
      <c r="D225" t="s">
        <v>278</v>
      </c>
      <c r="E225">
        <v>2063730</v>
      </c>
      <c r="F225" t="s">
        <v>60</v>
      </c>
      <c r="G225" t="s">
        <v>22</v>
      </c>
      <c r="H225" t="s">
        <v>23</v>
      </c>
      <c r="I225" s="1">
        <v>44944</v>
      </c>
      <c r="J225" s="1">
        <v>45148</v>
      </c>
      <c r="K225" s="11">
        <f>+Excel_519CONDOR[[#This Row],[Fx.r]]</f>
        <v>45148</v>
      </c>
      <c r="L225" s="1">
        <v>45225</v>
      </c>
      <c r="M225" s="1"/>
      <c r="N225" s="1">
        <v>45687</v>
      </c>
      <c r="O225" s="1">
        <v>45702</v>
      </c>
      <c r="P225" s="1" t="s">
        <v>24</v>
      </c>
      <c r="Q225" t="s">
        <v>24</v>
      </c>
      <c r="R225" t="s">
        <v>25</v>
      </c>
      <c r="S225" t="s">
        <v>3585</v>
      </c>
      <c r="T225" s="6">
        <v>926.88000153750181</v>
      </c>
      <c r="U225" s="6">
        <v>0</v>
      </c>
      <c r="V225" s="6">
        <v>75.597598188722145</v>
      </c>
      <c r="W225" s="5">
        <v>1002.477599726224</v>
      </c>
      <c r="X225" s="6">
        <f>+Excel_519CONDOR[[#This Row],[Ptos.Total]]-Excel_519CONDOR[[#This Row],[Ptos.PO]]</f>
        <v>-379.38873427377632</v>
      </c>
      <c r="Y225" s="6">
        <v>1381.8663340000003</v>
      </c>
      <c r="Z225" s="6">
        <v>1381.8663340000001</v>
      </c>
      <c r="AA225" s="5">
        <f>+Excel_519CONDOR[[#This Row],[Ptos.Total]]-Excel_519CONDOR[[#This Row],[Ptos.Nilo]]</f>
        <v>-379.38873427377609</v>
      </c>
      <c r="AB225"/>
      <c r="AC225"/>
      <c r="AD225"/>
      <c r="AE225"/>
      <c r="AF225"/>
      <c r="AG225"/>
      <c r="AH225"/>
      <c r="AI225"/>
    </row>
    <row r="226" spans="1:35" x14ac:dyDescent="0.25">
      <c r="A226" t="s">
        <v>17</v>
      </c>
      <c r="B226" t="s">
        <v>18</v>
      </c>
      <c r="C226" t="s">
        <v>124</v>
      </c>
      <c r="D226" t="s">
        <v>279</v>
      </c>
      <c r="E226">
        <v>2063731</v>
      </c>
      <c r="F226" t="s">
        <v>60</v>
      </c>
      <c r="G226" t="s">
        <v>22</v>
      </c>
      <c r="H226" t="s">
        <v>23</v>
      </c>
      <c r="I226" s="1">
        <v>45118</v>
      </c>
      <c r="J226" s="1">
        <v>45145</v>
      </c>
      <c r="K226" s="11">
        <f>+Excel_519CONDOR[[#This Row],[Fx.r]]</f>
        <v>45145</v>
      </c>
      <c r="L226" s="1">
        <v>45230</v>
      </c>
      <c r="M226" s="1"/>
      <c r="N226" s="1">
        <v>45737</v>
      </c>
      <c r="O226" s="1">
        <v>45748</v>
      </c>
      <c r="P226" s="1" t="s">
        <v>24</v>
      </c>
      <c r="Q226" t="s">
        <v>24</v>
      </c>
      <c r="R226" t="s">
        <v>25</v>
      </c>
      <c r="S226" t="s">
        <v>3585</v>
      </c>
      <c r="T226" s="6">
        <v>237.17000019550323</v>
      </c>
      <c r="U226" s="6">
        <v>0</v>
      </c>
      <c r="V226" s="6">
        <v>26.573099925374237</v>
      </c>
      <c r="W226" s="5">
        <v>263.74310012087744</v>
      </c>
      <c r="X226" s="6">
        <f>+Excel_519CONDOR[[#This Row],[Ptos.Total]]-Excel_519CONDOR[[#This Row],[Ptos.PO]]</f>
        <v>-86.504732879122571</v>
      </c>
      <c r="Y226" s="6">
        <v>350.24783300000001</v>
      </c>
      <c r="Z226" s="6">
        <v>350.24783300000007</v>
      </c>
      <c r="AA226" s="5">
        <f>+Excel_519CONDOR[[#This Row],[Ptos.Total]]-Excel_519CONDOR[[#This Row],[Ptos.Nilo]]</f>
        <v>-86.504732879122628</v>
      </c>
      <c r="AB226"/>
      <c r="AC226"/>
      <c r="AD226"/>
      <c r="AE226"/>
      <c r="AF226"/>
      <c r="AG226"/>
      <c r="AH226"/>
      <c r="AI226"/>
    </row>
    <row r="227" spans="1:35" x14ac:dyDescent="0.25">
      <c r="A227" t="s">
        <v>17</v>
      </c>
      <c r="B227" t="s">
        <v>18</v>
      </c>
      <c r="C227" t="s">
        <v>124</v>
      </c>
      <c r="D227" t="s">
        <v>280</v>
      </c>
      <c r="E227">
        <v>2063732</v>
      </c>
      <c r="F227" t="s">
        <v>60</v>
      </c>
      <c r="G227" t="s">
        <v>22</v>
      </c>
      <c r="H227" t="s">
        <v>23</v>
      </c>
      <c r="I227" s="1">
        <v>45118</v>
      </c>
      <c r="J227" s="1">
        <v>45160</v>
      </c>
      <c r="K227" s="11">
        <f>+Excel_519CONDOR[[#This Row],[Fx.r]]</f>
        <v>45160</v>
      </c>
      <c r="L227" s="1">
        <v>45188</v>
      </c>
      <c r="M227" s="1"/>
      <c r="N227" s="1">
        <v>45589</v>
      </c>
      <c r="O227" s="1">
        <v>45594</v>
      </c>
      <c r="P227" s="1" t="s">
        <v>24</v>
      </c>
      <c r="Q227" t="s">
        <v>25</v>
      </c>
      <c r="R227" t="s">
        <v>25</v>
      </c>
      <c r="S227" t="s">
        <v>3581</v>
      </c>
      <c r="T227" s="6">
        <v>50.080000452697277</v>
      </c>
      <c r="U227" s="6">
        <v>0</v>
      </c>
      <c r="V227" s="6">
        <v>13.407500091474503</v>
      </c>
      <c r="W227" s="5">
        <v>63.48750054417178</v>
      </c>
      <c r="X227" s="6">
        <f>+Excel_519CONDOR[[#This Row],[Ptos.Total]]-Excel_519CONDOR[[#This Row],[Ptos.PO]]</f>
        <v>-35.139531455828219</v>
      </c>
      <c r="Y227" s="6">
        <v>98.627032</v>
      </c>
      <c r="Z227" s="6">
        <v>98.627031999999986</v>
      </c>
      <c r="AA227" s="5">
        <f>+Excel_519CONDOR[[#This Row],[Ptos.Total]]-Excel_519CONDOR[[#This Row],[Ptos.Nilo]]</f>
        <v>-35.139531455828205</v>
      </c>
      <c r="AB227"/>
      <c r="AC227"/>
      <c r="AD227"/>
      <c r="AE227"/>
      <c r="AF227"/>
      <c r="AG227"/>
      <c r="AH227"/>
      <c r="AI227"/>
    </row>
    <row r="228" spans="1:35" x14ac:dyDescent="0.25">
      <c r="A228" t="s">
        <v>17</v>
      </c>
      <c r="B228" t="s">
        <v>18</v>
      </c>
      <c r="C228" t="s">
        <v>124</v>
      </c>
      <c r="D228" t="s">
        <v>281</v>
      </c>
      <c r="E228">
        <v>2063733</v>
      </c>
      <c r="F228" t="s">
        <v>121</v>
      </c>
      <c r="G228" t="s">
        <v>22</v>
      </c>
      <c r="H228" t="s">
        <v>23</v>
      </c>
      <c r="I228" s="1">
        <v>45118</v>
      </c>
      <c r="J228" s="1">
        <v>45160</v>
      </c>
      <c r="K228" s="11">
        <f>+Excel_519CONDOR[[#This Row],[Fx.r]]</f>
        <v>45160</v>
      </c>
      <c r="L228" s="1">
        <v>45205</v>
      </c>
      <c r="M228" s="1"/>
      <c r="N228" s="1">
        <v>45456</v>
      </c>
      <c r="O228" s="1">
        <v>45468</v>
      </c>
      <c r="P228" s="1" t="s">
        <v>25</v>
      </c>
      <c r="Q228" t="s">
        <v>24</v>
      </c>
      <c r="R228" t="s">
        <v>25</v>
      </c>
      <c r="S228" t="s">
        <v>3587</v>
      </c>
      <c r="T228" s="5">
        <v>0</v>
      </c>
      <c r="U228" s="5">
        <v>0</v>
      </c>
      <c r="V228" s="5">
        <v>0</v>
      </c>
      <c r="W228" s="5">
        <v>0</v>
      </c>
      <c r="X228" s="6">
        <f>+Excel_519CONDOR[[#This Row],[Ptos.Total]]-Excel_519CONDOR[[#This Row],[Ptos.PO]]</f>
        <v>-82.123170999999999</v>
      </c>
      <c r="Y228" s="6">
        <v>82.123170999999999</v>
      </c>
      <c r="Z228" s="6">
        <v>82.123171000000013</v>
      </c>
      <c r="AA228" s="5">
        <f>+Excel_519CONDOR[[#This Row],[Ptos.Total]]-Excel_519CONDOR[[#This Row],[Ptos.Nilo]]</f>
        <v>-82.123171000000013</v>
      </c>
      <c r="AB228"/>
      <c r="AC228"/>
      <c r="AD228"/>
      <c r="AE228"/>
      <c r="AF228"/>
      <c r="AG228"/>
      <c r="AH228"/>
      <c r="AI228"/>
    </row>
    <row r="229" spans="1:35" x14ac:dyDescent="0.25">
      <c r="A229" t="s">
        <v>17</v>
      </c>
      <c r="B229" t="s">
        <v>18</v>
      </c>
      <c r="C229" t="s">
        <v>124</v>
      </c>
      <c r="D229" t="s">
        <v>282</v>
      </c>
      <c r="E229">
        <v>2063735</v>
      </c>
      <c r="F229" t="s">
        <v>121</v>
      </c>
      <c r="G229" t="s">
        <v>22</v>
      </c>
      <c r="H229" t="s">
        <v>23</v>
      </c>
      <c r="I229" s="1">
        <v>45118</v>
      </c>
      <c r="J229" s="1">
        <v>45162</v>
      </c>
      <c r="K229" s="11">
        <f>+Excel_519CONDOR[[#This Row],[Fx.r]]</f>
        <v>45162</v>
      </c>
      <c r="L229" s="1">
        <v>45348</v>
      </c>
      <c r="M229" s="1"/>
      <c r="N229" s="1">
        <v>45441</v>
      </c>
      <c r="O229" s="1">
        <v>45461</v>
      </c>
      <c r="P229" s="1" t="s">
        <v>25</v>
      </c>
      <c r="Q229" t="s">
        <v>24</v>
      </c>
      <c r="R229" t="s">
        <v>25</v>
      </c>
      <c r="S229" t="s">
        <v>3587</v>
      </c>
      <c r="T229" s="5">
        <v>221.98000094294548</v>
      </c>
      <c r="U229" s="5">
        <v>0</v>
      </c>
      <c r="V229" s="5">
        <v>25.570699435084322</v>
      </c>
      <c r="W229" s="5">
        <v>247.5507003780298</v>
      </c>
      <c r="X229" s="6">
        <f>+Excel_519CONDOR[[#This Row],[Ptos.Total]]-Excel_519CONDOR[[#This Row],[Ptos.PO]]</f>
        <v>-112.4941706219702</v>
      </c>
      <c r="Y229" s="6">
        <v>360.044871</v>
      </c>
      <c r="Z229" s="6">
        <v>360.04487100000006</v>
      </c>
      <c r="AA229" s="5">
        <f>+Excel_519CONDOR[[#This Row],[Ptos.Total]]-Excel_519CONDOR[[#This Row],[Ptos.Nilo]]</f>
        <v>-112.49417062197026</v>
      </c>
      <c r="AB229"/>
      <c r="AC229"/>
      <c r="AD229"/>
      <c r="AE229"/>
      <c r="AF229"/>
      <c r="AG229"/>
      <c r="AH229"/>
      <c r="AI229"/>
    </row>
    <row r="230" spans="1:35" x14ac:dyDescent="0.25">
      <c r="A230" t="s">
        <v>17</v>
      </c>
      <c r="B230" t="s">
        <v>18</v>
      </c>
      <c r="C230" t="s">
        <v>124</v>
      </c>
      <c r="D230" t="s">
        <v>283</v>
      </c>
      <c r="E230">
        <v>2067155</v>
      </c>
      <c r="F230" t="s">
        <v>52</v>
      </c>
      <c r="G230" t="s">
        <v>36</v>
      </c>
      <c r="H230" t="s">
        <v>42</v>
      </c>
      <c r="I230" s="1">
        <v>44963</v>
      </c>
      <c r="J230" s="1">
        <v>45042</v>
      </c>
      <c r="K230" s="11">
        <f>+Excel_519CONDOR[[#This Row],[Fx.r]]</f>
        <v>45042</v>
      </c>
      <c r="M230" s="1">
        <v>45133</v>
      </c>
      <c r="O230" s="1"/>
      <c r="P230" s="1" t="s">
        <v>25</v>
      </c>
      <c r="Q230" t="s">
        <v>24</v>
      </c>
      <c r="R230" t="s">
        <v>25</v>
      </c>
      <c r="S230" t="s">
        <v>25</v>
      </c>
      <c r="T230" s="5">
        <v>0</v>
      </c>
      <c r="U230" s="5">
        <v>0</v>
      </c>
      <c r="V230" s="5">
        <v>0</v>
      </c>
      <c r="W230" s="5">
        <v>0</v>
      </c>
      <c r="X230" s="6">
        <f>+Excel_519CONDOR[[#This Row],[Ptos.Total]]-Excel_519CONDOR[[#This Row],[Ptos.PO]]</f>
        <v>0</v>
      </c>
      <c r="Y230" s="6">
        <v>0</v>
      </c>
      <c r="Z230" s="6">
        <v>0</v>
      </c>
      <c r="AA230" s="5">
        <f>+Excel_519CONDOR[[#This Row],[Ptos.Total]]-Excel_519CONDOR[[#This Row],[Ptos.Nilo]]</f>
        <v>0</v>
      </c>
      <c r="AB230"/>
      <c r="AC230"/>
      <c r="AD230"/>
      <c r="AE230"/>
      <c r="AF230"/>
      <c r="AG230"/>
      <c r="AH230"/>
      <c r="AI230"/>
    </row>
    <row r="231" spans="1:35" x14ac:dyDescent="0.25">
      <c r="A231" t="s">
        <v>17</v>
      </c>
      <c r="B231" t="s">
        <v>18</v>
      </c>
      <c r="C231" t="s">
        <v>124</v>
      </c>
      <c r="D231" t="s">
        <v>284</v>
      </c>
      <c r="E231">
        <v>2067280</v>
      </c>
      <c r="F231" t="s">
        <v>285</v>
      </c>
      <c r="G231" t="s">
        <v>36</v>
      </c>
      <c r="H231" t="s">
        <v>42</v>
      </c>
      <c r="I231" s="1"/>
      <c r="J231" s="1">
        <v>45044</v>
      </c>
      <c r="K231" s="11">
        <f>+Excel_519CONDOR[[#This Row],[Fx.r]]</f>
        <v>45044</v>
      </c>
      <c r="L231" s="1">
        <v>45057</v>
      </c>
      <c r="M231" s="1">
        <v>45133</v>
      </c>
      <c r="O231" s="1"/>
      <c r="P231" s="1" t="s">
        <v>25</v>
      </c>
      <c r="Q231" t="s">
        <v>25</v>
      </c>
      <c r="R231" t="s">
        <v>25</v>
      </c>
      <c r="S231" t="s">
        <v>24</v>
      </c>
      <c r="T231" s="5">
        <v>0</v>
      </c>
      <c r="U231" s="5">
        <v>0</v>
      </c>
      <c r="V231" s="5">
        <v>0</v>
      </c>
      <c r="W231" s="5">
        <v>0</v>
      </c>
      <c r="X231" s="6">
        <f>+Excel_519CONDOR[[#This Row],[Ptos.Total]]-Excel_519CONDOR[[#This Row],[Ptos.PO]]</f>
        <v>-1.8180000000000001</v>
      </c>
      <c r="Y231" s="6">
        <v>1.8180000000000001</v>
      </c>
      <c r="Z231" s="6">
        <v>1.8180000000000001</v>
      </c>
      <c r="AA231" s="5">
        <f>+Excel_519CONDOR[[#This Row],[Ptos.Total]]-Excel_519CONDOR[[#This Row],[Ptos.Nilo]]</f>
        <v>-1.8180000000000001</v>
      </c>
      <c r="AB231"/>
      <c r="AC231"/>
      <c r="AD231"/>
      <c r="AE231"/>
      <c r="AF231"/>
      <c r="AG231"/>
      <c r="AH231"/>
      <c r="AI231"/>
    </row>
    <row r="232" spans="1:35" x14ac:dyDescent="0.25">
      <c r="A232" t="s">
        <v>17</v>
      </c>
      <c r="B232" t="s">
        <v>18</v>
      </c>
      <c r="C232" t="s">
        <v>124</v>
      </c>
      <c r="D232" t="s">
        <v>286</v>
      </c>
      <c r="E232">
        <v>2069708</v>
      </c>
      <c r="F232" t="s">
        <v>58</v>
      </c>
      <c r="G232" t="s">
        <v>36</v>
      </c>
      <c r="H232" t="s">
        <v>42</v>
      </c>
      <c r="I232" s="1">
        <v>45112</v>
      </c>
      <c r="J232" s="1">
        <v>45119</v>
      </c>
      <c r="K232" s="11">
        <f>+Excel_519CONDOR[[#This Row],[Fx.r]]</f>
        <v>45119</v>
      </c>
      <c r="L232" s="1">
        <v>45142</v>
      </c>
      <c r="M232" s="1">
        <v>45939</v>
      </c>
      <c r="O232" s="1"/>
      <c r="P232" s="1" t="s">
        <v>25</v>
      </c>
      <c r="Q232" t="s">
        <v>24</v>
      </c>
      <c r="R232" t="s">
        <v>25</v>
      </c>
      <c r="S232" t="s">
        <v>25</v>
      </c>
      <c r="T232" s="5">
        <v>75.400000914931297</v>
      </c>
      <c r="U232" s="5">
        <v>0</v>
      </c>
      <c r="V232" s="5">
        <v>15.1904001370728</v>
      </c>
      <c r="W232" s="5">
        <v>90.590401052004097</v>
      </c>
      <c r="X232" s="6">
        <f>+Excel_519CONDOR[[#This Row],[Ptos.Total]]-Excel_519CONDOR[[#This Row],[Ptos.PO]]</f>
        <v>90.590401052004097</v>
      </c>
      <c r="Y232" s="6">
        <v>0</v>
      </c>
      <c r="Z232" s="6">
        <v>0</v>
      </c>
      <c r="AA232" s="5">
        <f>+Excel_519CONDOR[[#This Row],[Ptos.Total]]-Excel_519CONDOR[[#This Row],[Ptos.Nilo]]</f>
        <v>90.590401052004097</v>
      </c>
      <c r="AB232"/>
      <c r="AC232"/>
      <c r="AD232"/>
      <c r="AE232"/>
      <c r="AF232"/>
      <c r="AG232"/>
      <c r="AH232"/>
      <c r="AI232"/>
    </row>
    <row r="233" spans="1:35" x14ac:dyDescent="0.25">
      <c r="A233" t="s">
        <v>17</v>
      </c>
      <c r="B233" t="s">
        <v>18</v>
      </c>
      <c r="C233" t="s">
        <v>124</v>
      </c>
      <c r="D233" t="s">
        <v>287</v>
      </c>
      <c r="E233">
        <v>2073479</v>
      </c>
      <c r="F233" t="s">
        <v>288</v>
      </c>
      <c r="G233" t="s">
        <v>36</v>
      </c>
      <c r="H233" t="s">
        <v>42</v>
      </c>
      <c r="I233" s="1"/>
      <c r="J233" s="1">
        <v>45189</v>
      </c>
      <c r="K233" s="11">
        <f>+Excel_519CONDOR[[#This Row],[Fx.r]]</f>
        <v>45189</v>
      </c>
      <c r="L233" s="1">
        <v>45359</v>
      </c>
      <c r="M233" s="1">
        <v>45580</v>
      </c>
      <c r="O233" s="1"/>
      <c r="P233" s="1" t="s">
        <v>24</v>
      </c>
      <c r="Q233" t="s">
        <v>24</v>
      </c>
      <c r="R233" t="s">
        <v>25</v>
      </c>
      <c r="S233" t="s">
        <v>25</v>
      </c>
      <c r="T233" s="6">
        <v>0</v>
      </c>
      <c r="U233" s="6">
        <v>0</v>
      </c>
      <c r="V233" s="6">
        <v>0</v>
      </c>
      <c r="W233" s="5">
        <v>0</v>
      </c>
      <c r="X233" s="6">
        <f>+Excel_519CONDOR[[#This Row],[Ptos.Total]]-Excel_519CONDOR[[#This Row],[Ptos.PO]]</f>
        <v>0</v>
      </c>
      <c r="Y233" s="6">
        <v>0</v>
      </c>
      <c r="Z233" s="6">
        <v>0</v>
      </c>
      <c r="AA233" s="5">
        <f>+Excel_519CONDOR[[#This Row],[Ptos.Total]]-Excel_519CONDOR[[#This Row],[Ptos.Nilo]]</f>
        <v>0</v>
      </c>
      <c r="AB233"/>
      <c r="AC233"/>
      <c r="AD233"/>
      <c r="AE233"/>
      <c r="AF233"/>
      <c r="AG233"/>
      <c r="AH233"/>
      <c r="AI233"/>
    </row>
    <row r="234" spans="1:35" x14ac:dyDescent="0.25">
      <c r="A234" t="s">
        <v>17</v>
      </c>
      <c r="B234" t="s">
        <v>18</v>
      </c>
      <c r="C234" t="s">
        <v>124</v>
      </c>
      <c r="D234" t="s">
        <v>289</v>
      </c>
      <c r="E234">
        <v>2073480</v>
      </c>
      <c r="F234" t="s">
        <v>290</v>
      </c>
      <c r="G234" t="s">
        <v>22</v>
      </c>
      <c r="H234" t="s">
        <v>23</v>
      </c>
      <c r="I234" s="1"/>
      <c r="J234" s="1">
        <v>45190</v>
      </c>
      <c r="K234" s="11">
        <f>+Excel_519CONDOR[[#This Row],[Fx.r]]</f>
        <v>45190</v>
      </c>
      <c r="L234" s="1">
        <v>45348</v>
      </c>
      <c r="M234" s="1"/>
      <c r="N234" s="1">
        <v>45440</v>
      </c>
      <c r="O234" s="1">
        <v>45448</v>
      </c>
      <c r="P234" s="1" t="s">
        <v>24</v>
      </c>
      <c r="Q234" t="s">
        <v>24</v>
      </c>
      <c r="R234" t="s">
        <v>25</v>
      </c>
      <c r="S234" t="s">
        <v>3503</v>
      </c>
      <c r="T234" s="6">
        <v>269.61000199615955</v>
      </c>
      <c r="U234" s="6">
        <v>0</v>
      </c>
      <c r="V234" s="6">
        <v>0</v>
      </c>
      <c r="W234" s="5">
        <v>269.61000199615955</v>
      </c>
      <c r="X234" s="6">
        <f>+Excel_519CONDOR[[#This Row],[Ptos.Total]]-Excel_519CONDOR[[#This Row],[Ptos.PO]]</f>
        <v>-177.77524200384045</v>
      </c>
      <c r="Y234" s="6">
        <v>447.385244</v>
      </c>
      <c r="Z234" s="6">
        <v>447.385244</v>
      </c>
      <c r="AA234" s="5">
        <f>+Excel_519CONDOR[[#This Row],[Ptos.Total]]-Excel_519CONDOR[[#This Row],[Ptos.Nilo]]</f>
        <v>-177.77524200384045</v>
      </c>
      <c r="AB234"/>
      <c r="AC234"/>
      <c r="AD234"/>
      <c r="AE234"/>
      <c r="AF234"/>
      <c r="AG234"/>
      <c r="AH234"/>
      <c r="AI234"/>
    </row>
    <row r="235" spans="1:35" x14ac:dyDescent="0.25">
      <c r="A235" t="s">
        <v>17</v>
      </c>
      <c r="B235" t="s">
        <v>18</v>
      </c>
      <c r="C235" t="s">
        <v>124</v>
      </c>
      <c r="D235" t="s">
        <v>291</v>
      </c>
      <c r="E235">
        <v>2073485</v>
      </c>
      <c r="F235" t="s">
        <v>142</v>
      </c>
      <c r="G235" t="s">
        <v>29</v>
      </c>
      <c r="H235" t="s">
        <v>30</v>
      </c>
      <c r="I235" s="1">
        <v>45083</v>
      </c>
      <c r="J235" s="1">
        <v>45243</v>
      </c>
      <c r="K235" s="11">
        <f>+Excel_519CONDOR[[#This Row],[Fx.r]]</f>
        <v>45243</v>
      </c>
      <c r="L235" s="1">
        <v>45327</v>
      </c>
      <c r="M235" s="1"/>
      <c r="N235" s="1">
        <v>45700</v>
      </c>
      <c r="O235" s="1">
        <v>45705</v>
      </c>
      <c r="P235" s="1" t="s">
        <v>24</v>
      </c>
      <c r="Q235" t="s">
        <v>24</v>
      </c>
      <c r="R235" t="s">
        <v>25</v>
      </c>
      <c r="S235" t="s">
        <v>3565</v>
      </c>
      <c r="T235" s="6">
        <v>409.18000401556492</v>
      </c>
      <c r="U235" s="6">
        <v>0</v>
      </c>
      <c r="V235" s="6">
        <v>38.948399178794034</v>
      </c>
      <c r="W235" s="5">
        <v>448.12840319435895</v>
      </c>
      <c r="X235" s="6">
        <f>+Excel_519CONDOR[[#This Row],[Ptos.Total]]-Excel_519CONDOR[[#This Row],[Ptos.PO]]</f>
        <v>-188.85055880564107</v>
      </c>
      <c r="Y235" s="6">
        <v>636.97896200000002</v>
      </c>
      <c r="Z235" s="6">
        <v>682.56314199999997</v>
      </c>
      <c r="AA235" s="5">
        <f>+Excel_519CONDOR[[#This Row],[Ptos.Total]]-Excel_519CONDOR[[#This Row],[Ptos.Nilo]]</f>
        <v>-234.43473880564102</v>
      </c>
      <c r="AB235"/>
      <c r="AC235"/>
      <c r="AD235"/>
      <c r="AE235"/>
      <c r="AF235"/>
      <c r="AG235"/>
      <c r="AH235"/>
      <c r="AI235"/>
    </row>
    <row r="236" spans="1:35" x14ac:dyDescent="0.25">
      <c r="A236" t="s">
        <v>17</v>
      </c>
      <c r="B236" t="s">
        <v>18</v>
      </c>
      <c r="C236" t="s">
        <v>124</v>
      </c>
      <c r="D236" t="s">
        <v>292</v>
      </c>
      <c r="E236">
        <v>2074395</v>
      </c>
      <c r="F236" t="s">
        <v>28</v>
      </c>
      <c r="G236" t="s">
        <v>29</v>
      </c>
      <c r="H236" t="s">
        <v>30</v>
      </c>
      <c r="I236" s="1">
        <v>45118</v>
      </c>
      <c r="J236" s="1">
        <v>45167</v>
      </c>
      <c r="K236" s="11">
        <f>+Excel_519CONDOR[[#This Row],[Fx.r]]</f>
        <v>45167</v>
      </c>
      <c r="L236" s="1">
        <v>45806</v>
      </c>
      <c r="M236" s="1"/>
      <c r="N236" s="1">
        <v>45946</v>
      </c>
      <c r="O236" s="1">
        <v>45957</v>
      </c>
      <c r="P236" s="1" t="s">
        <v>25</v>
      </c>
      <c r="Q236" t="s">
        <v>24</v>
      </c>
      <c r="R236" t="s">
        <v>25</v>
      </c>
      <c r="S236" t="s">
        <v>3581</v>
      </c>
      <c r="T236" s="5">
        <v>1406.1599965468049</v>
      </c>
      <c r="U236" s="5">
        <v>0</v>
      </c>
      <c r="V236" s="5">
        <v>110.74350125558294</v>
      </c>
      <c r="W236" s="5">
        <v>1516.9034978023878</v>
      </c>
      <c r="X236" s="6">
        <f>+Excel_519CONDOR[[#This Row],[Ptos.Total]]-Excel_519CONDOR[[#This Row],[Ptos.PO]]</f>
        <v>-104.99613119761193</v>
      </c>
      <c r="Y236" s="6">
        <v>1621.8996289999998</v>
      </c>
      <c r="Z236" s="6">
        <v>1621.8996289999998</v>
      </c>
      <c r="AA236" s="5">
        <f>+Excel_519CONDOR[[#This Row],[Ptos.Total]]-Excel_519CONDOR[[#This Row],[Ptos.Nilo]]</f>
        <v>-104.99613119761193</v>
      </c>
      <c r="AB236"/>
      <c r="AC236"/>
      <c r="AD236"/>
      <c r="AE236"/>
      <c r="AF236"/>
      <c r="AG236"/>
      <c r="AH236"/>
      <c r="AI236"/>
    </row>
    <row r="237" spans="1:35" x14ac:dyDescent="0.25">
      <c r="A237" t="s">
        <v>17</v>
      </c>
      <c r="B237" t="s">
        <v>18</v>
      </c>
      <c r="C237" t="s">
        <v>124</v>
      </c>
      <c r="D237" t="s">
        <v>293</v>
      </c>
      <c r="E237">
        <v>2083956</v>
      </c>
      <c r="F237" t="s">
        <v>121</v>
      </c>
      <c r="G237" t="s">
        <v>22</v>
      </c>
      <c r="H237" t="s">
        <v>23</v>
      </c>
      <c r="I237" s="1">
        <v>45021</v>
      </c>
      <c r="J237" s="1">
        <v>45118</v>
      </c>
      <c r="K237" s="11">
        <f>+Excel_519CONDOR[[#This Row],[Fx.r]]</f>
        <v>45118</v>
      </c>
      <c r="L237" s="1">
        <v>45357</v>
      </c>
      <c r="M237" s="1"/>
      <c r="N237" s="1">
        <v>45434</v>
      </c>
      <c r="O237" s="1">
        <v>45453</v>
      </c>
      <c r="P237" s="1" t="s">
        <v>25</v>
      </c>
      <c r="Q237" t="s">
        <v>24</v>
      </c>
      <c r="R237" t="s">
        <v>25</v>
      </c>
      <c r="S237" t="s">
        <v>3503</v>
      </c>
      <c r="T237" s="5">
        <v>267.84000397473574</v>
      </c>
      <c r="U237" s="5">
        <v>221.28999346494675</v>
      </c>
      <c r="V237" s="5">
        <v>28.696200006093079</v>
      </c>
      <c r="W237" s="5">
        <v>517.82619744577551</v>
      </c>
      <c r="X237" s="6">
        <f>+Excel_519CONDOR[[#This Row],[Ptos.Total]]-Excel_519CONDOR[[#This Row],[Ptos.PO]]</f>
        <v>-9.9984365542244404</v>
      </c>
      <c r="Y237" s="6">
        <v>527.82463399999995</v>
      </c>
      <c r="Z237" s="6">
        <v>558.16755999999998</v>
      </c>
      <c r="AA237" s="5">
        <f>+Excel_519CONDOR[[#This Row],[Ptos.Total]]-Excel_519CONDOR[[#This Row],[Ptos.Nilo]]</f>
        <v>-40.341362554224474</v>
      </c>
      <c r="AB237"/>
      <c r="AC237"/>
      <c r="AD237"/>
      <c r="AE237"/>
      <c r="AF237"/>
      <c r="AG237"/>
      <c r="AH237"/>
      <c r="AI237"/>
    </row>
    <row r="238" spans="1:35" x14ac:dyDescent="0.25">
      <c r="A238" t="s">
        <v>17</v>
      </c>
      <c r="B238" t="s">
        <v>18</v>
      </c>
      <c r="C238" t="s">
        <v>124</v>
      </c>
      <c r="D238" t="s">
        <v>294</v>
      </c>
      <c r="E238">
        <v>2083957</v>
      </c>
      <c r="F238" t="s">
        <v>121</v>
      </c>
      <c r="G238" t="s">
        <v>22</v>
      </c>
      <c r="H238" t="s">
        <v>23</v>
      </c>
      <c r="I238" s="1">
        <v>45030</v>
      </c>
      <c r="J238" s="1">
        <v>45127</v>
      </c>
      <c r="K238" s="11">
        <f>+Excel_519CONDOR[[#This Row],[Fx.r]]</f>
        <v>45127</v>
      </c>
      <c r="L238" s="1">
        <v>45215</v>
      </c>
      <c r="M238" s="1"/>
      <c r="N238" s="1">
        <v>45440</v>
      </c>
      <c r="O238" s="1">
        <v>45443</v>
      </c>
      <c r="P238" s="1" t="s">
        <v>25</v>
      </c>
      <c r="Q238" t="s">
        <v>24</v>
      </c>
      <c r="R238" t="s">
        <v>25</v>
      </c>
      <c r="S238" t="s">
        <v>3503</v>
      </c>
      <c r="T238" s="5">
        <v>0</v>
      </c>
      <c r="U238" s="5">
        <v>0</v>
      </c>
      <c r="V238" s="5">
        <v>0</v>
      </c>
      <c r="W238" s="5">
        <v>0</v>
      </c>
      <c r="X238" s="6">
        <f>+Excel_519CONDOR[[#This Row],[Ptos.Total]]-Excel_519CONDOR[[#This Row],[Ptos.PO]]</f>
        <v>-178.048022</v>
      </c>
      <c r="Y238" s="6">
        <v>178.048022</v>
      </c>
      <c r="Z238" s="6">
        <v>199.90732</v>
      </c>
      <c r="AA238" s="5">
        <f>+Excel_519CONDOR[[#This Row],[Ptos.Total]]-Excel_519CONDOR[[#This Row],[Ptos.Nilo]]</f>
        <v>-199.90732</v>
      </c>
      <c r="AB238"/>
      <c r="AC238"/>
      <c r="AD238"/>
      <c r="AE238"/>
      <c r="AF238"/>
      <c r="AG238"/>
      <c r="AH238"/>
      <c r="AI238"/>
    </row>
    <row r="239" spans="1:35" x14ac:dyDescent="0.25">
      <c r="A239" t="s">
        <v>17</v>
      </c>
      <c r="B239" t="s">
        <v>18</v>
      </c>
      <c r="C239" t="s">
        <v>124</v>
      </c>
      <c r="D239" t="s">
        <v>295</v>
      </c>
      <c r="E239">
        <v>2084057</v>
      </c>
      <c r="F239" t="s">
        <v>121</v>
      </c>
      <c r="G239" t="s">
        <v>22</v>
      </c>
      <c r="H239" t="s">
        <v>23</v>
      </c>
      <c r="I239" s="1">
        <v>45021</v>
      </c>
      <c r="J239" s="1">
        <v>45114</v>
      </c>
      <c r="K239" s="11">
        <f>+Excel_519CONDOR[[#This Row],[Fx.r]]</f>
        <v>45114</v>
      </c>
      <c r="L239" s="1">
        <v>45327</v>
      </c>
      <c r="M239" s="1"/>
      <c r="N239" s="1">
        <v>45414</v>
      </c>
      <c r="O239" s="1">
        <v>45440</v>
      </c>
      <c r="P239" s="1" t="s">
        <v>24</v>
      </c>
      <c r="Q239" t="s">
        <v>24</v>
      </c>
      <c r="R239" t="s">
        <v>25</v>
      </c>
      <c r="S239" t="s">
        <v>3503</v>
      </c>
      <c r="T239" s="5">
        <v>225.04000326246023</v>
      </c>
      <c r="U239" s="5">
        <v>143.88999575376511</v>
      </c>
      <c r="V239" s="5">
        <v>25.715599944540855</v>
      </c>
      <c r="W239" s="5">
        <v>394.64559896076616</v>
      </c>
      <c r="X239" s="6">
        <f>+Excel_519CONDOR[[#This Row],[Ptos.Total]]-Excel_519CONDOR[[#This Row],[Ptos.PO]]</f>
        <v>-27.069412039233839</v>
      </c>
      <c r="Y239" s="6">
        <v>421.715011</v>
      </c>
      <c r="Z239" s="6">
        <v>448.81759900000003</v>
      </c>
      <c r="AA239" s="5">
        <f>+Excel_519CONDOR[[#This Row],[Ptos.Total]]-Excel_519CONDOR[[#This Row],[Ptos.Nilo]]</f>
        <v>-54.172000039233865</v>
      </c>
      <c r="AB239"/>
      <c r="AC239"/>
      <c r="AD239"/>
      <c r="AE239"/>
      <c r="AF239"/>
      <c r="AG239"/>
      <c r="AH239"/>
      <c r="AI239"/>
    </row>
    <row r="240" spans="1:35" x14ac:dyDescent="0.25">
      <c r="A240" t="s">
        <v>17</v>
      </c>
      <c r="B240" t="s">
        <v>18</v>
      </c>
      <c r="C240" t="s">
        <v>124</v>
      </c>
      <c r="D240" t="s">
        <v>296</v>
      </c>
      <c r="E240">
        <v>2084993</v>
      </c>
      <c r="F240" t="s">
        <v>58</v>
      </c>
      <c r="G240" t="s">
        <v>36</v>
      </c>
      <c r="H240" t="s">
        <v>42</v>
      </c>
      <c r="I240" s="1">
        <v>45021</v>
      </c>
      <c r="J240" s="1">
        <v>45139</v>
      </c>
      <c r="K240" s="11">
        <f>+Excel_519CONDOR[[#This Row],[Fx.r]]</f>
        <v>45139</v>
      </c>
      <c r="L240" s="1">
        <v>45313</v>
      </c>
      <c r="M240" s="1">
        <v>45734</v>
      </c>
      <c r="O240" s="1"/>
      <c r="P240" s="1" t="s">
        <v>25</v>
      </c>
      <c r="Q240" t="s">
        <v>24</v>
      </c>
      <c r="R240" t="s">
        <v>25</v>
      </c>
      <c r="S240" t="s">
        <v>25</v>
      </c>
      <c r="T240" s="5">
        <v>196.72000096552074</v>
      </c>
      <c r="U240" s="5">
        <v>8.4399997591972351</v>
      </c>
      <c r="V240" s="5">
        <v>23.888599558131403</v>
      </c>
      <c r="W240" s="5">
        <v>229.04860028284938</v>
      </c>
      <c r="X240" s="6">
        <f>+Excel_519CONDOR[[#This Row],[Ptos.Total]]-Excel_519CONDOR[[#This Row],[Ptos.PO]]</f>
        <v>229.04860028284938</v>
      </c>
      <c r="Y240" s="6">
        <v>0</v>
      </c>
      <c r="Z240" s="6">
        <v>25.116377999999997</v>
      </c>
      <c r="AA240" s="5">
        <f>+Excel_519CONDOR[[#This Row],[Ptos.Total]]-Excel_519CONDOR[[#This Row],[Ptos.Nilo]]</f>
        <v>203.93222228284938</v>
      </c>
      <c r="AB240"/>
      <c r="AC240"/>
      <c r="AD240"/>
      <c r="AE240"/>
      <c r="AF240"/>
      <c r="AG240"/>
      <c r="AH240"/>
      <c r="AI240"/>
    </row>
    <row r="241" spans="1:35" x14ac:dyDescent="0.25">
      <c r="A241" t="s">
        <v>17</v>
      </c>
      <c r="B241" t="s">
        <v>18</v>
      </c>
      <c r="C241" t="s">
        <v>124</v>
      </c>
      <c r="D241" t="s">
        <v>3588</v>
      </c>
      <c r="E241">
        <v>2086223</v>
      </c>
      <c r="F241" t="s">
        <v>119</v>
      </c>
      <c r="G241" t="s">
        <v>22</v>
      </c>
      <c r="H241" t="s">
        <v>23</v>
      </c>
      <c r="I241" s="1">
        <v>45023</v>
      </c>
      <c r="J241" s="1">
        <v>45135</v>
      </c>
      <c r="K241" s="11">
        <f>+Excel_519CONDOR[[#This Row],[Fx.r]]</f>
        <v>45135</v>
      </c>
      <c r="L241" s="1">
        <v>45145</v>
      </c>
      <c r="M241" s="1"/>
      <c r="N241" s="1">
        <v>45208</v>
      </c>
      <c r="O241" s="1">
        <v>45218</v>
      </c>
      <c r="P241" s="1" t="s">
        <v>25</v>
      </c>
      <c r="Q241" t="s">
        <v>25</v>
      </c>
      <c r="R241" t="s">
        <v>25</v>
      </c>
      <c r="S241" t="s">
        <v>3589</v>
      </c>
      <c r="T241" s="5">
        <v>0</v>
      </c>
      <c r="U241" s="5">
        <v>0</v>
      </c>
      <c r="V241" s="5">
        <v>0</v>
      </c>
      <c r="W241" s="5">
        <v>0</v>
      </c>
      <c r="X241" s="6">
        <f>+Excel_519CONDOR[[#This Row],[Ptos.Total]]-Excel_519CONDOR[[#This Row],[Ptos.PO]]</f>
        <v>0</v>
      </c>
      <c r="Y241" s="6">
        <v>0</v>
      </c>
      <c r="Z241" s="6">
        <v>134.487683</v>
      </c>
      <c r="AA241" s="5">
        <f>+Excel_519CONDOR[[#This Row],[Ptos.Total]]-Excel_519CONDOR[[#This Row],[Ptos.Nilo]]</f>
        <v>-134.487683</v>
      </c>
      <c r="AB241"/>
      <c r="AC241"/>
      <c r="AD241"/>
      <c r="AE241"/>
      <c r="AF241"/>
      <c r="AG241"/>
      <c r="AH241"/>
      <c r="AI241"/>
    </row>
    <row r="242" spans="1:35" x14ac:dyDescent="0.25">
      <c r="A242" t="s">
        <v>17</v>
      </c>
      <c r="B242" t="s">
        <v>18</v>
      </c>
      <c r="C242" t="s">
        <v>124</v>
      </c>
      <c r="D242" t="s">
        <v>3590</v>
      </c>
      <c r="E242">
        <v>2088077</v>
      </c>
      <c r="F242" t="s">
        <v>297</v>
      </c>
      <c r="G242" t="s">
        <v>22</v>
      </c>
      <c r="H242" t="s">
        <v>23</v>
      </c>
      <c r="I242" s="1">
        <v>45040</v>
      </c>
      <c r="J242" s="1">
        <v>45162</v>
      </c>
      <c r="K242" s="11">
        <f>+Excel_519CONDOR[[#This Row],[Fx.r]]</f>
        <v>45162</v>
      </c>
      <c r="L242" s="1">
        <v>45071</v>
      </c>
      <c r="M242" s="1"/>
      <c r="N242" s="1">
        <v>45168</v>
      </c>
      <c r="O242" s="1">
        <v>45187</v>
      </c>
      <c r="P242" s="1" t="s">
        <v>25</v>
      </c>
      <c r="Q242" t="s">
        <v>25</v>
      </c>
      <c r="R242" t="s">
        <v>25</v>
      </c>
      <c r="S242" t="s">
        <v>3536</v>
      </c>
      <c r="T242" s="5">
        <v>0</v>
      </c>
      <c r="U242" s="5">
        <v>0</v>
      </c>
      <c r="V242" s="5">
        <v>0</v>
      </c>
      <c r="W242" s="5">
        <v>0</v>
      </c>
      <c r="X242" s="6">
        <f>+Excel_519CONDOR[[#This Row],[Ptos.Total]]-Excel_519CONDOR[[#This Row],[Ptos.PO]]</f>
        <v>-152.12551400000001</v>
      </c>
      <c r="Y242" s="6">
        <v>152.12551400000001</v>
      </c>
      <c r="Z242" s="6">
        <v>152.12551400000001</v>
      </c>
      <c r="AA242" s="5">
        <f>+Excel_519CONDOR[[#This Row],[Ptos.Total]]-Excel_519CONDOR[[#This Row],[Ptos.Nilo]]</f>
        <v>-152.12551400000001</v>
      </c>
      <c r="AB242"/>
      <c r="AC242"/>
      <c r="AD242"/>
      <c r="AE242"/>
      <c r="AF242"/>
      <c r="AG242"/>
      <c r="AH242"/>
      <c r="AI242"/>
    </row>
    <row r="243" spans="1:35" x14ac:dyDescent="0.25">
      <c r="A243" t="s">
        <v>17</v>
      </c>
      <c r="B243" t="s">
        <v>18</v>
      </c>
      <c r="C243" t="s">
        <v>124</v>
      </c>
      <c r="D243" t="s">
        <v>298</v>
      </c>
      <c r="E243">
        <v>2090531</v>
      </c>
      <c r="F243" t="s">
        <v>299</v>
      </c>
      <c r="G243" t="s">
        <v>36</v>
      </c>
      <c r="H243" t="s">
        <v>42</v>
      </c>
      <c r="I243" s="1">
        <v>45054</v>
      </c>
      <c r="J243" s="1">
        <v>45106</v>
      </c>
      <c r="K243" s="11">
        <f>+Excel_519CONDOR[[#This Row],[Fx.r]]</f>
        <v>45106</v>
      </c>
      <c r="L243" s="1">
        <v>45112</v>
      </c>
      <c r="M243" s="1">
        <v>45259</v>
      </c>
      <c r="O243" s="1"/>
      <c r="P243" s="1" t="s">
        <v>24</v>
      </c>
      <c r="Q243" t="s">
        <v>24</v>
      </c>
      <c r="R243" t="s">
        <v>25</v>
      </c>
      <c r="S243" t="s">
        <v>24</v>
      </c>
      <c r="T243" s="6">
        <v>0</v>
      </c>
      <c r="U243" s="6">
        <v>0</v>
      </c>
      <c r="V243" s="6">
        <v>0</v>
      </c>
      <c r="W243" s="5">
        <v>0</v>
      </c>
      <c r="X243" s="6">
        <f>+Excel_519CONDOR[[#This Row],[Ptos.Total]]-Excel_519CONDOR[[#This Row],[Ptos.PO]]</f>
        <v>-27.047999999999998</v>
      </c>
      <c r="Y243" s="6">
        <v>27.047999999999998</v>
      </c>
      <c r="Z243" s="6">
        <v>4.242</v>
      </c>
      <c r="AA243" s="5">
        <f>+Excel_519CONDOR[[#This Row],[Ptos.Total]]-Excel_519CONDOR[[#This Row],[Ptos.Nilo]]</f>
        <v>-4.242</v>
      </c>
      <c r="AB243"/>
      <c r="AC243"/>
      <c r="AD243"/>
      <c r="AE243"/>
      <c r="AF243"/>
      <c r="AG243"/>
      <c r="AH243"/>
      <c r="AI243"/>
    </row>
    <row r="244" spans="1:35" x14ac:dyDescent="0.25">
      <c r="A244" t="s">
        <v>17</v>
      </c>
      <c r="B244" t="s">
        <v>18</v>
      </c>
      <c r="C244" t="s">
        <v>124</v>
      </c>
      <c r="D244" t="s">
        <v>300</v>
      </c>
      <c r="E244">
        <v>2108479</v>
      </c>
      <c r="F244" t="s">
        <v>52</v>
      </c>
      <c r="G244" t="s">
        <v>36</v>
      </c>
      <c r="H244" t="s">
        <v>42</v>
      </c>
      <c r="I244" s="1">
        <v>45125</v>
      </c>
      <c r="J244" s="1">
        <v>45307</v>
      </c>
      <c r="K244" s="11">
        <f>+Excel_519CONDOR[[#This Row],[Fx.r]]</f>
        <v>45307</v>
      </c>
      <c r="M244" s="1">
        <v>45449</v>
      </c>
      <c r="O244" s="1"/>
      <c r="P244" s="1" t="s">
        <v>25</v>
      </c>
      <c r="Q244" t="s">
        <v>24</v>
      </c>
      <c r="R244" t="s">
        <v>25</v>
      </c>
      <c r="S244" t="s">
        <v>25</v>
      </c>
      <c r="T244" s="5">
        <v>0</v>
      </c>
      <c r="U244" s="5">
        <v>0</v>
      </c>
      <c r="V244" s="5">
        <v>0</v>
      </c>
      <c r="W244" s="5">
        <v>0</v>
      </c>
      <c r="X244" s="6">
        <f>+Excel_519CONDOR[[#This Row],[Ptos.Total]]-Excel_519CONDOR[[#This Row],[Ptos.PO]]</f>
        <v>0</v>
      </c>
      <c r="Y244" s="6">
        <v>0</v>
      </c>
      <c r="Z244" s="6">
        <v>0</v>
      </c>
      <c r="AA244" s="5">
        <f>+Excel_519CONDOR[[#This Row],[Ptos.Total]]-Excel_519CONDOR[[#This Row],[Ptos.Nilo]]</f>
        <v>0</v>
      </c>
      <c r="AB244"/>
      <c r="AC244"/>
      <c r="AD244"/>
      <c r="AE244"/>
      <c r="AF244"/>
      <c r="AG244"/>
      <c r="AH244"/>
      <c r="AI244"/>
    </row>
    <row r="245" spans="1:35" x14ac:dyDescent="0.25">
      <c r="A245" t="s">
        <v>17</v>
      </c>
      <c r="B245" t="s">
        <v>18</v>
      </c>
      <c r="C245" t="s">
        <v>124</v>
      </c>
      <c r="D245" t="s">
        <v>301</v>
      </c>
      <c r="E245">
        <v>2108481</v>
      </c>
      <c r="F245" t="s">
        <v>121</v>
      </c>
      <c r="G245" t="s">
        <v>22</v>
      </c>
      <c r="H245" t="s">
        <v>23</v>
      </c>
      <c r="I245" s="1">
        <v>45125</v>
      </c>
      <c r="J245" s="1">
        <v>45131</v>
      </c>
      <c r="K245" s="11">
        <f>+Excel_519CONDOR[[#This Row],[Fx.r]]</f>
        <v>45131</v>
      </c>
      <c r="L245" s="1">
        <v>45230</v>
      </c>
      <c r="M245" s="1"/>
      <c r="N245" s="1">
        <v>45321</v>
      </c>
      <c r="O245" s="1">
        <v>45386</v>
      </c>
      <c r="P245" s="1" t="s">
        <v>25</v>
      </c>
      <c r="Q245" t="s">
        <v>25</v>
      </c>
      <c r="R245" t="s">
        <v>25</v>
      </c>
      <c r="S245" t="s">
        <v>3591</v>
      </c>
      <c r="T245" s="6">
        <v>56.440000481903553</v>
      </c>
      <c r="U245" s="6">
        <v>0</v>
      </c>
      <c r="V245" s="6">
        <v>13.863199963796141</v>
      </c>
      <c r="W245" s="5">
        <v>70.303200445699702</v>
      </c>
      <c r="X245" s="6">
        <f>+Excel_519CONDOR[[#This Row],[Ptos.Total]]-Excel_519CONDOR[[#This Row],[Ptos.PO]]</f>
        <v>-32.631463554300325</v>
      </c>
      <c r="Y245" s="6">
        <v>102.93466400000003</v>
      </c>
      <c r="Z245" s="6">
        <v>102.93466400000003</v>
      </c>
      <c r="AA245" s="5">
        <f>+Excel_519CONDOR[[#This Row],[Ptos.Total]]-Excel_519CONDOR[[#This Row],[Ptos.Nilo]]</f>
        <v>-32.631463554300325</v>
      </c>
      <c r="AB245"/>
      <c r="AC245"/>
      <c r="AD245"/>
      <c r="AE245"/>
      <c r="AF245"/>
      <c r="AG245"/>
      <c r="AH245"/>
      <c r="AI245"/>
    </row>
    <row r="246" spans="1:35" x14ac:dyDescent="0.25">
      <c r="A246" t="s">
        <v>17</v>
      </c>
      <c r="B246" t="s">
        <v>18</v>
      </c>
      <c r="C246" t="s">
        <v>124</v>
      </c>
      <c r="D246" t="s">
        <v>302</v>
      </c>
      <c r="E246">
        <v>2108722</v>
      </c>
      <c r="F246" t="s">
        <v>41</v>
      </c>
      <c r="G246" t="s">
        <v>36</v>
      </c>
      <c r="H246" t="s">
        <v>42</v>
      </c>
      <c r="I246" s="1">
        <v>45166</v>
      </c>
      <c r="J246" s="1">
        <v>45169</v>
      </c>
      <c r="K246" s="11">
        <f>+Excel_519CONDOR[[#This Row],[Fx.r]]</f>
        <v>45169</v>
      </c>
      <c r="M246" s="1">
        <v>45449</v>
      </c>
      <c r="O246" s="1"/>
      <c r="P246" s="1" t="s">
        <v>25</v>
      </c>
      <c r="Q246" t="s">
        <v>24</v>
      </c>
      <c r="R246" t="s">
        <v>25</v>
      </c>
      <c r="S246" t="s">
        <v>25</v>
      </c>
      <c r="T246" s="5">
        <v>0</v>
      </c>
      <c r="U246" s="5">
        <v>0</v>
      </c>
      <c r="V246" s="5">
        <v>0</v>
      </c>
      <c r="W246" s="5">
        <v>0</v>
      </c>
      <c r="X246" s="6">
        <f>+Excel_519CONDOR[[#This Row],[Ptos.Total]]-Excel_519CONDOR[[#This Row],[Ptos.PO]]</f>
        <v>0</v>
      </c>
      <c r="Y246" s="6">
        <v>0</v>
      </c>
      <c r="Z246" s="6">
        <v>28.60539</v>
      </c>
      <c r="AA246" s="5">
        <f>+Excel_519CONDOR[[#This Row],[Ptos.Total]]-Excel_519CONDOR[[#This Row],[Ptos.Nilo]]</f>
        <v>-28.60539</v>
      </c>
      <c r="AB246"/>
      <c r="AC246"/>
      <c r="AD246"/>
      <c r="AE246"/>
      <c r="AF246"/>
      <c r="AG246"/>
      <c r="AH246"/>
      <c r="AI246"/>
    </row>
    <row r="247" spans="1:35" x14ac:dyDescent="0.25">
      <c r="A247" t="s">
        <v>17</v>
      </c>
      <c r="B247" t="s">
        <v>18</v>
      </c>
      <c r="C247" t="s">
        <v>124</v>
      </c>
      <c r="D247" t="s">
        <v>303</v>
      </c>
      <c r="E247">
        <v>2108723</v>
      </c>
      <c r="F247" t="s">
        <v>58</v>
      </c>
      <c r="G247" t="s">
        <v>36</v>
      </c>
      <c r="H247" t="s">
        <v>37</v>
      </c>
      <c r="I247" s="1">
        <v>45125</v>
      </c>
      <c r="J247" s="1">
        <v>45195</v>
      </c>
      <c r="K247" s="11">
        <f>+Excel_519CONDOR[[#This Row],[Fx.r]]</f>
        <v>45195</v>
      </c>
      <c r="L247" s="1">
        <v>45341</v>
      </c>
      <c r="M247" s="1">
        <v>45580</v>
      </c>
      <c r="O247" s="1"/>
      <c r="P247" s="1" t="s">
        <v>24</v>
      </c>
      <c r="Q247" t="s">
        <v>24</v>
      </c>
      <c r="R247" t="s">
        <v>25</v>
      </c>
      <c r="S247" t="s">
        <v>25</v>
      </c>
      <c r="T247" s="6">
        <v>395.79000087082386</v>
      </c>
      <c r="U247" s="6">
        <v>0</v>
      </c>
      <c r="V247" s="6">
        <v>37.877400057224918</v>
      </c>
      <c r="W247" s="5">
        <v>433.66740092804878</v>
      </c>
      <c r="X247" s="6">
        <f>+Excel_519CONDOR[[#This Row],[Ptos.Total]]-Excel_519CONDOR[[#This Row],[Ptos.PO]]</f>
        <v>433.66740092804878</v>
      </c>
      <c r="Y247" s="6">
        <v>0</v>
      </c>
      <c r="Z247" s="6">
        <v>0</v>
      </c>
      <c r="AA247" s="5">
        <f>+Excel_519CONDOR[[#This Row],[Ptos.Total]]-Excel_519CONDOR[[#This Row],[Ptos.Nilo]]</f>
        <v>433.66740092804878</v>
      </c>
      <c r="AB247"/>
      <c r="AC247"/>
      <c r="AD247"/>
      <c r="AE247"/>
      <c r="AF247"/>
      <c r="AG247"/>
      <c r="AH247"/>
      <c r="AI247"/>
    </row>
    <row r="248" spans="1:35" x14ac:dyDescent="0.25">
      <c r="A248" t="s">
        <v>17</v>
      </c>
      <c r="B248" t="s">
        <v>18</v>
      </c>
      <c r="C248" t="s">
        <v>124</v>
      </c>
      <c r="D248" t="s">
        <v>304</v>
      </c>
      <c r="E248">
        <v>2108728</v>
      </c>
      <c r="F248" t="s">
        <v>41</v>
      </c>
      <c r="G248" t="s">
        <v>36</v>
      </c>
      <c r="H248" t="s">
        <v>42</v>
      </c>
      <c r="I248" s="1">
        <v>45125</v>
      </c>
      <c r="J248" s="1">
        <v>45149</v>
      </c>
      <c r="K248" s="11">
        <f>+Excel_519CONDOR[[#This Row],[Fx.r]]</f>
        <v>45149</v>
      </c>
      <c r="M248" s="1">
        <v>45671</v>
      </c>
      <c r="O248" s="1"/>
      <c r="P248" s="1" t="s">
        <v>24</v>
      </c>
      <c r="Q248" t="s">
        <v>24</v>
      </c>
      <c r="R248" t="s">
        <v>25</v>
      </c>
      <c r="S248" t="s">
        <v>25</v>
      </c>
      <c r="T248" s="6">
        <v>0</v>
      </c>
      <c r="U248" s="6">
        <v>0</v>
      </c>
      <c r="V248" s="6">
        <v>0</v>
      </c>
      <c r="W248" s="5">
        <v>0</v>
      </c>
      <c r="X248" s="6">
        <f>+Excel_519CONDOR[[#This Row],[Ptos.Total]]-Excel_519CONDOR[[#This Row],[Ptos.PO]]</f>
        <v>0</v>
      </c>
      <c r="Y248" s="6">
        <v>0</v>
      </c>
      <c r="Z248" s="6">
        <v>0</v>
      </c>
      <c r="AA248" s="5">
        <f>+Excel_519CONDOR[[#This Row],[Ptos.Total]]-Excel_519CONDOR[[#This Row],[Ptos.Nilo]]</f>
        <v>0</v>
      </c>
      <c r="AB248"/>
      <c r="AC248"/>
      <c r="AD248"/>
      <c r="AE248"/>
      <c r="AF248"/>
      <c r="AG248"/>
      <c r="AH248"/>
      <c r="AI248"/>
    </row>
    <row r="249" spans="1:35" x14ac:dyDescent="0.25">
      <c r="A249" t="s">
        <v>17</v>
      </c>
      <c r="B249" t="s">
        <v>18</v>
      </c>
      <c r="C249" t="s">
        <v>124</v>
      </c>
      <c r="D249" t="s">
        <v>305</v>
      </c>
      <c r="E249">
        <v>2108729</v>
      </c>
      <c r="F249" t="s">
        <v>41</v>
      </c>
      <c r="G249" t="s">
        <v>36</v>
      </c>
      <c r="H249" t="s">
        <v>37</v>
      </c>
      <c r="I249" s="1">
        <v>45125</v>
      </c>
      <c r="J249" s="1">
        <v>45139</v>
      </c>
      <c r="K249" s="11">
        <f>+Excel_519CONDOR[[#This Row],[Fx.r]]</f>
        <v>45139</v>
      </c>
      <c r="M249" s="1">
        <v>45583</v>
      </c>
      <c r="O249" s="1"/>
      <c r="P249" s="1" t="s">
        <v>25</v>
      </c>
      <c r="Q249" t="s">
        <v>24</v>
      </c>
      <c r="R249" t="s">
        <v>25</v>
      </c>
      <c r="S249" t="s">
        <v>25</v>
      </c>
      <c r="T249" s="6">
        <v>0</v>
      </c>
      <c r="U249" s="6">
        <v>0</v>
      </c>
      <c r="V249" s="6">
        <v>0</v>
      </c>
      <c r="W249" s="5">
        <v>0</v>
      </c>
      <c r="X249" s="6">
        <f>+Excel_519CONDOR[[#This Row],[Ptos.Total]]-Excel_519CONDOR[[#This Row],[Ptos.PO]]</f>
        <v>0</v>
      </c>
      <c r="Y249" s="6">
        <v>0</v>
      </c>
      <c r="Z249" s="6">
        <v>0</v>
      </c>
      <c r="AA249" s="5">
        <f>+Excel_519CONDOR[[#This Row],[Ptos.Total]]-Excel_519CONDOR[[#This Row],[Ptos.Nilo]]</f>
        <v>0</v>
      </c>
      <c r="AB249"/>
      <c r="AC249"/>
      <c r="AD249"/>
      <c r="AE249"/>
      <c r="AF249"/>
      <c r="AG249"/>
      <c r="AH249"/>
      <c r="AI249"/>
    </row>
    <row r="250" spans="1:35" x14ac:dyDescent="0.25">
      <c r="A250" t="s">
        <v>17</v>
      </c>
      <c r="B250" t="s">
        <v>18</v>
      </c>
      <c r="C250" t="s">
        <v>124</v>
      </c>
      <c r="D250" t="s">
        <v>306</v>
      </c>
      <c r="E250">
        <v>2108730</v>
      </c>
      <c r="F250" t="s">
        <v>41</v>
      </c>
      <c r="G250" t="s">
        <v>36</v>
      </c>
      <c r="H250" t="s">
        <v>42</v>
      </c>
      <c r="I250" s="1">
        <v>45164</v>
      </c>
      <c r="J250" s="1">
        <v>45183</v>
      </c>
      <c r="K250" s="11">
        <f>+Excel_519CONDOR[[#This Row],[Fx.r]]</f>
        <v>45183</v>
      </c>
      <c r="M250" s="1">
        <v>45191</v>
      </c>
      <c r="O250" s="1"/>
      <c r="P250" s="1" t="s">
        <v>24</v>
      </c>
      <c r="Q250" t="s">
        <v>24</v>
      </c>
      <c r="R250" t="s">
        <v>25</v>
      </c>
      <c r="S250" t="s">
        <v>25</v>
      </c>
      <c r="T250" s="6">
        <v>0</v>
      </c>
      <c r="U250" s="6">
        <v>0</v>
      </c>
      <c r="V250" s="6">
        <v>0</v>
      </c>
      <c r="W250" s="5">
        <v>0</v>
      </c>
      <c r="X250" s="6">
        <f>+Excel_519CONDOR[[#This Row],[Ptos.Total]]-Excel_519CONDOR[[#This Row],[Ptos.PO]]</f>
        <v>0</v>
      </c>
      <c r="Y250" s="6">
        <v>0</v>
      </c>
      <c r="Z250" s="6">
        <v>74.111840999999998</v>
      </c>
      <c r="AA250" s="5">
        <f>+Excel_519CONDOR[[#This Row],[Ptos.Total]]-Excel_519CONDOR[[#This Row],[Ptos.Nilo]]</f>
        <v>-74.111840999999998</v>
      </c>
      <c r="AB250"/>
      <c r="AC250"/>
      <c r="AD250"/>
      <c r="AE250"/>
      <c r="AF250"/>
      <c r="AG250"/>
      <c r="AH250"/>
      <c r="AI250"/>
    </row>
    <row r="251" spans="1:35" x14ac:dyDescent="0.25">
      <c r="A251" t="s">
        <v>17</v>
      </c>
      <c r="B251" t="s">
        <v>18</v>
      </c>
      <c r="C251" t="s">
        <v>124</v>
      </c>
      <c r="D251" t="s">
        <v>307</v>
      </c>
      <c r="E251">
        <v>2108732</v>
      </c>
      <c r="F251" t="s">
        <v>41</v>
      </c>
      <c r="G251" t="s">
        <v>36</v>
      </c>
      <c r="H251" t="s">
        <v>42</v>
      </c>
      <c r="I251" s="1">
        <v>45125</v>
      </c>
      <c r="J251" s="1">
        <v>45149</v>
      </c>
      <c r="K251" s="11">
        <f>+Excel_519CONDOR[[#This Row],[Fx.r]]</f>
        <v>45149</v>
      </c>
      <c r="M251" s="1">
        <v>45427</v>
      </c>
      <c r="O251" s="1"/>
      <c r="P251" s="1" t="s">
        <v>25</v>
      </c>
      <c r="Q251" t="s">
        <v>24</v>
      </c>
      <c r="R251" t="s">
        <v>25</v>
      </c>
      <c r="S251" t="s">
        <v>25</v>
      </c>
      <c r="T251" s="5">
        <v>0</v>
      </c>
      <c r="U251" s="5">
        <v>0</v>
      </c>
      <c r="V251" s="5">
        <v>0</v>
      </c>
      <c r="W251" s="5">
        <v>0</v>
      </c>
      <c r="X251" s="6">
        <f>+Excel_519CONDOR[[#This Row],[Ptos.Total]]-Excel_519CONDOR[[#This Row],[Ptos.PO]]</f>
        <v>0</v>
      </c>
      <c r="Y251" s="6">
        <v>0</v>
      </c>
      <c r="Z251" s="6">
        <v>0</v>
      </c>
      <c r="AA251" s="5">
        <f>+Excel_519CONDOR[[#This Row],[Ptos.Total]]-Excel_519CONDOR[[#This Row],[Ptos.Nilo]]</f>
        <v>0</v>
      </c>
      <c r="AB251"/>
      <c r="AC251"/>
      <c r="AD251"/>
      <c r="AE251"/>
      <c r="AF251"/>
      <c r="AG251"/>
      <c r="AH251"/>
      <c r="AI251"/>
    </row>
    <row r="252" spans="1:35" x14ac:dyDescent="0.25">
      <c r="A252" t="s">
        <v>17</v>
      </c>
      <c r="B252" t="s">
        <v>18</v>
      </c>
      <c r="C252" t="s">
        <v>124</v>
      </c>
      <c r="D252" t="s">
        <v>308</v>
      </c>
      <c r="E252">
        <v>2119771</v>
      </c>
      <c r="F252" t="s">
        <v>58</v>
      </c>
      <c r="G252" t="s">
        <v>36</v>
      </c>
      <c r="H252" t="s">
        <v>42</v>
      </c>
      <c r="I252" s="1">
        <v>45190</v>
      </c>
      <c r="J252" s="1">
        <v>45229</v>
      </c>
      <c r="K252" s="11">
        <f>+Excel_519CONDOR[[#This Row],[Fx.r]]</f>
        <v>45229</v>
      </c>
      <c r="L252" s="1">
        <v>45245</v>
      </c>
      <c r="M252" s="1">
        <v>45670</v>
      </c>
      <c r="O252" s="1"/>
      <c r="P252" s="1" t="s">
        <v>25</v>
      </c>
      <c r="Q252" t="s">
        <v>24</v>
      </c>
      <c r="R252" t="s">
        <v>25</v>
      </c>
      <c r="S252" t="s">
        <v>24</v>
      </c>
      <c r="T252" s="5">
        <v>0</v>
      </c>
      <c r="U252" s="5">
        <v>0</v>
      </c>
      <c r="V252" s="5">
        <v>0</v>
      </c>
      <c r="W252" s="5">
        <v>0</v>
      </c>
      <c r="X252" s="6">
        <f>+Excel_519CONDOR[[#This Row],[Ptos.Total]]-Excel_519CONDOR[[#This Row],[Ptos.PO]]</f>
        <v>-0.60599999999999998</v>
      </c>
      <c r="Y252" s="6">
        <v>0.60599999999999998</v>
      </c>
      <c r="Z252" s="6">
        <v>11.113460999999999</v>
      </c>
      <c r="AA252" s="5">
        <f>+Excel_519CONDOR[[#This Row],[Ptos.Total]]-Excel_519CONDOR[[#This Row],[Ptos.Nilo]]</f>
        <v>-11.113460999999999</v>
      </c>
      <c r="AB252"/>
      <c r="AC252"/>
      <c r="AD252"/>
      <c r="AE252"/>
      <c r="AF252"/>
      <c r="AG252"/>
      <c r="AH252"/>
      <c r="AI252"/>
    </row>
    <row r="253" spans="1:35" x14ac:dyDescent="0.25">
      <c r="A253" t="s">
        <v>17</v>
      </c>
      <c r="B253" t="s">
        <v>18</v>
      </c>
      <c r="C253" t="s">
        <v>124</v>
      </c>
      <c r="D253" t="s">
        <v>309</v>
      </c>
      <c r="E253">
        <v>2119874</v>
      </c>
      <c r="F253" t="s">
        <v>58</v>
      </c>
      <c r="G253" t="s">
        <v>36</v>
      </c>
      <c r="H253" t="s">
        <v>42</v>
      </c>
      <c r="I253" s="1">
        <v>45196</v>
      </c>
      <c r="J253" s="1">
        <v>45246</v>
      </c>
      <c r="K253" s="11">
        <f>+Excel_519CONDOR[[#This Row],[Fx.r]]</f>
        <v>45246</v>
      </c>
      <c r="L253" s="1">
        <v>45251</v>
      </c>
      <c r="M253" s="1">
        <v>45588</v>
      </c>
      <c r="O253" s="1"/>
      <c r="P253" s="1" t="s">
        <v>24</v>
      </c>
      <c r="Q253" t="s">
        <v>24</v>
      </c>
      <c r="R253" t="s">
        <v>25</v>
      </c>
      <c r="S253" t="s">
        <v>25</v>
      </c>
      <c r="T253" s="5">
        <v>0</v>
      </c>
      <c r="U253" s="5">
        <v>0</v>
      </c>
      <c r="V253" s="5">
        <v>0</v>
      </c>
      <c r="W253" s="5">
        <v>0</v>
      </c>
      <c r="X253" s="6">
        <f>+Excel_519CONDOR[[#This Row],[Ptos.Total]]-Excel_519CONDOR[[#This Row],[Ptos.PO]]</f>
        <v>0</v>
      </c>
      <c r="Y253" s="6">
        <v>0</v>
      </c>
      <c r="Z253" s="6">
        <v>0</v>
      </c>
      <c r="AA253" s="5">
        <f>+Excel_519CONDOR[[#This Row],[Ptos.Total]]-Excel_519CONDOR[[#This Row],[Ptos.Nilo]]</f>
        <v>0</v>
      </c>
      <c r="AB253"/>
      <c r="AC253"/>
      <c r="AD253"/>
      <c r="AE253"/>
      <c r="AF253"/>
      <c r="AG253"/>
      <c r="AH253"/>
      <c r="AI253"/>
    </row>
    <row r="254" spans="1:35" x14ac:dyDescent="0.25">
      <c r="A254" t="s">
        <v>17</v>
      </c>
      <c r="B254" t="s">
        <v>18</v>
      </c>
      <c r="C254" t="s">
        <v>124</v>
      </c>
      <c r="D254" t="s">
        <v>310</v>
      </c>
      <c r="E254">
        <v>2119875</v>
      </c>
      <c r="F254" t="s">
        <v>58</v>
      </c>
      <c r="G254" t="s">
        <v>36</v>
      </c>
      <c r="H254" t="s">
        <v>42</v>
      </c>
      <c r="I254" s="1">
        <v>45196</v>
      </c>
      <c r="J254" s="1">
        <v>45237</v>
      </c>
      <c r="K254" s="11">
        <f>+Excel_519CONDOR[[#This Row],[Fx.r]]</f>
        <v>45237</v>
      </c>
      <c r="L254" s="1">
        <v>45247</v>
      </c>
      <c r="M254" s="1">
        <v>45588</v>
      </c>
      <c r="O254" s="1"/>
      <c r="P254" s="1" t="s">
        <v>24</v>
      </c>
      <c r="Q254" t="s">
        <v>24</v>
      </c>
      <c r="R254" t="s">
        <v>25</v>
      </c>
      <c r="S254" t="s">
        <v>25</v>
      </c>
      <c r="T254" s="5">
        <v>0</v>
      </c>
      <c r="U254" s="5">
        <v>0</v>
      </c>
      <c r="V254" s="5">
        <v>0</v>
      </c>
      <c r="W254" s="5">
        <v>0</v>
      </c>
      <c r="X254" s="6">
        <f>+Excel_519CONDOR[[#This Row],[Ptos.Total]]-Excel_519CONDOR[[#This Row],[Ptos.PO]]</f>
        <v>0</v>
      </c>
      <c r="Y254" s="6">
        <v>0</v>
      </c>
      <c r="Z254" s="6">
        <v>0</v>
      </c>
      <c r="AA254" s="5">
        <f>+Excel_519CONDOR[[#This Row],[Ptos.Total]]-Excel_519CONDOR[[#This Row],[Ptos.Nilo]]</f>
        <v>0</v>
      </c>
      <c r="AB254"/>
      <c r="AC254"/>
      <c r="AD254"/>
      <c r="AE254"/>
      <c r="AF254"/>
      <c r="AG254"/>
      <c r="AH254"/>
      <c r="AI254"/>
    </row>
    <row r="255" spans="1:35" x14ac:dyDescent="0.25">
      <c r="A255" t="s">
        <v>17</v>
      </c>
      <c r="B255" t="s">
        <v>18</v>
      </c>
      <c r="C255" t="s">
        <v>124</v>
      </c>
      <c r="D255" t="s">
        <v>311</v>
      </c>
      <c r="E255">
        <v>2123982</v>
      </c>
      <c r="F255" t="s">
        <v>49</v>
      </c>
      <c r="G255" t="s">
        <v>36</v>
      </c>
      <c r="H255" t="s">
        <v>42</v>
      </c>
      <c r="I255" s="1">
        <v>45229</v>
      </c>
      <c r="J255" s="1">
        <v>45244</v>
      </c>
      <c r="K255" s="11">
        <f>+Excel_519CONDOR[[#This Row],[Fx.r]]</f>
        <v>45244</v>
      </c>
      <c r="L255" s="1">
        <v>45365</v>
      </c>
      <c r="M255" s="1">
        <v>45671</v>
      </c>
      <c r="O255" s="1"/>
      <c r="P255" s="1" t="s">
        <v>24</v>
      </c>
      <c r="Q255" t="s">
        <v>24</v>
      </c>
      <c r="R255" t="s">
        <v>25</v>
      </c>
      <c r="S255" t="s">
        <v>25</v>
      </c>
      <c r="T255" s="5">
        <v>215.18000081926584</v>
      </c>
      <c r="U255" s="5">
        <v>0.69999998807907104</v>
      </c>
      <c r="V255" s="5">
        <v>24.755199880558251</v>
      </c>
      <c r="W255" s="5">
        <v>240.63520068790316</v>
      </c>
      <c r="X255" s="6">
        <f>+Excel_519CONDOR[[#This Row],[Ptos.Total]]-Excel_519CONDOR[[#This Row],[Ptos.PO]]</f>
        <v>233.36320068790317</v>
      </c>
      <c r="Y255" s="6">
        <v>7.2720000000000002</v>
      </c>
      <c r="Z255" s="6">
        <v>26.058495999999998</v>
      </c>
      <c r="AA255" s="5">
        <f>+Excel_519CONDOR[[#This Row],[Ptos.Total]]-Excel_519CONDOR[[#This Row],[Ptos.Nilo]]</f>
        <v>214.57670468790317</v>
      </c>
      <c r="AB255"/>
      <c r="AC255"/>
      <c r="AD255"/>
      <c r="AE255"/>
      <c r="AF255"/>
      <c r="AG255"/>
      <c r="AH255"/>
      <c r="AI255"/>
    </row>
    <row r="256" spans="1:35" x14ac:dyDescent="0.25">
      <c r="A256" t="s">
        <v>17</v>
      </c>
      <c r="B256" t="s">
        <v>18</v>
      </c>
      <c r="C256" t="s">
        <v>124</v>
      </c>
      <c r="D256" t="s">
        <v>312</v>
      </c>
      <c r="E256">
        <v>2124016</v>
      </c>
      <c r="F256" t="s">
        <v>313</v>
      </c>
      <c r="G256" t="s">
        <v>22</v>
      </c>
      <c r="H256" t="s">
        <v>23</v>
      </c>
      <c r="I256" s="1">
        <v>45226</v>
      </c>
      <c r="J256" s="1">
        <v>45505</v>
      </c>
      <c r="K256" s="11">
        <f>+Excel_519CONDOR[[#This Row],[Fx.r]]</f>
        <v>45505</v>
      </c>
      <c r="L256" s="1">
        <v>45357</v>
      </c>
      <c r="M256" s="1"/>
      <c r="N256" s="1">
        <v>45583</v>
      </c>
      <c r="O256" s="1">
        <v>45631</v>
      </c>
      <c r="P256" s="1" t="s">
        <v>24</v>
      </c>
      <c r="Q256" t="s">
        <v>24</v>
      </c>
      <c r="R256" t="s">
        <v>25</v>
      </c>
      <c r="S256" t="s">
        <v>3503</v>
      </c>
      <c r="T256" s="5">
        <v>998.89000298455358</v>
      </c>
      <c r="U256" s="5">
        <v>387.69998854398727</v>
      </c>
      <c r="V256" s="5">
        <v>83.420996983476016</v>
      </c>
      <c r="W256" s="5">
        <v>1470.0109885120169</v>
      </c>
      <c r="X256" s="6">
        <f>+Excel_519CONDOR[[#This Row],[Ptos.Total]]-Excel_519CONDOR[[#This Row],[Ptos.PO]]</f>
        <v>-25.343172487983338</v>
      </c>
      <c r="Y256" s="6">
        <v>1495.3541610000002</v>
      </c>
      <c r="Z256" s="6">
        <v>1584.836507</v>
      </c>
      <c r="AA256" s="5">
        <f>+Excel_519CONDOR[[#This Row],[Ptos.Total]]-Excel_519CONDOR[[#This Row],[Ptos.Nilo]]</f>
        <v>-114.82551848798312</v>
      </c>
      <c r="AB256"/>
      <c r="AC256"/>
      <c r="AD256"/>
      <c r="AE256"/>
      <c r="AF256"/>
      <c r="AG256"/>
      <c r="AH256"/>
      <c r="AI256"/>
    </row>
    <row r="257" spans="1:35" x14ac:dyDescent="0.25">
      <c r="A257" t="s">
        <v>17</v>
      </c>
      <c r="B257" t="s">
        <v>79</v>
      </c>
      <c r="C257" t="s">
        <v>124</v>
      </c>
      <c r="D257" t="s">
        <v>314</v>
      </c>
      <c r="E257">
        <v>2149459</v>
      </c>
      <c r="F257" t="s">
        <v>60</v>
      </c>
      <c r="G257" t="s">
        <v>22</v>
      </c>
      <c r="H257" t="s">
        <v>23</v>
      </c>
      <c r="I257" s="1">
        <v>45351</v>
      </c>
      <c r="J257" s="1">
        <v>45359</v>
      </c>
      <c r="K257" s="11">
        <f>+Excel_519CONDOR[[#This Row],[Fx.r]]</f>
        <v>45359</v>
      </c>
      <c r="L257" s="1">
        <v>45372</v>
      </c>
      <c r="M257" s="1"/>
      <c r="N257" s="1">
        <v>45639</v>
      </c>
      <c r="O257" s="1">
        <v>45665</v>
      </c>
      <c r="P257" s="1" t="s">
        <v>24</v>
      </c>
      <c r="Q257" t="s">
        <v>24</v>
      </c>
      <c r="R257" t="s">
        <v>25</v>
      </c>
      <c r="S257" t="s">
        <v>3565</v>
      </c>
      <c r="T257" s="5">
        <v>203.68000184744596</v>
      </c>
      <c r="U257" s="5">
        <v>116.79999655485153</v>
      </c>
      <c r="V257" s="5">
        <v>24.379300230757138</v>
      </c>
      <c r="W257" s="5">
        <v>344.85929863305466</v>
      </c>
      <c r="X257" s="6">
        <f>+Excel_519CONDOR[[#This Row],[Ptos.Total]]-Excel_519CONDOR[[#This Row],[Ptos.PO]]</f>
        <v>-68.191332366945403</v>
      </c>
      <c r="Y257" s="6">
        <v>413.05063100000007</v>
      </c>
      <c r="Z257" s="6">
        <v>413.05063099999995</v>
      </c>
      <c r="AA257" s="5">
        <f>+Excel_519CONDOR[[#This Row],[Ptos.Total]]-Excel_519CONDOR[[#This Row],[Ptos.Nilo]]</f>
        <v>-68.191332366945289</v>
      </c>
      <c r="AB257"/>
      <c r="AC257"/>
      <c r="AD257"/>
      <c r="AE257"/>
      <c r="AF257"/>
      <c r="AG257"/>
      <c r="AH257"/>
      <c r="AI257"/>
    </row>
    <row r="258" spans="1:35" x14ac:dyDescent="0.25">
      <c r="A258" t="s">
        <v>17</v>
      </c>
      <c r="B258" t="s">
        <v>79</v>
      </c>
      <c r="C258" t="s">
        <v>124</v>
      </c>
      <c r="D258" t="s">
        <v>315</v>
      </c>
      <c r="E258">
        <v>2149460</v>
      </c>
      <c r="F258" t="s">
        <v>164</v>
      </c>
      <c r="G258" t="s">
        <v>22</v>
      </c>
      <c r="H258" t="s">
        <v>23</v>
      </c>
      <c r="I258" s="1">
        <v>45351</v>
      </c>
      <c r="J258" s="1">
        <v>45364</v>
      </c>
      <c r="K258" s="11">
        <f>+Excel_519CONDOR[[#This Row],[Fx.r]]</f>
        <v>45364</v>
      </c>
      <c r="L258" s="1">
        <v>45378</v>
      </c>
      <c r="M258" s="1"/>
      <c r="N258" s="1">
        <v>45639</v>
      </c>
      <c r="O258" s="1">
        <v>45674</v>
      </c>
      <c r="P258" s="1" t="s">
        <v>24</v>
      </c>
      <c r="Q258" t="s">
        <v>24</v>
      </c>
      <c r="R258" t="s">
        <v>25</v>
      </c>
      <c r="S258" t="s">
        <v>3565</v>
      </c>
      <c r="T258" s="5">
        <v>527.09000119194388</v>
      </c>
      <c r="U258" s="5">
        <v>178.71999472379684</v>
      </c>
      <c r="V258" s="5">
        <v>51.339397969110337</v>
      </c>
      <c r="W258" s="5">
        <v>757.14939388485107</v>
      </c>
      <c r="X258" s="6">
        <f>+Excel_519CONDOR[[#This Row],[Ptos.Total]]-Excel_519CONDOR[[#This Row],[Ptos.PO]]</f>
        <v>-176.12644111514908</v>
      </c>
      <c r="Y258" s="6">
        <v>933.27583500000014</v>
      </c>
      <c r="Z258" s="6">
        <v>1397.4924849999998</v>
      </c>
      <c r="AA258" s="5">
        <f>+Excel_519CONDOR[[#This Row],[Ptos.Total]]-Excel_519CONDOR[[#This Row],[Ptos.Nilo]]</f>
        <v>-640.3430911151487</v>
      </c>
      <c r="AB258"/>
      <c r="AC258"/>
      <c r="AD258"/>
      <c r="AE258"/>
      <c r="AF258"/>
      <c r="AG258"/>
      <c r="AH258"/>
      <c r="AI258"/>
    </row>
    <row r="259" spans="1:35" x14ac:dyDescent="0.25">
      <c r="A259" t="s">
        <v>17</v>
      </c>
      <c r="B259" t="s">
        <v>79</v>
      </c>
      <c r="C259" t="s">
        <v>124</v>
      </c>
      <c r="D259" t="s">
        <v>316</v>
      </c>
      <c r="E259">
        <v>2149461</v>
      </c>
      <c r="F259" t="s">
        <v>267</v>
      </c>
      <c r="G259" t="s">
        <v>36</v>
      </c>
      <c r="H259" t="s">
        <v>42</v>
      </c>
      <c r="I259" s="1">
        <v>45351</v>
      </c>
      <c r="J259" s="1">
        <v>45398</v>
      </c>
      <c r="K259" s="11">
        <f>+Excel_519CONDOR[[#This Row],[Fx.r]]</f>
        <v>45398</v>
      </c>
      <c r="L259" s="1">
        <v>45446</v>
      </c>
      <c r="M259" s="1">
        <v>45582</v>
      </c>
      <c r="O259" s="1"/>
      <c r="P259" s="1" t="s">
        <v>24</v>
      </c>
      <c r="Q259" t="s">
        <v>24</v>
      </c>
      <c r="R259" t="s">
        <v>25</v>
      </c>
      <c r="S259" t="s">
        <v>25</v>
      </c>
      <c r="T259" s="5">
        <v>115.90000078082085</v>
      </c>
      <c r="U259" s="5">
        <v>54.879998385906219</v>
      </c>
      <c r="V259" s="5">
        <v>18.035900180282439</v>
      </c>
      <c r="W259" s="5">
        <v>188.81589934700952</v>
      </c>
      <c r="X259" s="6">
        <f>+Excel_519CONDOR[[#This Row],[Ptos.Total]]-Excel_519CONDOR[[#This Row],[Ptos.PO]]</f>
        <v>172.31113734700952</v>
      </c>
      <c r="Y259" s="6">
        <v>16.504762000000003</v>
      </c>
      <c r="Z259" s="6">
        <v>16.504761999999999</v>
      </c>
      <c r="AA259" s="5">
        <f>+Excel_519CONDOR[[#This Row],[Ptos.Total]]-Excel_519CONDOR[[#This Row],[Ptos.Nilo]]</f>
        <v>172.31113734700952</v>
      </c>
      <c r="AB259"/>
      <c r="AC259"/>
      <c r="AD259"/>
      <c r="AE259"/>
      <c r="AF259"/>
      <c r="AG259"/>
      <c r="AH259"/>
      <c r="AI259"/>
    </row>
    <row r="260" spans="1:35" x14ac:dyDescent="0.25">
      <c r="A260" t="s">
        <v>17</v>
      </c>
      <c r="B260" t="s">
        <v>79</v>
      </c>
      <c r="C260" t="s">
        <v>124</v>
      </c>
      <c r="D260" t="s">
        <v>317</v>
      </c>
      <c r="E260">
        <v>2149462</v>
      </c>
      <c r="F260" t="s">
        <v>318</v>
      </c>
      <c r="G260" t="s">
        <v>29</v>
      </c>
      <c r="H260" t="s">
        <v>30</v>
      </c>
      <c r="I260" s="1">
        <v>45351</v>
      </c>
      <c r="J260" s="1">
        <v>45400</v>
      </c>
      <c r="K260" s="11">
        <f>+Excel_519CONDOR[[#This Row],[Fx.r]]</f>
        <v>45400</v>
      </c>
      <c r="L260" s="1">
        <v>45406</v>
      </c>
      <c r="M260" s="1"/>
      <c r="N260" s="1">
        <v>45583</v>
      </c>
      <c r="O260" s="1">
        <v>45616</v>
      </c>
      <c r="P260" s="1" t="s">
        <v>24</v>
      </c>
      <c r="Q260" t="s">
        <v>24</v>
      </c>
      <c r="R260" t="s">
        <v>25</v>
      </c>
      <c r="S260" t="s">
        <v>3565</v>
      </c>
      <c r="T260" s="5">
        <v>148.93000090122223</v>
      </c>
      <c r="U260" s="5">
        <v>116.79999655485153</v>
      </c>
      <c r="V260" s="5">
        <v>20.413799678523844</v>
      </c>
      <c r="W260" s="5">
        <v>286.14379713459761</v>
      </c>
      <c r="X260" s="6">
        <f>+Excel_519CONDOR[[#This Row],[Ptos.Total]]-Excel_519CONDOR[[#This Row],[Ptos.PO]]</f>
        <v>26.844847134597558</v>
      </c>
      <c r="Y260" s="6">
        <v>259.29895000000005</v>
      </c>
      <c r="Z260" s="6">
        <v>261.49895000000009</v>
      </c>
      <c r="AA260" s="5">
        <f>+Excel_519CONDOR[[#This Row],[Ptos.Total]]-Excel_519CONDOR[[#This Row],[Ptos.Nilo]]</f>
        <v>24.644847134597512</v>
      </c>
      <c r="AB260"/>
      <c r="AC260"/>
      <c r="AD260"/>
      <c r="AE260"/>
      <c r="AF260"/>
      <c r="AG260"/>
      <c r="AH260"/>
      <c r="AI260"/>
    </row>
    <row r="261" spans="1:35" x14ac:dyDescent="0.25">
      <c r="A261" t="s">
        <v>17</v>
      </c>
      <c r="B261" t="s">
        <v>79</v>
      </c>
      <c r="C261" t="s">
        <v>124</v>
      </c>
      <c r="D261" t="s">
        <v>319</v>
      </c>
      <c r="E261">
        <v>2149465</v>
      </c>
      <c r="F261" t="s">
        <v>164</v>
      </c>
      <c r="G261" t="s">
        <v>22</v>
      </c>
      <c r="H261" t="s">
        <v>23</v>
      </c>
      <c r="I261" s="1">
        <v>45351</v>
      </c>
      <c r="J261" s="1">
        <v>45370</v>
      </c>
      <c r="K261" s="11">
        <f>+Excel_519CONDOR[[#This Row],[Fx.r]]</f>
        <v>45370</v>
      </c>
      <c r="L261" s="1">
        <v>45581</v>
      </c>
      <c r="M261" s="1"/>
      <c r="N261" s="1">
        <v>45827</v>
      </c>
      <c r="O261" s="1">
        <v>45849</v>
      </c>
      <c r="P261" s="1" t="s">
        <v>24</v>
      </c>
      <c r="Q261" t="s">
        <v>24</v>
      </c>
      <c r="R261" t="s">
        <v>25</v>
      </c>
      <c r="S261" t="s">
        <v>3565</v>
      </c>
      <c r="T261" s="5">
        <v>385.24000158160925</v>
      </c>
      <c r="U261" s="5">
        <v>194.19999426603317</v>
      </c>
      <c r="V261" s="5">
        <v>41.242598878385138</v>
      </c>
      <c r="W261" s="5">
        <v>620.68259472602756</v>
      </c>
      <c r="X261" s="6">
        <f>+Excel_519CONDOR[[#This Row],[Ptos.Total]]-Excel_519CONDOR[[#This Row],[Ptos.PO]]</f>
        <v>80.345400726027492</v>
      </c>
      <c r="Y261" s="6">
        <v>540.33719400000007</v>
      </c>
      <c r="Z261" s="6">
        <v>540.33719400000007</v>
      </c>
      <c r="AA261" s="5">
        <f>+Excel_519CONDOR[[#This Row],[Ptos.Total]]-Excel_519CONDOR[[#This Row],[Ptos.Nilo]]</f>
        <v>80.345400726027492</v>
      </c>
      <c r="AB261"/>
      <c r="AC261"/>
      <c r="AD261"/>
      <c r="AE261"/>
      <c r="AF261"/>
      <c r="AG261"/>
      <c r="AH261"/>
      <c r="AI261"/>
    </row>
    <row r="262" spans="1:35" x14ac:dyDescent="0.25">
      <c r="A262" t="s">
        <v>17</v>
      </c>
      <c r="B262" t="s">
        <v>79</v>
      </c>
      <c r="C262" t="s">
        <v>124</v>
      </c>
      <c r="D262" t="s">
        <v>320</v>
      </c>
      <c r="E262">
        <v>2215747</v>
      </c>
      <c r="F262" t="s">
        <v>164</v>
      </c>
      <c r="G262" t="s">
        <v>22</v>
      </c>
      <c r="H262" t="s">
        <v>23</v>
      </c>
      <c r="I262" s="1">
        <v>45819</v>
      </c>
      <c r="J262" s="1">
        <v>45856</v>
      </c>
      <c r="K262" s="11">
        <f>+Excel_519CONDOR[[#This Row],[Fx.r]]</f>
        <v>45856</v>
      </c>
      <c r="L262" s="1">
        <v>45869</v>
      </c>
      <c r="M262" s="1"/>
      <c r="N262" s="1">
        <v>45957</v>
      </c>
      <c r="O262" s="1">
        <v>45973</v>
      </c>
      <c r="P262" s="1" t="s">
        <v>24</v>
      </c>
      <c r="Q262" t="s">
        <v>24</v>
      </c>
      <c r="R262" t="s">
        <v>25</v>
      </c>
      <c r="S262" t="s">
        <v>3503</v>
      </c>
      <c r="T262" s="5">
        <v>366.49000082165003</v>
      </c>
      <c r="U262" s="5">
        <v>216.71999359130859</v>
      </c>
      <c r="V262" s="5">
        <v>39.535300027386086</v>
      </c>
      <c r="W262" s="5">
        <v>622.74529444034465</v>
      </c>
      <c r="X262" s="6">
        <f>+Excel_519CONDOR[[#This Row],[Ptos.Total]]-Excel_519CONDOR[[#This Row],[Ptos.PO]]</f>
        <v>-163.25468055965541</v>
      </c>
      <c r="Y262" s="6">
        <v>785.99997500000006</v>
      </c>
      <c r="Z262" s="6">
        <v>785.99997500000006</v>
      </c>
      <c r="AA262" s="5">
        <f>+Excel_519CONDOR[[#This Row],[Ptos.Total]]-Excel_519CONDOR[[#This Row],[Ptos.Nilo]]</f>
        <v>-163.25468055965541</v>
      </c>
      <c r="AB262"/>
      <c r="AC262"/>
      <c r="AD262"/>
      <c r="AE262"/>
      <c r="AF262"/>
      <c r="AG262"/>
      <c r="AH262"/>
      <c r="AI262"/>
    </row>
    <row r="263" spans="1:35" x14ac:dyDescent="0.25">
      <c r="A263" t="s">
        <v>17</v>
      </c>
      <c r="B263" t="s">
        <v>18</v>
      </c>
      <c r="C263" t="s">
        <v>124</v>
      </c>
      <c r="D263" t="s">
        <v>3592</v>
      </c>
      <c r="E263">
        <v>8045843</v>
      </c>
      <c r="F263" t="s">
        <v>115</v>
      </c>
      <c r="G263" t="s">
        <v>22</v>
      </c>
      <c r="H263" t="s">
        <v>23</v>
      </c>
      <c r="I263" s="1"/>
      <c r="J263" s="1">
        <v>43963</v>
      </c>
      <c r="K263" s="11">
        <f>+Excel_519CONDOR[[#This Row],[Fx.r]]</f>
        <v>43963</v>
      </c>
      <c r="L263" s="1">
        <v>44166</v>
      </c>
      <c r="M263" s="1"/>
      <c r="N263" s="1">
        <v>44455</v>
      </c>
      <c r="O263" s="1">
        <v>44497</v>
      </c>
      <c r="P263" s="1" t="s">
        <v>24</v>
      </c>
      <c r="Q263" t="s">
        <v>25</v>
      </c>
      <c r="R263" t="s">
        <v>25</v>
      </c>
      <c r="S263" t="s">
        <v>3593</v>
      </c>
      <c r="T263" s="5">
        <v>14.989999938756227</v>
      </c>
      <c r="U263" s="5">
        <v>0</v>
      </c>
      <c r="V263" s="5">
        <v>0</v>
      </c>
      <c r="W263" s="5">
        <v>14.989999938756227</v>
      </c>
      <c r="X263" s="6">
        <f>+Excel_519CONDOR[[#This Row],[Ptos.Total]]-Excel_519CONDOR[[#This Row],[Ptos.PO]]</f>
        <v>-18.142500061243773</v>
      </c>
      <c r="Y263" s="6">
        <v>33.1325</v>
      </c>
      <c r="Z263" s="6">
        <v>33.812499999999993</v>
      </c>
      <c r="AA263" s="5">
        <f>+Excel_519CONDOR[[#This Row],[Ptos.Total]]-Excel_519CONDOR[[#This Row],[Ptos.Nilo]]</f>
        <v>-18.822500061243765</v>
      </c>
      <c r="AB263"/>
      <c r="AC263"/>
      <c r="AD263"/>
      <c r="AE263"/>
      <c r="AF263"/>
      <c r="AG263"/>
      <c r="AH263"/>
      <c r="AI263"/>
    </row>
    <row r="264" spans="1:35" x14ac:dyDescent="0.25">
      <c r="A264" t="s">
        <v>17</v>
      </c>
      <c r="B264" t="s">
        <v>18</v>
      </c>
      <c r="C264" t="s">
        <v>124</v>
      </c>
      <c r="D264" t="s">
        <v>321</v>
      </c>
      <c r="E264">
        <v>8045847</v>
      </c>
      <c r="F264" t="s">
        <v>115</v>
      </c>
      <c r="G264" t="s">
        <v>22</v>
      </c>
      <c r="H264" t="s">
        <v>23</v>
      </c>
      <c r="I264" s="1"/>
      <c r="J264" s="1">
        <v>44039</v>
      </c>
      <c r="K264" s="11">
        <f>+Excel_519CONDOR[[#This Row],[Fx.r]]</f>
        <v>44039</v>
      </c>
      <c r="L264" s="1">
        <v>44294</v>
      </c>
      <c r="M264" s="1"/>
      <c r="N264" s="1">
        <v>44427</v>
      </c>
      <c r="O264" s="1">
        <v>44454</v>
      </c>
      <c r="P264" s="1" t="s">
        <v>24</v>
      </c>
      <c r="Q264" t="s">
        <v>25</v>
      </c>
      <c r="R264" t="s">
        <v>25</v>
      </c>
      <c r="S264" t="s">
        <v>3593</v>
      </c>
      <c r="T264" s="5">
        <v>6.5199000835418701</v>
      </c>
      <c r="U264" s="5">
        <v>0.69999998807907104</v>
      </c>
      <c r="V264" s="5">
        <v>14.56850004196167</v>
      </c>
      <c r="W264" s="5">
        <v>21.788400113582611</v>
      </c>
      <c r="X264" s="6">
        <f>+Excel_519CONDOR[[#This Row],[Ptos.Total]]-Excel_519CONDOR[[#This Row],[Ptos.PO]]</f>
        <v>-18.615699331879604</v>
      </c>
      <c r="Y264" s="6">
        <v>40.404099445462215</v>
      </c>
      <c r="Z264" s="6">
        <v>40.404099999999993</v>
      </c>
      <c r="AA264" s="5">
        <f>+Excel_519CONDOR[[#This Row],[Ptos.Total]]-Excel_519CONDOR[[#This Row],[Ptos.Nilo]]</f>
        <v>-18.615699886417381</v>
      </c>
      <c r="AB264"/>
      <c r="AC264"/>
      <c r="AD264"/>
      <c r="AE264"/>
      <c r="AF264"/>
      <c r="AG264"/>
      <c r="AH264"/>
      <c r="AI264"/>
    </row>
    <row r="265" spans="1:35" x14ac:dyDescent="0.25">
      <c r="A265" t="s">
        <v>17</v>
      </c>
      <c r="B265" t="s">
        <v>18</v>
      </c>
      <c r="C265" t="s">
        <v>124</v>
      </c>
      <c r="D265" t="s">
        <v>3594</v>
      </c>
      <c r="E265">
        <v>8045853</v>
      </c>
      <c r="F265" t="s">
        <v>115</v>
      </c>
      <c r="G265" t="s">
        <v>22</v>
      </c>
      <c r="H265" t="s">
        <v>23</v>
      </c>
      <c r="I265" s="1"/>
      <c r="J265" s="1">
        <v>44041</v>
      </c>
      <c r="K265" s="11">
        <f>+Excel_519CONDOR[[#This Row],[Fx.r]]</f>
        <v>44041</v>
      </c>
      <c r="L265" s="1">
        <v>44235</v>
      </c>
      <c r="M265" s="1"/>
      <c r="N265" s="1">
        <v>44427</v>
      </c>
      <c r="O265" s="1">
        <v>44456</v>
      </c>
      <c r="P265" s="1" t="s">
        <v>24</v>
      </c>
      <c r="Q265" t="s">
        <v>25</v>
      </c>
      <c r="R265" t="s">
        <v>25</v>
      </c>
      <c r="S265" t="s">
        <v>3593</v>
      </c>
      <c r="T265" s="5">
        <v>0</v>
      </c>
      <c r="U265" s="5">
        <v>0</v>
      </c>
      <c r="V265" s="5">
        <v>0</v>
      </c>
      <c r="W265" s="5">
        <v>0</v>
      </c>
      <c r="X265" s="6">
        <f>+Excel_519CONDOR[[#This Row],[Ptos.Total]]-Excel_519CONDOR[[#This Row],[Ptos.PO]]</f>
        <v>-4.8391999999999999</v>
      </c>
      <c r="Y265" s="6">
        <v>4.8391999999999999</v>
      </c>
      <c r="Z265" s="6">
        <v>70.51639999999999</v>
      </c>
      <c r="AA265" s="5">
        <f>+Excel_519CONDOR[[#This Row],[Ptos.Total]]-Excel_519CONDOR[[#This Row],[Ptos.Nilo]]</f>
        <v>-70.51639999999999</v>
      </c>
      <c r="AB265"/>
      <c r="AC265"/>
      <c r="AD265"/>
      <c r="AE265"/>
      <c r="AF265"/>
      <c r="AG265"/>
      <c r="AH265"/>
      <c r="AI265"/>
    </row>
    <row r="266" spans="1:35" x14ac:dyDescent="0.25">
      <c r="A266" t="s">
        <v>17</v>
      </c>
      <c r="B266" t="s">
        <v>18</v>
      </c>
      <c r="C266" t="s">
        <v>124</v>
      </c>
      <c r="D266" t="s">
        <v>3595</v>
      </c>
      <c r="E266">
        <v>8045857</v>
      </c>
      <c r="F266" t="s">
        <v>115</v>
      </c>
      <c r="G266" t="s">
        <v>22</v>
      </c>
      <c r="H266" t="s">
        <v>23</v>
      </c>
      <c r="I266" s="1"/>
      <c r="J266" s="1">
        <v>43980</v>
      </c>
      <c r="K266" s="11">
        <f>+Excel_519CONDOR[[#This Row],[Fx.r]]</f>
        <v>43980</v>
      </c>
      <c r="L266" s="1">
        <v>44623</v>
      </c>
      <c r="M266" s="1"/>
      <c r="N266" s="1">
        <v>44729</v>
      </c>
      <c r="O266" s="1">
        <v>44743</v>
      </c>
      <c r="P266" s="1" t="s">
        <v>25</v>
      </c>
      <c r="Q266" t="s">
        <v>25</v>
      </c>
      <c r="R266" t="s">
        <v>25</v>
      </c>
      <c r="S266" t="s">
        <v>3512</v>
      </c>
      <c r="T266" s="5">
        <v>129.44999864324927</v>
      </c>
      <c r="U266" s="5">
        <v>0</v>
      </c>
      <c r="V266" s="5">
        <v>0</v>
      </c>
      <c r="W266" s="5">
        <v>129.44999864324927</v>
      </c>
      <c r="X266" s="6">
        <f>+Excel_519CONDOR[[#This Row],[Ptos.Total]]-Excel_519CONDOR[[#This Row],[Ptos.PO]]</f>
        <v>-203.0580273567507</v>
      </c>
      <c r="Y266" s="6">
        <v>332.50802599999997</v>
      </c>
      <c r="Z266" s="6">
        <v>332.50802599999992</v>
      </c>
      <c r="AA266" s="5">
        <f>+Excel_519CONDOR[[#This Row],[Ptos.Total]]-Excel_519CONDOR[[#This Row],[Ptos.Nilo]]</f>
        <v>-203.05802735675064</v>
      </c>
      <c r="AB266"/>
      <c r="AC266"/>
      <c r="AD266"/>
      <c r="AE266"/>
      <c r="AF266"/>
      <c r="AG266"/>
      <c r="AH266"/>
      <c r="AI266"/>
    </row>
    <row r="267" spans="1:35" x14ac:dyDescent="0.25">
      <c r="A267" t="s">
        <v>17</v>
      </c>
      <c r="B267" t="s">
        <v>18</v>
      </c>
      <c r="C267" t="s">
        <v>124</v>
      </c>
      <c r="D267" t="s">
        <v>3596</v>
      </c>
      <c r="E267">
        <v>8045861</v>
      </c>
      <c r="F267" t="s">
        <v>115</v>
      </c>
      <c r="G267" t="s">
        <v>22</v>
      </c>
      <c r="H267" t="s">
        <v>23</v>
      </c>
      <c r="I267" s="1"/>
      <c r="J267" s="1">
        <v>43992</v>
      </c>
      <c r="K267" s="11">
        <f>+Excel_519CONDOR[[#This Row],[Fx.r]]</f>
        <v>43992</v>
      </c>
      <c r="L267" s="1">
        <v>44508</v>
      </c>
      <c r="M267" s="1"/>
      <c r="N267" s="1">
        <v>44631</v>
      </c>
      <c r="O267" s="1">
        <v>44651</v>
      </c>
      <c r="P267" s="1" t="s">
        <v>25</v>
      </c>
      <c r="Q267" t="s">
        <v>25</v>
      </c>
      <c r="R267" t="s">
        <v>25</v>
      </c>
      <c r="S267" t="s">
        <v>3510</v>
      </c>
      <c r="T267" s="5">
        <v>0</v>
      </c>
      <c r="U267" s="5">
        <v>0</v>
      </c>
      <c r="V267" s="5">
        <v>0</v>
      </c>
      <c r="W267" s="5">
        <v>0</v>
      </c>
      <c r="X267" s="6">
        <f>+Excel_519CONDOR[[#This Row],[Ptos.Total]]-Excel_519CONDOR[[#This Row],[Ptos.PO]]</f>
        <v>-62.417183999999992</v>
      </c>
      <c r="Y267" s="6">
        <v>62.417183999999992</v>
      </c>
      <c r="Z267" s="6">
        <v>421.5132510000002</v>
      </c>
      <c r="AA267" s="5">
        <f>+Excel_519CONDOR[[#This Row],[Ptos.Total]]-Excel_519CONDOR[[#This Row],[Ptos.Nilo]]</f>
        <v>-421.5132510000002</v>
      </c>
      <c r="AB267"/>
      <c r="AC267"/>
      <c r="AD267"/>
      <c r="AE267"/>
      <c r="AF267"/>
      <c r="AG267"/>
      <c r="AH267"/>
      <c r="AI267"/>
    </row>
    <row r="268" spans="1:35" x14ac:dyDescent="0.25">
      <c r="A268" t="s">
        <v>17</v>
      </c>
      <c r="B268" t="s">
        <v>18</v>
      </c>
      <c r="C268" t="s">
        <v>124</v>
      </c>
      <c r="D268" t="s">
        <v>3597</v>
      </c>
      <c r="E268">
        <v>8045889</v>
      </c>
      <c r="F268" t="s">
        <v>115</v>
      </c>
      <c r="G268" t="s">
        <v>22</v>
      </c>
      <c r="H268" t="s">
        <v>23</v>
      </c>
      <c r="I268" s="1"/>
      <c r="J268" s="1">
        <v>44321</v>
      </c>
      <c r="K268" s="11">
        <f>+Excel_519CONDOR[[#This Row],[Fx.r]]</f>
        <v>44321</v>
      </c>
      <c r="L268" s="1">
        <v>44672</v>
      </c>
      <c r="M268" s="1"/>
      <c r="N268" s="1">
        <v>44923</v>
      </c>
      <c r="O268" s="1">
        <v>44950</v>
      </c>
      <c r="P268" s="1" t="s">
        <v>24</v>
      </c>
      <c r="Q268" t="s">
        <v>25</v>
      </c>
      <c r="R268" t="s">
        <v>25</v>
      </c>
      <c r="S268" t="s">
        <v>3510</v>
      </c>
      <c r="T268" s="5">
        <v>0</v>
      </c>
      <c r="U268" s="5">
        <v>0</v>
      </c>
      <c r="V268" s="5">
        <v>0</v>
      </c>
      <c r="W268" s="5">
        <v>0</v>
      </c>
      <c r="X268" s="6">
        <f>+Excel_519CONDOR[[#This Row],[Ptos.Total]]-Excel_519CONDOR[[#This Row],[Ptos.PO]]</f>
        <v>0</v>
      </c>
      <c r="Y268" s="6">
        <v>0</v>
      </c>
      <c r="Z268" s="6">
        <v>581.049398</v>
      </c>
      <c r="AA268" s="5">
        <f>+Excel_519CONDOR[[#This Row],[Ptos.Total]]-Excel_519CONDOR[[#This Row],[Ptos.Nilo]]</f>
        <v>-581.049398</v>
      </c>
      <c r="AB268"/>
      <c r="AC268"/>
      <c r="AD268"/>
      <c r="AE268"/>
      <c r="AF268"/>
      <c r="AG268"/>
      <c r="AH268"/>
      <c r="AI268"/>
    </row>
    <row r="269" spans="1:35" x14ac:dyDescent="0.25">
      <c r="A269" t="s">
        <v>17</v>
      </c>
      <c r="B269" t="s">
        <v>18</v>
      </c>
      <c r="C269" t="s">
        <v>124</v>
      </c>
      <c r="D269" t="s">
        <v>322</v>
      </c>
      <c r="E269">
        <v>8057048</v>
      </c>
      <c r="F269" t="s">
        <v>115</v>
      </c>
      <c r="G269" t="s">
        <v>22</v>
      </c>
      <c r="H269" t="s">
        <v>23</v>
      </c>
      <c r="I269" s="1"/>
      <c r="J269" s="1">
        <v>43986</v>
      </c>
      <c r="K269" s="11">
        <f>+Excel_519CONDOR[[#This Row],[Fx.r]]</f>
        <v>43986</v>
      </c>
      <c r="L269" s="1">
        <v>44301</v>
      </c>
      <c r="M269" s="1"/>
      <c r="N269" s="1">
        <v>44427</v>
      </c>
      <c r="O269" s="1">
        <v>44469</v>
      </c>
      <c r="P269" s="1" t="s">
        <v>24</v>
      </c>
      <c r="Q269" t="s">
        <v>25</v>
      </c>
      <c r="R269" t="s">
        <v>25</v>
      </c>
      <c r="S269" t="s">
        <v>3593</v>
      </c>
      <c r="T269" s="5">
        <v>77.310000762343407</v>
      </c>
      <c r="U269" s="5">
        <v>47.139998614788055</v>
      </c>
      <c r="V269" s="5">
        <v>20.885000228881836</v>
      </c>
      <c r="W269" s="5">
        <v>145.3349996060133</v>
      </c>
      <c r="X269" s="6">
        <f>+Excel_519CONDOR[[#This Row],[Ptos.Total]]-Excel_519CONDOR[[#This Row],[Ptos.PO]]</f>
        <v>126.1638996060133</v>
      </c>
      <c r="Y269" s="6">
        <v>19.171100000000003</v>
      </c>
      <c r="Z269" s="6">
        <v>119.3717</v>
      </c>
      <c r="AA269" s="5">
        <f>+Excel_519CONDOR[[#This Row],[Ptos.Total]]-Excel_519CONDOR[[#This Row],[Ptos.Nilo]]</f>
        <v>25.963299606013294</v>
      </c>
      <c r="AB269"/>
      <c r="AC269"/>
      <c r="AD269"/>
      <c r="AE269"/>
      <c r="AF269"/>
      <c r="AG269"/>
      <c r="AH269"/>
      <c r="AI269"/>
    </row>
    <row r="270" spans="1:35" x14ac:dyDescent="0.25">
      <c r="A270" t="s">
        <v>17</v>
      </c>
      <c r="B270" t="s">
        <v>18</v>
      </c>
      <c r="C270" t="s">
        <v>124</v>
      </c>
      <c r="D270" t="s">
        <v>323</v>
      </c>
      <c r="E270">
        <v>8068919</v>
      </c>
      <c r="F270" t="s">
        <v>115</v>
      </c>
      <c r="G270" t="s">
        <v>22</v>
      </c>
      <c r="H270" t="s">
        <v>23</v>
      </c>
      <c r="I270" s="1"/>
      <c r="J270" s="1">
        <v>44266</v>
      </c>
      <c r="K270" s="11">
        <f>+Excel_519CONDOR[[#This Row],[Fx.r]]</f>
        <v>44266</v>
      </c>
      <c r="L270" s="1">
        <v>44337</v>
      </c>
      <c r="M270" s="1"/>
      <c r="N270" s="1">
        <v>44853</v>
      </c>
      <c r="O270" s="1">
        <v>44882</v>
      </c>
      <c r="P270" s="1" t="s">
        <v>24</v>
      </c>
      <c r="Q270" t="s">
        <v>25</v>
      </c>
      <c r="R270" t="s">
        <v>25</v>
      </c>
      <c r="S270" t="s">
        <v>3598</v>
      </c>
      <c r="T270" s="5">
        <v>50.596230625576936</v>
      </c>
      <c r="U270" s="5">
        <v>52.025998890399933</v>
      </c>
      <c r="V270" s="5">
        <v>8.8970000743865967</v>
      </c>
      <c r="W270" s="5">
        <v>111.51922959036347</v>
      </c>
      <c r="X270" s="6">
        <f>+Excel_519CONDOR[[#This Row],[Ptos.Total]]-Excel_519CONDOR[[#This Row],[Ptos.PO]]</f>
        <v>8.8969805903634693</v>
      </c>
      <c r="Y270" s="6">
        <v>102.622249</v>
      </c>
      <c r="Z270" s="6">
        <v>102.622249</v>
      </c>
      <c r="AA270" s="5">
        <f>+Excel_519CONDOR[[#This Row],[Ptos.Total]]-Excel_519CONDOR[[#This Row],[Ptos.Nilo]]</f>
        <v>8.8969805903634693</v>
      </c>
      <c r="AB270"/>
      <c r="AC270"/>
      <c r="AD270"/>
      <c r="AE270"/>
      <c r="AF270"/>
      <c r="AG270"/>
      <c r="AH270"/>
      <c r="AI270"/>
    </row>
    <row r="271" spans="1:35" x14ac:dyDescent="0.25">
      <c r="A271" t="s">
        <v>17</v>
      </c>
      <c r="B271" t="s">
        <v>18</v>
      </c>
      <c r="C271" t="s">
        <v>124</v>
      </c>
      <c r="D271" t="s">
        <v>3599</v>
      </c>
      <c r="E271">
        <v>8068921</v>
      </c>
      <c r="F271" t="s">
        <v>115</v>
      </c>
      <c r="G271" t="s">
        <v>22</v>
      </c>
      <c r="H271" t="s">
        <v>23</v>
      </c>
      <c r="I271" s="1"/>
      <c r="J271" s="1">
        <v>43969</v>
      </c>
      <c r="K271" s="11">
        <f>+Excel_519CONDOR[[#This Row],[Fx.r]]</f>
        <v>43969</v>
      </c>
      <c r="L271" s="1">
        <v>44313</v>
      </c>
      <c r="M271" s="1"/>
      <c r="N271" s="1">
        <v>44895</v>
      </c>
      <c r="O271" s="1">
        <v>44907</v>
      </c>
      <c r="P271" s="1" t="s">
        <v>24</v>
      </c>
      <c r="Q271" t="s">
        <v>25</v>
      </c>
      <c r="R271" t="s">
        <v>25</v>
      </c>
      <c r="S271" t="s">
        <v>3512</v>
      </c>
      <c r="T271" s="5">
        <v>0</v>
      </c>
      <c r="U271" s="5">
        <v>0</v>
      </c>
      <c r="V271" s="5">
        <v>0</v>
      </c>
      <c r="W271" s="5">
        <v>0</v>
      </c>
      <c r="X271" s="6">
        <f>+Excel_519CONDOR[[#This Row],[Ptos.Total]]-Excel_519CONDOR[[#This Row],[Ptos.PO]]</f>
        <v>-404.27579400000002</v>
      </c>
      <c r="Y271" s="6">
        <v>404.27579400000002</v>
      </c>
      <c r="Z271" s="6">
        <v>404.27579400000002</v>
      </c>
      <c r="AA271" s="5">
        <f>+Excel_519CONDOR[[#This Row],[Ptos.Total]]-Excel_519CONDOR[[#This Row],[Ptos.Nilo]]</f>
        <v>-404.27579400000002</v>
      </c>
      <c r="AB271"/>
      <c r="AC271"/>
      <c r="AD271"/>
      <c r="AE271"/>
      <c r="AF271"/>
      <c r="AG271"/>
      <c r="AH271"/>
      <c r="AI271"/>
    </row>
    <row r="272" spans="1:35" x14ac:dyDescent="0.25">
      <c r="A272" t="s">
        <v>17</v>
      </c>
      <c r="B272" t="s">
        <v>18</v>
      </c>
      <c r="C272" t="s">
        <v>124</v>
      </c>
      <c r="D272" t="s">
        <v>3600</v>
      </c>
      <c r="E272">
        <v>8068923</v>
      </c>
      <c r="F272" t="s">
        <v>324</v>
      </c>
      <c r="G272" t="s">
        <v>22</v>
      </c>
      <c r="H272" t="s">
        <v>23</v>
      </c>
      <c r="I272" s="1"/>
      <c r="J272" s="1">
        <v>44166</v>
      </c>
      <c r="K272" s="11">
        <f>+Excel_519CONDOR[[#This Row],[Fx.r]]</f>
        <v>44166</v>
      </c>
      <c r="L272" s="1">
        <v>44319</v>
      </c>
      <c r="M272" s="1"/>
      <c r="N272" s="1">
        <v>44713</v>
      </c>
      <c r="O272" s="1">
        <v>44749</v>
      </c>
      <c r="P272" s="1" t="s">
        <v>24</v>
      </c>
      <c r="Q272" t="s">
        <v>25</v>
      </c>
      <c r="R272" t="s">
        <v>25</v>
      </c>
      <c r="S272" t="s">
        <v>3510</v>
      </c>
      <c r="T272" s="5">
        <v>0</v>
      </c>
      <c r="U272" s="5">
        <v>0</v>
      </c>
      <c r="V272" s="5">
        <v>0</v>
      </c>
      <c r="W272" s="5">
        <v>0</v>
      </c>
      <c r="X272" s="6">
        <f>+Excel_519CONDOR[[#This Row],[Ptos.Total]]-Excel_519CONDOR[[#This Row],[Ptos.PO]]</f>
        <v>-724.7088760476837</v>
      </c>
      <c r="Y272" s="6">
        <v>724.7088760476837</v>
      </c>
      <c r="Z272" s="6">
        <v>722.5088760000001</v>
      </c>
      <c r="AA272" s="5">
        <f>+Excel_519CONDOR[[#This Row],[Ptos.Total]]-Excel_519CONDOR[[#This Row],[Ptos.Nilo]]</f>
        <v>-722.5088760000001</v>
      </c>
      <c r="AB272"/>
      <c r="AC272"/>
      <c r="AD272"/>
      <c r="AE272"/>
      <c r="AF272"/>
      <c r="AG272"/>
      <c r="AH272"/>
      <c r="AI272"/>
    </row>
    <row r="273" spans="1:35" x14ac:dyDescent="0.25">
      <c r="A273" t="s">
        <v>17</v>
      </c>
      <c r="B273" t="s">
        <v>18</v>
      </c>
      <c r="C273" t="s">
        <v>124</v>
      </c>
      <c r="D273" t="s">
        <v>325</v>
      </c>
      <c r="E273">
        <v>8070058</v>
      </c>
      <c r="F273" t="s">
        <v>324</v>
      </c>
      <c r="G273" t="s">
        <v>22</v>
      </c>
      <c r="H273" t="s">
        <v>23</v>
      </c>
      <c r="I273" s="1"/>
      <c r="J273" s="1">
        <v>44127</v>
      </c>
      <c r="K273" s="11">
        <f>+Excel_519CONDOR[[#This Row],[Fx.r]]</f>
        <v>44127</v>
      </c>
      <c r="L273" s="1">
        <v>44363</v>
      </c>
      <c r="M273" s="1"/>
      <c r="N273" s="1">
        <v>44617</v>
      </c>
      <c r="O273" s="1">
        <v>44638</v>
      </c>
      <c r="P273" s="1" t="s">
        <v>24</v>
      </c>
      <c r="Q273" t="s">
        <v>25</v>
      </c>
      <c r="R273" t="s">
        <v>25</v>
      </c>
      <c r="S273" t="s">
        <v>3510</v>
      </c>
      <c r="T273" s="5">
        <v>461.37344706154704</v>
      </c>
      <c r="U273" s="5">
        <v>216.38399457931519</v>
      </c>
      <c r="V273" s="5">
        <v>25.669000148773193</v>
      </c>
      <c r="W273" s="5">
        <v>703.42644178963542</v>
      </c>
      <c r="X273" s="6">
        <f>+Excel_519CONDOR[[#This Row],[Ptos.Total]]-Excel_519CONDOR[[#This Row],[Ptos.PO]]</f>
        <v>25.668981789635609</v>
      </c>
      <c r="Y273" s="6">
        <v>677.75745999999981</v>
      </c>
      <c r="Z273" s="6">
        <v>677.75745999999992</v>
      </c>
      <c r="AA273" s="5">
        <f>+Excel_519CONDOR[[#This Row],[Ptos.Total]]-Excel_519CONDOR[[#This Row],[Ptos.Nilo]]</f>
        <v>25.668981789635495</v>
      </c>
      <c r="AB273"/>
      <c r="AC273"/>
      <c r="AD273"/>
      <c r="AE273"/>
      <c r="AF273"/>
      <c r="AG273"/>
      <c r="AH273"/>
      <c r="AI273"/>
    </row>
    <row r="274" spans="1:35" x14ac:dyDescent="0.25">
      <c r="A274" t="s">
        <v>17</v>
      </c>
      <c r="B274" t="s">
        <v>18</v>
      </c>
      <c r="C274" t="s">
        <v>124</v>
      </c>
      <c r="D274" t="s">
        <v>326</v>
      </c>
      <c r="E274">
        <v>8084150</v>
      </c>
      <c r="F274" t="s">
        <v>115</v>
      </c>
      <c r="G274" t="s">
        <v>22</v>
      </c>
      <c r="H274" t="s">
        <v>23</v>
      </c>
      <c r="I274" s="1"/>
      <c r="J274" s="1">
        <v>44117</v>
      </c>
      <c r="K274" s="11">
        <f>+Excel_519CONDOR[[#This Row],[Fx.r]]</f>
        <v>44117</v>
      </c>
      <c r="L274" s="1">
        <v>44294</v>
      </c>
      <c r="M274" s="1"/>
      <c r="N274" s="1">
        <v>44365</v>
      </c>
      <c r="O274" s="1">
        <v>44376</v>
      </c>
      <c r="P274" s="1" t="s">
        <v>25</v>
      </c>
      <c r="Q274" t="s">
        <v>25</v>
      </c>
      <c r="R274" t="s">
        <v>25</v>
      </c>
      <c r="S274" t="s">
        <v>24</v>
      </c>
      <c r="T274" s="5">
        <v>87.940599948167801</v>
      </c>
      <c r="U274" s="5">
        <v>0</v>
      </c>
      <c r="V274" s="5">
        <v>0</v>
      </c>
      <c r="W274" s="5">
        <v>87.940599948167801</v>
      </c>
      <c r="X274" s="6">
        <f>+Excel_519CONDOR[[#This Row],[Ptos.Total]]-Excel_519CONDOR[[#This Row],[Ptos.PO]]</f>
        <v>-4.9925000518321951</v>
      </c>
      <c r="Y274" s="6">
        <v>92.933099999999996</v>
      </c>
      <c r="Z274" s="6">
        <v>92.933099999999968</v>
      </c>
      <c r="AA274" s="5">
        <f>+Excel_519CONDOR[[#This Row],[Ptos.Total]]-Excel_519CONDOR[[#This Row],[Ptos.Nilo]]</f>
        <v>-4.9925000518321667</v>
      </c>
      <c r="AB274"/>
      <c r="AC274"/>
      <c r="AD274"/>
      <c r="AE274"/>
      <c r="AF274"/>
      <c r="AG274"/>
      <c r="AH274"/>
      <c r="AI274"/>
    </row>
    <row r="275" spans="1:35" x14ac:dyDescent="0.25">
      <c r="A275" t="s">
        <v>17</v>
      </c>
      <c r="B275" t="s">
        <v>18</v>
      </c>
      <c r="C275" t="s">
        <v>124</v>
      </c>
      <c r="D275" t="s">
        <v>327</v>
      </c>
      <c r="E275">
        <v>8084151</v>
      </c>
      <c r="F275" t="s">
        <v>115</v>
      </c>
      <c r="G275" t="s">
        <v>22</v>
      </c>
      <c r="H275" t="s">
        <v>23</v>
      </c>
      <c r="I275" s="1"/>
      <c r="J275" s="1">
        <v>43999</v>
      </c>
      <c r="K275" s="11">
        <f>+Excel_519CONDOR[[#This Row],[Fx.r]]</f>
        <v>43999</v>
      </c>
      <c r="L275" s="1">
        <v>44291</v>
      </c>
      <c r="M275" s="1"/>
      <c r="N275" s="1">
        <v>44498</v>
      </c>
      <c r="O275" s="1">
        <v>44524</v>
      </c>
      <c r="P275" s="1" t="s">
        <v>25</v>
      </c>
      <c r="Q275" t="s">
        <v>25</v>
      </c>
      <c r="R275" t="s">
        <v>25</v>
      </c>
      <c r="S275" t="s">
        <v>3593</v>
      </c>
      <c r="T275" s="5">
        <v>206.26520457491279</v>
      </c>
      <c r="U275" s="5">
        <v>57.959998548030853</v>
      </c>
      <c r="V275" s="5">
        <v>21.551000356674194</v>
      </c>
      <c r="W275" s="5">
        <v>285.77620347961783</v>
      </c>
      <c r="X275" s="6">
        <f>+Excel_519CONDOR[[#This Row],[Ptos.Total]]-Excel_519CONDOR[[#This Row],[Ptos.PO]]</f>
        <v>21.551003479617862</v>
      </c>
      <c r="Y275" s="6">
        <v>264.22519999999997</v>
      </c>
      <c r="Z275" s="6">
        <v>264.22520000000003</v>
      </c>
      <c r="AA275" s="5">
        <f>+Excel_519CONDOR[[#This Row],[Ptos.Total]]-Excel_519CONDOR[[#This Row],[Ptos.Nilo]]</f>
        <v>21.551003479617805</v>
      </c>
      <c r="AB275"/>
      <c r="AC275"/>
      <c r="AD275"/>
      <c r="AE275"/>
      <c r="AF275"/>
      <c r="AG275"/>
      <c r="AH275"/>
      <c r="AI275"/>
    </row>
    <row r="276" spans="1:35" x14ac:dyDescent="0.25">
      <c r="A276" t="s">
        <v>17</v>
      </c>
      <c r="B276" t="s">
        <v>18</v>
      </c>
      <c r="C276" t="s">
        <v>124</v>
      </c>
      <c r="D276" t="s">
        <v>328</v>
      </c>
      <c r="E276">
        <v>8084155</v>
      </c>
      <c r="F276" t="s">
        <v>115</v>
      </c>
      <c r="G276" t="s">
        <v>22</v>
      </c>
      <c r="H276" t="s">
        <v>23</v>
      </c>
      <c r="I276" s="1"/>
      <c r="J276" s="1">
        <v>44008</v>
      </c>
      <c r="K276" s="11">
        <f>+Excel_519CONDOR[[#This Row],[Fx.r]]</f>
        <v>44008</v>
      </c>
      <c r="L276" s="1">
        <v>44294</v>
      </c>
      <c r="M276" s="1"/>
      <c r="N276" s="1">
        <v>44365</v>
      </c>
      <c r="O276" s="1">
        <v>44377</v>
      </c>
      <c r="P276" s="1" t="s">
        <v>24</v>
      </c>
      <c r="Q276" t="s">
        <v>25</v>
      </c>
      <c r="R276" t="s">
        <v>25</v>
      </c>
      <c r="S276" t="s">
        <v>24</v>
      </c>
      <c r="T276" s="5">
        <v>0</v>
      </c>
      <c r="U276" s="5">
        <v>0</v>
      </c>
      <c r="V276" s="5">
        <v>0</v>
      </c>
      <c r="W276" s="5">
        <v>0</v>
      </c>
      <c r="X276" s="6">
        <f>+Excel_519CONDOR[[#This Row],[Ptos.Total]]-Excel_519CONDOR[[#This Row],[Ptos.PO]]</f>
        <v>-179.05079999999998</v>
      </c>
      <c r="Y276" s="6">
        <v>179.05079999999998</v>
      </c>
      <c r="Z276" s="6">
        <v>97.769799999999975</v>
      </c>
      <c r="AA276" s="5">
        <f>+Excel_519CONDOR[[#This Row],[Ptos.Total]]-Excel_519CONDOR[[#This Row],[Ptos.Nilo]]</f>
        <v>-97.769799999999975</v>
      </c>
      <c r="AB276"/>
      <c r="AC276"/>
      <c r="AD276"/>
      <c r="AE276"/>
      <c r="AF276"/>
      <c r="AG276"/>
      <c r="AH276"/>
      <c r="AI276"/>
    </row>
    <row r="277" spans="1:35" x14ac:dyDescent="0.25">
      <c r="A277" t="s">
        <v>17</v>
      </c>
      <c r="B277" t="s">
        <v>18</v>
      </c>
      <c r="C277" t="s">
        <v>124</v>
      </c>
      <c r="D277" t="s">
        <v>329</v>
      </c>
      <c r="E277">
        <v>8084156</v>
      </c>
      <c r="F277" t="s">
        <v>115</v>
      </c>
      <c r="G277" t="s">
        <v>22</v>
      </c>
      <c r="H277" t="s">
        <v>23</v>
      </c>
      <c r="I277" s="1"/>
      <c r="J277" s="1">
        <v>44118</v>
      </c>
      <c r="K277" s="11">
        <f>+Excel_519CONDOR[[#This Row],[Fx.r]]</f>
        <v>44118</v>
      </c>
      <c r="L277" s="1">
        <v>44291</v>
      </c>
      <c r="M277" s="1"/>
      <c r="N277" s="1">
        <v>44425</v>
      </c>
      <c r="O277" s="1">
        <v>44433</v>
      </c>
      <c r="P277" s="1" t="s">
        <v>24</v>
      </c>
      <c r="Q277" t="s">
        <v>25</v>
      </c>
      <c r="R277" t="s">
        <v>25</v>
      </c>
      <c r="S277" t="s">
        <v>24</v>
      </c>
      <c r="T277" s="5">
        <v>482.67819094657898</v>
      </c>
      <c r="U277" s="5">
        <v>119.78399699926376</v>
      </c>
      <c r="V277" s="5">
        <v>18.325500249862671</v>
      </c>
      <c r="W277" s="5">
        <v>620.78768819570541</v>
      </c>
      <c r="X277" s="6">
        <f>+Excel_519CONDOR[[#This Row],[Ptos.Total]]-Excel_519CONDOR[[#This Row],[Ptos.PO]]</f>
        <v>18.325488195705361</v>
      </c>
      <c r="Y277" s="6">
        <v>602.46220000000005</v>
      </c>
      <c r="Z277" s="6">
        <v>602.46220000000005</v>
      </c>
      <c r="AA277" s="5">
        <f>+Excel_519CONDOR[[#This Row],[Ptos.Total]]-Excel_519CONDOR[[#This Row],[Ptos.Nilo]]</f>
        <v>18.325488195705361</v>
      </c>
      <c r="AB277"/>
      <c r="AC277"/>
      <c r="AD277"/>
      <c r="AE277"/>
      <c r="AF277"/>
      <c r="AG277"/>
      <c r="AH277"/>
      <c r="AI277"/>
    </row>
    <row r="278" spans="1:35" x14ac:dyDescent="0.25">
      <c r="A278" t="s">
        <v>17</v>
      </c>
      <c r="B278" t="s">
        <v>18</v>
      </c>
      <c r="C278" t="s">
        <v>124</v>
      </c>
      <c r="D278" t="s">
        <v>330</v>
      </c>
      <c r="E278">
        <v>8084157</v>
      </c>
      <c r="F278" t="s">
        <v>115</v>
      </c>
      <c r="G278" t="s">
        <v>22</v>
      </c>
      <c r="H278" t="s">
        <v>23</v>
      </c>
      <c r="I278" s="1"/>
      <c r="J278" s="1">
        <v>44007</v>
      </c>
      <c r="K278" s="11">
        <f>+Excel_519CONDOR[[#This Row],[Fx.r]]</f>
        <v>44007</v>
      </c>
      <c r="L278" s="1">
        <v>44294</v>
      </c>
      <c r="M278" s="1"/>
      <c r="N278" s="1">
        <v>44365</v>
      </c>
      <c r="O278" s="1">
        <v>44377</v>
      </c>
      <c r="P278" s="1" t="s">
        <v>24</v>
      </c>
      <c r="Q278" t="s">
        <v>25</v>
      </c>
      <c r="R278" t="s">
        <v>25</v>
      </c>
      <c r="S278" t="s">
        <v>24</v>
      </c>
      <c r="T278" s="5">
        <v>58.620000783354044</v>
      </c>
      <c r="U278" s="5">
        <v>0.69999998807907104</v>
      </c>
      <c r="V278" s="5">
        <v>17.725000143051147</v>
      </c>
      <c r="W278" s="5">
        <v>77.045000914484262</v>
      </c>
      <c r="X278" s="6">
        <f>+Excel_519CONDOR[[#This Row],[Ptos.Total]]-Excel_519CONDOR[[#This Row],[Ptos.PO]]</f>
        <v>77.045000914484262</v>
      </c>
      <c r="Y278" s="6">
        <v>0</v>
      </c>
      <c r="Z278" s="6">
        <v>43.23279999999999</v>
      </c>
      <c r="AA278" s="5">
        <f>+Excel_519CONDOR[[#This Row],[Ptos.Total]]-Excel_519CONDOR[[#This Row],[Ptos.Nilo]]</f>
        <v>33.812200914484272</v>
      </c>
      <c r="AB278"/>
      <c r="AC278"/>
      <c r="AD278"/>
      <c r="AE278"/>
      <c r="AF278"/>
      <c r="AG278"/>
      <c r="AH278"/>
      <c r="AI278"/>
    </row>
    <row r="279" spans="1:35" x14ac:dyDescent="0.25">
      <c r="A279" t="s">
        <v>17</v>
      </c>
      <c r="B279" t="s">
        <v>18</v>
      </c>
      <c r="C279" t="s">
        <v>124</v>
      </c>
      <c r="D279" t="s">
        <v>331</v>
      </c>
      <c r="E279">
        <v>8084158</v>
      </c>
      <c r="F279" t="s">
        <v>324</v>
      </c>
      <c r="G279" t="s">
        <v>22</v>
      </c>
      <c r="H279" t="s">
        <v>23</v>
      </c>
      <c r="I279" s="1"/>
      <c r="J279" s="1">
        <v>44097</v>
      </c>
      <c r="K279" s="11">
        <f>+Excel_519CONDOR[[#This Row],[Fx.r]]</f>
        <v>44097</v>
      </c>
      <c r="L279" s="1">
        <v>44294</v>
      </c>
      <c r="M279" s="1"/>
      <c r="N279" s="1">
        <v>44498</v>
      </c>
      <c r="O279" s="1">
        <v>44530</v>
      </c>
      <c r="P279" s="1" t="s">
        <v>24</v>
      </c>
      <c r="Q279" t="s">
        <v>25</v>
      </c>
      <c r="R279" t="s">
        <v>25</v>
      </c>
      <c r="S279" t="s">
        <v>24</v>
      </c>
      <c r="T279" s="5">
        <v>55.299999535083771</v>
      </c>
      <c r="U279" s="5">
        <v>0</v>
      </c>
      <c r="V279" s="5">
        <v>28.894500255584717</v>
      </c>
      <c r="W279" s="5">
        <v>84.194499790668488</v>
      </c>
      <c r="X279" s="6">
        <f>+Excel_519CONDOR[[#This Row],[Ptos.Total]]-Excel_519CONDOR[[#This Row],[Ptos.PO]]</f>
        <v>-519.49980020933162</v>
      </c>
      <c r="Y279" s="6">
        <v>603.69430000000011</v>
      </c>
      <c r="Z279" s="6">
        <v>603.6943</v>
      </c>
      <c r="AA279" s="5">
        <f>+Excel_519CONDOR[[#This Row],[Ptos.Total]]-Excel_519CONDOR[[#This Row],[Ptos.Nilo]]</f>
        <v>-519.49980020933151</v>
      </c>
      <c r="AB279"/>
      <c r="AC279"/>
      <c r="AD279"/>
      <c r="AE279"/>
      <c r="AF279"/>
      <c r="AG279"/>
      <c r="AH279"/>
      <c r="AI279"/>
    </row>
    <row r="280" spans="1:35" x14ac:dyDescent="0.25">
      <c r="A280" t="s">
        <v>17</v>
      </c>
      <c r="B280" t="s">
        <v>18</v>
      </c>
      <c r="C280" t="s">
        <v>124</v>
      </c>
      <c r="D280" t="s">
        <v>332</v>
      </c>
      <c r="E280">
        <v>8102059</v>
      </c>
      <c r="F280" t="s">
        <v>115</v>
      </c>
      <c r="G280" t="s">
        <v>22</v>
      </c>
      <c r="H280" t="s">
        <v>23</v>
      </c>
      <c r="I280" s="1"/>
      <c r="J280" s="1">
        <v>44313</v>
      </c>
      <c r="K280" s="11">
        <f>+Excel_519CONDOR[[#This Row],[Fx.r]]</f>
        <v>44313</v>
      </c>
      <c r="L280" s="1">
        <v>44375</v>
      </c>
      <c r="M280" s="1"/>
      <c r="N280" s="1">
        <v>44750</v>
      </c>
      <c r="O280" s="1">
        <v>44803</v>
      </c>
      <c r="P280" s="1" t="s">
        <v>24</v>
      </c>
      <c r="Q280" t="s">
        <v>25</v>
      </c>
      <c r="R280" t="s">
        <v>25</v>
      </c>
      <c r="S280" t="s">
        <v>3512</v>
      </c>
      <c r="T280" s="5">
        <v>481.57463667355478</v>
      </c>
      <c r="U280" s="5">
        <v>46.367998838424683</v>
      </c>
      <c r="V280" s="5">
        <v>15.162000179290771</v>
      </c>
      <c r="W280" s="5">
        <v>543.10463569127023</v>
      </c>
      <c r="X280" s="6">
        <f>+Excel_519CONDOR[[#This Row],[Ptos.Total]]-Excel_519CONDOR[[#This Row],[Ptos.PO]]</f>
        <v>15.161985691270274</v>
      </c>
      <c r="Y280" s="6">
        <v>527.94264999999996</v>
      </c>
      <c r="Z280" s="6">
        <v>527.94265000000007</v>
      </c>
      <c r="AA280" s="5">
        <f>+Excel_519CONDOR[[#This Row],[Ptos.Total]]-Excel_519CONDOR[[#This Row],[Ptos.Nilo]]</f>
        <v>15.161985691270161</v>
      </c>
      <c r="AB280"/>
      <c r="AC280"/>
      <c r="AD280"/>
      <c r="AE280"/>
      <c r="AF280"/>
      <c r="AG280"/>
      <c r="AH280"/>
      <c r="AI280"/>
    </row>
    <row r="281" spans="1:35" x14ac:dyDescent="0.25">
      <c r="A281" t="s">
        <v>17</v>
      </c>
      <c r="B281" t="s">
        <v>18</v>
      </c>
      <c r="C281" t="s">
        <v>124</v>
      </c>
      <c r="D281" t="s">
        <v>333</v>
      </c>
      <c r="E281">
        <v>8159125</v>
      </c>
      <c r="F281" t="s">
        <v>83</v>
      </c>
      <c r="G281" t="s">
        <v>22</v>
      </c>
      <c r="H281" t="s">
        <v>23</v>
      </c>
      <c r="I281" s="1">
        <v>44434</v>
      </c>
      <c r="J281" s="1">
        <v>44531</v>
      </c>
      <c r="K281" s="11">
        <f>+Excel_519CONDOR[[#This Row],[Fx.r]]</f>
        <v>44531</v>
      </c>
      <c r="L281" s="1">
        <v>44601</v>
      </c>
      <c r="M281" s="1"/>
      <c r="N281" s="1">
        <v>44700</v>
      </c>
      <c r="O281" s="1">
        <v>44712</v>
      </c>
      <c r="P281" s="1" t="s">
        <v>24</v>
      </c>
      <c r="Q281" t="s">
        <v>25</v>
      </c>
      <c r="R281" t="s">
        <v>25</v>
      </c>
      <c r="S281" t="s">
        <v>3601</v>
      </c>
      <c r="T281" s="5">
        <v>303.05210711434484</v>
      </c>
      <c r="U281" s="5">
        <v>313.68399214744568</v>
      </c>
      <c r="V281" s="5">
        <v>43.69550085067749</v>
      </c>
      <c r="W281" s="5">
        <v>660.431600112468</v>
      </c>
      <c r="X281" s="6">
        <f>+Excel_519CONDOR[[#This Row],[Ptos.Total]]-Excel_519CONDOR[[#This Row],[Ptos.PO]]</f>
        <v>-6.8829888875319511</v>
      </c>
      <c r="Y281" s="6">
        <v>667.31458899999996</v>
      </c>
      <c r="Z281" s="6">
        <v>667.3144460000002</v>
      </c>
      <c r="AA281" s="5">
        <f>+Excel_519CONDOR[[#This Row],[Ptos.Total]]-Excel_519CONDOR[[#This Row],[Ptos.Nilo]]</f>
        <v>-6.8828458875321985</v>
      </c>
      <c r="AB281"/>
      <c r="AC281"/>
      <c r="AD281"/>
      <c r="AE281"/>
      <c r="AF281"/>
      <c r="AG281"/>
      <c r="AH281"/>
      <c r="AI281"/>
    </row>
    <row r="282" spans="1:35" x14ac:dyDescent="0.25">
      <c r="A282" t="s">
        <v>17</v>
      </c>
      <c r="B282" t="s">
        <v>18</v>
      </c>
      <c r="C282" t="s">
        <v>124</v>
      </c>
      <c r="D282" t="s">
        <v>3602</v>
      </c>
      <c r="E282">
        <v>8159127</v>
      </c>
      <c r="F282" t="s">
        <v>83</v>
      </c>
      <c r="G282" t="s">
        <v>22</v>
      </c>
      <c r="H282" t="s">
        <v>23</v>
      </c>
      <c r="I282" s="1">
        <v>44420</v>
      </c>
      <c r="J282" s="1">
        <v>44533</v>
      </c>
      <c r="K282" s="11">
        <f>+Excel_519CONDOR[[#This Row],[Fx.r]]</f>
        <v>44533</v>
      </c>
      <c r="L282" s="1">
        <v>44706</v>
      </c>
      <c r="M282" s="1"/>
      <c r="N282" s="1">
        <v>44895</v>
      </c>
      <c r="O282" s="1">
        <v>44907</v>
      </c>
      <c r="P282" s="1" t="s">
        <v>24</v>
      </c>
      <c r="Q282" t="s">
        <v>25</v>
      </c>
      <c r="R282" t="s">
        <v>25</v>
      </c>
      <c r="S282" t="s">
        <v>3510</v>
      </c>
      <c r="T282" s="5">
        <v>0</v>
      </c>
      <c r="U282" s="5">
        <v>0</v>
      </c>
      <c r="V282" s="5">
        <v>0</v>
      </c>
      <c r="W282" s="5">
        <v>0</v>
      </c>
      <c r="X282" s="6">
        <f>+Excel_519CONDOR[[#This Row],[Ptos.Total]]-Excel_519CONDOR[[#This Row],[Ptos.PO]]</f>
        <v>0</v>
      </c>
      <c r="Y282" s="6">
        <v>0</v>
      </c>
      <c r="Z282" s="6">
        <v>1129.3399060000002</v>
      </c>
      <c r="AA282" s="5">
        <f>+Excel_519CONDOR[[#This Row],[Ptos.Total]]-Excel_519CONDOR[[#This Row],[Ptos.Nilo]]</f>
        <v>-1129.3399060000002</v>
      </c>
      <c r="AB282"/>
      <c r="AC282"/>
      <c r="AD282"/>
      <c r="AE282"/>
      <c r="AF282"/>
      <c r="AG282"/>
      <c r="AH282"/>
      <c r="AI282"/>
    </row>
    <row r="283" spans="1:35" x14ac:dyDescent="0.25">
      <c r="A283" t="s">
        <v>17</v>
      </c>
      <c r="B283" t="s">
        <v>18</v>
      </c>
      <c r="C283" t="s">
        <v>124</v>
      </c>
      <c r="D283" t="s">
        <v>334</v>
      </c>
      <c r="E283">
        <v>8159129</v>
      </c>
      <c r="F283" t="s">
        <v>83</v>
      </c>
      <c r="G283" t="s">
        <v>22</v>
      </c>
      <c r="H283" t="s">
        <v>23</v>
      </c>
      <c r="I283" s="1">
        <v>44434</v>
      </c>
      <c r="J283" s="1">
        <v>44530</v>
      </c>
      <c r="K283" s="11">
        <f>+Excel_519CONDOR[[#This Row],[Fx.r]]</f>
        <v>44530</v>
      </c>
      <c r="L283" s="1">
        <v>44607</v>
      </c>
      <c r="M283" s="1"/>
      <c r="N283" s="1">
        <v>44721</v>
      </c>
      <c r="O283" s="1">
        <v>44792</v>
      </c>
      <c r="P283" s="1" t="s">
        <v>24</v>
      </c>
      <c r="Q283" t="s">
        <v>25</v>
      </c>
      <c r="R283" t="s">
        <v>25</v>
      </c>
      <c r="S283" t="s">
        <v>3510</v>
      </c>
      <c r="T283" s="5">
        <v>581.6283072642982</v>
      </c>
      <c r="U283" s="5">
        <v>77.979998052120209</v>
      </c>
      <c r="V283" s="5">
        <v>39.876500606536865</v>
      </c>
      <c r="W283" s="5">
        <v>699.48480592295527</v>
      </c>
      <c r="X283" s="6">
        <f>+Excel_519CONDOR[[#This Row],[Ptos.Total]]-Excel_519CONDOR[[#This Row],[Ptos.PO]]</f>
        <v>-625.68465807704479</v>
      </c>
      <c r="Y283" s="6">
        <v>1325.1694640000001</v>
      </c>
      <c r="Z283" s="6">
        <v>1325.1694640000001</v>
      </c>
      <c r="AA283" s="5">
        <f>+Excel_519CONDOR[[#This Row],[Ptos.Total]]-Excel_519CONDOR[[#This Row],[Ptos.Nilo]]</f>
        <v>-625.68465807704479</v>
      </c>
      <c r="AB283"/>
      <c r="AC283"/>
      <c r="AD283"/>
      <c r="AE283"/>
      <c r="AF283"/>
      <c r="AG283"/>
      <c r="AH283"/>
      <c r="AI283"/>
    </row>
    <row r="284" spans="1:35" x14ac:dyDescent="0.25">
      <c r="A284" t="s">
        <v>17</v>
      </c>
      <c r="B284" t="s">
        <v>18</v>
      </c>
      <c r="C284" t="s">
        <v>124</v>
      </c>
      <c r="D284" t="s">
        <v>3603</v>
      </c>
      <c r="E284">
        <v>8159131</v>
      </c>
      <c r="F284" t="s">
        <v>83</v>
      </c>
      <c r="G284" t="s">
        <v>22</v>
      </c>
      <c r="H284" t="s">
        <v>23</v>
      </c>
      <c r="I284" s="1">
        <v>44377</v>
      </c>
      <c r="J284" s="1">
        <v>44362</v>
      </c>
      <c r="K284" s="11">
        <f>+Excel_519CONDOR[[#This Row],[Fx.r]]</f>
        <v>44362</v>
      </c>
      <c r="L284" s="1">
        <v>44488</v>
      </c>
      <c r="M284" s="1"/>
      <c r="N284" s="1">
        <v>44644</v>
      </c>
      <c r="O284" s="1">
        <v>44677</v>
      </c>
      <c r="P284" s="1" t="s">
        <v>24</v>
      </c>
      <c r="Q284" t="s">
        <v>25</v>
      </c>
      <c r="R284" t="s">
        <v>25</v>
      </c>
      <c r="S284" t="s">
        <v>3510</v>
      </c>
      <c r="T284" s="5">
        <v>0</v>
      </c>
      <c r="U284" s="5">
        <v>0</v>
      </c>
      <c r="V284" s="5">
        <v>0</v>
      </c>
      <c r="W284" s="5">
        <v>0</v>
      </c>
      <c r="X284" s="6">
        <f>+Excel_519CONDOR[[#This Row],[Ptos.Total]]-Excel_519CONDOR[[#This Row],[Ptos.PO]]</f>
        <v>-21.731900000000003</v>
      </c>
      <c r="Y284" s="6">
        <v>21.731900000000003</v>
      </c>
      <c r="Z284" s="6">
        <v>522.45608699999991</v>
      </c>
      <c r="AA284" s="5">
        <f>+Excel_519CONDOR[[#This Row],[Ptos.Total]]-Excel_519CONDOR[[#This Row],[Ptos.Nilo]]</f>
        <v>-522.45608699999991</v>
      </c>
      <c r="AB284"/>
      <c r="AC284"/>
      <c r="AD284"/>
      <c r="AE284"/>
      <c r="AF284"/>
      <c r="AG284"/>
      <c r="AH284"/>
      <c r="AI284"/>
    </row>
    <row r="285" spans="1:35" x14ac:dyDescent="0.25">
      <c r="A285" t="s">
        <v>17</v>
      </c>
      <c r="B285" t="s">
        <v>18</v>
      </c>
      <c r="C285" t="s">
        <v>124</v>
      </c>
      <c r="D285" t="s">
        <v>335</v>
      </c>
      <c r="E285">
        <v>8159132</v>
      </c>
      <c r="F285" t="s">
        <v>336</v>
      </c>
      <c r="G285" t="s">
        <v>22</v>
      </c>
      <c r="H285" t="s">
        <v>23</v>
      </c>
      <c r="I285" s="1">
        <v>44434</v>
      </c>
      <c r="J285" s="1">
        <v>44498</v>
      </c>
      <c r="K285" s="11">
        <f>+Excel_519CONDOR[[#This Row],[Fx.r]]</f>
        <v>44498</v>
      </c>
      <c r="L285" s="1">
        <v>44601</v>
      </c>
      <c r="M285" s="1"/>
      <c r="N285" s="1">
        <v>44907</v>
      </c>
      <c r="O285" s="1">
        <v>44907</v>
      </c>
      <c r="P285" s="1" t="s">
        <v>24</v>
      </c>
      <c r="Q285" t="s">
        <v>25</v>
      </c>
      <c r="R285" t="s">
        <v>25</v>
      </c>
      <c r="S285" t="s">
        <v>3604</v>
      </c>
      <c r="T285" s="5">
        <v>999.55321755811656</v>
      </c>
      <c r="U285" s="5">
        <v>146.83199632167816</v>
      </c>
      <c r="V285" s="5">
        <v>35.159500360488892</v>
      </c>
      <c r="W285" s="5">
        <v>1181.5447142402836</v>
      </c>
      <c r="X285" s="6">
        <f>+Excel_519CONDOR[[#This Row],[Ptos.Total]]-Excel_519CONDOR[[#This Row],[Ptos.PO]]</f>
        <v>35.159468240283331</v>
      </c>
      <c r="Y285" s="6">
        <v>1146.3852460000003</v>
      </c>
      <c r="Z285" s="6">
        <v>1146.3852459999998</v>
      </c>
      <c r="AA285" s="5">
        <f>+Excel_519CONDOR[[#This Row],[Ptos.Total]]-Excel_519CONDOR[[#This Row],[Ptos.Nilo]]</f>
        <v>35.159468240283786</v>
      </c>
      <c r="AB285"/>
      <c r="AC285"/>
      <c r="AD285"/>
      <c r="AE285"/>
      <c r="AF285"/>
      <c r="AG285"/>
      <c r="AH285"/>
      <c r="AI285"/>
    </row>
    <row r="286" spans="1:35" x14ac:dyDescent="0.25">
      <c r="A286" t="s">
        <v>17</v>
      </c>
      <c r="B286" t="s">
        <v>18</v>
      </c>
      <c r="C286" t="s">
        <v>124</v>
      </c>
      <c r="D286" t="s">
        <v>3605</v>
      </c>
      <c r="E286">
        <v>8159137</v>
      </c>
      <c r="F286" t="s">
        <v>83</v>
      </c>
      <c r="G286" t="s">
        <v>22</v>
      </c>
      <c r="H286" t="s">
        <v>23</v>
      </c>
      <c r="I286" s="1">
        <v>44377</v>
      </c>
      <c r="J286" s="1">
        <v>44368</v>
      </c>
      <c r="K286" s="11">
        <f>+Excel_519CONDOR[[#This Row],[Fx.r]]</f>
        <v>44368</v>
      </c>
      <c r="L286" s="1">
        <v>44566</v>
      </c>
      <c r="M286" s="1"/>
      <c r="N286" s="1">
        <v>44700</v>
      </c>
      <c r="O286" s="1">
        <v>44733</v>
      </c>
      <c r="P286" s="1" t="s">
        <v>24</v>
      </c>
      <c r="Q286" t="s">
        <v>25</v>
      </c>
      <c r="R286" t="s">
        <v>25</v>
      </c>
      <c r="S286" t="s">
        <v>3510</v>
      </c>
      <c r="T286" s="5">
        <v>0</v>
      </c>
      <c r="U286" s="5">
        <v>0</v>
      </c>
      <c r="V286" s="5">
        <v>0</v>
      </c>
      <c r="W286" s="5">
        <v>0</v>
      </c>
      <c r="X286" s="6">
        <f>+Excel_519CONDOR[[#This Row],[Ptos.Total]]-Excel_519CONDOR[[#This Row],[Ptos.PO]]</f>
        <v>-315.26802600000002</v>
      </c>
      <c r="Y286" s="6">
        <v>315.26802600000002</v>
      </c>
      <c r="Z286" s="6">
        <v>315.26802600000002</v>
      </c>
      <c r="AA286" s="5">
        <f>+Excel_519CONDOR[[#This Row],[Ptos.Total]]-Excel_519CONDOR[[#This Row],[Ptos.Nilo]]</f>
        <v>-315.26802600000002</v>
      </c>
      <c r="AB286"/>
      <c r="AC286"/>
      <c r="AD286"/>
      <c r="AE286"/>
      <c r="AF286"/>
      <c r="AG286"/>
      <c r="AH286"/>
      <c r="AI286"/>
    </row>
    <row r="287" spans="1:35" x14ac:dyDescent="0.25">
      <c r="A287" t="s">
        <v>17</v>
      </c>
      <c r="B287" t="s">
        <v>18</v>
      </c>
      <c r="C287" t="s">
        <v>124</v>
      </c>
      <c r="D287" t="s">
        <v>337</v>
      </c>
      <c r="E287">
        <v>8159140</v>
      </c>
      <c r="F287" t="s">
        <v>336</v>
      </c>
      <c r="G287" t="s">
        <v>22</v>
      </c>
      <c r="H287" t="s">
        <v>23</v>
      </c>
      <c r="I287" s="1">
        <v>44434</v>
      </c>
      <c r="J287" s="1">
        <v>44504</v>
      </c>
      <c r="K287" s="11">
        <f>+Excel_519CONDOR[[#This Row],[Fx.r]]</f>
        <v>44504</v>
      </c>
      <c r="L287" s="1">
        <v>44623</v>
      </c>
      <c r="M287" s="1"/>
      <c r="N287" s="1">
        <v>44985</v>
      </c>
      <c r="O287" s="1">
        <v>45058</v>
      </c>
      <c r="P287" s="1" t="s">
        <v>24</v>
      </c>
      <c r="Q287" t="s">
        <v>25</v>
      </c>
      <c r="R287" t="s">
        <v>25</v>
      </c>
      <c r="S287" t="s">
        <v>3606</v>
      </c>
      <c r="T287" s="5">
        <v>2741.4665151919985</v>
      </c>
      <c r="U287" s="5">
        <v>316.84799206256866</v>
      </c>
      <c r="V287" s="5">
        <v>47.813500642776489</v>
      </c>
      <c r="W287" s="5">
        <v>3106.1280078973437</v>
      </c>
      <c r="X287" s="6">
        <f>+Excel_519CONDOR[[#This Row],[Ptos.Total]]-Excel_519CONDOR[[#This Row],[Ptos.PO]]</f>
        <v>47.813447897343849</v>
      </c>
      <c r="Y287" s="6">
        <v>3058.3145599999998</v>
      </c>
      <c r="Z287" s="6">
        <v>3058.3145599999998</v>
      </c>
      <c r="AA287" s="5">
        <f>+Excel_519CONDOR[[#This Row],[Ptos.Total]]-Excel_519CONDOR[[#This Row],[Ptos.Nilo]]</f>
        <v>47.813447897343849</v>
      </c>
      <c r="AB287"/>
      <c r="AC287"/>
      <c r="AD287"/>
      <c r="AE287"/>
      <c r="AF287"/>
      <c r="AG287"/>
      <c r="AH287"/>
      <c r="AI287"/>
    </row>
    <row r="288" spans="1:35" x14ac:dyDescent="0.25">
      <c r="A288" t="s">
        <v>17</v>
      </c>
      <c r="B288" t="s">
        <v>18</v>
      </c>
      <c r="C288" t="s">
        <v>124</v>
      </c>
      <c r="D288" t="s">
        <v>338</v>
      </c>
      <c r="E288">
        <v>8159149</v>
      </c>
      <c r="F288" t="s">
        <v>339</v>
      </c>
      <c r="G288" t="s">
        <v>22</v>
      </c>
      <c r="H288" t="s">
        <v>23</v>
      </c>
      <c r="I288" s="1">
        <v>44398</v>
      </c>
      <c r="J288" s="1">
        <v>44467</v>
      </c>
      <c r="K288" s="11">
        <f>+Excel_519CONDOR[[#This Row],[Fx.r]]</f>
        <v>44467</v>
      </c>
      <c r="M288" s="1"/>
      <c r="N288" s="1">
        <v>44816</v>
      </c>
      <c r="O288" s="1">
        <v>44819</v>
      </c>
      <c r="P288" s="1" t="s">
        <v>24</v>
      </c>
      <c r="Q288" t="s">
        <v>25</v>
      </c>
      <c r="R288" t="s">
        <v>25</v>
      </c>
      <c r="S288" t="s">
        <v>24</v>
      </c>
      <c r="T288" s="5">
        <v>451.17450561001897</v>
      </c>
      <c r="U288" s="5">
        <v>60.729998707771301</v>
      </c>
      <c r="V288" s="5">
        <v>56.287501096725464</v>
      </c>
      <c r="W288" s="5">
        <v>568.19200541451573</v>
      </c>
      <c r="X288" s="6">
        <f>+Excel_519CONDOR[[#This Row],[Ptos.Total]]-Excel_519CONDOR[[#This Row],[Ptos.PO]]</f>
        <v>541.58298341451575</v>
      </c>
      <c r="Y288" s="6">
        <v>26.609022</v>
      </c>
      <c r="Z288" s="6">
        <v>26.609022</v>
      </c>
      <c r="AA288" s="5">
        <f>+Excel_519CONDOR[[#This Row],[Ptos.Total]]-Excel_519CONDOR[[#This Row],[Ptos.Nilo]]</f>
        <v>541.58298341451575</v>
      </c>
      <c r="AB288"/>
      <c r="AC288"/>
      <c r="AD288"/>
      <c r="AE288"/>
      <c r="AF288"/>
      <c r="AG288"/>
      <c r="AH288"/>
      <c r="AI288"/>
    </row>
    <row r="289" spans="1:35" x14ac:dyDescent="0.25">
      <c r="A289" t="s">
        <v>17</v>
      </c>
      <c r="B289" t="s">
        <v>18</v>
      </c>
      <c r="C289" t="s">
        <v>124</v>
      </c>
      <c r="D289" t="s">
        <v>340</v>
      </c>
      <c r="E289">
        <v>8159153</v>
      </c>
      <c r="F289" t="s">
        <v>341</v>
      </c>
      <c r="G289" t="s">
        <v>70</v>
      </c>
      <c r="H289" t="s">
        <v>71</v>
      </c>
      <c r="I289" s="1">
        <v>44399</v>
      </c>
      <c r="J289" s="1">
        <v>44442</v>
      </c>
      <c r="K289" s="11">
        <f>+Excel_519CONDOR[[#This Row],[Fx.r]]</f>
        <v>44442</v>
      </c>
      <c r="L289" s="1">
        <v>44524</v>
      </c>
      <c r="M289" s="1"/>
      <c r="N289" s="1">
        <v>44816</v>
      </c>
      <c r="O289" s="1">
        <v>44851</v>
      </c>
      <c r="P289" s="1" t="s">
        <v>24</v>
      </c>
      <c r="Q289" t="s">
        <v>25</v>
      </c>
      <c r="R289" t="s">
        <v>25</v>
      </c>
      <c r="S289" t="s">
        <v>24</v>
      </c>
      <c r="T289" s="5">
        <v>41.499999761581421</v>
      </c>
      <c r="U289" s="5">
        <v>0</v>
      </c>
      <c r="V289" s="5">
        <v>0</v>
      </c>
      <c r="W289" s="5">
        <v>41.499999761581421</v>
      </c>
      <c r="X289" s="6">
        <f>+Excel_519CONDOR[[#This Row],[Ptos.Total]]-Excel_519CONDOR[[#This Row],[Ptos.PO]]</f>
        <v>37.257999761581424</v>
      </c>
      <c r="Y289" s="6">
        <v>4.242</v>
      </c>
      <c r="Z289" s="6">
        <v>4.242</v>
      </c>
      <c r="AA289" s="5">
        <f>+Excel_519CONDOR[[#This Row],[Ptos.Total]]-Excel_519CONDOR[[#This Row],[Ptos.Nilo]]</f>
        <v>37.257999761581424</v>
      </c>
      <c r="AB289"/>
      <c r="AC289"/>
      <c r="AD289"/>
      <c r="AE289"/>
      <c r="AF289"/>
      <c r="AG289"/>
      <c r="AH289"/>
      <c r="AI289"/>
    </row>
    <row r="290" spans="1:35" x14ac:dyDescent="0.25">
      <c r="A290" t="s">
        <v>17</v>
      </c>
      <c r="B290" t="s">
        <v>18</v>
      </c>
      <c r="C290" t="s">
        <v>124</v>
      </c>
      <c r="D290" t="s">
        <v>342</v>
      </c>
      <c r="E290">
        <v>8159166</v>
      </c>
      <c r="F290" t="s">
        <v>343</v>
      </c>
      <c r="G290" t="s">
        <v>36</v>
      </c>
      <c r="H290" t="s">
        <v>344</v>
      </c>
      <c r="I290" s="1">
        <v>44441</v>
      </c>
      <c r="J290" s="1">
        <v>44832</v>
      </c>
      <c r="K290" s="11">
        <f>+Excel_519CONDOR[[#This Row],[Fx.r]]</f>
        <v>44832</v>
      </c>
      <c r="L290" s="1">
        <v>44832</v>
      </c>
      <c r="M290" s="1">
        <v>44902</v>
      </c>
      <c r="O290" s="1"/>
      <c r="P290" s="1" t="s">
        <v>24</v>
      </c>
      <c r="Q290" t="s">
        <v>25</v>
      </c>
      <c r="R290" t="s">
        <v>25</v>
      </c>
      <c r="S290" t="s">
        <v>24</v>
      </c>
      <c r="T290" s="5">
        <v>350.14390581846237</v>
      </c>
      <c r="U290" s="5">
        <v>60.729998707771301</v>
      </c>
      <c r="V290" s="5">
        <v>56.349501132965088</v>
      </c>
      <c r="W290" s="5">
        <v>467.22340565919876</v>
      </c>
      <c r="X290" s="6">
        <f>+Excel_519CONDOR[[#This Row],[Ptos.Total]]-Excel_519CONDOR[[#This Row],[Ptos.PO]]</f>
        <v>467.22340565919876</v>
      </c>
      <c r="Y290" s="6">
        <v>0</v>
      </c>
      <c r="Z290" s="6">
        <v>28.710123999999997</v>
      </c>
      <c r="AA290" s="5">
        <f>+Excel_519CONDOR[[#This Row],[Ptos.Total]]-Excel_519CONDOR[[#This Row],[Ptos.Nilo]]</f>
        <v>438.51328165919875</v>
      </c>
      <c r="AB290"/>
      <c r="AC290"/>
      <c r="AD290"/>
      <c r="AE290"/>
      <c r="AF290"/>
      <c r="AG290"/>
      <c r="AH290"/>
      <c r="AI290"/>
    </row>
    <row r="291" spans="1:35" x14ac:dyDescent="0.25">
      <c r="A291" t="s">
        <v>17</v>
      </c>
      <c r="B291" t="s">
        <v>18</v>
      </c>
      <c r="C291" t="s">
        <v>124</v>
      </c>
      <c r="D291" t="s">
        <v>345</v>
      </c>
      <c r="E291">
        <v>8159168</v>
      </c>
      <c r="F291" t="s">
        <v>346</v>
      </c>
      <c r="G291" t="s">
        <v>36</v>
      </c>
      <c r="H291" t="s">
        <v>344</v>
      </c>
      <c r="I291" s="1">
        <v>44441</v>
      </c>
      <c r="J291" s="1">
        <v>44477</v>
      </c>
      <c r="K291" s="11">
        <f>+Excel_519CONDOR[[#This Row],[Fx.r]]</f>
        <v>44477</v>
      </c>
      <c r="L291" s="1">
        <v>44488</v>
      </c>
      <c r="M291" s="1">
        <v>44732</v>
      </c>
      <c r="O291" s="1"/>
      <c r="P291" s="1" t="s">
        <v>24</v>
      </c>
      <c r="Q291" t="s">
        <v>25</v>
      </c>
      <c r="R291" t="s">
        <v>25</v>
      </c>
      <c r="S291" t="s">
        <v>3512</v>
      </c>
      <c r="T291" s="5">
        <v>221.43230282142758</v>
      </c>
      <c r="U291" s="5">
        <v>24.711999475955963</v>
      </c>
      <c r="V291" s="5">
        <v>37.306500673294067</v>
      </c>
      <c r="W291" s="5">
        <v>283.45080297067761</v>
      </c>
      <c r="X291" s="6">
        <f>+Excel_519CONDOR[[#This Row],[Ptos.Total]]-Excel_519CONDOR[[#This Row],[Ptos.PO]]</f>
        <v>-34.768076029322401</v>
      </c>
      <c r="Y291" s="6">
        <v>318.21887900000002</v>
      </c>
      <c r="Z291" s="6">
        <v>318.2188789999999</v>
      </c>
      <c r="AA291" s="5">
        <f>+Excel_519CONDOR[[#This Row],[Ptos.Total]]-Excel_519CONDOR[[#This Row],[Ptos.Nilo]]</f>
        <v>-34.768076029322287</v>
      </c>
      <c r="AB291"/>
      <c r="AC291"/>
      <c r="AD291"/>
      <c r="AE291"/>
      <c r="AF291"/>
      <c r="AG291"/>
      <c r="AH291"/>
      <c r="AI291"/>
    </row>
    <row r="292" spans="1:35" x14ac:dyDescent="0.25">
      <c r="A292" t="s">
        <v>17</v>
      </c>
      <c r="B292" t="s">
        <v>18</v>
      </c>
      <c r="C292" t="s">
        <v>124</v>
      </c>
      <c r="D292" t="s">
        <v>3607</v>
      </c>
      <c r="E292">
        <v>8159172</v>
      </c>
      <c r="F292" t="s">
        <v>346</v>
      </c>
      <c r="G292" t="s">
        <v>36</v>
      </c>
      <c r="H292" t="s">
        <v>344</v>
      </c>
      <c r="I292" s="1">
        <v>45204</v>
      </c>
      <c r="J292" s="1">
        <v>44470</v>
      </c>
      <c r="K292" s="11">
        <f>+Excel_519CONDOR[[#This Row],[Fx.r]]</f>
        <v>44470</v>
      </c>
      <c r="L292" s="1">
        <v>44510</v>
      </c>
      <c r="M292" s="1">
        <v>44712</v>
      </c>
      <c r="O292" s="1"/>
      <c r="P292" s="1" t="s">
        <v>24</v>
      </c>
      <c r="Q292" t="s">
        <v>25</v>
      </c>
      <c r="R292" t="s">
        <v>25</v>
      </c>
      <c r="S292" t="s">
        <v>3510</v>
      </c>
      <c r="T292" s="5">
        <v>0</v>
      </c>
      <c r="U292" s="5">
        <v>0</v>
      </c>
      <c r="V292" s="5">
        <v>0</v>
      </c>
      <c r="W292" s="5">
        <v>0</v>
      </c>
      <c r="X292" s="6">
        <f>+Excel_519CONDOR[[#This Row],[Ptos.Total]]-Excel_519CONDOR[[#This Row],[Ptos.PO]]</f>
        <v>-581.61630599999989</v>
      </c>
      <c r="Y292" s="6">
        <v>581.61630599999989</v>
      </c>
      <c r="Z292" s="6">
        <v>581.61630600000001</v>
      </c>
      <c r="AA292" s="5">
        <f>+Excel_519CONDOR[[#This Row],[Ptos.Total]]-Excel_519CONDOR[[#This Row],[Ptos.Nilo]]</f>
        <v>-581.61630600000001</v>
      </c>
      <c r="AB292"/>
      <c r="AC292"/>
      <c r="AD292"/>
      <c r="AE292"/>
      <c r="AF292"/>
      <c r="AG292"/>
      <c r="AH292"/>
      <c r="AI292"/>
    </row>
    <row r="293" spans="1:35" x14ac:dyDescent="0.25">
      <c r="A293" t="s">
        <v>17</v>
      </c>
      <c r="B293" t="s">
        <v>18</v>
      </c>
      <c r="C293" t="s">
        <v>124</v>
      </c>
      <c r="D293" t="s">
        <v>3608</v>
      </c>
      <c r="E293">
        <v>8159177</v>
      </c>
      <c r="F293" t="s">
        <v>347</v>
      </c>
      <c r="G293" t="s">
        <v>36</v>
      </c>
      <c r="H293" t="s">
        <v>344</v>
      </c>
      <c r="I293" s="1"/>
      <c r="J293" s="1">
        <v>44461</v>
      </c>
      <c r="K293" s="11">
        <f>+Excel_519CONDOR[[#This Row],[Fx.r]]</f>
        <v>44461</v>
      </c>
      <c r="L293" s="1">
        <v>44510</v>
      </c>
      <c r="M293" s="1">
        <v>44687</v>
      </c>
      <c r="O293" s="1"/>
      <c r="P293" s="1" t="s">
        <v>24</v>
      </c>
      <c r="Q293" t="s">
        <v>25</v>
      </c>
      <c r="R293" t="s">
        <v>25</v>
      </c>
      <c r="S293" t="s">
        <v>3510</v>
      </c>
      <c r="T293" s="5">
        <v>0</v>
      </c>
      <c r="U293" s="5">
        <v>0</v>
      </c>
      <c r="V293" s="5">
        <v>0</v>
      </c>
      <c r="W293" s="5">
        <v>0</v>
      </c>
      <c r="X293" s="6">
        <f>+Excel_519CONDOR[[#This Row],[Ptos.Total]]-Excel_519CONDOR[[#This Row],[Ptos.PO]]</f>
        <v>-458.66685999999999</v>
      </c>
      <c r="Y293" s="6">
        <v>458.66685999999999</v>
      </c>
      <c r="Z293" s="6">
        <v>458.66685999999993</v>
      </c>
      <c r="AA293" s="5">
        <f>+Excel_519CONDOR[[#This Row],[Ptos.Total]]-Excel_519CONDOR[[#This Row],[Ptos.Nilo]]</f>
        <v>-458.66685999999993</v>
      </c>
      <c r="AB293"/>
      <c r="AC293"/>
      <c r="AD293"/>
      <c r="AE293"/>
      <c r="AF293"/>
      <c r="AG293"/>
      <c r="AH293"/>
      <c r="AI293"/>
    </row>
    <row r="294" spans="1:35" x14ac:dyDescent="0.25">
      <c r="A294" t="s">
        <v>17</v>
      </c>
      <c r="B294" t="s">
        <v>18</v>
      </c>
      <c r="C294" t="s">
        <v>124</v>
      </c>
      <c r="D294" t="s">
        <v>348</v>
      </c>
      <c r="E294">
        <v>8159181</v>
      </c>
      <c r="F294" t="s">
        <v>346</v>
      </c>
      <c r="G294" t="s">
        <v>36</v>
      </c>
      <c r="H294" t="s">
        <v>344</v>
      </c>
      <c r="I294" s="1">
        <v>44441</v>
      </c>
      <c r="J294" s="1">
        <v>44467</v>
      </c>
      <c r="K294" s="11">
        <f>+Excel_519CONDOR[[#This Row],[Fx.r]]</f>
        <v>44467</v>
      </c>
      <c r="L294" s="1">
        <v>44470</v>
      </c>
      <c r="M294" s="1">
        <v>44894</v>
      </c>
      <c r="O294" s="1"/>
      <c r="P294" s="1" t="s">
        <v>24</v>
      </c>
      <c r="Q294" t="s">
        <v>25</v>
      </c>
      <c r="R294" t="s">
        <v>25</v>
      </c>
      <c r="S294" t="s">
        <v>3512</v>
      </c>
      <c r="T294" s="5">
        <v>317.58799937990307</v>
      </c>
      <c r="U294" s="5">
        <v>0</v>
      </c>
      <c r="V294" s="5">
        <v>40.277499459218234</v>
      </c>
      <c r="W294" s="5">
        <v>357.8654988391213</v>
      </c>
      <c r="X294" s="6">
        <f>+Excel_519CONDOR[[#This Row],[Ptos.Total]]-Excel_519CONDOR[[#This Row],[Ptos.PO]]</f>
        <v>-721.41551391179019</v>
      </c>
      <c r="Y294" s="6">
        <v>1079.2810127509115</v>
      </c>
      <c r="Z294" s="6">
        <v>672.60589999999991</v>
      </c>
      <c r="AA294" s="5">
        <f>+Excel_519CONDOR[[#This Row],[Ptos.Total]]-Excel_519CONDOR[[#This Row],[Ptos.Nilo]]</f>
        <v>-314.7404011608786</v>
      </c>
      <c r="AB294"/>
      <c r="AC294"/>
      <c r="AD294"/>
      <c r="AE294"/>
      <c r="AF294"/>
      <c r="AG294"/>
      <c r="AH294"/>
      <c r="AI294"/>
    </row>
    <row r="295" spans="1:35" x14ac:dyDescent="0.25">
      <c r="A295" t="s">
        <v>17</v>
      </c>
      <c r="B295" t="s">
        <v>18</v>
      </c>
      <c r="C295" t="s">
        <v>124</v>
      </c>
      <c r="D295" t="s">
        <v>3609</v>
      </c>
      <c r="E295">
        <v>8159183</v>
      </c>
      <c r="F295" t="s">
        <v>3610</v>
      </c>
      <c r="G295" t="s">
        <v>36</v>
      </c>
      <c r="H295" t="s">
        <v>344</v>
      </c>
      <c r="I295" s="1">
        <v>44441</v>
      </c>
      <c r="J295" s="1">
        <v>44454</v>
      </c>
      <c r="K295" s="11">
        <f>+Excel_519CONDOR[[#This Row],[Fx.r]]</f>
        <v>44454</v>
      </c>
      <c r="L295" s="1">
        <v>44510</v>
      </c>
      <c r="M295" s="1">
        <v>44680</v>
      </c>
      <c r="O295" s="1"/>
      <c r="P295" s="1" t="s">
        <v>24</v>
      </c>
      <c r="Q295" t="s">
        <v>25</v>
      </c>
      <c r="R295" t="s">
        <v>25</v>
      </c>
      <c r="S295" t="s">
        <v>3510</v>
      </c>
      <c r="T295" s="5">
        <v>0</v>
      </c>
      <c r="U295" s="5">
        <v>0</v>
      </c>
      <c r="V295" s="5">
        <v>0</v>
      </c>
      <c r="W295" s="5">
        <v>0</v>
      </c>
      <c r="X295" s="6">
        <f>+Excel_519CONDOR[[#This Row],[Ptos.Total]]-Excel_519CONDOR[[#This Row],[Ptos.PO]]</f>
        <v>-511.13279500000004</v>
      </c>
      <c r="Y295" s="6">
        <v>511.13279500000004</v>
      </c>
      <c r="Z295" s="6">
        <v>320.41679500000009</v>
      </c>
      <c r="AA295" s="5">
        <f>+Excel_519CONDOR[[#This Row],[Ptos.Total]]-Excel_519CONDOR[[#This Row],[Ptos.Nilo]]</f>
        <v>-320.41679500000009</v>
      </c>
      <c r="AB295"/>
      <c r="AC295"/>
      <c r="AD295"/>
      <c r="AE295"/>
      <c r="AF295"/>
      <c r="AG295"/>
      <c r="AH295"/>
      <c r="AI295"/>
    </row>
    <row r="296" spans="1:35" x14ac:dyDescent="0.25">
      <c r="A296" t="s">
        <v>17</v>
      </c>
      <c r="B296" t="s">
        <v>18</v>
      </c>
      <c r="C296" t="s">
        <v>124</v>
      </c>
      <c r="D296" t="s">
        <v>349</v>
      </c>
      <c r="E296">
        <v>8159361</v>
      </c>
      <c r="F296" t="s">
        <v>350</v>
      </c>
      <c r="G296" t="s">
        <v>29</v>
      </c>
      <c r="H296" t="s">
        <v>30</v>
      </c>
      <c r="I296" s="1">
        <v>44398</v>
      </c>
      <c r="J296" s="1">
        <v>44518</v>
      </c>
      <c r="K296" s="11">
        <f>+Excel_519CONDOR[[#This Row],[Fx.r]]</f>
        <v>44518</v>
      </c>
      <c r="L296" s="1">
        <v>44984</v>
      </c>
      <c r="M296" s="1"/>
      <c r="N296" s="1">
        <v>45713</v>
      </c>
      <c r="O296" s="1">
        <v>45713</v>
      </c>
      <c r="P296" s="1" t="s">
        <v>24</v>
      </c>
      <c r="Q296" t="s">
        <v>25</v>
      </c>
      <c r="R296" t="s">
        <v>25</v>
      </c>
      <c r="S296" t="s">
        <v>3512</v>
      </c>
      <c r="T296" s="5">
        <v>587.4950067512691</v>
      </c>
      <c r="U296" s="5">
        <v>135.58999660611153</v>
      </c>
      <c r="V296" s="5">
        <v>118.169997215271</v>
      </c>
      <c r="W296" s="5">
        <v>841.25500057265162</v>
      </c>
      <c r="X296" s="6">
        <f>+Excel_519CONDOR[[#This Row],[Ptos.Total]]-Excel_519CONDOR[[#This Row],[Ptos.PO]]</f>
        <v>841.25500057265162</v>
      </c>
      <c r="Y296" s="6">
        <v>0</v>
      </c>
      <c r="Z296" s="6">
        <v>43.739337999999975</v>
      </c>
      <c r="AA296" s="5">
        <f>+Excel_519CONDOR[[#This Row],[Ptos.Total]]-Excel_519CONDOR[[#This Row],[Ptos.Nilo]]</f>
        <v>797.51566257265165</v>
      </c>
      <c r="AB296"/>
      <c r="AC296"/>
      <c r="AD296"/>
      <c r="AE296"/>
      <c r="AF296"/>
      <c r="AG296"/>
      <c r="AH296"/>
      <c r="AI296"/>
    </row>
    <row r="297" spans="1:35" x14ac:dyDescent="0.25">
      <c r="A297" t="s">
        <v>17</v>
      </c>
      <c r="B297" t="s">
        <v>18</v>
      </c>
      <c r="C297" t="s">
        <v>124</v>
      </c>
      <c r="D297" t="s">
        <v>351</v>
      </c>
      <c r="E297">
        <v>8159362</v>
      </c>
      <c r="F297" t="s">
        <v>352</v>
      </c>
      <c r="G297" t="s">
        <v>36</v>
      </c>
      <c r="H297" t="s">
        <v>344</v>
      </c>
      <c r="I297" s="1">
        <v>44441</v>
      </c>
      <c r="J297" s="1">
        <v>44540</v>
      </c>
      <c r="K297" s="11">
        <f>+Excel_519CONDOR[[#This Row],[Fx.r]]</f>
        <v>44540</v>
      </c>
      <c r="L297" s="1">
        <v>44734</v>
      </c>
      <c r="M297" s="1">
        <v>44894</v>
      </c>
      <c r="O297" s="1"/>
      <c r="P297" s="1" t="s">
        <v>24</v>
      </c>
      <c r="Q297" t="s">
        <v>24</v>
      </c>
      <c r="R297" t="s">
        <v>25</v>
      </c>
      <c r="S297" t="s">
        <v>3512</v>
      </c>
      <c r="T297" s="5">
        <v>491.82950615137815</v>
      </c>
      <c r="U297" s="5">
        <v>38.989999026060104</v>
      </c>
      <c r="V297" s="5">
        <v>115.0064971446991</v>
      </c>
      <c r="W297" s="5">
        <v>645.82600232213736</v>
      </c>
      <c r="X297" s="6">
        <f>+Excel_519CONDOR[[#This Row],[Ptos.Total]]-Excel_519CONDOR[[#This Row],[Ptos.PO]]</f>
        <v>-482.69815167786282</v>
      </c>
      <c r="Y297" s="6">
        <v>1128.5241540000002</v>
      </c>
      <c r="Z297" s="6">
        <v>58.176000000000059</v>
      </c>
      <c r="AA297" s="5">
        <f>+Excel_519CONDOR[[#This Row],[Ptos.Total]]-Excel_519CONDOR[[#This Row],[Ptos.Nilo]]</f>
        <v>587.65000232213731</v>
      </c>
      <c r="AB297"/>
      <c r="AC297"/>
      <c r="AD297"/>
      <c r="AE297"/>
      <c r="AF297"/>
      <c r="AG297"/>
      <c r="AH297"/>
      <c r="AI297"/>
    </row>
    <row r="298" spans="1:35" x14ac:dyDescent="0.25">
      <c r="A298" t="s">
        <v>17</v>
      </c>
      <c r="B298" t="s">
        <v>18</v>
      </c>
      <c r="C298" t="s">
        <v>124</v>
      </c>
      <c r="D298" t="s">
        <v>3611</v>
      </c>
      <c r="E298">
        <v>8159366</v>
      </c>
      <c r="G298" t="s">
        <v>3557</v>
      </c>
      <c r="H298" t="s">
        <v>3557</v>
      </c>
      <c r="I298" s="1"/>
      <c r="J298" s="1"/>
      <c r="K298" s="11">
        <f>+Excel_519CONDOR[[#This Row],[Fx.r]]</f>
        <v>0</v>
      </c>
      <c r="M298" s="1"/>
      <c r="O298" s="1"/>
      <c r="P298" s="1" t="s">
        <v>24</v>
      </c>
      <c r="Q298" t="s">
        <v>25</v>
      </c>
      <c r="R298" t="s">
        <v>25</v>
      </c>
      <c r="S298" t="s">
        <v>3510</v>
      </c>
      <c r="T298" s="5">
        <v>211.33170246705413</v>
      </c>
      <c r="U298" s="5">
        <v>20.709999561309814</v>
      </c>
      <c r="V298" s="5">
        <v>24.65250039100647</v>
      </c>
      <c r="W298" s="5">
        <v>256.69420241937041</v>
      </c>
      <c r="X298" s="6">
        <f>+Excel_519CONDOR[[#This Row],[Ptos.Total]]-Excel_519CONDOR[[#This Row],[Ptos.PO]]</f>
        <v>240.20495841937043</v>
      </c>
      <c r="Y298" s="6">
        <v>16.489243999999999</v>
      </c>
      <c r="Z298" s="6">
        <v>16.489243999999999</v>
      </c>
      <c r="AA298" s="5">
        <f>+Excel_519CONDOR[[#This Row],[Ptos.Total]]-Excel_519CONDOR[[#This Row],[Ptos.Nilo]]</f>
        <v>240.20495841937043</v>
      </c>
      <c r="AB298"/>
      <c r="AC298"/>
      <c r="AD298"/>
      <c r="AE298"/>
      <c r="AF298"/>
      <c r="AG298"/>
      <c r="AH298"/>
      <c r="AI298"/>
    </row>
    <row r="299" spans="1:35" x14ac:dyDescent="0.25">
      <c r="A299" t="s">
        <v>17</v>
      </c>
      <c r="B299" t="s">
        <v>18</v>
      </c>
      <c r="C299" t="s">
        <v>124</v>
      </c>
      <c r="D299" t="s">
        <v>353</v>
      </c>
      <c r="E299">
        <v>8161221</v>
      </c>
      <c r="F299" t="s">
        <v>83</v>
      </c>
      <c r="G299" t="s">
        <v>22</v>
      </c>
      <c r="H299" t="s">
        <v>23</v>
      </c>
      <c r="I299" s="1">
        <v>44441</v>
      </c>
      <c r="J299" s="1">
        <v>44459</v>
      </c>
      <c r="K299" s="11">
        <f>+Excel_519CONDOR[[#This Row],[Fx.r]]</f>
        <v>44459</v>
      </c>
      <c r="L299" s="1">
        <v>44461</v>
      </c>
      <c r="M299" s="1"/>
      <c r="N299" s="1">
        <v>44887</v>
      </c>
      <c r="O299" s="1">
        <v>44931</v>
      </c>
      <c r="P299" s="1" t="s">
        <v>24</v>
      </c>
      <c r="Q299" t="s">
        <v>25</v>
      </c>
      <c r="R299" t="s">
        <v>25</v>
      </c>
      <c r="S299" t="s">
        <v>3589</v>
      </c>
      <c r="T299" s="5">
        <v>190.57032073754817</v>
      </c>
      <c r="U299" s="5">
        <v>56.027998805046082</v>
      </c>
      <c r="V299" s="5">
        <v>9.8217997550964355</v>
      </c>
      <c r="W299" s="5">
        <v>256.42011929769069</v>
      </c>
      <c r="X299" s="6">
        <f>+Excel_519CONDOR[[#This Row],[Ptos.Total]]-Excel_519CONDOR[[#This Row],[Ptos.PO]]</f>
        <v>-51.077105702309268</v>
      </c>
      <c r="Y299" s="6">
        <v>307.49722499999996</v>
      </c>
      <c r="Z299" s="6">
        <v>277.49722500000013</v>
      </c>
      <c r="AA299" s="5">
        <f>+Excel_519CONDOR[[#This Row],[Ptos.Total]]-Excel_519CONDOR[[#This Row],[Ptos.Nilo]]</f>
        <v>-21.077105702309439</v>
      </c>
      <c r="AB299"/>
      <c r="AC299"/>
      <c r="AD299"/>
      <c r="AE299"/>
      <c r="AF299"/>
      <c r="AG299"/>
      <c r="AH299"/>
      <c r="AI299"/>
    </row>
    <row r="300" spans="1:35" x14ac:dyDescent="0.25">
      <c r="A300" t="s">
        <v>17</v>
      </c>
      <c r="B300" t="s">
        <v>18</v>
      </c>
      <c r="C300" t="s">
        <v>124</v>
      </c>
      <c r="D300" t="s">
        <v>3612</v>
      </c>
      <c r="E300">
        <v>8161269</v>
      </c>
      <c r="F300" t="s">
        <v>83</v>
      </c>
      <c r="G300" t="s">
        <v>22</v>
      </c>
      <c r="H300" t="s">
        <v>23</v>
      </c>
      <c r="I300" s="1">
        <v>44441</v>
      </c>
      <c r="J300" s="1">
        <v>44467</v>
      </c>
      <c r="K300" s="11">
        <f>+Excel_519CONDOR[[#This Row],[Fx.r]]</f>
        <v>44467</v>
      </c>
      <c r="L300" s="1">
        <v>44518</v>
      </c>
      <c r="M300" s="1"/>
      <c r="N300" s="1">
        <v>44796</v>
      </c>
      <c r="O300" s="1">
        <v>44839</v>
      </c>
      <c r="P300" s="1" t="s">
        <v>24</v>
      </c>
      <c r="Q300" t="s">
        <v>25</v>
      </c>
      <c r="R300" t="s">
        <v>25</v>
      </c>
      <c r="S300" t="s">
        <v>3589</v>
      </c>
      <c r="T300" s="5">
        <v>0</v>
      </c>
      <c r="U300" s="5">
        <v>0</v>
      </c>
      <c r="V300" s="5">
        <v>0</v>
      </c>
      <c r="W300" s="5">
        <v>0</v>
      </c>
      <c r="X300" s="6">
        <f>+Excel_519CONDOR[[#This Row],[Ptos.Total]]-Excel_519CONDOR[[#This Row],[Ptos.PO]]</f>
        <v>-614.99093600000072</v>
      </c>
      <c r="Y300" s="6">
        <v>614.99093600000072</v>
      </c>
      <c r="Z300" s="6">
        <v>614.99093600000026</v>
      </c>
      <c r="AA300" s="5">
        <f>+Excel_519CONDOR[[#This Row],[Ptos.Total]]-Excel_519CONDOR[[#This Row],[Ptos.Nilo]]</f>
        <v>-614.99093600000026</v>
      </c>
      <c r="AB300"/>
      <c r="AC300"/>
      <c r="AD300"/>
      <c r="AE300"/>
      <c r="AF300"/>
      <c r="AG300"/>
      <c r="AH300"/>
      <c r="AI300"/>
    </row>
    <row r="301" spans="1:35" x14ac:dyDescent="0.25">
      <c r="A301" t="s">
        <v>17</v>
      </c>
      <c r="B301" t="s">
        <v>18</v>
      </c>
      <c r="C301" t="s">
        <v>124</v>
      </c>
      <c r="D301" t="s">
        <v>3613</v>
      </c>
      <c r="E301">
        <v>8161289</v>
      </c>
      <c r="F301" t="s">
        <v>83</v>
      </c>
      <c r="G301" t="s">
        <v>22</v>
      </c>
      <c r="H301" t="s">
        <v>23</v>
      </c>
      <c r="I301" s="1">
        <v>44398</v>
      </c>
      <c r="J301" s="1">
        <v>44467</v>
      </c>
      <c r="K301" s="11">
        <f>+Excel_519CONDOR[[#This Row],[Fx.r]]</f>
        <v>44467</v>
      </c>
      <c r="L301" s="1">
        <v>44603</v>
      </c>
      <c r="M301" s="1"/>
      <c r="N301" s="1">
        <v>44797</v>
      </c>
      <c r="O301" s="1">
        <v>44841</v>
      </c>
      <c r="P301" s="1" t="s">
        <v>24</v>
      </c>
      <c r="Q301" t="s">
        <v>25</v>
      </c>
      <c r="R301" t="s">
        <v>25</v>
      </c>
      <c r="S301" t="s">
        <v>3614</v>
      </c>
      <c r="T301" s="5">
        <v>0</v>
      </c>
      <c r="U301" s="5">
        <v>0</v>
      </c>
      <c r="V301" s="5">
        <v>0</v>
      </c>
      <c r="W301" s="5">
        <v>0</v>
      </c>
      <c r="X301" s="6">
        <f>+Excel_519CONDOR[[#This Row],[Ptos.Total]]-Excel_519CONDOR[[#This Row],[Ptos.PO]]</f>
        <v>0</v>
      </c>
      <c r="Y301" s="6">
        <v>0</v>
      </c>
      <c r="Z301" s="6">
        <v>1151.1957440000006</v>
      </c>
      <c r="AA301" s="5">
        <f>+Excel_519CONDOR[[#This Row],[Ptos.Total]]-Excel_519CONDOR[[#This Row],[Ptos.Nilo]]</f>
        <v>-1151.1957440000006</v>
      </c>
      <c r="AB301"/>
      <c r="AC301"/>
      <c r="AD301"/>
      <c r="AE301"/>
      <c r="AF301"/>
      <c r="AG301"/>
      <c r="AH301"/>
      <c r="AI301"/>
    </row>
    <row r="302" spans="1:35" x14ac:dyDescent="0.25">
      <c r="A302" t="s">
        <v>17</v>
      </c>
      <c r="B302" t="s">
        <v>18</v>
      </c>
      <c r="C302" t="s">
        <v>124</v>
      </c>
      <c r="D302" t="s">
        <v>354</v>
      </c>
      <c r="E302">
        <v>8161411</v>
      </c>
      <c r="F302" t="s">
        <v>83</v>
      </c>
      <c r="G302" t="s">
        <v>22</v>
      </c>
      <c r="H302" t="s">
        <v>23</v>
      </c>
      <c r="I302" s="1">
        <v>44441</v>
      </c>
      <c r="J302" s="1">
        <v>44461</v>
      </c>
      <c r="K302" s="11">
        <f>+Excel_519CONDOR[[#This Row],[Fx.r]]</f>
        <v>44461</v>
      </c>
      <c r="L302" s="1">
        <v>44474</v>
      </c>
      <c r="M302" s="1"/>
      <c r="N302" s="1">
        <v>44530</v>
      </c>
      <c r="O302" s="1">
        <v>44540</v>
      </c>
      <c r="P302" s="1" t="s">
        <v>25</v>
      </c>
      <c r="Q302" t="s">
        <v>25</v>
      </c>
      <c r="R302" t="s">
        <v>25</v>
      </c>
      <c r="S302" t="s">
        <v>3589</v>
      </c>
      <c r="T302" s="5">
        <v>360.05140702798963</v>
      </c>
      <c r="U302" s="5">
        <v>0.69999998807907104</v>
      </c>
      <c r="V302" s="5">
        <v>59.451001167297363</v>
      </c>
      <c r="W302" s="5">
        <v>420.20240818336606</v>
      </c>
      <c r="X302" s="6">
        <f>+Excel_519CONDOR[[#This Row],[Ptos.Total]]-Excel_519CONDOR[[#This Row],[Ptos.PO]]</f>
        <v>-88.451791816633886</v>
      </c>
      <c r="Y302" s="6">
        <v>508.65419999999995</v>
      </c>
      <c r="Z302" s="6">
        <v>508.65419999999989</v>
      </c>
      <c r="AA302" s="5">
        <f>+Excel_519CONDOR[[#This Row],[Ptos.Total]]-Excel_519CONDOR[[#This Row],[Ptos.Nilo]]</f>
        <v>-88.451791816633829</v>
      </c>
      <c r="AB302"/>
      <c r="AC302"/>
      <c r="AD302"/>
      <c r="AE302"/>
      <c r="AF302"/>
      <c r="AG302"/>
      <c r="AH302"/>
      <c r="AI302"/>
    </row>
    <row r="303" spans="1:35" x14ac:dyDescent="0.25">
      <c r="A303" t="s">
        <v>17</v>
      </c>
      <c r="B303" t="s">
        <v>18</v>
      </c>
      <c r="C303" t="s">
        <v>124</v>
      </c>
      <c r="D303" t="s">
        <v>3615</v>
      </c>
      <c r="E303">
        <v>8161420</v>
      </c>
      <c r="F303" t="s">
        <v>83</v>
      </c>
      <c r="G303" t="s">
        <v>22</v>
      </c>
      <c r="H303" t="s">
        <v>23</v>
      </c>
      <c r="I303" s="1">
        <v>44441</v>
      </c>
      <c r="J303" s="1">
        <v>44456</v>
      </c>
      <c r="K303" s="11">
        <f>+Excel_519CONDOR[[#This Row],[Fx.r]]</f>
        <v>44456</v>
      </c>
      <c r="L303" s="1">
        <v>44460</v>
      </c>
      <c r="M303" s="1"/>
      <c r="N303" s="1">
        <v>44529</v>
      </c>
      <c r="O303" s="1">
        <v>44546</v>
      </c>
      <c r="P303" s="1" t="s">
        <v>25</v>
      </c>
      <c r="Q303" t="s">
        <v>25</v>
      </c>
      <c r="R303" t="s">
        <v>25</v>
      </c>
      <c r="S303" t="s">
        <v>3589</v>
      </c>
      <c r="T303" s="5">
        <v>0</v>
      </c>
      <c r="U303" s="5">
        <v>0</v>
      </c>
      <c r="V303" s="5">
        <v>0</v>
      </c>
      <c r="W303" s="5">
        <v>0</v>
      </c>
      <c r="X303" s="6">
        <f>+Excel_519CONDOR[[#This Row],[Ptos.Total]]-Excel_519CONDOR[[#This Row],[Ptos.PO]]</f>
        <v>-545.51090554590178</v>
      </c>
      <c r="Y303" s="6">
        <v>545.51090554590178</v>
      </c>
      <c r="Z303" s="6">
        <v>545.51089999999988</v>
      </c>
      <c r="AA303" s="5">
        <f>+Excel_519CONDOR[[#This Row],[Ptos.Total]]-Excel_519CONDOR[[#This Row],[Ptos.Nilo]]</f>
        <v>-545.51089999999988</v>
      </c>
      <c r="AB303"/>
      <c r="AC303"/>
      <c r="AD303"/>
      <c r="AE303"/>
      <c r="AF303"/>
      <c r="AG303"/>
      <c r="AH303"/>
      <c r="AI303"/>
    </row>
    <row r="304" spans="1:35" x14ac:dyDescent="0.25">
      <c r="A304" t="s">
        <v>17</v>
      </c>
      <c r="B304" t="s">
        <v>18</v>
      </c>
      <c r="C304" t="s">
        <v>124</v>
      </c>
      <c r="D304" t="s">
        <v>355</v>
      </c>
      <c r="E304">
        <v>8161428</v>
      </c>
      <c r="F304" t="s">
        <v>83</v>
      </c>
      <c r="G304" t="s">
        <v>22</v>
      </c>
      <c r="H304" t="s">
        <v>23</v>
      </c>
      <c r="I304" s="1">
        <v>44441</v>
      </c>
      <c r="J304" s="1">
        <v>44455</v>
      </c>
      <c r="K304" s="11">
        <f>+Excel_519CONDOR[[#This Row],[Fx.r]]</f>
        <v>44455</v>
      </c>
      <c r="L304" s="1">
        <v>44460</v>
      </c>
      <c r="M304" s="1"/>
      <c r="N304" s="1">
        <v>44516</v>
      </c>
      <c r="O304" s="1">
        <v>44540</v>
      </c>
      <c r="P304" s="1" t="s">
        <v>24</v>
      </c>
      <c r="Q304" t="s">
        <v>25</v>
      </c>
      <c r="R304" t="s">
        <v>25</v>
      </c>
      <c r="S304" t="s">
        <v>3589</v>
      </c>
      <c r="T304" s="5">
        <v>260.73570724576712</v>
      </c>
      <c r="U304" s="5">
        <v>44.721999049186707</v>
      </c>
      <c r="V304" s="5">
        <v>43.633500814437866</v>
      </c>
      <c r="W304" s="5">
        <v>349.09120710939169</v>
      </c>
      <c r="X304" s="6">
        <f>+Excel_519CONDOR[[#This Row],[Ptos.Total]]-Excel_519CONDOR[[#This Row],[Ptos.PO]]</f>
        <v>-50.005692890608259</v>
      </c>
      <c r="Y304" s="6">
        <v>399.09689999999995</v>
      </c>
      <c r="Z304" s="6">
        <v>399.09689999999983</v>
      </c>
      <c r="AA304" s="5">
        <f>+Excel_519CONDOR[[#This Row],[Ptos.Total]]-Excel_519CONDOR[[#This Row],[Ptos.Nilo]]</f>
        <v>-50.005692890608145</v>
      </c>
      <c r="AB304"/>
      <c r="AC304"/>
      <c r="AD304"/>
      <c r="AE304"/>
      <c r="AF304"/>
      <c r="AG304"/>
      <c r="AH304"/>
      <c r="AI304"/>
    </row>
    <row r="305" spans="1:35" x14ac:dyDescent="0.25">
      <c r="A305" t="s">
        <v>17</v>
      </c>
      <c r="B305" t="s">
        <v>18</v>
      </c>
      <c r="C305" t="s">
        <v>124</v>
      </c>
      <c r="D305" t="s">
        <v>356</v>
      </c>
      <c r="E305">
        <v>8164031</v>
      </c>
      <c r="F305" t="s">
        <v>83</v>
      </c>
      <c r="G305" t="s">
        <v>22</v>
      </c>
      <c r="H305" t="s">
        <v>23</v>
      </c>
      <c r="I305" s="1">
        <v>44398</v>
      </c>
      <c r="J305" s="1">
        <v>44512</v>
      </c>
      <c r="K305" s="11">
        <f>+Excel_519CONDOR[[#This Row],[Fx.r]]</f>
        <v>44512</v>
      </c>
      <c r="L305" s="1">
        <v>44621</v>
      </c>
      <c r="M305" s="1"/>
      <c r="N305" s="1">
        <v>44771</v>
      </c>
      <c r="O305" s="1">
        <v>44811</v>
      </c>
      <c r="P305" s="1" t="s">
        <v>25</v>
      </c>
      <c r="Q305" t="s">
        <v>25</v>
      </c>
      <c r="R305" t="s">
        <v>25</v>
      </c>
      <c r="S305" t="s">
        <v>24</v>
      </c>
      <c r="T305" s="5">
        <v>136.58839659765363</v>
      </c>
      <c r="U305" s="5">
        <v>72.035998463630676</v>
      </c>
      <c r="V305" s="5">
        <v>25.681800683166244</v>
      </c>
      <c r="W305" s="5">
        <v>234.30619574445055</v>
      </c>
      <c r="X305" s="6">
        <f>+Excel_519CONDOR[[#This Row],[Ptos.Total]]-Excel_519CONDOR[[#This Row],[Ptos.PO]]</f>
        <v>-5.2555494676198578E-6</v>
      </c>
      <c r="Y305" s="6">
        <v>234.30620100000002</v>
      </c>
      <c r="Z305" s="6">
        <v>234.30620099999993</v>
      </c>
      <c r="AA305" s="5">
        <f>+Excel_519CONDOR[[#This Row],[Ptos.Total]]-Excel_519CONDOR[[#This Row],[Ptos.Nilo]]</f>
        <v>-5.2555493823547295E-6</v>
      </c>
      <c r="AB305"/>
      <c r="AC305"/>
      <c r="AD305"/>
      <c r="AE305"/>
      <c r="AF305"/>
      <c r="AG305"/>
      <c r="AH305"/>
      <c r="AI305"/>
    </row>
    <row r="306" spans="1:35" x14ac:dyDescent="0.25">
      <c r="A306" t="s">
        <v>17</v>
      </c>
      <c r="B306" t="s">
        <v>18</v>
      </c>
      <c r="C306" t="s">
        <v>124</v>
      </c>
      <c r="D306" t="s">
        <v>3616</v>
      </c>
      <c r="E306">
        <v>8164048</v>
      </c>
      <c r="F306" t="s">
        <v>83</v>
      </c>
      <c r="G306" t="s">
        <v>22</v>
      </c>
      <c r="H306" t="s">
        <v>23</v>
      </c>
      <c r="I306" s="1">
        <v>44441</v>
      </c>
      <c r="J306" s="1">
        <v>44517</v>
      </c>
      <c r="K306" s="11">
        <f>+Excel_519CONDOR[[#This Row],[Fx.r]]</f>
        <v>44517</v>
      </c>
      <c r="L306" s="1">
        <v>44621</v>
      </c>
      <c r="M306" s="1"/>
      <c r="N306" s="1">
        <v>44863</v>
      </c>
      <c r="O306" s="1">
        <v>44914</v>
      </c>
      <c r="P306" s="1" t="s">
        <v>25</v>
      </c>
      <c r="Q306" t="s">
        <v>25</v>
      </c>
      <c r="R306" t="s">
        <v>25</v>
      </c>
      <c r="S306" t="s">
        <v>24</v>
      </c>
      <c r="T306" s="5">
        <v>0</v>
      </c>
      <c r="U306" s="5">
        <v>0</v>
      </c>
      <c r="V306" s="5">
        <v>0</v>
      </c>
      <c r="W306" s="5">
        <v>0</v>
      </c>
      <c r="X306" s="6">
        <f>+Excel_519CONDOR[[#This Row],[Ptos.Total]]-Excel_519CONDOR[[#This Row],[Ptos.PO]]</f>
        <v>0</v>
      </c>
      <c r="Y306" s="6">
        <v>0</v>
      </c>
      <c r="Z306" s="6">
        <v>89.146894000000003</v>
      </c>
      <c r="AA306" s="5">
        <f>+Excel_519CONDOR[[#This Row],[Ptos.Total]]-Excel_519CONDOR[[#This Row],[Ptos.Nilo]]</f>
        <v>-89.146894000000003</v>
      </c>
      <c r="AB306"/>
      <c r="AC306"/>
      <c r="AD306"/>
      <c r="AE306"/>
      <c r="AF306"/>
      <c r="AG306"/>
      <c r="AH306"/>
      <c r="AI306"/>
    </row>
    <row r="307" spans="1:35" x14ac:dyDescent="0.25">
      <c r="A307" t="s">
        <v>17</v>
      </c>
      <c r="B307" t="s">
        <v>18</v>
      </c>
      <c r="C307" t="s">
        <v>124</v>
      </c>
      <c r="D307" t="s">
        <v>357</v>
      </c>
      <c r="E307">
        <v>8164053</v>
      </c>
      <c r="F307" t="s">
        <v>83</v>
      </c>
      <c r="G307" t="s">
        <v>22</v>
      </c>
      <c r="H307" t="s">
        <v>23</v>
      </c>
      <c r="I307" s="1">
        <v>44398</v>
      </c>
      <c r="J307" s="1">
        <v>44505</v>
      </c>
      <c r="K307" s="11">
        <f>+Excel_519CONDOR[[#This Row],[Fx.r]]</f>
        <v>44505</v>
      </c>
      <c r="L307" s="1">
        <v>44593</v>
      </c>
      <c r="M307" s="1"/>
      <c r="N307" s="1">
        <v>44711</v>
      </c>
      <c r="O307" s="1">
        <v>44750</v>
      </c>
      <c r="P307" s="1" t="s">
        <v>25</v>
      </c>
      <c r="Q307" t="s">
        <v>25</v>
      </c>
      <c r="R307" t="s">
        <v>25</v>
      </c>
      <c r="S307" t="s">
        <v>3510</v>
      </c>
      <c r="T307" s="5">
        <v>61.16450123488903</v>
      </c>
      <c r="U307" s="5">
        <v>58.309998542070389</v>
      </c>
      <c r="V307" s="5">
        <v>12.060500144958496</v>
      </c>
      <c r="W307" s="5">
        <v>131.53499992191792</v>
      </c>
      <c r="X307" s="6">
        <f>+Excel_519CONDOR[[#This Row],[Ptos.Total]]-Excel_519CONDOR[[#This Row],[Ptos.PO]]</f>
        <v>32.65392492191792</v>
      </c>
      <c r="Y307" s="6">
        <v>98.881074999999996</v>
      </c>
      <c r="Z307" s="6">
        <v>98.88107500000001</v>
      </c>
      <c r="AA307" s="5">
        <f>+Excel_519CONDOR[[#This Row],[Ptos.Total]]-Excel_519CONDOR[[#This Row],[Ptos.Nilo]]</f>
        <v>32.653924921917906</v>
      </c>
      <c r="AB307"/>
      <c r="AC307"/>
      <c r="AD307"/>
      <c r="AE307"/>
      <c r="AF307"/>
      <c r="AG307"/>
      <c r="AH307"/>
      <c r="AI307"/>
    </row>
    <row r="308" spans="1:35" x14ac:dyDescent="0.25">
      <c r="A308" t="s">
        <v>17</v>
      </c>
      <c r="B308" t="s">
        <v>18</v>
      </c>
      <c r="C308" t="s">
        <v>124</v>
      </c>
      <c r="D308" t="s">
        <v>3617</v>
      </c>
      <c r="E308">
        <v>8164057</v>
      </c>
      <c r="F308" t="s">
        <v>83</v>
      </c>
      <c r="G308" t="s">
        <v>22</v>
      </c>
      <c r="H308" t="s">
        <v>23</v>
      </c>
      <c r="I308" s="1">
        <v>44398</v>
      </c>
      <c r="J308" s="1">
        <v>44479</v>
      </c>
      <c r="K308" s="11">
        <f>+Excel_519CONDOR[[#This Row],[Fx.r]]</f>
        <v>44479</v>
      </c>
      <c r="L308" s="1">
        <v>44488</v>
      </c>
      <c r="M308" s="1"/>
      <c r="N308" s="1">
        <v>44782</v>
      </c>
      <c r="O308" s="1">
        <v>44841</v>
      </c>
      <c r="P308" s="1" t="s">
        <v>24</v>
      </c>
      <c r="Q308" t="s">
        <v>25</v>
      </c>
      <c r="R308" t="s">
        <v>25</v>
      </c>
      <c r="S308" t="s">
        <v>3510</v>
      </c>
      <c r="T308" s="5">
        <v>0</v>
      </c>
      <c r="U308" s="5">
        <v>0</v>
      </c>
      <c r="V308" s="5">
        <v>0</v>
      </c>
      <c r="W308" s="5">
        <v>0</v>
      </c>
      <c r="X308" s="6">
        <f>+Excel_519CONDOR[[#This Row],[Ptos.Total]]-Excel_519CONDOR[[#This Row],[Ptos.PO]]</f>
        <v>-251.2445479999999</v>
      </c>
      <c r="Y308" s="6">
        <v>251.2445479999999</v>
      </c>
      <c r="Z308" s="6">
        <v>258.08334799999989</v>
      </c>
      <c r="AA308" s="5">
        <f>+Excel_519CONDOR[[#This Row],[Ptos.Total]]-Excel_519CONDOR[[#This Row],[Ptos.Nilo]]</f>
        <v>-258.08334799999989</v>
      </c>
      <c r="AB308"/>
      <c r="AC308"/>
      <c r="AD308"/>
      <c r="AE308"/>
      <c r="AF308"/>
      <c r="AG308"/>
      <c r="AH308"/>
      <c r="AI308"/>
    </row>
    <row r="309" spans="1:35" x14ac:dyDescent="0.25">
      <c r="A309" t="s">
        <v>17</v>
      </c>
      <c r="B309" t="s">
        <v>18</v>
      </c>
      <c r="C309" t="s">
        <v>124</v>
      </c>
      <c r="D309" t="s">
        <v>3618</v>
      </c>
      <c r="E309">
        <v>8164067</v>
      </c>
      <c r="F309" t="s">
        <v>83</v>
      </c>
      <c r="G309" t="s">
        <v>22</v>
      </c>
      <c r="H309" t="s">
        <v>23</v>
      </c>
      <c r="I309" s="1">
        <v>44398</v>
      </c>
      <c r="J309" s="1">
        <v>44470</v>
      </c>
      <c r="K309" s="11">
        <f>+Excel_519CONDOR[[#This Row],[Fx.r]]</f>
        <v>44470</v>
      </c>
      <c r="L309" s="1">
        <v>44474</v>
      </c>
      <c r="M309" s="1"/>
      <c r="N309" s="1">
        <v>44708</v>
      </c>
      <c r="O309" s="1">
        <v>44735</v>
      </c>
      <c r="P309" s="1" t="s">
        <v>24</v>
      </c>
      <c r="Q309" t="s">
        <v>25</v>
      </c>
      <c r="R309" t="s">
        <v>25</v>
      </c>
      <c r="S309" t="s">
        <v>3614</v>
      </c>
      <c r="T309" s="5">
        <v>0</v>
      </c>
      <c r="U309" s="5">
        <v>0</v>
      </c>
      <c r="V309" s="5">
        <v>0</v>
      </c>
      <c r="W309" s="5">
        <v>0</v>
      </c>
      <c r="X309" s="6">
        <f>+Excel_519CONDOR[[#This Row],[Ptos.Total]]-Excel_519CONDOR[[#This Row],[Ptos.PO]]</f>
        <v>-1202.6758623615117</v>
      </c>
      <c r="Y309" s="6">
        <v>1202.6758623615117</v>
      </c>
      <c r="Z309" s="6">
        <v>1190.9744590000005</v>
      </c>
      <c r="AA309" s="5">
        <f>+Excel_519CONDOR[[#This Row],[Ptos.Total]]-Excel_519CONDOR[[#This Row],[Ptos.Nilo]]</f>
        <v>-1190.9744590000005</v>
      </c>
      <c r="AB309"/>
      <c r="AC309"/>
      <c r="AD309"/>
      <c r="AE309"/>
      <c r="AF309"/>
      <c r="AG309"/>
      <c r="AH309"/>
      <c r="AI309"/>
    </row>
    <row r="310" spans="1:35" x14ac:dyDescent="0.25">
      <c r="A310" t="s">
        <v>17</v>
      </c>
      <c r="B310" t="s">
        <v>18</v>
      </c>
      <c r="C310" t="s">
        <v>124</v>
      </c>
      <c r="D310" t="s">
        <v>3619</v>
      </c>
      <c r="E310">
        <v>8164081</v>
      </c>
      <c r="F310" t="s">
        <v>83</v>
      </c>
      <c r="G310" t="s">
        <v>22</v>
      </c>
      <c r="H310" t="s">
        <v>23</v>
      </c>
      <c r="I310" s="1">
        <v>44398</v>
      </c>
      <c r="J310" s="1">
        <v>44548</v>
      </c>
      <c r="K310" s="11">
        <f>+Excel_519CONDOR[[#This Row],[Fx.r]]</f>
        <v>44548</v>
      </c>
      <c r="L310" s="1">
        <v>44621</v>
      </c>
      <c r="M310" s="1"/>
      <c r="N310" s="1">
        <v>44863</v>
      </c>
      <c r="O310" s="1">
        <v>44911</v>
      </c>
      <c r="P310" s="1" t="s">
        <v>24</v>
      </c>
      <c r="Q310" t="s">
        <v>25</v>
      </c>
      <c r="R310" t="s">
        <v>25</v>
      </c>
      <c r="S310" t="s">
        <v>3589</v>
      </c>
      <c r="T310" s="5">
        <v>0</v>
      </c>
      <c r="U310" s="5">
        <v>0</v>
      </c>
      <c r="V310" s="5">
        <v>0</v>
      </c>
      <c r="W310" s="5">
        <v>0</v>
      </c>
      <c r="X310" s="6">
        <f>+Excel_519CONDOR[[#This Row],[Ptos.Total]]-Excel_519CONDOR[[#This Row],[Ptos.PO]]</f>
        <v>0</v>
      </c>
      <c r="Y310" s="6">
        <v>0</v>
      </c>
      <c r="Z310" s="6">
        <v>194.2106599999999</v>
      </c>
      <c r="AA310" s="5">
        <f>+Excel_519CONDOR[[#This Row],[Ptos.Total]]-Excel_519CONDOR[[#This Row],[Ptos.Nilo]]</f>
        <v>-194.2106599999999</v>
      </c>
      <c r="AB310"/>
      <c r="AC310"/>
      <c r="AD310"/>
      <c r="AE310"/>
      <c r="AF310"/>
      <c r="AG310"/>
      <c r="AH310"/>
      <c r="AI310"/>
    </row>
    <row r="311" spans="1:35" x14ac:dyDescent="0.25">
      <c r="A311" t="s">
        <v>17</v>
      </c>
      <c r="B311" t="s">
        <v>18</v>
      </c>
      <c r="C311" t="s">
        <v>124</v>
      </c>
      <c r="D311" t="s">
        <v>358</v>
      </c>
      <c r="E311">
        <v>8164095</v>
      </c>
      <c r="F311" t="s">
        <v>83</v>
      </c>
      <c r="G311" t="s">
        <v>22</v>
      </c>
      <c r="H311" t="s">
        <v>23</v>
      </c>
      <c r="I311" s="1">
        <v>44398</v>
      </c>
      <c r="J311" s="1">
        <v>44482</v>
      </c>
      <c r="K311" s="11">
        <f>+Excel_519CONDOR[[#This Row],[Fx.r]]</f>
        <v>44482</v>
      </c>
      <c r="L311" s="1">
        <v>44621</v>
      </c>
      <c r="M311" s="1"/>
      <c r="N311" s="1">
        <v>44803</v>
      </c>
      <c r="O311" s="1">
        <v>44869</v>
      </c>
      <c r="P311" s="1" t="s">
        <v>24</v>
      </c>
      <c r="Q311" t="s">
        <v>25</v>
      </c>
      <c r="R311" t="s">
        <v>25</v>
      </c>
      <c r="S311" t="s">
        <v>24</v>
      </c>
      <c r="T311" s="5">
        <v>0</v>
      </c>
      <c r="U311" s="5">
        <v>0</v>
      </c>
      <c r="V311" s="5">
        <v>0</v>
      </c>
      <c r="W311" s="5">
        <v>0</v>
      </c>
      <c r="X311" s="6">
        <f>+Excel_519CONDOR[[#This Row],[Ptos.Total]]-Excel_519CONDOR[[#This Row],[Ptos.PO]]</f>
        <v>0</v>
      </c>
      <c r="Y311" s="6">
        <v>0</v>
      </c>
      <c r="Z311" s="6">
        <v>480.10638200000034</v>
      </c>
      <c r="AA311" s="5">
        <f>+Excel_519CONDOR[[#This Row],[Ptos.Total]]-Excel_519CONDOR[[#This Row],[Ptos.Nilo]]</f>
        <v>-480.10638200000034</v>
      </c>
      <c r="AB311"/>
      <c r="AC311"/>
      <c r="AD311"/>
      <c r="AE311"/>
      <c r="AF311"/>
      <c r="AG311"/>
      <c r="AH311"/>
      <c r="AI311"/>
    </row>
    <row r="312" spans="1:35" x14ac:dyDescent="0.25">
      <c r="A312" t="s">
        <v>17</v>
      </c>
      <c r="B312" t="s">
        <v>18</v>
      </c>
      <c r="C312" t="s">
        <v>124</v>
      </c>
      <c r="D312" t="s">
        <v>359</v>
      </c>
      <c r="E312">
        <v>8164097</v>
      </c>
      <c r="F312" t="s">
        <v>83</v>
      </c>
      <c r="G312" t="s">
        <v>22</v>
      </c>
      <c r="H312" t="s">
        <v>23</v>
      </c>
      <c r="I312" s="1">
        <v>44398</v>
      </c>
      <c r="J312" s="1">
        <v>44503</v>
      </c>
      <c r="K312" s="11">
        <f>+Excel_519CONDOR[[#This Row],[Fx.r]]</f>
        <v>44503</v>
      </c>
      <c r="L312" s="1">
        <v>44621</v>
      </c>
      <c r="M312" s="1"/>
      <c r="N312" s="1">
        <v>44863</v>
      </c>
      <c r="O312" s="1">
        <v>44900</v>
      </c>
      <c r="P312" s="1" t="s">
        <v>24</v>
      </c>
      <c r="Q312" t="s">
        <v>25</v>
      </c>
      <c r="R312" t="s">
        <v>25</v>
      </c>
      <c r="S312" t="s">
        <v>3620</v>
      </c>
      <c r="T312" s="5">
        <v>186.68890443444252</v>
      </c>
      <c r="U312" s="5">
        <v>104.67799738049507</v>
      </c>
      <c r="V312" s="5">
        <v>24.714500427246094</v>
      </c>
      <c r="W312" s="5">
        <v>316.08140224218369</v>
      </c>
      <c r="X312" s="6">
        <f>+Excel_519CONDOR[[#This Row],[Ptos.Total]]-Excel_519CONDOR[[#This Row],[Ptos.PO]]</f>
        <v>85.583490242183672</v>
      </c>
      <c r="Y312" s="6">
        <v>230.49791200000001</v>
      </c>
      <c r="Z312" s="6">
        <v>230.49791200000004</v>
      </c>
      <c r="AA312" s="5">
        <f>+Excel_519CONDOR[[#This Row],[Ptos.Total]]-Excel_519CONDOR[[#This Row],[Ptos.Nilo]]</f>
        <v>85.583490242183643</v>
      </c>
      <c r="AB312"/>
      <c r="AC312"/>
      <c r="AD312"/>
      <c r="AE312"/>
      <c r="AF312"/>
      <c r="AG312"/>
      <c r="AH312"/>
      <c r="AI312"/>
    </row>
    <row r="313" spans="1:35" x14ac:dyDescent="0.25">
      <c r="A313" t="s">
        <v>17</v>
      </c>
      <c r="B313" t="s">
        <v>18</v>
      </c>
      <c r="C313" t="s">
        <v>124</v>
      </c>
      <c r="D313" t="s">
        <v>360</v>
      </c>
      <c r="E313">
        <v>8164101</v>
      </c>
      <c r="F313" t="s">
        <v>83</v>
      </c>
      <c r="G313" t="s">
        <v>22</v>
      </c>
      <c r="H313" t="s">
        <v>23</v>
      </c>
      <c r="I313" s="1">
        <v>44398</v>
      </c>
      <c r="J313" s="1">
        <v>44509</v>
      </c>
      <c r="K313" s="11">
        <f>+Excel_519CONDOR[[#This Row],[Fx.r]]</f>
        <v>44509</v>
      </c>
      <c r="L313" s="1">
        <v>44621</v>
      </c>
      <c r="M313" s="1"/>
      <c r="N313" s="1">
        <v>44833</v>
      </c>
      <c r="O313" s="1">
        <v>44899</v>
      </c>
      <c r="P313" s="1" t="s">
        <v>24</v>
      </c>
      <c r="Q313" t="s">
        <v>25</v>
      </c>
      <c r="R313" t="s">
        <v>25</v>
      </c>
      <c r="S313" t="s">
        <v>24</v>
      </c>
      <c r="T313" s="5">
        <v>112.92730177566409</v>
      </c>
      <c r="U313" s="5">
        <v>27.047999322414398</v>
      </c>
      <c r="V313" s="5">
        <v>18.387500286102295</v>
      </c>
      <c r="W313" s="5">
        <v>158.36280138418078</v>
      </c>
      <c r="X313" s="6">
        <f>+Excel_519CONDOR[[#This Row],[Ptos.Total]]-Excel_519CONDOR[[#This Row],[Ptos.PO]]</f>
        <v>35.552386384180821</v>
      </c>
      <c r="Y313" s="6">
        <v>122.81041499999996</v>
      </c>
      <c r="Z313" s="6">
        <v>122.81041500000001</v>
      </c>
      <c r="AA313" s="5">
        <f>+Excel_519CONDOR[[#This Row],[Ptos.Total]]-Excel_519CONDOR[[#This Row],[Ptos.Nilo]]</f>
        <v>35.552386384180778</v>
      </c>
      <c r="AB313"/>
      <c r="AC313"/>
      <c r="AD313"/>
      <c r="AE313"/>
      <c r="AF313"/>
      <c r="AG313"/>
      <c r="AH313"/>
      <c r="AI313"/>
    </row>
    <row r="314" spans="1:35" x14ac:dyDescent="0.25">
      <c r="A314" t="s">
        <v>17</v>
      </c>
      <c r="B314" t="s">
        <v>18</v>
      </c>
      <c r="C314" t="s">
        <v>124</v>
      </c>
      <c r="D314" t="s">
        <v>361</v>
      </c>
      <c r="E314">
        <v>8164107</v>
      </c>
      <c r="F314" t="s">
        <v>83</v>
      </c>
      <c r="G314" t="s">
        <v>22</v>
      </c>
      <c r="H314" t="s">
        <v>23</v>
      </c>
      <c r="I314" s="1">
        <v>44398</v>
      </c>
      <c r="J314" s="1">
        <v>44512</v>
      </c>
      <c r="K314" s="11">
        <f>+Excel_519CONDOR[[#This Row],[Fx.r]]</f>
        <v>44512</v>
      </c>
      <c r="L314" s="1">
        <v>44621</v>
      </c>
      <c r="M314" s="1"/>
      <c r="N314" s="1">
        <v>44743</v>
      </c>
      <c r="O314" s="1">
        <v>44791</v>
      </c>
      <c r="P314" s="1" t="s">
        <v>24</v>
      </c>
      <c r="Q314" t="s">
        <v>25</v>
      </c>
      <c r="R314" t="s">
        <v>25</v>
      </c>
      <c r="S314" t="s">
        <v>24</v>
      </c>
      <c r="T314" s="5">
        <v>50.412800583988428</v>
      </c>
      <c r="U314" s="5">
        <v>12.705999732017517</v>
      </c>
      <c r="V314" s="5">
        <v>15.224000215530396</v>
      </c>
      <c r="W314" s="5">
        <v>78.342800531536341</v>
      </c>
      <c r="X314" s="6">
        <f>+Excel_519CONDOR[[#This Row],[Ptos.Total]]-Excel_519CONDOR[[#This Row],[Ptos.PO]]</f>
        <v>6.4081495315363526</v>
      </c>
      <c r="Y314" s="6">
        <v>71.934650999999988</v>
      </c>
      <c r="Z314" s="6">
        <v>71.934651000000002</v>
      </c>
      <c r="AA314" s="5">
        <f>+Excel_519CONDOR[[#This Row],[Ptos.Total]]-Excel_519CONDOR[[#This Row],[Ptos.Nilo]]</f>
        <v>6.4081495315363384</v>
      </c>
      <c r="AB314"/>
      <c r="AC314"/>
      <c r="AD314"/>
      <c r="AE314"/>
      <c r="AF314"/>
      <c r="AG314"/>
      <c r="AH314"/>
      <c r="AI314"/>
    </row>
    <row r="315" spans="1:35" x14ac:dyDescent="0.25">
      <c r="A315" t="s">
        <v>17</v>
      </c>
      <c r="B315" t="s">
        <v>18</v>
      </c>
      <c r="C315" t="s">
        <v>124</v>
      </c>
      <c r="D315" t="s">
        <v>362</v>
      </c>
      <c r="E315">
        <v>8164110</v>
      </c>
      <c r="F315" t="s">
        <v>363</v>
      </c>
      <c r="G315" t="s">
        <v>22</v>
      </c>
      <c r="H315" t="s">
        <v>23</v>
      </c>
      <c r="I315" s="1">
        <v>44398</v>
      </c>
      <c r="J315" s="1">
        <v>44530</v>
      </c>
      <c r="K315" s="11">
        <f>+Excel_519CONDOR[[#This Row],[Fx.r]]</f>
        <v>44530</v>
      </c>
      <c r="L315" s="1">
        <v>44621</v>
      </c>
      <c r="M315" s="1"/>
      <c r="N315" s="1">
        <v>45191</v>
      </c>
      <c r="O315" s="1">
        <v>45244</v>
      </c>
      <c r="P315" s="1" t="s">
        <v>24</v>
      </c>
      <c r="Q315" t="s">
        <v>25</v>
      </c>
      <c r="R315" t="s">
        <v>25</v>
      </c>
      <c r="S315" t="s">
        <v>24</v>
      </c>
      <c r="T315" s="5">
        <v>0</v>
      </c>
      <c r="U315" s="5">
        <v>0</v>
      </c>
      <c r="V315" s="5">
        <v>0</v>
      </c>
      <c r="W315" s="5">
        <v>0</v>
      </c>
      <c r="X315" s="6">
        <f>+Excel_519CONDOR[[#This Row],[Ptos.Total]]-Excel_519CONDOR[[#This Row],[Ptos.PO]]</f>
        <v>-262.56629799999985</v>
      </c>
      <c r="Y315" s="6">
        <v>262.56629799999985</v>
      </c>
      <c r="Z315" s="6">
        <v>262.56629799999996</v>
      </c>
      <c r="AA315" s="5">
        <f>+Excel_519CONDOR[[#This Row],[Ptos.Total]]-Excel_519CONDOR[[#This Row],[Ptos.Nilo]]</f>
        <v>-262.56629799999996</v>
      </c>
      <c r="AB315"/>
      <c r="AC315"/>
      <c r="AD315"/>
      <c r="AE315"/>
      <c r="AF315"/>
      <c r="AG315"/>
      <c r="AH315"/>
      <c r="AI315"/>
    </row>
    <row r="316" spans="1:35" x14ac:dyDescent="0.25">
      <c r="A316" t="s">
        <v>17</v>
      </c>
      <c r="B316" t="s">
        <v>18</v>
      </c>
      <c r="C316" t="s">
        <v>124</v>
      </c>
      <c r="D316" t="s">
        <v>364</v>
      </c>
      <c r="E316">
        <v>8164112</v>
      </c>
      <c r="F316" t="s">
        <v>83</v>
      </c>
      <c r="G316" t="s">
        <v>22</v>
      </c>
      <c r="H316" t="s">
        <v>23</v>
      </c>
      <c r="I316" s="1">
        <v>44398</v>
      </c>
      <c r="J316" s="1">
        <v>44504</v>
      </c>
      <c r="K316" s="11">
        <f>+Excel_519CONDOR[[#This Row],[Fx.r]]</f>
        <v>44504</v>
      </c>
      <c r="L316" s="1">
        <v>44621</v>
      </c>
      <c r="M316" s="1"/>
      <c r="N316" s="1">
        <v>44863</v>
      </c>
      <c r="O316" s="1">
        <v>44905</v>
      </c>
      <c r="P316" s="1" t="s">
        <v>25</v>
      </c>
      <c r="Q316" t="s">
        <v>25</v>
      </c>
      <c r="R316" t="s">
        <v>25</v>
      </c>
      <c r="S316" t="s">
        <v>24</v>
      </c>
      <c r="T316" s="5">
        <v>85.18250136077404</v>
      </c>
      <c r="U316" s="5">
        <v>12.705999732017517</v>
      </c>
      <c r="V316" s="5">
        <v>12.060500144958496</v>
      </c>
      <c r="W316" s="5">
        <v>109.94900123775005</v>
      </c>
      <c r="X316" s="6">
        <f>+Excel_519CONDOR[[#This Row],[Ptos.Total]]-Excel_519CONDOR[[#This Row],[Ptos.PO]]</f>
        <v>18.712915237750067</v>
      </c>
      <c r="Y316" s="6">
        <v>91.236085999999986</v>
      </c>
      <c r="Z316" s="6">
        <v>91.236085999999986</v>
      </c>
      <c r="AA316" s="5">
        <f>+Excel_519CONDOR[[#This Row],[Ptos.Total]]-Excel_519CONDOR[[#This Row],[Ptos.Nilo]]</f>
        <v>18.712915237750067</v>
      </c>
      <c r="AB316"/>
      <c r="AC316"/>
      <c r="AD316"/>
      <c r="AE316"/>
      <c r="AF316"/>
      <c r="AG316"/>
      <c r="AH316"/>
      <c r="AI316"/>
    </row>
    <row r="317" spans="1:35" x14ac:dyDescent="0.25">
      <c r="A317" t="s">
        <v>17</v>
      </c>
      <c r="B317" t="s">
        <v>18</v>
      </c>
      <c r="C317" t="s">
        <v>124</v>
      </c>
      <c r="D317" t="s">
        <v>3621</v>
      </c>
      <c r="E317">
        <v>8164115</v>
      </c>
      <c r="F317" t="s">
        <v>83</v>
      </c>
      <c r="G317" t="s">
        <v>22</v>
      </c>
      <c r="H317" t="s">
        <v>23</v>
      </c>
      <c r="I317" s="1">
        <v>44441</v>
      </c>
      <c r="J317" s="1">
        <v>44517</v>
      </c>
      <c r="K317" s="11">
        <f>+Excel_519CONDOR[[#This Row],[Fx.r]]</f>
        <v>44517</v>
      </c>
      <c r="L317" s="1">
        <v>44606</v>
      </c>
      <c r="M317" s="1"/>
      <c r="N317" s="1">
        <v>44803</v>
      </c>
      <c r="O317" s="1">
        <v>44868</v>
      </c>
      <c r="P317" s="1" t="s">
        <v>25</v>
      </c>
      <c r="Q317" t="s">
        <v>25</v>
      </c>
      <c r="R317" t="s">
        <v>25</v>
      </c>
      <c r="S317" t="s">
        <v>3622</v>
      </c>
      <c r="T317" s="5">
        <v>188.07960239052773</v>
      </c>
      <c r="U317" s="5">
        <v>0</v>
      </c>
      <c r="V317" s="5">
        <v>0</v>
      </c>
      <c r="W317" s="5">
        <v>188.07960239052773</v>
      </c>
      <c r="X317" s="6">
        <f>+Excel_519CONDOR[[#This Row],[Ptos.Total]]-Excel_519CONDOR[[#This Row],[Ptos.PO]]</f>
        <v>104.16138339052772</v>
      </c>
      <c r="Y317" s="6">
        <v>83.918219000000008</v>
      </c>
      <c r="Z317" s="6">
        <v>83.918218999999993</v>
      </c>
      <c r="AA317" s="5">
        <f>+Excel_519CONDOR[[#This Row],[Ptos.Total]]-Excel_519CONDOR[[#This Row],[Ptos.Nilo]]</f>
        <v>104.16138339052773</v>
      </c>
      <c r="AB317"/>
      <c r="AC317"/>
      <c r="AD317"/>
      <c r="AE317"/>
      <c r="AF317"/>
      <c r="AG317"/>
      <c r="AH317"/>
      <c r="AI317"/>
    </row>
    <row r="318" spans="1:35" x14ac:dyDescent="0.25">
      <c r="A318" t="s">
        <v>17</v>
      </c>
      <c r="B318" t="s">
        <v>18</v>
      </c>
      <c r="C318" t="s">
        <v>124</v>
      </c>
      <c r="D318" t="s">
        <v>365</v>
      </c>
      <c r="E318">
        <v>8170865</v>
      </c>
      <c r="F318" t="s">
        <v>366</v>
      </c>
      <c r="G318" t="s">
        <v>70</v>
      </c>
      <c r="H318" t="s">
        <v>71</v>
      </c>
      <c r="I318" s="1">
        <v>44398</v>
      </c>
      <c r="J318" s="1">
        <v>44743</v>
      </c>
      <c r="K318" s="11">
        <f>+Excel_519CONDOR[[#This Row],[Fx.r]]</f>
        <v>44743</v>
      </c>
      <c r="L318" s="1">
        <v>44734</v>
      </c>
      <c r="M318" s="1"/>
      <c r="N318" s="1">
        <v>45092</v>
      </c>
      <c r="O318" s="1">
        <v>45096</v>
      </c>
      <c r="P318" s="1" t="s">
        <v>24</v>
      </c>
      <c r="Q318" t="s">
        <v>25</v>
      </c>
      <c r="R318" t="s">
        <v>25</v>
      </c>
      <c r="S318" t="s">
        <v>3623</v>
      </c>
      <c r="T318" s="5">
        <v>4205.5285493284464</v>
      </c>
      <c r="U318" s="5">
        <v>0.69999998807907104</v>
      </c>
      <c r="V318" s="5">
        <v>274.6867517972205</v>
      </c>
      <c r="W318" s="5">
        <v>4480.915301113746</v>
      </c>
      <c r="X318" s="6">
        <f>+Excel_519CONDOR[[#This Row],[Ptos.Total]]-Excel_519CONDOR[[#This Row],[Ptos.PO]]</f>
        <v>4278.7856071137458</v>
      </c>
      <c r="Y318" s="6">
        <v>202.12969400000003</v>
      </c>
      <c r="Z318" s="6">
        <v>202.12969399999997</v>
      </c>
      <c r="AA318" s="5">
        <f>+Excel_519CONDOR[[#This Row],[Ptos.Total]]-Excel_519CONDOR[[#This Row],[Ptos.Nilo]]</f>
        <v>4278.7856071137458</v>
      </c>
      <c r="AB318"/>
      <c r="AC318"/>
      <c r="AD318"/>
      <c r="AE318"/>
      <c r="AF318"/>
      <c r="AG318"/>
      <c r="AH318"/>
      <c r="AI318"/>
    </row>
    <row r="319" spans="1:35" x14ac:dyDescent="0.25">
      <c r="A319" t="s">
        <v>17</v>
      </c>
      <c r="B319" t="s">
        <v>18</v>
      </c>
      <c r="C319" t="s">
        <v>124</v>
      </c>
      <c r="D319" t="s">
        <v>3624</v>
      </c>
      <c r="E319">
        <v>8171135</v>
      </c>
      <c r="F319" t="s">
        <v>363</v>
      </c>
      <c r="G319" t="s">
        <v>22</v>
      </c>
      <c r="H319" t="s">
        <v>23</v>
      </c>
      <c r="I319" s="1">
        <v>44398</v>
      </c>
      <c r="J319" s="1">
        <v>44467</v>
      </c>
      <c r="K319" s="11">
        <f>+Excel_519CONDOR[[#This Row],[Fx.r]]</f>
        <v>44467</v>
      </c>
      <c r="L319" s="1">
        <v>44623</v>
      </c>
      <c r="M319" s="1"/>
      <c r="N319" s="1">
        <v>44834</v>
      </c>
      <c r="O319" s="1">
        <v>44925</v>
      </c>
      <c r="P319" s="1" t="s">
        <v>24</v>
      </c>
      <c r="Q319" t="s">
        <v>25</v>
      </c>
      <c r="R319" t="s">
        <v>25</v>
      </c>
      <c r="S319" t="s">
        <v>3589</v>
      </c>
      <c r="T319" s="5">
        <v>0</v>
      </c>
      <c r="U319" s="5">
        <v>0</v>
      </c>
      <c r="V319" s="5">
        <v>0</v>
      </c>
      <c r="W319" s="5">
        <v>0</v>
      </c>
      <c r="X319" s="6">
        <f>+Excel_519CONDOR[[#This Row],[Ptos.Total]]-Excel_519CONDOR[[#This Row],[Ptos.PO]]</f>
        <v>-97.169939999999997</v>
      </c>
      <c r="Y319" s="6">
        <v>97.169939999999997</v>
      </c>
      <c r="Z319" s="6">
        <v>375.50621100000012</v>
      </c>
      <c r="AA319" s="5">
        <f>+Excel_519CONDOR[[#This Row],[Ptos.Total]]-Excel_519CONDOR[[#This Row],[Ptos.Nilo]]</f>
        <v>-375.50621100000012</v>
      </c>
      <c r="AB319"/>
      <c r="AC319"/>
      <c r="AD319"/>
      <c r="AE319"/>
      <c r="AF319"/>
      <c r="AG319"/>
      <c r="AH319"/>
      <c r="AI319"/>
    </row>
    <row r="320" spans="1:35" x14ac:dyDescent="0.25">
      <c r="A320" t="s">
        <v>17</v>
      </c>
      <c r="B320" t="s">
        <v>104</v>
      </c>
      <c r="C320" t="s">
        <v>124</v>
      </c>
      <c r="D320" t="s">
        <v>3625</v>
      </c>
      <c r="E320">
        <v>8224114</v>
      </c>
      <c r="F320" t="s">
        <v>367</v>
      </c>
      <c r="G320" t="s">
        <v>22</v>
      </c>
      <c r="H320" t="s">
        <v>23</v>
      </c>
      <c r="I320" s="1"/>
      <c r="J320" s="1">
        <v>44322</v>
      </c>
      <c r="K320" s="11">
        <f>+Excel_519CONDOR[[#This Row],[Fx.r]]</f>
        <v>44322</v>
      </c>
      <c r="L320" s="1">
        <v>44575</v>
      </c>
      <c r="M320" s="1"/>
      <c r="N320" s="1">
        <v>44735</v>
      </c>
      <c r="O320" s="1">
        <v>44821</v>
      </c>
      <c r="P320" s="1" t="s">
        <v>24</v>
      </c>
      <c r="Q320" t="s">
        <v>25</v>
      </c>
      <c r="R320" t="s">
        <v>25</v>
      </c>
      <c r="S320" t="s">
        <v>3512</v>
      </c>
      <c r="T320" s="5">
        <v>0</v>
      </c>
      <c r="U320" s="5">
        <v>0</v>
      </c>
      <c r="V320" s="5">
        <v>0</v>
      </c>
      <c r="W320" s="5">
        <v>0</v>
      </c>
      <c r="X320" s="6">
        <f>+Excel_519CONDOR[[#This Row],[Ptos.Total]]-Excel_519CONDOR[[#This Row],[Ptos.PO]]</f>
        <v>0</v>
      </c>
      <c r="Y320" s="6">
        <v>0</v>
      </c>
      <c r="Z320" s="6">
        <v>698.19080499999984</v>
      </c>
      <c r="AA320" s="5">
        <f>+Excel_519CONDOR[[#This Row],[Ptos.Total]]-Excel_519CONDOR[[#This Row],[Ptos.Nilo]]</f>
        <v>-698.19080499999984</v>
      </c>
      <c r="AB320"/>
      <c r="AC320"/>
      <c r="AD320"/>
      <c r="AE320"/>
      <c r="AF320"/>
      <c r="AG320"/>
      <c r="AH320"/>
      <c r="AI320"/>
    </row>
    <row r="321" spans="1:35" x14ac:dyDescent="0.25">
      <c r="A321" t="s">
        <v>17</v>
      </c>
      <c r="B321" t="s">
        <v>18</v>
      </c>
      <c r="C321" t="s">
        <v>124</v>
      </c>
      <c r="D321" t="s">
        <v>368</v>
      </c>
      <c r="E321">
        <v>8301255</v>
      </c>
      <c r="F321" t="s">
        <v>91</v>
      </c>
      <c r="G321" t="s">
        <v>22</v>
      </c>
      <c r="H321" t="s">
        <v>23</v>
      </c>
      <c r="I321" s="1">
        <v>44572</v>
      </c>
      <c r="J321" s="1">
        <v>44566</v>
      </c>
      <c r="K321" s="11">
        <f>+Excel_519CONDOR[[#This Row],[Fx.r]]</f>
        <v>44566</v>
      </c>
      <c r="L321" s="1">
        <v>44572</v>
      </c>
      <c r="M321" s="1"/>
      <c r="N321" s="1">
        <v>44644</v>
      </c>
      <c r="O321" s="1">
        <v>44673</v>
      </c>
      <c r="P321" s="1" t="s">
        <v>24</v>
      </c>
      <c r="Q321" t="s">
        <v>25</v>
      </c>
      <c r="R321" t="s">
        <v>25</v>
      </c>
      <c r="S321" t="s">
        <v>3529</v>
      </c>
      <c r="T321" s="5">
        <v>85.172499418258667</v>
      </c>
      <c r="U321" s="5">
        <v>0</v>
      </c>
      <c r="V321" s="5">
        <v>11.721799731254578</v>
      </c>
      <c r="W321" s="5">
        <v>96.894299149513245</v>
      </c>
      <c r="X321" s="6">
        <f>+Excel_519CONDOR[[#This Row],[Ptos.Total]]-Excel_519CONDOR[[#This Row],[Ptos.PO]]</f>
        <v>15.714323149513248</v>
      </c>
      <c r="Y321" s="6">
        <v>81.179975999999996</v>
      </c>
      <c r="Z321" s="6">
        <v>200.90983400000002</v>
      </c>
      <c r="AA321" s="5">
        <f>+Excel_519CONDOR[[#This Row],[Ptos.Total]]-Excel_519CONDOR[[#This Row],[Ptos.Nilo]]</f>
        <v>-104.01553485048677</v>
      </c>
      <c r="AB321"/>
      <c r="AC321"/>
      <c r="AD321"/>
      <c r="AE321"/>
      <c r="AF321"/>
      <c r="AG321"/>
      <c r="AH321"/>
      <c r="AI321"/>
    </row>
    <row r="322" spans="1:35" x14ac:dyDescent="0.25">
      <c r="A322" t="s">
        <v>17</v>
      </c>
      <c r="B322" t="s">
        <v>18</v>
      </c>
      <c r="C322" t="s">
        <v>124</v>
      </c>
      <c r="D322" t="s">
        <v>3626</v>
      </c>
      <c r="E322">
        <v>8306442</v>
      </c>
      <c r="F322" t="s">
        <v>369</v>
      </c>
      <c r="G322" t="s">
        <v>29</v>
      </c>
      <c r="H322" t="s">
        <v>30</v>
      </c>
      <c r="I322" s="1"/>
      <c r="J322" s="1">
        <v>44680</v>
      </c>
      <c r="K322" s="11">
        <f>+Excel_519CONDOR[[#This Row],[Fx.r]]</f>
        <v>44680</v>
      </c>
      <c r="L322" s="1">
        <v>44712</v>
      </c>
      <c r="M322" s="1"/>
      <c r="N322" s="1">
        <v>44980</v>
      </c>
      <c r="O322" s="1">
        <v>45008</v>
      </c>
      <c r="P322" s="1" t="s">
        <v>24</v>
      </c>
      <c r="Q322" t="s">
        <v>25</v>
      </c>
      <c r="R322" t="s">
        <v>25</v>
      </c>
      <c r="S322" t="s">
        <v>3623</v>
      </c>
      <c r="T322" s="5">
        <v>0</v>
      </c>
      <c r="U322" s="5">
        <v>0</v>
      </c>
      <c r="V322" s="5">
        <v>0</v>
      </c>
      <c r="W322" s="5">
        <v>0</v>
      </c>
      <c r="X322" s="6">
        <f>+Excel_519CONDOR[[#This Row],[Ptos.Total]]-Excel_519CONDOR[[#This Row],[Ptos.PO]]</f>
        <v>0</v>
      </c>
      <c r="Y322" s="6">
        <v>0</v>
      </c>
      <c r="Z322" s="6">
        <v>444.11779799999999</v>
      </c>
      <c r="AA322" s="5">
        <f>+Excel_519CONDOR[[#This Row],[Ptos.Total]]-Excel_519CONDOR[[#This Row],[Ptos.Nilo]]</f>
        <v>-444.11779799999999</v>
      </c>
      <c r="AB322"/>
      <c r="AC322"/>
      <c r="AD322"/>
      <c r="AE322"/>
      <c r="AF322"/>
      <c r="AG322"/>
      <c r="AH322"/>
      <c r="AI322"/>
    </row>
    <row r="323" spans="1:35" x14ac:dyDescent="0.25">
      <c r="A323" t="s">
        <v>17</v>
      </c>
      <c r="B323" t="s">
        <v>18</v>
      </c>
      <c r="C323" t="s">
        <v>124</v>
      </c>
      <c r="D323" t="s">
        <v>370</v>
      </c>
      <c r="E323">
        <v>8346959</v>
      </c>
      <c r="F323" t="s">
        <v>371</v>
      </c>
      <c r="G323" t="s">
        <v>29</v>
      </c>
      <c r="H323" t="s">
        <v>30</v>
      </c>
      <c r="I323" s="1">
        <v>44707</v>
      </c>
      <c r="J323" s="1">
        <v>45272</v>
      </c>
      <c r="K323" s="11">
        <f>+Excel_519CONDOR[[#This Row],[Fx.r]]</f>
        <v>45272</v>
      </c>
      <c r="L323" s="1">
        <v>45173</v>
      </c>
      <c r="M323" s="1"/>
      <c r="N323" s="1">
        <v>45614</v>
      </c>
      <c r="O323" s="1">
        <v>45635</v>
      </c>
      <c r="P323" s="1" t="s">
        <v>24</v>
      </c>
      <c r="Q323" t="s">
        <v>24</v>
      </c>
      <c r="R323" t="s">
        <v>25</v>
      </c>
      <c r="S323" t="s">
        <v>3627</v>
      </c>
      <c r="T323" s="5">
        <v>1737.5408781145811</v>
      </c>
      <c r="U323" s="5">
        <v>31.611999213695526</v>
      </c>
      <c r="V323" s="5">
        <v>146.22783188980907</v>
      </c>
      <c r="W323" s="5">
        <v>1915.3807092180857</v>
      </c>
      <c r="X323" s="6">
        <f>+Excel_519CONDOR[[#This Row],[Ptos.Total]]-Excel_519CONDOR[[#This Row],[Ptos.PO]]</f>
        <v>47.042755678085769</v>
      </c>
      <c r="Y323" s="6">
        <v>1868.3379535399999</v>
      </c>
      <c r="Z323" s="6">
        <v>1868.3375000000001</v>
      </c>
      <c r="AA323" s="5">
        <f>+Excel_519CONDOR[[#This Row],[Ptos.Total]]-Excel_519CONDOR[[#This Row],[Ptos.Nilo]]</f>
        <v>47.043209218085622</v>
      </c>
      <c r="AB323"/>
      <c r="AC323"/>
      <c r="AD323"/>
      <c r="AE323"/>
      <c r="AF323"/>
      <c r="AG323"/>
      <c r="AH323"/>
      <c r="AI323"/>
    </row>
    <row r="324" spans="1:35" x14ac:dyDescent="0.25">
      <c r="A324" t="s">
        <v>17</v>
      </c>
      <c r="B324" t="s">
        <v>104</v>
      </c>
      <c r="C324" t="s">
        <v>124</v>
      </c>
      <c r="D324" t="s">
        <v>372</v>
      </c>
      <c r="E324">
        <v>8382919</v>
      </c>
      <c r="F324" t="s">
        <v>106</v>
      </c>
      <c r="G324" t="s">
        <v>29</v>
      </c>
      <c r="H324" t="s">
        <v>30</v>
      </c>
      <c r="I324" s="1">
        <v>44813</v>
      </c>
      <c r="J324" s="1">
        <v>44813</v>
      </c>
      <c r="K324" s="11">
        <f>+Excel_519CONDOR[[#This Row],[Fx.r]]</f>
        <v>44813</v>
      </c>
      <c r="L324" s="1">
        <v>45580</v>
      </c>
      <c r="M324" s="1"/>
      <c r="N324" s="1">
        <v>45847</v>
      </c>
      <c r="O324" s="1">
        <v>45890</v>
      </c>
      <c r="P324" s="1" t="s">
        <v>24</v>
      </c>
      <c r="Q324" t="s">
        <v>24</v>
      </c>
      <c r="R324" t="s">
        <v>25</v>
      </c>
      <c r="S324" t="s">
        <v>3503</v>
      </c>
      <c r="T324" s="5">
        <v>619.038086630404</v>
      </c>
      <c r="U324" s="5">
        <v>4.5639998912811279</v>
      </c>
      <c r="V324" s="5">
        <v>61.110740869879521</v>
      </c>
      <c r="W324" s="5">
        <v>684.71282739156459</v>
      </c>
      <c r="X324" s="6">
        <f>+Excel_519CONDOR[[#This Row],[Ptos.Total]]-Excel_519CONDOR[[#This Row],[Ptos.PO]]</f>
        <v>-24.412031608435541</v>
      </c>
      <c r="Y324" s="6">
        <v>709.12485900000013</v>
      </c>
      <c r="Z324" s="6">
        <v>709.1248589999999</v>
      </c>
      <c r="AA324" s="5">
        <f>+Excel_519CONDOR[[#This Row],[Ptos.Total]]-Excel_519CONDOR[[#This Row],[Ptos.Nilo]]</f>
        <v>-24.412031608435314</v>
      </c>
      <c r="AB324"/>
      <c r="AC324"/>
      <c r="AD324"/>
      <c r="AE324"/>
      <c r="AF324"/>
      <c r="AG324"/>
      <c r="AH324"/>
      <c r="AI324"/>
    </row>
    <row r="325" spans="1:35" x14ac:dyDescent="0.25">
      <c r="A325" t="s">
        <v>17</v>
      </c>
      <c r="B325" t="s">
        <v>104</v>
      </c>
      <c r="C325" t="s">
        <v>124</v>
      </c>
      <c r="D325" t="s">
        <v>373</v>
      </c>
      <c r="E325">
        <v>8396074</v>
      </c>
      <c r="F325" t="s">
        <v>106</v>
      </c>
      <c r="G325" t="s">
        <v>29</v>
      </c>
      <c r="H325" t="s">
        <v>30</v>
      </c>
      <c r="I325" s="1">
        <v>44840</v>
      </c>
      <c r="J325" s="1">
        <v>45831</v>
      </c>
      <c r="K325" s="11">
        <f>+Excel_519CONDOR[[#This Row],[Fx.r]]</f>
        <v>45831</v>
      </c>
      <c r="L325" s="1">
        <v>45376</v>
      </c>
      <c r="M325" s="1"/>
      <c r="N325" s="1">
        <v>45951</v>
      </c>
      <c r="O325" s="1">
        <v>45960</v>
      </c>
      <c r="P325" s="1" t="s">
        <v>24</v>
      </c>
      <c r="Q325" t="s">
        <v>24</v>
      </c>
      <c r="R325" t="s">
        <v>25</v>
      </c>
      <c r="S325" t="s">
        <v>3565</v>
      </c>
      <c r="T325" s="5">
        <v>2021.1681512594223</v>
      </c>
      <c r="U325" s="5">
        <v>151.39599621295929</v>
      </c>
      <c r="V325" s="5">
        <v>201.46010454910265</v>
      </c>
      <c r="W325" s="5">
        <v>2374.0242520214842</v>
      </c>
      <c r="X325" s="6">
        <f>+Excel_519CONDOR[[#This Row],[Ptos.Total]]-Excel_519CONDOR[[#This Row],[Ptos.PO]]</f>
        <v>-49.564253978515353</v>
      </c>
      <c r="Y325" s="6">
        <v>2423.5885059999996</v>
      </c>
      <c r="Z325" s="6">
        <v>2423.5885059999996</v>
      </c>
      <c r="AA325" s="5">
        <f>+Excel_519CONDOR[[#This Row],[Ptos.Total]]-Excel_519CONDOR[[#This Row],[Ptos.Nilo]]</f>
        <v>-49.564253978515353</v>
      </c>
      <c r="AB325"/>
      <c r="AC325"/>
      <c r="AD325"/>
      <c r="AE325"/>
      <c r="AF325"/>
      <c r="AG325"/>
      <c r="AH325"/>
      <c r="AI325"/>
    </row>
    <row r="326" spans="1:35" x14ac:dyDescent="0.25">
      <c r="A326" t="s">
        <v>17</v>
      </c>
      <c r="B326" t="s">
        <v>104</v>
      </c>
      <c r="C326" t="s">
        <v>124</v>
      </c>
      <c r="D326" t="s">
        <v>374</v>
      </c>
      <c r="E326">
        <v>8396085</v>
      </c>
      <c r="F326" t="s">
        <v>375</v>
      </c>
      <c r="G326" t="s">
        <v>36</v>
      </c>
      <c r="H326" t="s">
        <v>42</v>
      </c>
      <c r="I326" s="1">
        <v>44840</v>
      </c>
      <c r="J326" s="1">
        <v>45113</v>
      </c>
      <c r="K326" s="11">
        <f>+Excel_519CONDOR[[#This Row],[Fx.r]]</f>
        <v>45113</v>
      </c>
      <c r="L326" s="1">
        <v>45777</v>
      </c>
      <c r="M326" s="1">
        <v>46014</v>
      </c>
      <c r="O326" s="1"/>
      <c r="P326" s="1" t="s">
        <v>24</v>
      </c>
      <c r="Q326" t="s">
        <v>24</v>
      </c>
      <c r="R326" t="s">
        <v>25</v>
      </c>
      <c r="S326" t="s">
        <v>25</v>
      </c>
      <c r="T326" s="5">
        <v>4351.7942500412464</v>
      </c>
      <c r="U326" s="5">
        <v>0</v>
      </c>
      <c r="V326" s="5">
        <v>345.23008923363432</v>
      </c>
      <c r="W326" s="5">
        <v>4697.0243392748807</v>
      </c>
      <c r="X326" s="6">
        <f>+Excel_519CONDOR[[#This Row],[Ptos.Total]]-Excel_519CONDOR[[#This Row],[Ptos.PO]]</f>
        <v>4697.0243392748807</v>
      </c>
      <c r="Y326" s="6">
        <v>0</v>
      </c>
      <c r="Z326" s="6">
        <v>0</v>
      </c>
      <c r="AA326" s="5">
        <f>+Excel_519CONDOR[[#This Row],[Ptos.Total]]-Excel_519CONDOR[[#This Row],[Ptos.Nilo]]</f>
        <v>4697.0243392748807</v>
      </c>
      <c r="AB326"/>
      <c r="AC326"/>
      <c r="AD326"/>
      <c r="AE326"/>
      <c r="AF326"/>
      <c r="AG326"/>
      <c r="AH326"/>
      <c r="AI326"/>
    </row>
    <row r="327" spans="1:35" x14ac:dyDescent="0.25">
      <c r="A327" t="s">
        <v>17</v>
      </c>
      <c r="B327" t="s">
        <v>104</v>
      </c>
      <c r="C327" t="s">
        <v>124</v>
      </c>
      <c r="D327" t="s">
        <v>376</v>
      </c>
      <c r="E327">
        <v>8415117</v>
      </c>
      <c r="F327" t="s">
        <v>106</v>
      </c>
      <c r="G327" t="s">
        <v>29</v>
      </c>
      <c r="H327" t="s">
        <v>30</v>
      </c>
      <c r="I327" s="1"/>
      <c r="J327" s="1">
        <v>45019</v>
      </c>
      <c r="K327" s="11">
        <f>+Excel_519CONDOR[[#This Row],[Fx.r]]</f>
        <v>45019</v>
      </c>
      <c r="L327" s="1">
        <v>45873</v>
      </c>
      <c r="M327" s="1"/>
      <c r="N327" s="1">
        <v>45938</v>
      </c>
      <c r="O327" s="1">
        <v>45964</v>
      </c>
      <c r="P327" s="1" t="s">
        <v>24</v>
      </c>
      <c r="Q327" t="s">
        <v>24</v>
      </c>
      <c r="R327" t="s">
        <v>25</v>
      </c>
      <c r="S327" t="s">
        <v>3581</v>
      </c>
      <c r="T327" s="5">
        <v>931.34848172962666</v>
      </c>
      <c r="U327" s="5">
        <v>0</v>
      </c>
      <c r="V327" s="5">
        <v>84.877531158676561</v>
      </c>
      <c r="W327" s="5">
        <v>1016.2260128883032</v>
      </c>
      <c r="X327" s="6">
        <f>+Excel_519CONDOR[[#This Row],[Ptos.Total]]-Excel_519CONDOR[[#This Row],[Ptos.PO]]</f>
        <v>107.00709288830319</v>
      </c>
      <c r="Y327" s="6">
        <v>909.21892000000003</v>
      </c>
      <c r="Z327" s="6">
        <v>909.21892000000025</v>
      </c>
      <c r="AA327" s="5">
        <f>+Excel_519CONDOR[[#This Row],[Ptos.Total]]-Excel_519CONDOR[[#This Row],[Ptos.Nilo]]</f>
        <v>107.00709288830296</v>
      </c>
      <c r="AB327"/>
      <c r="AC327"/>
      <c r="AD327"/>
      <c r="AE327"/>
      <c r="AF327"/>
      <c r="AG327"/>
      <c r="AH327"/>
      <c r="AI327"/>
    </row>
    <row r="328" spans="1:35" x14ac:dyDescent="0.25">
      <c r="A328" t="s">
        <v>17</v>
      </c>
      <c r="B328" t="s">
        <v>104</v>
      </c>
      <c r="C328" t="s">
        <v>124</v>
      </c>
      <c r="D328" t="s">
        <v>377</v>
      </c>
      <c r="E328">
        <v>8415127</v>
      </c>
      <c r="F328" t="s">
        <v>378</v>
      </c>
      <c r="G328" t="s">
        <v>29</v>
      </c>
      <c r="H328" t="s">
        <v>30</v>
      </c>
      <c r="I328" s="1"/>
      <c r="J328" s="1">
        <v>45044</v>
      </c>
      <c r="K328" s="11">
        <f>+Excel_519CONDOR[[#This Row],[Fx.r]]</f>
        <v>45044</v>
      </c>
      <c r="L328" s="1">
        <v>45918</v>
      </c>
      <c r="M328" s="1"/>
      <c r="N328" s="1">
        <v>45946</v>
      </c>
      <c r="O328" s="1">
        <v>45964</v>
      </c>
      <c r="P328" s="1" t="s">
        <v>24</v>
      </c>
      <c r="Q328" t="s">
        <v>24</v>
      </c>
      <c r="R328" t="s">
        <v>25</v>
      </c>
      <c r="S328" t="s">
        <v>3581</v>
      </c>
      <c r="T328" s="5">
        <v>681.54798436164856</v>
      </c>
      <c r="U328" s="5">
        <v>116.61999708414078</v>
      </c>
      <c r="V328" s="5">
        <v>65.866990764733202</v>
      </c>
      <c r="W328" s="5">
        <v>864.03497221052248</v>
      </c>
      <c r="X328" s="6">
        <f>+Excel_519CONDOR[[#This Row],[Ptos.Total]]-Excel_519CONDOR[[#This Row],[Ptos.PO]]</f>
        <v>112.0542382105225</v>
      </c>
      <c r="Y328" s="6">
        <v>751.98073399999998</v>
      </c>
      <c r="Z328" s="6">
        <v>751.9807340000001</v>
      </c>
      <c r="AA328" s="5">
        <f>+Excel_519CONDOR[[#This Row],[Ptos.Total]]-Excel_519CONDOR[[#This Row],[Ptos.Nilo]]</f>
        <v>112.05423821052239</v>
      </c>
      <c r="AB328"/>
      <c r="AC328"/>
      <c r="AD328"/>
      <c r="AE328"/>
      <c r="AF328"/>
      <c r="AG328"/>
      <c r="AH328"/>
      <c r="AI328"/>
    </row>
    <row r="329" spans="1:35" x14ac:dyDescent="0.25">
      <c r="A329" t="s">
        <v>17</v>
      </c>
      <c r="B329" t="s">
        <v>3520</v>
      </c>
      <c r="C329" t="s">
        <v>124</v>
      </c>
      <c r="D329" t="s">
        <v>3628</v>
      </c>
      <c r="E329">
        <v>8431557</v>
      </c>
      <c r="F329" t="s">
        <v>379</v>
      </c>
      <c r="G329" t="s">
        <v>22</v>
      </c>
      <c r="H329" t="s">
        <v>23</v>
      </c>
      <c r="I329" s="1"/>
      <c r="J329" s="1">
        <v>44981</v>
      </c>
      <c r="K329" s="11">
        <f>+Excel_519CONDOR[[#This Row],[Fx.r]]</f>
        <v>44981</v>
      </c>
      <c r="L329" s="1">
        <v>44981</v>
      </c>
      <c r="M329" s="1"/>
      <c r="N329" s="1">
        <v>44981</v>
      </c>
      <c r="O329" s="1">
        <v>44986</v>
      </c>
      <c r="P329" s="1" t="s">
        <v>24</v>
      </c>
      <c r="Q329" t="s">
        <v>25</v>
      </c>
      <c r="R329" t="s">
        <v>25</v>
      </c>
      <c r="S329" t="s">
        <v>3623</v>
      </c>
      <c r="T329" s="5">
        <v>19.277399748563766</v>
      </c>
      <c r="U329" s="5">
        <v>0</v>
      </c>
      <c r="V329" s="5">
        <v>0</v>
      </c>
      <c r="W329" s="5">
        <v>19.277399748563766</v>
      </c>
      <c r="X329" s="6">
        <f>+Excel_519CONDOR[[#This Row],[Ptos.Total]]-Excel_519CONDOR[[#This Row],[Ptos.PO]]</f>
        <v>-1657.826800251436</v>
      </c>
      <c r="Y329" s="6">
        <v>1677.1041999999998</v>
      </c>
      <c r="Z329" s="6">
        <v>1</v>
      </c>
      <c r="AA329" s="5">
        <f>+Excel_519CONDOR[[#This Row],[Ptos.Total]]-Excel_519CONDOR[[#This Row],[Ptos.Nilo]]</f>
        <v>18.277399748563766</v>
      </c>
      <c r="AB329"/>
      <c r="AC329"/>
      <c r="AD329"/>
      <c r="AE329"/>
      <c r="AF329"/>
      <c r="AG329"/>
      <c r="AH329"/>
      <c r="AI329"/>
    </row>
    <row r="330" spans="1:35" x14ac:dyDescent="0.25">
      <c r="A330" t="s">
        <v>17</v>
      </c>
      <c r="B330" t="s">
        <v>104</v>
      </c>
      <c r="C330" t="s">
        <v>124</v>
      </c>
      <c r="D330" t="s">
        <v>380</v>
      </c>
      <c r="E330">
        <v>8450917</v>
      </c>
      <c r="F330" t="s">
        <v>324</v>
      </c>
      <c r="G330" t="s">
        <v>22</v>
      </c>
      <c r="H330" t="s">
        <v>23</v>
      </c>
      <c r="I330" s="1"/>
      <c r="J330" s="1">
        <v>45009</v>
      </c>
      <c r="K330" s="11">
        <f>+Excel_519CONDOR[[#This Row],[Fx.r]]</f>
        <v>45009</v>
      </c>
      <c r="L330" s="1">
        <v>45177</v>
      </c>
      <c r="M330" s="1"/>
      <c r="N330" s="1">
        <v>45351</v>
      </c>
      <c r="O330" s="1">
        <v>45373</v>
      </c>
      <c r="P330" s="1" t="s">
        <v>24</v>
      </c>
      <c r="Q330" t="s">
        <v>24</v>
      </c>
      <c r="R330" t="s">
        <v>25</v>
      </c>
      <c r="S330" t="s">
        <v>3585</v>
      </c>
      <c r="T330" s="5">
        <v>727.61798745393753</v>
      </c>
      <c r="U330" s="5">
        <v>178.44399553537369</v>
      </c>
      <c r="V330" s="5">
        <v>85.478723003296182</v>
      </c>
      <c r="W330" s="5">
        <v>991.5407059926074</v>
      </c>
      <c r="X330" s="6">
        <f>+Excel_519CONDOR[[#This Row],[Ptos.Total]]-Excel_519CONDOR[[#This Row],[Ptos.PO]]</f>
        <v>179.2957089926075</v>
      </c>
      <c r="Y330" s="6">
        <v>812.2449969999999</v>
      </c>
      <c r="Z330" s="6">
        <v>812.24499700000001</v>
      </c>
      <c r="AA330" s="5">
        <f>+Excel_519CONDOR[[#This Row],[Ptos.Total]]-Excel_519CONDOR[[#This Row],[Ptos.Nilo]]</f>
        <v>179.29570899260739</v>
      </c>
      <c r="AB330"/>
      <c r="AC330"/>
      <c r="AD330"/>
      <c r="AE330"/>
      <c r="AF330"/>
      <c r="AG330"/>
      <c r="AH330"/>
      <c r="AI330"/>
    </row>
    <row r="331" spans="1:35" x14ac:dyDescent="0.25">
      <c r="A331" t="s">
        <v>17</v>
      </c>
      <c r="B331" t="s">
        <v>104</v>
      </c>
      <c r="C331" t="s">
        <v>124</v>
      </c>
      <c r="D331" t="s">
        <v>381</v>
      </c>
      <c r="E331">
        <v>8458655</v>
      </c>
      <c r="F331" t="s">
        <v>106</v>
      </c>
      <c r="G331" t="s">
        <v>29</v>
      </c>
      <c r="H331" t="s">
        <v>30</v>
      </c>
      <c r="I331" s="1"/>
      <c r="J331" s="1">
        <v>45034</v>
      </c>
      <c r="K331" s="11">
        <f>+Excel_519CONDOR[[#This Row],[Fx.r]]</f>
        <v>45034</v>
      </c>
      <c r="L331" s="1">
        <v>45224</v>
      </c>
      <c r="M331" s="1"/>
      <c r="N331" s="1">
        <v>45946</v>
      </c>
      <c r="O331" s="1">
        <v>45978</v>
      </c>
      <c r="P331" s="1" t="s">
        <v>25</v>
      </c>
      <c r="Q331" t="s">
        <v>24</v>
      </c>
      <c r="R331" t="s">
        <v>25</v>
      </c>
      <c r="S331" t="s">
        <v>3512</v>
      </c>
      <c r="T331" s="5">
        <v>1955.0675689429045</v>
      </c>
      <c r="U331" s="5">
        <v>0</v>
      </c>
      <c r="V331" s="5">
        <v>162.78261920693819</v>
      </c>
      <c r="W331" s="5">
        <v>2117.8501881498428</v>
      </c>
      <c r="X331" s="6">
        <f>+Excel_519CONDOR[[#This Row],[Ptos.Total]]-Excel_519CONDOR[[#This Row],[Ptos.PO]]</f>
        <v>-60.04792885015695</v>
      </c>
      <c r="Y331" s="6">
        <v>2177.8981169999997</v>
      </c>
      <c r="Z331" s="6">
        <v>2177.8981170000006</v>
      </c>
      <c r="AA331" s="5">
        <f>+Excel_519CONDOR[[#This Row],[Ptos.Total]]-Excel_519CONDOR[[#This Row],[Ptos.Nilo]]</f>
        <v>-60.047928850157859</v>
      </c>
      <c r="AB331"/>
      <c r="AC331"/>
      <c r="AD331"/>
      <c r="AE331"/>
      <c r="AF331"/>
      <c r="AG331"/>
      <c r="AH331"/>
      <c r="AI331"/>
    </row>
    <row r="332" spans="1:35" x14ac:dyDescent="0.25">
      <c r="A332" t="s">
        <v>17</v>
      </c>
      <c r="B332" t="s">
        <v>104</v>
      </c>
      <c r="C332" t="s">
        <v>124</v>
      </c>
      <c r="D332" t="s">
        <v>382</v>
      </c>
      <c r="E332">
        <v>8460616</v>
      </c>
      <c r="F332" t="s">
        <v>383</v>
      </c>
      <c r="G332" t="s">
        <v>46</v>
      </c>
      <c r="H332" t="s">
        <v>47</v>
      </c>
      <c r="I332" s="1">
        <v>45040</v>
      </c>
      <c r="J332" s="1">
        <v>45040</v>
      </c>
      <c r="K332" s="11">
        <f>+Excel_519CONDOR[[#This Row],[Fx.r]]</f>
        <v>45040</v>
      </c>
      <c r="L332" s="1">
        <v>45177</v>
      </c>
      <c r="M332" s="1"/>
      <c r="O332" s="1"/>
      <c r="P332" s="1" t="s">
        <v>24</v>
      </c>
      <c r="Q332" t="s">
        <v>24</v>
      </c>
      <c r="R332" t="s">
        <v>25</v>
      </c>
      <c r="S332" t="s">
        <v>3512</v>
      </c>
      <c r="T332" s="5">
        <v>407.32949131727219</v>
      </c>
      <c r="U332" s="5">
        <v>30.911999225616455</v>
      </c>
      <c r="V332" s="5">
        <v>45.751654075541978</v>
      </c>
      <c r="W332" s="5">
        <v>483.99314461843062</v>
      </c>
      <c r="X332" s="6">
        <f>+Excel_519CONDOR[[#This Row],[Ptos.Total]]-Excel_519CONDOR[[#This Row],[Ptos.PO]]</f>
        <v>-204.46805538156934</v>
      </c>
      <c r="Y332" s="6">
        <v>688.46119999999996</v>
      </c>
      <c r="Z332" s="6">
        <v>688.46119999999996</v>
      </c>
      <c r="AA332" s="5">
        <f>+Excel_519CONDOR[[#This Row],[Ptos.Total]]-Excel_519CONDOR[[#This Row],[Ptos.Nilo]]</f>
        <v>-204.46805538156934</v>
      </c>
      <c r="AB332"/>
      <c r="AC332"/>
      <c r="AD332"/>
      <c r="AE332"/>
      <c r="AF332"/>
      <c r="AG332"/>
      <c r="AH332"/>
      <c r="AI332"/>
    </row>
    <row r="333" spans="1:35" x14ac:dyDescent="0.25">
      <c r="A333" t="s">
        <v>17</v>
      </c>
      <c r="B333" t="s">
        <v>104</v>
      </c>
      <c r="C333" t="s">
        <v>124</v>
      </c>
      <c r="D333" t="s">
        <v>384</v>
      </c>
      <c r="E333">
        <v>8466166</v>
      </c>
      <c r="F333" t="s">
        <v>385</v>
      </c>
      <c r="G333" t="s">
        <v>29</v>
      </c>
      <c r="H333" t="s">
        <v>30</v>
      </c>
      <c r="I333" s="1">
        <v>45062</v>
      </c>
      <c r="J333" s="1">
        <v>45061</v>
      </c>
      <c r="K333" s="11">
        <f>+Excel_519CONDOR[[#This Row],[Fx.r]]</f>
        <v>45061</v>
      </c>
      <c r="L333" s="1">
        <v>45376</v>
      </c>
      <c r="M333" s="1"/>
      <c r="N333" s="1">
        <v>45834</v>
      </c>
      <c r="O333" s="1">
        <v>45856</v>
      </c>
      <c r="P333" s="1" t="s">
        <v>24</v>
      </c>
      <c r="Q333" t="s">
        <v>24</v>
      </c>
      <c r="R333" t="s">
        <v>25</v>
      </c>
      <c r="S333" t="s">
        <v>3503</v>
      </c>
      <c r="T333" s="5">
        <v>1330.8192824348807</v>
      </c>
      <c r="U333" s="5">
        <v>0</v>
      </c>
      <c r="V333" s="5">
        <v>115.109778976661</v>
      </c>
      <c r="W333" s="5">
        <v>1445.9290614115416</v>
      </c>
      <c r="X333" s="6">
        <f>+Excel_519CONDOR[[#This Row],[Ptos.Total]]-Excel_519CONDOR[[#This Row],[Ptos.PO]]</f>
        <v>365.21099741154148</v>
      </c>
      <c r="Y333" s="6">
        <v>1080.7180640000001</v>
      </c>
      <c r="Z333" s="6">
        <v>1080.7180639999999</v>
      </c>
      <c r="AA333" s="5">
        <f>+Excel_519CONDOR[[#This Row],[Ptos.Total]]-Excel_519CONDOR[[#This Row],[Ptos.Nilo]]</f>
        <v>365.21099741154171</v>
      </c>
      <c r="AB333"/>
      <c r="AC333"/>
      <c r="AD333"/>
      <c r="AE333"/>
      <c r="AF333"/>
      <c r="AG333"/>
      <c r="AH333"/>
      <c r="AI333"/>
    </row>
    <row r="334" spans="1:35" x14ac:dyDescent="0.25">
      <c r="A334" t="s">
        <v>17</v>
      </c>
      <c r="B334" t="s">
        <v>104</v>
      </c>
      <c r="C334" t="s">
        <v>124</v>
      </c>
      <c r="D334" t="s">
        <v>386</v>
      </c>
      <c r="E334">
        <v>8494125</v>
      </c>
      <c r="F334" t="s">
        <v>387</v>
      </c>
      <c r="G334" t="s">
        <v>29</v>
      </c>
      <c r="H334" t="s">
        <v>30</v>
      </c>
      <c r="I334" s="1">
        <v>45124</v>
      </c>
      <c r="J334" s="1">
        <v>45834</v>
      </c>
      <c r="K334" s="11">
        <f>+Excel_519CONDOR[[#This Row],[Fx.r]]</f>
        <v>45834</v>
      </c>
      <c r="L334" s="1">
        <v>45345</v>
      </c>
      <c r="M334" s="1"/>
      <c r="N334" s="1">
        <v>45838</v>
      </c>
      <c r="O334" s="1">
        <v>45866</v>
      </c>
      <c r="P334" s="1" t="s">
        <v>24</v>
      </c>
      <c r="Q334" t="s">
        <v>24</v>
      </c>
      <c r="R334" t="s">
        <v>25</v>
      </c>
      <c r="S334" t="s">
        <v>3565</v>
      </c>
      <c r="T334" s="5">
        <v>3373.6960473954678</v>
      </c>
      <c r="U334" s="5">
        <v>155.25999611616135</v>
      </c>
      <c r="V334" s="5">
        <v>336.99988184721997</v>
      </c>
      <c r="W334" s="5">
        <v>3865.9559253588491</v>
      </c>
      <c r="X334" s="6">
        <f>+Excel_519CONDOR[[#This Row],[Ptos.Total]]-Excel_519CONDOR[[#This Row],[Ptos.PO]]</f>
        <v>-2121.484277641151</v>
      </c>
      <c r="Y334" s="6">
        <v>5987.4402030000001</v>
      </c>
      <c r="Z334" s="6">
        <v>5987.4402030000019</v>
      </c>
      <c r="AA334" s="5">
        <f>+Excel_519CONDOR[[#This Row],[Ptos.Total]]-Excel_519CONDOR[[#This Row],[Ptos.Nilo]]</f>
        <v>-2121.4842776411529</v>
      </c>
      <c r="AB334"/>
      <c r="AC334"/>
      <c r="AD334"/>
      <c r="AE334"/>
      <c r="AF334"/>
      <c r="AG334"/>
      <c r="AH334"/>
      <c r="AI334"/>
    </row>
    <row r="335" spans="1:35" x14ac:dyDescent="0.25">
      <c r="A335" t="s">
        <v>17</v>
      </c>
      <c r="B335" t="s">
        <v>104</v>
      </c>
      <c r="C335" t="s">
        <v>124</v>
      </c>
      <c r="D335" t="s">
        <v>388</v>
      </c>
      <c r="E335">
        <v>8560883</v>
      </c>
      <c r="F335" t="s">
        <v>389</v>
      </c>
      <c r="G335" t="s">
        <v>22</v>
      </c>
      <c r="H335" t="s">
        <v>23</v>
      </c>
      <c r="I335" s="1"/>
      <c r="J335" s="1">
        <v>45237</v>
      </c>
      <c r="K335" s="11">
        <f>+Excel_519CONDOR[[#This Row],[Fx.r]]</f>
        <v>45237</v>
      </c>
      <c r="L335" s="1">
        <v>45356</v>
      </c>
      <c r="M335" s="1"/>
      <c r="N335" s="1">
        <v>45804</v>
      </c>
      <c r="O335" s="1">
        <v>45813</v>
      </c>
      <c r="P335" s="1" t="s">
        <v>24</v>
      </c>
      <c r="Q335" t="s">
        <v>24</v>
      </c>
      <c r="R335" t="s">
        <v>25</v>
      </c>
      <c r="S335" t="s">
        <v>3565</v>
      </c>
      <c r="T335" s="5">
        <v>462.58199405670166</v>
      </c>
      <c r="U335" s="5">
        <v>0</v>
      </c>
      <c r="V335" s="5">
        <v>49.203376362607571</v>
      </c>
      <c r="W335" s="5">
        <v>511.78537041930923</v>
      </c>
      <c r="X335" s="6">
        <f>+Excel_519CONDOR[[#This Row],[Ptos.Total]]-Excel_519CONDOR[[#This Row],[Ptos.PO]]</f>
        <v>100.44184841930934</v>
      </c>
      <c r="Y335" s="6">
        <v>411.34352199999989</v>
      </c>
      <c r="Z335" s="6">
        <v>411.34352199999995</v>
      </c>
      <c r="AA335" s="5">
        <f>+Excel_519CONDOR[[#This Row],[Ptos.Total]]-Excel_519CONDOR[[#This Row],[Ptos.Nilo]]</f>
        <v>100.44184841930928</v>
      </c>
      <c r="AB335"/>
      <c r="AC335"/>
      <c r="AD335"/>
      <c r="AE335"/>
      <c r="AF335"/>
      <c r="AG335"/>
      <c r="AH335"/>
      <c r="AI335"/>
    </row>
    <row r="336" spans="1:35" x14ac:dyDescent="0.25">
      <c r="A336" t="s">
        <v>17</v>
      </c>
      <c r="B336" t="s">
        <v>104</v>
      </c>
      <c r="C336" t="s">
        <v>124</v>
      </c>
      <c r="D336" t="s">
        <v>390</v>
      </c>
      <c r="E336">
        <v>8560908</v>
      </c>
      <c r="F336" t="s">
        <v>324</v>
      </c>
      <c r="G336" t="s">
        <v>22</v>
      </c>
      <c r="H336" t="s">
        <v>23</v>
      </c>
      <c r="I336" s="1"/>
      <c r="J336" s="1">
        <v>45231</v>
      </c>
      <c r="K336" s="11">
        <f>+Excel_519CONDOR[[#This Row],[Fx.r]]</f>
        <v>45231</v>
      </c>
      <c r="L336" s="1">
        <v>45475</v>
      </c>
      <c r="M336" s="1"/>
      <c r="N336" s="1">
        <v>45581</v>
      </c>
      <c r="O336" s="1">
        <v>45614</v>
      </c>
      <c r="P336" s="1" t="s">
        <v>24</v>
      </c>
      <c r="Q336" t="s">
        <v>24</v>
      </c>
      <c r="R336" t="s">
        <v>25</v>
      </c>
      <c r="S336" t="s">
        <v>3565</v>
      </c>
      <c r="T336" s="5">
        <v>2157.3444493487477</v>
      </c>
      <c r="U336" s="5">
        <v>0</v>
      </c>
      <c r="V336" s="5">
        <v>178.17613838567695</v>
      </c>
      <c r="W336" s="5">
        <v>2335.5205877344247</v>
      </c>
      <c r="X336" s="6">
        <f>+Excel_519CONDOR[[#This Row],[Ptos.Total]]-Excel_519CONDOR[[#This Row],[Ptos.PO]]</f>
        <v>18.091519734424764</v>
      </c>
      <c r="Y336" s="6">
        <v>2317.4290679999999</v>
      </c>
      <c r="Z336" s="6">
        <v>2317.4290680000004</v>
      </c>
      <c r="AA336" s="5">
        <f>+Excel_519CONDOR[[#This Row],[Ptos.Total]]-Excel_519CONDOR[[#This Row],[Ptos.Nilo]]</f>
        <v>18.09151973442431</v>
      </c>
      <c r="AB336"/>
      <c r="AC336"/>
      <c r="AD336"/>
      <c r="AE336"/>
      <c r="AF336"/>
      <c r="AG336"/>
      <c r="AH336"/>
      <c r="AI336"/>
    </row>
    <row r="337" spans="1:35" x14ac:dyDescent="0.25">
      <c r="A337" t="s">
        <v>391</v>
      </c>
      <c r="B337" t="s">
        <v>18</v>
      </c>
      <c r="C337" t="s">
        <v>392</v>
      </c>
      <c r="D337" t="s">
        <v>393</v>
      </c>
      <c r="E337">
        <v>6442484</v>
      </c>
      <c r="F337" t="s">
        <v>83</v>
      </c>
      <c r="G337" t="s">
        <v>22</v>
      </c>
      <c r="H337" t="s">
        <v>23</v>
      </c>
      <c r="I337" s="1">
        <v>43431</v>
      </c>
      <c r="J337" s="1">
        <v>43480</v>
      </c>
      <c r="K337" s="11">
        <f>+Excel_519CONDOR[[#This Row],[Fx.r]]</f>
        <v>43480</v>
      </c>
      <c r="L337" s="1">
        <v>43732</v>
      </c>
      <c r="M337" s="1"/>
      <c r="N337" s="1">
        <v>43913</v>
      </c>
      <c r="O337" s="1">
        <v>43941</v>
      </c>
      <c r="P337" s="1" t="s">
        <v>24</v>
      </c>
      <c r="Q337" t="s">
        <v>24</v>
      </c>
      <c r="R337" t="s">
        <v>25</v>
      </c>
      <c r="S337" t="s">
        <v>3629</v>
      </c>
      <c r="T337" s="5">
        <v>0</v>
      </c>
      <c r="U337" s="5">
        <v>0</v>
      </c>
      <c r="V337" s="5">
        <v>0</v>
      </c>
      <c r="W337" s="5">
        <v>0</v>
      </c>
      <c r="X337" s="6">
        <f>+Excel_519CONDOR[[#This Row],[Ptos.Total]]-Excel_519CONDOR[[#This Row],[Ptos.PO]]</f>
        <v>0</v>
      </c>
      <c r="Y337" s="6">
        <v>0</v>
      </c>
      <c r="Z337" s="6">
        <v>372.53829999999977</v>
      </c>
      <c r="AA337" s="5">
        <f>+Excel_519CONDOR[[#This Row],[Ptos.Total]]-Excel_519CONDOR[[#This Row],[Ptos.Nilo]]</f>
        <v>-372.53829999999977</v>
      </c>
      <c r="AB337"/>
      <c r="AC337"/>
      <c r="AD337"/>
      <c r="AE337"/>
      <c r="AF337"/>
      <c r="AG337"/>
      <c r="AH337"/>
      <c r="AI337"/>
    </row>
    <row r="338" spans="1:35" x14ac:dyDescent="0.25">
      <c r="A338" t="s">
        <v>391</v>
      </c>
      <c r="B338" t="s">
        <v>18</v>
      </c>
      <c r="C338" t="s">
        <v>392</v>
      </c>
      <c r="D338" t="s">
        <v>394</v>
      </c>
      <c r="E338">
        <v>7756818</v>
      </c>
      <c r="F338" t="s">
        <v>115</v>
      </c>
      <c r="G338" t="s">
        <v>22</v>
      </c>
      <c r="H338" t="s">
        <v>23</v>
      </c>
      <c r="I338" s="1"/>
      <c r="J338" s="1">
        <v>43843</v>
      </c>
      <c r="K338" s="11">
        <f>+Excel_519CONDOR[[#This Row],[Fx.r]]</f>
        <v>43843</v>
      </c>
      <c r="L338" s="1">
        <v>43195</v>
      </c>
      <c r="M338" s="1"/>
      <c r="N338" s="1">
        <v>43916</v>
      </c>
      <c r="O338" s="1">
        <v>43929</v>
      </c>
      <c r="P338" s="1" t="s">
        <v>24</v>
      </c>
      <c r="Q338" t="s">
        <v>24</v>
      </c>
      <c r="R338" t="s">
        <v>25</v>
      </c>
      <c r="S338" t="s">
        <v>3630</v>
      </c>
      <c r="T338" s="5">
        <v>0</v>
      </c>
      <c r="U338" s="5">
        <v>0</v>
      </c>
      <c r="V338" s="5">
        <v>0</v>
      </c>
      <c r="W338" s="5">
        <v>0</v>
      </c>
      <c r="X338" s="6">
        <f>+Excel_519CONDOR[[#This Row],[Ptos.Total]]-Excel_519CONDOR[[#This Row],[Ptos.PO]]</f>
        <v>0</v>
      </c>
      <c r="Y338" s="6">
        <v>0</v>
      </c>
      <c r="Z338" s="6">
        <v>57.081999999999987</v>
      </c>
      <c r="AA338" s="5">
        <f>+Excel_519CONDOR[[#This Row],[Ptos.Total]]-Excel_519CONDOR[[#This Row],[Ptos.Nilo]]</f>
        <v>-57.081999999999987</v>
      </c>
      <c r="AB338"/>
      <c r="AC338"/>
      <c r="AD338"/>
      <c r="AE338"/>
      <c r="AF338"/>
      <c r="AG338"/>
      <c r="AH338"/>
      <c r="AI338"/>
    </row>
    <row r="339" spans="1:35" x14ac:dyDescent="0.25">
      <c r="A339" t="s">
        <v>391</v>
      </c>
      <c r="B339" t="s">
        <v>104</v>
      </c>
      <c r="C339" t="s">
        <v>392</v>
      </c>
      <c r="D339" t="s">
        <v>395</v>
      </c>
      <c r="E339">
        <v>7918825</v>
      </c>
      <c r="F339" t="s">
        <v>324</v>
      </c>
      <c r="G339" t="s">
        <v>22</v>
      </c>
      <c r="H339" t="s">
        <v>23</v>
      </c>
      <c r="I339" s="1"/>
      <c r="J339" s="1">
        <v>43515</v>
      </c>
      <c r="K339" s="11">
        <f>+Excel_519CONDOR[[#This Row],[Fx.r]]</f>
        <v>43515</v>
      </c>
      <c r="L339" s="1">
        <v>43542</v>
      </c>
      <c r="M339" s="1"/>
      <c r="N339" s="1">
        <v>44342</v>
      </c>
      <c r="O339" s="1">
        <v>44372</v>
      </c>
      <c r="P339" s="1" t="s">
        <v>24</v>
      </c>
      <c r="Q339" t="s">
        <v>24</v>
      </c>
      <c r="R339" t="s">
        <v>25</v>
      </c>
      <c r="S339" t="s">
        <v>3631</v>
      </c>
      <c r="T339" s="5">
        <v>3927.6098342783953</v>
      </c>
      <c r="U339" s="5">
        <v>0</v>
      </c>
      <c r="V339" s="5">
        <v>0</v>
      </c>
      <c r="W339" s="5">
        <v>3927.6098342783953</v>
      </c>
      <c r="X339" s="6">
        <f>+Excel_519CONDOR[[#This Row],[Ptos.Total]]-Excel_519CONDOR[[#This Row],[Ptos.PO]]</f>
        <v>1188.2041342783959</v>
      </c>
      <c r="Y339" s="6">
        <v>2739.4056999999993</v>
      </c>
      <c r="Z339" s="6">
        <v>4744.7957000000006</v>
      </c>
      <c r="AA339" s="5">
        <f>+Excel_519CONDOR[[#This Row],[Ptos.Total]]-Excel_519CONDOR[[#This Row],[Ptos.Nilo]]</f>
        <v>-817.1858657216053</v>
      </c>
      <c r="AB339"/>
      <c r="AC339"/>
      <c r="AD339"/>
      <c r="AE339"/>
      <c r="AF339"/>
      <c r="AG339"/>
      <c r="AH339"/>
      <c r="AI339"/>
    </row>
    <row r="340" spans="1:35" x14ac:dyDescent="0.25">
      <c r="A340" t="s">
        <v>391</v>
      </c>
      <c r="B340" t="s">
        <v>18</v>
      </c>
      <c r="C340" t="s">
        <v>392</v>
      </c>
      <c r="D340" t="s">
        <v>396</v>
      </c>
      <c r="E340">
        <v>7920694</v>
      </c>
      <c r="F340" t="s">
        <v>115</v>
      </c>
      <c r="G340" t="s">
        <v>22</v>
      </c>
      <c r="H340" t="s">
        <v>23</v>
      </c>
      <c r="I340" s="1"/>
      <c r="J340" s="1">
        <v>43697</v>
      </c>
      <c r="K340" s="11">
        <f>+Excel_519CONDOR[[#This Row],[Fx.r]]</f>
        <v>43697</v>
      </c>
      <c r="L340" s="1">
        <v>43704</v>
      </c>
      <c r="M340" s="1"/>
      <c r="N340" s="1">
        <v>43959</v>
      </c>
      <c r="O340" s="1">
        <v>43965</v>
      </c>
      <c r="P340" s="1" t="s">
        <v>24</v>
      </c>
      <c r="Q340" t="s">
        <v>24</v>
      </c>
      <c r="R340" t="s">
        <v>25</v>
      </c>
      <c r="S340" t="s">
        <v>3632</v>
      </c>
      <c r="T340" s="5">
        <v>236.86000132188201</v>
      </c>
      <c r="U340" s="5">
        <v>124.5399963259697</v>
      </c>
      <c r="V340" s="5">
        <v>43.010000944137573</v>
      </c>
      <c r="W340" s="5">
        <v>404.40999859198928</v>
      </c>
      <c r="X340" s="6">
        <f>+Excel_519CONDOR[[#This Row],[Ptos.Total]]-Excel_519CONDOR[[#This Row],[Ptos.PO]]</f>
        <v>404.40999859198928</v>
      </c>
      <c r="Y340" s="6">
        <v>0</v>
      </c>
      <c r="Z340" s="6">
        <v>222.24300000000005</v>
      </c>
      <c r="AA340" s="5">
        <f>+Excel_519CONDOR[[#This Row],[Ptos.Total]]-Excel_519CONDOR[[#This Row],[Ptos.Nilo]]</f>
        <v>182.16699859198923</v>
      </c>
      <c r="AB340"/>
      <c r="AC340"/>
      <c r="AD340"/>
      <c r="AE340"/>
      <c r="AF340"/>
      <c r="AG340"/>
      <c r="AH340"/>
      <c r="AI340"/>
    </row>
    <row r="341" spans="1:35" x14ac:dyDescent="0.25">
      <c r="A341" t="s">
        <v>391</v>
      </c>
      <c r="B341" t="s">
        <v>18</v>
      </c>
      <c r="C341" t="s">
        <v>392</v>
      </c>
      <c r="D341" t="s">
        <v>397</v>
      </c>
      <c r="E341">
        <v>7927115</v>
      </c>
      <c r="F341" t="s">
        <v>115</v>
      </c>
      <c r="G341" t="s">
        <v>22</v>
      </c>
      <c r="H341" t="s">
        <v>23</v>
      </c>
      <c r="I341" s="1"/>
      <c r="J341" s="1">
        <v>43636</v>
      </c>
      <c r="K341" s="11">
        <f>+Excel_519CONDOR[[#This Row],[Fx.r]]</f>
        <v>43636</v>
      </c>
      <c r="L341" s="1">
        <v>43658</v>
      </c>
      <c r="M341" s="1"/>
      <c r="N341" s="1">
        <v>44265</v>
      </c>
      <c r="O341" s="1">
        <v>44280</v>
      </c>
      <c r="P341" s="1" t="s">
        <v>24</v>
      </c>
      <c r="Q341" t="s">
        <v>24</v>
      </c>
      <c r="R341" t="s">
        <v>25</v>
      </c>
      <c r="S341" t="s">
        <v>3631</v>
      </c>
      <c r="T341" s="5">
        <v>325.35999975726008</v>
      </c>
      <c r="U341" s="5">
        <v>167.1099950671196</v>
      </c>
      <c r="V341" s="5">
        <v>54.390001177787781</v>
      </c>
      <c r="W341" s="5">
        <v>546.85999600216746</v>
      </c>
      <c r="X341" s="6">
        <f>+Excel_519CONDOR[[#This Row],[Ptos.Total]]-Excel_519CONDOR[[#This Row],[Ptos.PO]]</f>
        <v>261.79699600216748</v>
      </c>
      <c r="Y341" s="6">
        <v>285.06299999999999</v>
      </c>
      <c r="Z341" s="6">
        <v>466.88299999999981</v>
      </c>
      <c r="AA341" s="5">
        <f>+Excel_519CONDOR[[#This Row],[Ptos.Total]]-Excel_519CONDOR[[#This Row],[Ptos.Nilo]]</f>
        <v>79.976996002167652</v>
      </c>
      <c r="AB341"/>
      <c r="AC341"/>
      <c r="AD341"/>
      <c r="AE341"/>
      <c r="AF341"/>
      <c r="AG341"/>
      <c r="AH341"/>
      <c r="AI341"/>
    </row>
    <row r="342" spans="1:35" x14ac:dyDescent="0.25">
      <c r="A342" t="s">
        <v>391</v>
      </c>
      <c r="B342" t="s">
        <v>18</v>
      </c>
      <c r="C342" t="s">
        <v>392</v>
      </c>
      <c r="D342" t="s">
        <v>398</v>
      </c>
      <c r="E342">
        <v>7927118</v>
      </c>
      <c r="F342" t="s">
        <v>115</v>
      </c>
      <c r="G342" t="s">
        <v>22</v>
      </c>
      <c r="H342" t="s">
        <v>23</v>
      </c>
      <c r="I342" s="1"/>
      <c r="J342" s="1">
        <v>43657</v>
      </c>
      <c r="K342" s="11">
        <f>+Excel_519CONDOR[[#This Row],[Fx.r]]</f>
        <v>43657</v>
      </c>
      <c r="L342" s="1">
        <v>43675</v>
      </c>
      <c r="M342" s="1"/>
      <c r="N342" s="1">
        <v>44258</v>
      </c>
      <c r="O342" s="1">
        <v>44267</v>
      </c>
      <c r="P342" s="1" t="s">
        <v>24</v>
      </c>
      <c r="Q342" t="s">
        <v>24</v>
      </c>
      <c r="R342" t="s">
        <v>25</v>
      </c>
      <c r="S342" t="s">
        <v>3631</v>
      </c>
      <c r="T342" s="5">
        <v>35.280000474303961</v>
      </c>
      <c r="U342" s="5">
        <v>0.69999998807907104</v>
      </c>
      <c r="V342" s="5">
        <v>12.050000190734863</v>
      </c>
      <c r="W342" s="5">
        <v>48.030000653117895</v>
      </c>
      <c r="X342" s="6">
        <f>+Excel_519CONDOR[[#This Row],[Ptos.Total]]-Excel_519CONDOR[[#This Row],[Ptos.PO]]</f>
        <v>5.9190006531178909</v>
      </c>
      <c r="Y342" s="6">
        <v>42.111000000000004</v>
      </c>
      <c r="Z342" s="6">
        <v>42.11099999999999</v>
      </c>
      <c r="AA342" s="5">
        <f>+Excel_519CONDOR[[#This Row],[Ptos.Total]]-Excel_519CONDOR[[#This Row],[Ptos.Nilo]]</f>
        <v>5.9190006531179051</v>
      </c>
      <c r="AB342"/>
      <c r="AC342"/>
      <c r="AD342"/>
      <c r="AE342"/>
      <c r="AF342"/>
      <c r="AG342"/>
      <c r="AH342"/>
      <c r="AI342"/>
    </row>
    <row r="343" spans="1:35" x14ac:dyDescent="0.25">
      <c r="A343" t="s">
        <v>391</v>
      </c>
      <c r="B343" t="s">
        <v>18</v>
      </c>
      <c r="C343" t="s">
        <v>392</v>
      </c>
      <c r="D343" t="s">
        <v>399</v>
      </c>
      <c r="E343">
        <v>7927221</v>
      </c>
      <c r="F343" t="s">
        <v>115</v>
      </c>
      <c r="G343" t="s">
        <v>22</v>
      </c>
      <c r="H343" t="s">
        <v>23</v>
      </c>
      <c r="I343" s="1"/>
      <c r="J343" s="1">
        <v>43889</v>
      </c>
      <c r="K343" s="11">
        <f>+Excel_519CONDOR[[#This Row],[Fx.r]]</f>
        <v>43889</v>
      </c>
      <c r="L343" s="1">
        <v>43837</v>
      </c>
      <c r="M343" s="1"/>
      <c r="N343" s="1">
        <v>44104</v>
      </c>
      <c r="O343" s="1">
        <v>44117</v>
      </c>
      <c r="P343" s="1" t="s">
        <v>24</v>
      </c>
      <c r="Q343" t="s">
        <v>24</v>
      </c>
      <c r="R343" t="s">
        <v>25</v>
      </c>
      <c r="S343" t="s">
        <v>3631</v>
      </c>
      <c r="T343" s="5">
        <v>194.55999987572432</v>
      </c>
      <c r="U343" s="5">
        <v>51.009998500347137</v>
      </c>
      <c r="V343" s="5">
        <v>42.43500030040741</v>
      </c>
      <c r="W343" s="5">
        <v>288.00499867647886</v>
      </c>
      <c r="X343" s="6">
        <f>+Excel_519CONDOR[[#This Row],[Ptos.Total]]-Excel_519CONDOR[[#This Row],[Ptos.PO]]</f>
        <v>17.605598676478849</v>
      </c>
      <c r="Y343" s="6">
        <v>270.39940000000001</v>
      </c>
      <c r="Z343" s="6">
        <v>269.79460000000017</v>
      </c>
      <c r="AA343" s="5">
        <f>+Excel_519CONDOR[[#This Row],[Ptos.Total]]-Excel_519CONDOR[[#This Row],[Ptos.Nilo]]</f>
        <v>18.21039867647869</v>
      </c>
      <c r="AB343"/>
      <c r="AC343"/>
      <c r="AD343"/>
      <c r="AE343"/>
      <c r="AF343"/>
      <c r="AG343"/>
      <c r="AH343"/>
      <c r="AI343"/>
    </row>
    <row r="344" spans="1:35" x14ac:dyDescent="0.25">
      <c r="A344" t="s">
        <v>391</v>
      </c>
      <c r="B344" t="s">
        <v>18</v>
      </c>
      <c r="C344" t="s">
        <v>392</v>
      </c>
      <c r="D344" t="s">
        <v>400</v>
      </c>
      <c r="E344">
        <v>7927231</v>
      </c>
      <c r="F344" t="s">
        <v>324</v>
      </c>
      <c r="G344" t="s">
        <v>22</v>
      </c>
      <c r="H344" t="s">
        <v>23</v>
      </c>
      <c r="I344" s="1"/>
      <c r="J344" s="1">
        <v>44026</v>
      </c>
      <c r="K344" s="11">
        <f>+Excel_519CONDOR[[#This Row],[Fx.r]]</f>
        <v>44026</v>
      </c>
      <c r="L344" s="1">
        <v>44085</v>
      </c>
      <c r="M344" s="1"/>
      <c r="N344" s="1">
        <v>44134</v>
      </c>
      <c r="O344" s="1">
        <v>44165</v>
      </c>
      <c r="P344" s="1" t="s">
        <v>24</v>
      </c>
      <c r="Q344" t="s">
        <v>24</v>
      </c>
      <c r="R344" t="s">
        <v>25</v>
      </c>
      <c r="S344" t="s">
        <v>3629</v>
      </c>
      <c r="T344" s="5">
        <v>718.4300009123981</v>
      </c>
      <c r="U344" s="5">
        <v>252.2499925494194</v>
      </c>
      <c r="V344" s="5">
        <v>108.74500238895416</v>
      </c>
      <c r="W344" s="5">
        <v>1079.4249958507717</v>
      </c>
      <c r="X344" s="6">
        <f>+Excel_519CONDOR[[#This Row],[Ptos.Total]]-Excel_519CONDOR[[#This Row],[Ptos.PO]]</f>
        <v>1079.4249958507717</v>
      </c>
      <c r="Y344" s="6">
        <v>0</v>
      </c>
      <c r="Z344" s="6">
        <v>1048.3006</v>
      </c>
      <c r="AA344" s="5">
        <f>+Excel_519CONDOR[[#This Row],[Ptos.Total]]-Excel_519CONDOR[[#This Row],[Ptos.Nilo]]</f>
        <v>31.124395850771634</v>
      </c>
      <c r="AB344"/>
      <c r="AC344"/>
      <c r="AD344"/>
      <c r="AE344"/>
      <c r="AF344"/>
      <c r="AG344"/>
      <c r="AH344"/>
      <c r="AI344"/>
    </row>
    <row r="345" spans="1:35" x14ac:dyDescent="0.25">
      <c r="A345" t="s">
        <v>391</v>
      </c>
      <c r="B345" t="s">
        <v>18</v>
      </c>
      <c r="C345" t="s">
        <v>392</v>
      </c>
      <c r="D345" t="s">
        <v>401</v>
      </c>
      <c r="E345">
        <v>7940126</v>
      </c>
      <c r="F345" t="s">
        <v>115</v>
      </c>
      <c r="G345" t="s">
        <v>22</v>
      </c>
      <c r="H345" t="s">
        <v>23</v>
      </c>
      <c r="I345" s="1"/>
      <c r="J345" s="1">
        <v>43798</v>
      </c>
      <c r="K345" s="11">
        <f>+Excel_519CONDOR[[#This Row],[Fx.r]]</f>
        <v>43798</v>
      </c>
      <c r="L345" s="1">
        <v>43837</v>
      </c>
      <c r="M345" s="1"/>
      <c r="N345" s="1">
        <v>44117</v>
      </c>
      <c r="O345" s="1">
        <v>44140</v>
      </c>
      <c r="P345" s="1" t="s">
        <v>24</v>
      </c>
      <c r="Q345" t="s">
        <v>24</v>
      </c>
      <c r="R345" t="s">
        <v>25</v>
      </c>
      <c r="S345" t="s">
        <v>3633</v>
      </c>
      <c r="T345" s="5">
        <v>0</v>
      </c>
      <c r="U345" s="5">
        <v>0</v>
      </c>
      <c r="V345" s="5">
        <v>0</v>
      </c>
      <c r="W345" s="5">
        <v>0</v>
      </c>
      <c r="X345" s="6">
        <f>+Excel_519CONDOR[[#This Row],[Ptos.Total]]-Excel_519CONDOR[[#This Row],[Ptos.PO]]</f>
        <v>-94.766199999999998</v>
      </c>
      <c r="Y345" s="6">
        <v>94.766199999999998</v>
      </c>
      <c r="Z345" s="6">
        <v>94.766199999999969</v>
      </c>
      <c r="AA345" s="5">
        <f>+Excel_519CONDOR[[#This Row],[Ptos.Total]]-Excel_519CONDOR[[#This Row],[Ptos.Nilo]]</f>
        <v>-94.766199999999969</v>
      </c>
      <c r="AB345"/>
      <c r="AC345"/>
      <c r="AD345"/>
      <c r="AE345"/>
      <c r="AF345"/>
      <c r="AG345"/>
      <c r="AH345"/>
      <c r="AI345"/>
    </row>
    <row r="346" spans="1:35" x14ac:dyDescent="0.25">
      <c r="A346" t="s">
        <v>391</v>
      </c>
      <c r="B346" t="s">
        <v>18</v>
      </c>
      <c r="C346" t="s">
        <v>392</v>
      </c>
      <c r="D346" t="s">
        <v>402</v>
      </c>
      <c r="E346">
        <v>7940128</v>
      </c>
      <c r="F346" t="s">
        <v>115</v>
      </c>
      <c r="G346" t="s">
        <v>22</v>
      </c>
      <c r="H346" t="s">
        <v>23</v>
      </c>
      <c r="I346" s="1"/>
      <c r="J346" s="1">
        <v>43803</v>
      </c>
      <c r="K346" s="11">
        <f>+Excel_519CONDOR[[#This Row],[Fx.r]]</f>
        <v>43803</v>
      </c>
      <c r="L346" s="1">
        <v>43837</v>
      </c>
      <c r="M346" s="1"/>
      <c r="N346" s="1">
        <v>44104</v>
      </c>
      <c r="O346" s="1">
        <v>44113</v>
      </c>
      <c r="P346" s="1" t="s">
        <v>24</v>
      </c>
      <c r="Q346" t="s">
        <v>24</v>
      </c>
      <c r="R346" t="s">
        <v>25</v>
      </c>
      <c r="S346" t="s">
        <v>3633</v>
      </c>
      <c r="T346" s="5">
        <v>0</v>
      </c>
      <c r="U346" s="5">
        <v>0</v>
      </c>
      <c r="V346" s="5">
        <v>0</v>
      </c>
      <c r="W346" s="5">
        <v>0</v>
      </c>
      <c r="X346" s="6">
        <f>+Excel_519CONDOR[[#This Row],[Ptos.Total]]-Excel_519CONDOR[[#This Row],[Ptos.PO]]</f>
        <v>-51.757199999999997</v>
      </c>
      <c r="Y346" s="6">
        <v>51.757199999999997</v>
      </c>
      <c r="Z346" s="6">
        <v>51.757200000000012</v>
      </c>
      <c r="AA346" s="5">
        <f>+Excel_519CONDOR[[#This Row],[Ptos.Total]]-Excel_519CONDOR[[#This Row],[Ptos.Nilo]]</f>
        <v>-51.757200000000012</v>
      </c>
      <c r="AB346"/>
      <c r="AC346"/>
      <c r="AD346"/>
      <c r="AE346"/>
      <c r="AF346"/>
      <c r="AG346"/>
      <c r="AH346"/>
      <c r="AI346"/>
    </row>
    <row r="347" spans="1:35" x14ac:dyDescent="0.25">
      <c r="A347" t="s">
        <v>391</v>
      </c>
      <c r="B347" t="s">
        <v>104</v>
      </c>
      <c r="C347" t="s">
        <v>392</v>
      </c>
      <c r="D347" t="s">
        <v>403</v>
      </c>
      <c r="E347">
        <v>7946320</v>
      </c>
      <c r="F347" t="s">
        <v>324</v>
      </c>
      <c r="G347" t="s">
        <v>22</v>
      </c>
      <c r="H347" t="s">
        <v>23</v>
      </c>
      <c r="I347" s="1"/>
      <c r="J347" s="1">
        <v>44049</v>
      </c>
      <c r="K347" s="11">
        <f>+Excel_519CONDOR[[#This Row],[Fx.r]]</f>
        <v>44049</v>
      </c>
      <c r="L347" s="1">
        <v>43670</v>
      </c>
      <c r="M347" s="1"/>
      <c r="N347" s="1">
        <v>44131</v>
      </c>
      <c r="O347" s="1">
        <v>44160</v>
      </c>
      <c r="P347" s="1" t="s">
        <v>24</v>
      </c>
      <c r="Q347" t="s">
        <v>25</v>
      </c>
      <c r="R347" t="s">
        <v>24</v>
      </c>
      <c r="S347" t="s">
        <v>3631</v>
      </c>
      <c r="T347" s="5">
        <v>4552.5904689434828</v>
      </c>
      <c r="U347" s="5">
        <v>89.499998092651367</v>
      </c>
      <c r="V347" s="5">
        <v>0</v>
      </c>
      <c r="W347" s="5">
        <v>4642.0904670361342</v>
      </c>
      <c r="X347" s="6">
        <f>+Excel_519CONDOR[[#This Row],[Ptos.Total]]-Excel_519CONDOR[[#This Row],[Ptos.PO]]</f>
        <v>184.9579670361336</v>
      </c>
      <c r="Y347" s="6">
        <v>4457.1325000000006</v>
      </c>
      <c r="Z347" s="6">
        <v>4440.0324999999993</v>
      </c>
      <c r="AA347" s="5">
        <f>+Excel_519CONDOR[[#This Row],[Ptos.Total]]-Excel_519CONDOR[[#This Row],[Ptos.Nilo]]</f>
        <v>202.05796703613487</v>
      </c>
      <c r="AB347"/>
      <c r="AC347"/>
      <c r="AD347"/>
      <c r="AE347"/>
      <c r="AF347"/>
      <c r="AG347"/>
      <c r="AH347"/>
      <c r="AI347"/>
    </row>
    <row r="348" spans="1:35" x14ac:dyDescent="0.25">
      <c r="A348" t="s">
        <v>391</v>
      </c>
      <c r="B348" t="s">
        <v>18</v>
      </c>
      <c r="C348" t="s">
        <v>392</v>
      </c>
      <c r="D348" t="s">
        <v>404</v>
      </c>
      <c r="E348">
        <v>7971419</v>
      </c>
      <c r="F348" t="s">
        <v>115</v>
      </c>
      <c r="G348" t="s">
        <v>22</v>
      </c>
      <c r="H348" t="s">
        <v>23</v>
      </c>
      <c r="I348" s="1"/>
      <c r="J348" s="1">
        <v>43859</v>
      </c>
      <c r="K348" s="11">
        <f>+Excel_519CONDOR[[#This Row],[Fx.r]]</f>
        <v>43859</v>
      </c>
      <c r="L348" s="1">
        <v>43690</v>
      </c>
      <c r="M348" s="1"/>
      <c r="N348" s="1">
        <v>43934</v>
      </c>
      <c r="O348" s="1">
        <v>43965</v>
      </c>
      <c r="P348" s="1" t="s">
        <v>24</v>
      </c>
      <c r="Q348" t="s">
        <v>24</v>
      </c>
      <c r="R348" t="s">
        <v>25</v>
      </c>
      <c r="S348" t="s">
        <v>3634</v>
      </c>
      <c r="T348" s="5">
        <v>371.85000083968043</v>
      </c>
      <c r="U348" s="5">
        <v>120.66999644041061</v>
      </c>
      <c r="V348" s="5">
        <v>101.20500135421753</v>
      </c>
      <c r="W348" s="5">
        <v>593.72499863430858</v>
      </c>
      <c r="X348" s="6">
        <f>+Excel_519CONDOR[[#This Row],[Ptos.Total]]-Excel_519CONDOR[[#This Row],[Ptos.PO]]</f>
        <v>593.72499863430858</v>
      </c>
      <c r="Y348" s="6">
        <v>0</v>
      </c>
      <c r="Z348" s="6">
        <v>460.96150000000034</v>
      </c>
      <c r="AA348" s="5">
        <f>+Excel_519CONDOR[[#This Row],[Ptos.Total]]-Excel_519CONDOR[[#This Row],[Ptos.Nilo]]</f>
        <v>132.76349863430823</v>
      </c>
      <c r="AB348"/>
      <c r="AC348"/>
      <c r="AD348"/>
      <c r="AE348"/>
      <c r="AF348"/>
      <c r="AG348"/>
      <c r="AH348"/>
      <c r="AI348"/>
    </row>
    <row r="349" spans="1:35" x14ac:dyDescent="0.25">
      <c r="A349" t="s">
        <v>391</v>
      </c>
      <c r="B349" t="s">
        <v>18</v>
      </c>
      <c r="C349" t="s">
        <v>392</v>
      </c>
      <c r="D349" t="s">
        <v>405</v>
      </c>
      <c r="E349">
        <v>7983726</v>
      </c>
      <c r="F349" t="s">
        <v>115</v>
      </c>
      <c r="G349" t="s">
        <v>22</v>
      </c>
      <c r="H349" t="s">
        <v>23</v>
      </c>
      <c r="I349" s="1"/>
      <c r="J349" s="1">
        <v>44133</v>
      </c>
      <c r="K349" s="11">
        <f>+Excel_519CONDOR[[#This Row],[Fx.r]]</f>
        <v>44133</v>
      </c>
      <c r="L349" s="1">
        <v>43710</v>
      </c>
      <c r="M349" s="1"/>
      <c r="N349" s="1">
        <v>44145</v>
      </c>
      <c r="O349" s="1">
        <v>44158</v>
      </c>
      <c r="P349" s="1" t="s">
        <v>24</v>
      </c>
      <c r="Q349" t="s">
        <v>24</v>
      </c>
      <c r="R349" t="s">
        <v>25</v>
      </c>
      <c r="S349" t="s">
        <v>3631</v>
      </c>
      <c r="T349" s="5">
        <v>505.48999987542629</v>
      </c>
      <c r="U349" s="5">
        <v>4.5699998736381531</v>
      </c>
      <c r="V349" s="5">
        <v>55.030001282691956</v>
      </c>
      <c r="W349" s="5">
        <v>565.0900010317564</v>
      </c>
      <c r="X349" s="6">
        <f>+Excel_519CONDOR[[#This Row],[Ptos.Total]]-Excel_519CONDOR[[#This Row],[Ptos.PO]]</f>
        <v>565.0900010317564</v>
      </c>
      <c r="Y349" s="6">
        <v>0</v>
      </c>
      <c r="Z349" s="6">
        <v>599.30730000000119</v>
      </c>
      <c r="AA349" s="5">
        <f>+Excel_519CONDOR[[#This Row],[Ptos.Total]]-Excel_519CONDOR[[#This Row],[Ptos.Nilo]]</f>
        <v>-34.217298968244791</v>
      </c>
      <c r="AB349"/>
      <c r="AC349"/>
      <c r="AD349"/>
      <c r="AE349"/>
      <c r="AF349"/>
      <c r="AG349"/>
      <c r="AH349"/>
      <c r="AI349"/>
    </row>
    <row r="350" spans="1:35" x14ac:dyDescent="0.25">
      <c r="A350" t="s">
        <v>391</v>
      </c>
      <c r="B350" t="s">
        <v>18</v>
      </c>
      <c r="C350" t="s">
        <v>392</v>
      </c>
      <c r="D350" t="s">
        <v>406</v>
      </c>
      <c r="E350">
        <v>8003675</v>
      </c>
      <c r="F350" t="s">
        <v>115</v>
      </c>
      <c r="G350" t="s">
        <v>22</v>
      </c>
      <c r="H350" t="s">
        <v>23</v>
      </c>
      <c r="I350" s="1"/>
      <c r="J350" s="1">
        <v>44022</v>
      </c>
      <c r="K350" s="11">
        <f>+Excel_519CONDOR[[#This Row],[Fx.r]]</f>
        <v>44022</v>
      </c>
      <c r="L350" s="1">
        <v>43845</v>
      </c>
      <c r="M350" s="1"/>
      <c r="N350" s="1">
        <v>44074</v>
      </c>
      <c r="O350" s="1">
        <v>44096</v>
      </c>
      <c r="P350" s="1" t="s">
        <v>24</v>
      </c>
      <c r="Q350" t="s">
        <v>24</v>
      </c>
      <c r="R350" t="s">
        <v>25</v>
      </c>
      <c r="S350" t="s">
        <v>3633</v>
      </c>
      <c r="T350" s="5">
        <v>431.72000196576118</v>
      </c>
      <c r="U350" s="5">
        <v>244.50999277830124</v>
      </c>
      <c r="V350" s="5">
        <v>65.770001649856567</v>
      </c>
      <c r="W350" s="5">
        <v>741.99999639391899</v>
      </c>
      <c r="X350" s="6">
        <f>+Excel_519CONDOR[[#This Row],[Ptos.Total]]-Excel_519CONDOR[[#This Row],[Ptos.PO]]</f>
        <v>37.930796393918968</v>
      </c>
      <c r="Y350" s="6">
        <v>704.06920000000002</v>
      </c>
      <c r="Z350" s="6">
        <v>704.06920000000196</v>
      </c>
      <c r="AA350" s="5">
        <f>+Excel_519CONDOR[[#This Row],[Ptos.Total]]-Excel_519CONDOR[[#This Row],[Ptos.Nilo]]</f>
        <v>37.930796393917035</v>
      </c>
      <c r="AB350"/>
      <c r="AC350"/>
      <c r="AD350"/>
      <c r="AE350"/>
      <c r="AF350"/>
      <c r="AG350"/>
      <c r="AH350"/>
      <c r="AI350"/>
    </row>
    <row r="351" spans="1:35" x14ac:dyDescent="0.25">
      <c r="A351" t="s">
        <v>391</v>
      </c>
      <c r="B351" t="s">
        <v>18</v>
      </c>
      <c r="C351" t="s">
        <v>392</v>
      </c>
      <c r="D351" t="s">
        <v>407</v>
      </c>
      <c r="E351">
        <v>8038002</v>
      </c>
      <c r="F351" t="s">
        <v>115</v>
      </c>
      <c r="G351" t="s">
        <v>22</v>
      </c>
      <c r="H351" t="s">
        <v>23</v>
      </c>
      <c r="I351" s="1"/>
      <c r="J351" s="1">
        <v>43808</v>
      </c>
      <c r="K351" s="11">
        <f>+Excel_519CONDOR[[#This Row],[Fx.r]]</f>
        <v>43808</v>
      </c>
      <c r="L351" s="1">
        <v>43810</v>
      </c>
      <c r="M351" s="1"/>
      <c r="N351" s="1">
        <v>43998</v>
      </c>
      <c r="O351" s="1">
        <v>44020</v>
      </c>
      <c r="P351" s="1" t="s">
        <v>24</v>
      </c>
      <c r="Q351" t="s">
        <v>24</v>
      </c>
      <c r="R351" t="s">
        <v>25</v>
      </c>
      <c r="S351" t="s">
        <v>3632</v>
      </c>
      <c r="T351" s="5">
        <v>97.350000832229853</v>
      </c>
      <c r="U351" s="5">
        <v>43.269998729228973</v>
      </c>
      <c r="V351" s="5">
        <v>21.530000448226929</v>
      </c>
      <c r="W351" s="5">
        <v>162.15000000968575</v>
      </c>
      <c r="X351" s="6">
        <f>+Excel_519CONDOR[[#This Row],[Ptos.Total]]-Excel_519CONDOR[[#This Row],[Ptos.PO]]</f>
        <v>162.15000000968575</v>
      </c>
      <c r="Y351" s="6">
        <v>0</v>
      </c>
      <c r="Z351" s="6">
        <v>116.25259999999993</v>
      </c>
      <c r="AA351" s="5">
        <f>+Excel_519CONDOR[[#This Row],[Ptos.Total]]-Excel_519CONDOR[[#This Row],[Ptos.Nilo]]</f>
        <v>45.897400009685825</v>
      </c>
      <c r="AB351"/>
      <c r="AC351"/>
      <c r="AD351"/>
      <c r="AE351"/>
      <c r="AF351"/>
      <c r="AG351"/>
      <c r="AH351"/>
      <c r="AI351"/>
    </row>
    <row r="352" spans="1:35" x14ac:dyDescent="0.25">
      <c r="A352" t="s">
        <v>391</v>
      </c>
      <c r="B352" t="s">
        <v>18</v>
      </c>
      <c r="C352" t="s">
        <v>392</v>
      </c>
      <c r="D352" t="s">
        <v>408</v>
      </c>
      <c r="E352">
        <v>8038004</v>
      </c>
      <c r="F352" t="s">
        <v>115</v>
      </c>
      <c r="G352" t="s">
        <v>22</v>
      </c>
      <c r="H352" t="s">
        <v>23</v>
      </c>
      <c r="I352" s="1"/>
      <c r="J352" s="1">
        <v>43809</v>
      </c>
      <c r="K352" s="11">
        <f>+Excel_519CONDOR[[#This Row],[Fx.r]]</f>
        <v>43809</v>
      </c>
      <c r="L352" s="1">
        <v>43810</v>
      </c>
      <c r="M352" s="1"/>
      <c r="N352" s="1">
        <v>43998</v>
      </c>
      <c r="O352" s="1">
        <v>44025</v>
      </c>
      <c r="P352" s="1" t="s">
        <v>24</v>
      </c>
      <c r="Q352" t="s">
        <v>24</v>
      </c>
      <c r="R352" t="s">
        <v>25</v>
      </c>
      <c r="S352" t="s">
        <v>3632</v>
      </c>
      <c r="T352" s="5">
        <v>63.530000470578671</v>
      </c>
      <c r="U352" s="5">
        <v>35.529998958110809</v>
      </c>
      <c r="V352" s="5">
        <v>15.210000276565552</v>
      </c>
      <c r="W352" s="5">
        <v>114.26999970525503</v>
      </c>
      <c r="X352" s="6">
        <f>+Excel_519CONDOR[[#This Row],[Ptos.Total]]-Excel_519CONDOR[[#This Row],[Ptos.PO]]</f>
        <v>114.26999970525503</v>
      </c>
      <c r="Y352" s="6">
        <v>0</v>
      </c>
      <c r="Z352" s="6">
        <v>92.869999999999948</v>
      </c>
      <c r="AA352" s="5">
        <f>+Excel_519CONDOR[[#This Row],[Ptos.Total]]-Excel_519CONDOR[[#This Row],[Ptos.Nilo]]</f>
        <v>21.399999705255084</v>
      </c>
      <c r="AB352"/>
      <c r="AC352"/>
      <c r="AD352"/>
      <c r="AE352"/>
      <c r="AF352"/>
      <c r="AG352"/>
      <c r="AH352"/>
      <c r="AI352"/>
    </row>
    <row r="353" spans="1:35" x14ac:dyDescent="0.25">
      <c r="A353" t="s">
        <v>391</v>
      </c>
      <c r="B353" t="s">
        <v>18</v>
      </c>
      <c r="C353" t="s">
        <v>392</v>
      </c>
      <c r="D353" t="s">
        <v>409</v>
      </c>
      <c r="E353">
        <v>8038007</v>
      </c>
      <c r="F353" t="s">
        <v>115</v>
      </c>
      <c r="G353" t="s">
        <v>22</v>
      </c>
      <c r="H353" t="s">
        <v>23</v>
      </c>
      <c r="I353" s="1"/>
      <c r="J353" s="1">
        <v>43822</v>
      </c>
      <c r="K353" s="11">
        <f>+Excel_519CONDOR[[#This Row],[Fx.r]]</f>
        <v>43822</v>
      </c>
      <c r="L353" s="1">
        <v>43837</v>
      </c>
      <c r="M353" s="1"/>
      <c r="N353" s="1">
        <v>43998</v>
      </c>
      <c r="O353" s="1">
        <v>44025</v>
      </c>
      <c r="P353" s="1" t="s">
        <v>24</v>
      </c>
      <c r="Q353" t="s">
        <v>24</v>
      </c>
      <c r="R353" t="s">
        <v>25</v>
      </c>
      <c r="S353" t="s">
        <v>3632</v>
      </c>
      <c r="T353" s="5">
        <v>61.080000437796116</v>
      </c>
      <c r="U353" s="5">
        <v>20.049999415874481</v>
      </c>
      <c r="V353" s="5">
        <v>15.210000276565552</v>
      </c>
      <c r="W353" s="5">
        <v>96.340000130236149</v>
      </c>
      <c r="X353" s="6">
        <f>+Excel_519CONDOR[[#This Row],[Ptos.Total]]-Excel_519CONDOR[[#This Row],[Ptos.PO]]</f>
        <v>96.340000130236149</v>
      </c>
      <c r="Y353" s="6">
        <v>0</v>
      </c>
      <c r="Z353" s="6">
        <v>83.854699999999966</v>
      </c>
      <c r="AA353" s="5">
        <f>+Excel_519CONDOR[[#This Row],[Ptos.Total]]-Excel_519CONDOR[[#This Row],[Ptos.Nilo]]</f>
        <v>12.485300130236183</v>
      </c>
      <c r="AB353"/>
      <c r="AC353"/>
      <c r="AD353"/>
      <c r="AE353"/>
      <c r="AF353"/>
      <c r="AG353"/>
      <c r="AH353"/>
      <c r="AI353"/>
    </row>
    <row r="354" spans="1:35" x14ac:dyDescent="0.25">
      <c r="A354" t="s">
        <v>391</v>
      </c>
      <c r="B354" t="s">
        <v>18</v>
      </c>
      <c r="C354" t="s">
        <v>392</v>
      </c>
      <c r="D354" t="s">
        <v>410</v>
      </c>
      <c r="E354">
        <v>8038008</v>
      </c>
      <c r="F354" t="s">
        <v>115</v>
      </c>
      <c r="G354" t="s">
        <v>22</v>
      </c>
      <c r="H354" t="s">
        <v>23</v>
      </c>
      <c r="I354" s="1"/>
      <c r="J354" s="1">
        <v>43816</v>
      </c>
      <c r="K354" s="11">
        <f>+Excel_519CONDOR[[#This Row],[Fx.r]]</f>
        <v>43816</v>
      </c>
      <c r="L354" s="1">
        <v>43837</v>
      </c>
      <c r="M354" s="1"/>
      <c r="N354" s="1">
        <v>43998</v>
      </c>
      <c r="O354" s="1">
        <v>44020</v>
      </c>
      <c r="P354" s="1" t="s">
        <v>24</v>
      </c>
      <c r="Q354" t="s">
        <v>24</v>
      </c>
      <c r="R354" t="s">
        <v>25</v>
      </c>
      <c r="S354" t="s">
        <v>3632</v>
      </c>
      <c r="T354" s="5">
        <v>31.940000269562006</v>
      </c>
      <c r="U354" s="5">
        <v>20.049999415874481</v>
      </c>
      <c r="V354" s="5">
        <v>8.8900001049041748</v>
      </c>
      <c r="W354" s="5">
        <v>60.879999790340662</v>
      </c>
      <c r="X354" s="6">
        <f>+Excel_519CONDOR[[#This Row],[Ptos.Total]]-Excel_519CONDOR[[#This Row],[Ptos.PO]]</f>
        <v>60.879999790340662</v>
      </c>
      <c r="Y354" s="6">
        <v>0</v>
      </c>
      <c r="Z354" s="6">
        <v>42.481000000000002</v>
      </c>
      <c r="AA354" s="5">
        <f>+Excel_519CONDOR[[#This Row],[Ptos.Total]]-Excel_519CONDOR[[#This Row],[Ptos.Nilo]]</f>
        <v>18.39899979034066</v>
      </c>
      <c r="AB354"/>
      <c r="AC354"/>
      <c r="AD354"/>
      <c r="AE354"/>
      <c r="AF354"/>
      <c r="AG354"/>
      <c r="AH354"/>
      <c r="AI354"/>
    </row>
    <row r="355" spans="1:35" x14ac:dyDescent="0.25">
      <c r="A355" t="s">
        <v>391</v>
      </c>
      <c r="B355" t="s">
        <v>18</v>
      </c>
      <c r="C355" t="s">
        <v>392</v>
      </c>
      <c r="D355" t="s">
        <v>411</v>
      </c>
      <c r="E355">
        <v>8038010</v>
      </c>
      <c r="F355" t="s">
        <v>115</v>
      </c>
      <c r="G355" t="s">
        <v>22</v>
      </c>
      <c r="H355" t="s">
        <v>23</v>
      </c>
      <c r="I355" s="1"/>
      <c r="J355" s="1">
        <v>43817</v>
      </c>
      <c r="K355" s="11">
        <f>+Excel_519CONDOR[[#This Row],[Fx.r]]</f>
        <v>43817</v>
      </c>
      <c r="L355" s="1">
        <v>43837</v>
      </c>
      <c r="M355" s="1"/>
      <c r="N355" s="1">
        <v>43998</v>
      </c>
      <c r="O355" s="1">
        <v>44021</v>
      </c>
      <c r="P355" s="1" t="s">
        <v>24</v>
      </c>
      <c r="Q355" t="s">
        <v>24</v>
      </c>
      <c r="R355" t="s">
        <v>25</v>
      </c>
      <c r="S355" t="s">
        <v>3632</v>
      </c>
      <c r="T355" s="5">
        <v>37.339999932795763</v>
      </c>
      <c r="U355" s="5">
        <v>27.789999186992645</v>
      </c>
      <c r="V355" s="5">
        <v>8.8900001049041748</v>
      </c>
      <c r="W355" s="5">
        <v>74.019999224692583</v>
      </c>
      <c r="X355" s="6">
        <f>+Excel_519CONDOR[[#This Row],[Ptos.Total]]-Excel_519CONDOR[[#This Row],[Ptos.PO]]</f>
        <v>74.019999224692583</v>
      </c>
      <c r="Y355" s="6">
        <v>0</v>
      </c>
      <c r="Z355" s="6">
        <v>52.574199999999998</v>
      </c>
      <c r="AA355" s="5">
        <f>+Excel_519CONDOR[[#This Row],[Ptos.Total]]-Excel_519CONDOR[[#This Row],[Ptos.Nilo]]</f>
        <v>21.445799224692585</v>
      </c>
      <c r="AB355"/>
      <c r="AC355"/>
      <c r="AD355"/>
      <c r="AE355"/>
      <c r="AF355"/>
      <c r="AG355"/>
      <c r="AH355"/>
      <c r="AI355"/>
    </row>
    <row r="356" spans="1:35" x14ac:dyDescent="0.25">
      <c r="A356" t="s">
        <v>391</v>
      </c>
      <c r="B356" t="s">
        <v>18</v>
      </c>
      <c r="C356" t="s">
        <v>392</v>
      </c>
      <c r="D356" t="s">
        <v>412</v>
      </c>
      <c r="E356">
        <v>8038011</v>
      </c>
      <c r="F356" t="s">
        <v>324</v>
      </c>
      <c r="G356" t="s">
        <v>22</v>
      </c>
      <c r="H356" t="s">
        <v>23</v>
      </c>
      <c r="I356" s="1"/>
      <c r="J356" s="1">
        <v>44018</v>
      </c>
      <c r="K356" s="11">
        <f>+Excel_519CONDOR[[#This Row],[Fx.r]]</f>
        <v>44018</v>
      </c>
      <c r="L356" s="1">
        <v>43837</v>
      </c>
      <c r="M356" s="1"/>
      <c r="N356" s="1">
        <v>44241</v>
      </c>
      <c r="O356" s="1">
        <v>44249</v>
      </c>
      <c r="P356" s="1" t="s">
        <v>24</v>
      </c>
      <c r="Q356" t="s">
        <v>24</v>
      </c>
      <c r="R356" t="s">
        <v>25</v>
      </c>
      <c r="S356" t="s">
        <v>3632</v>
      </c>
      <c r="T356" s="5">
        <v>70.309999637305737</v>
      </c>
      <c r="U356" s="5">
        <v>4.5699998736381531</v>
      </c>
      <c r="V356" s="5">
        <v>12.050000190734863</v>
      </c>
      <c r="W356" s="5">
        <v>86.929999701678753</v>
      </c>
      <c r="X356" s="6">
        <f>+Excel_519CONDOR[[#This Row],[Ptos.Total]]-Excel_519CONDOR[[#This Row],[Ptos.PO]]</f>
        <v>-149.51210029832123</v>
      </c>
      <c r="Y356" s="6">
        <v>236.44209999999998</v>
      </c>
      <c r="Z356" s="6">
        <v>235.95560000000003</v>
      </c>
      <c r="AA356" s="5">
        <f>+Excel_519CONDOR[[#This Row],[Ptos.Total]]-Excel_519CONDOR[[#This Row],[Ptos.Nilo]]</f>
        <v>-149.02560029832128</v>
      </c>
      <c r="AB356"/>
      <c r="AC356"/>
      <c r="AD356"/>
      <c r="AE356"/>
      <c r="AF356"/>
      <c r="AG356"/>
      <c r="AH356"/>
      <c r="AI356"/>
    </row>
    <row r="357" spans="1:35" x14ac:dyDescent="0.25">
      <c r="A357" t="s">
        <v>391</v>
      </c>
      <c r="B357" t="s">
        <v>18</v>
      </c>
      <c r="C357" t="s">
        <v>392</v>
      </c>
      <c r="D357" t="s">
        <v>413</v>
      </c>
      <c r="E357">
        <v>8038012</v>
      </c>
      <c r="F357" t="s">
        <v>324</v>
      </c>
      <c r="G357" t="s">
        <v>22</v>
      </c>
      <c r="H357" t="s">
        <v>23</v>
      </c>
      <c r="I357" s="1"/>
      <c r="J357" s="1">
        <v>44026</v>
      </c>
      <c r="K357" s="11">
        <f>+Excel_519CONDOR[[#This Row],[Fx.r]]</f>
        <v>44026</v>
      </c>
      <c r="L357" s="1">
        <v>43844</v>
      </c>
      <c r="M357" s="1"/>
      <c r="N357" s="1">
        <v>44257</v>
      </c>
      <c r="O357" s="1">
        <v>44286</v>
      </c>
      <c r="P357" s="1" t="s">
        <v>24</v>
      </c>
      <c r="Q357" t="s">
        <v>24</v>
      </c>
      <c r="R357" t="s">
        <v>25</v>
      </c>
      <c r="S357" t="s">
        <v>3634</v>
      </c>
      <c r="T357" s="5">
        <v>484.06509725004435</v>
      </c>
      <c r="U357" s="5">
        <v>58.659998536109924</v>
      </c>
      <c r="V357" s="5">
        <v>102.41449689865112</v>
      </c>
      <c r="W357" s="5">
        <v>645.13959268480539</v>
      </c>
      <c r="X357" s="6">
        <f>+Excel_519CONDOR[[#This Row],[Ptos.Total]]-Excel_519CONDOR[[#This Row],[Ptos.PO]]</f>
        <v>76.322492646658475</v>
      </c>
      <c r="Y357" s="6">
        <v>568.81710003814692</v>
      </c>
      <c r="Z357" s="6">
        <v>562.61609999999996</v>
      </c>
      <c r="AA357" s="5">
        <f>+Excel_519CONDOR[[#This Row],[Ptos.Total]]-Excel_519CONDOR[[#This Row],[Ptos.Nilo]]</f>
        <v>82.523492684805433</v>
      </c>
      <c r="AB357"/>
      <c r="AC357"/>
      <c r="AD357"/>
      <c r="AE357"/>
      <c r="AF357"/>
      <c r="AG357"/>
      <c r="AH357"/>
      <c r="AI357"/>
    </row>
    <row r="358" spans="1:35" x14ac:dyDescent="0.25">
      <c r="A358" t="s">
        <v>391</v>
      </c>
      <c r="B358" t="s">
        <v>414</v>
      </c>
      <c r="C358" t="s">
        <v>392</v>
      </c>
      <c r="D358" t="s">
        <v>415</v>
      </c>
      <c r="E358">
        <v>8047053</v>
      </c>
      <c r="F358" t="s">
        <v>83</v>
      </c>
      <c r="G358" t="s">
        <v>22</v>
      </c>
      <c r="H358" t="s">
        <v>23</v>
      </c>
      <c r="I358" s="1">
        <v>43753</v>
      </c>
      <c r="J358" s="1">
        <v>43782</v>
      </c>
      <c r="K358" s="11">
        <f>+Excel_519CONDOR[[#This Row],[Fx.r]]</f>
        <v>43782</v>
      </c>
      <c r="L358" s="1">
        <v>43801</v>
      </c>
      <c r="M358" s="1"/>
      <c r="N358" s="1">
        <v>43956</v>
      </c>
      <c r="O358" s="1">
        <v>43977</v>
      </c>
      <c r="P358" s="1" t="s">
        <v>24</v>
      </c>
      <c r="Q358" t="s">
        <v>25</v>
      </c>
      <c r="R358" t="s">
        <v>24</v>
      </c>
      <c r="S358" t="s">
        <v>3629</v>
      </c>
      <c r="T358" s="5">
        <v>90.410000368952751</v>
      </c>
      <c r="U358" s="5">
        <v>0</v>
      </c>
      <c r="V358" s="5">
        <v>21.480000495910645</v>
      </c>
      <c r="W358" s="5">
        <v>111.8900008648634</v>
      </c>
      <c r="X358" s="6">
        <f>+Excel_519CONDOR[[#This Row],[Ptos.Total]]-Excel_519CONDOR[[#This Row],[Ptos.PO]]</f>
        <v>111.8900008648634</v>
      </c>
      <c r="Y358" s="6">
        <v>0</v>
      </c>
      <c r="Z358" s="6">
        <v>133.57379999999995</v>
      </c>
      <c r="AA358" s="5">
        <f>+Excel_519CONDOR[[#This Row],[Ptos.Total]]-Excel_519CONDOR[[#This Row],[Ptos.Nilo]]</f>
        <v>-21.683799135136553</v>
      </c>
      <c r="AB358"/>
      <c r="AC358"/>
      <c r="AD358"/>
      <c r="AE358"/>
      <c r="AF358"/>
      <c r="AG358"/>
      <c r="AH358"/>
      <c r="AI358"/>
    </row>
    <row r="359" spans="1:35" x14ac:dyDescent="0.25">
      <c r="A359" t="s">
        <v>391</v>
      </c>
      <c r="B359" t="s">
        <v>18</v>
      </c>
      <c r="C359" t="s">
        <v>392</v>
      </c>
      <c r="D359" t="s">
        <v>416</v>
      </c>
      <c r="E359">
        <v>8058633</v>
      </c>
      <c r="F359" t="s">
        <v>115</v>
      </c>
      <c r="G359" t="s">
        <v>22</v>
      </c>
      <c r="H359" t="s">
        <v>23</v>
      </c>
      <c r="I359" s="1"/>
      <c r="J359" s="1">
        <v>44022</v>
      </c>
      <c r="K359" s="11">
        <f>+Excel_519CONDOR[[#This Row],[Fx.r]]</f>
        <v>44022</v>
      </c>
      <c r="L359" s="1">
        <v>43851</v>
      </c>
      <c r="M359" s="1"/>
      <c r="N359" s="1">
        <v>44133</v>
      </c>
      <c r="O359" s="1">
        <v>44140</v>
      </c>
      <c r="P359" s="1" t="s">
        <v>24</v>
      </c>
      <c r="Q359" t="s">
        <v>24</v>
      </c>
      <c r="R359" t="s">
        <v>25</v>
      </c>
      <c r="S359" t="s">
        <v>3632</v>
      </c>
      <c r="T359" s="5">
        <v>544.27000118792057</v>
      </c>
      <c r="U359" s="5">
        <v>503.79998511075974</v>
      </c>
      <c r="V359" s="5">
        <v>75.250001907348633</v>
      </c>
      <c r="W359" s="5">
        <v>1123.3199882060289</v>
      </c>
      <c r="X359" s="6">
        <f>+Excel_519CONDOR[[#This Row],[Ptos.Total]]-Excel_519CONDOR[[#This Row],[Ptos.PO]]</f>
        <v>69.12628820602913</v>
      </c>
      <c r="Y359" s="6">
        <v>1054.1936999999998</v>
      </c>
      <c r="Z359" s="6">
        <v>1044.0857000000017</v>
      </c>
      <c r="AA359" s="5">
        <f>+Excel_519CONDOR[[#This Row],[Ptos.Total]]-Excel_519CONDOR[[#This Row],[Ptos.Nilo]]</f>
        <v>79.234288206027259</v>
      </c>
      <c r="AB359"/>
      <c r="AC359"/>
      <c r="AD359"/>
      <c r="AE359"/>
      <c r="AF359"/>
      <c r="AG359"/>
      <c r="AH359"/>
      <c r="AI359"/>
    </row>
    <row r="360" spans="1:35" x14ac:dyDescent="0.25">
      <c r="A360" t="s">
        <v>391</v>
      </c>
      <c r="B360" t="s">
        <v>18</v>
      </c>
      <c r="C360" t="s">
        <v>392</v>
      </c>
      <c r="D360" t="s">
        <v>417</v>
      </c>
      <c r="E360">
        <v>8003668</v>
      </c>
      <c r="F360" t="s">
        <v>83</v>
      </c>
      <c r="G360" t="s">
        <v>22</v>
      </c>
      <c r="H360" t="s">
        <v>23</v>
      </c>
      <c r="I360" s="1">
        <v>43803</v>
      </c>
      <c r="J360" s="1">
        <v>43850</v>
      </c>
      <c r="K360" s="11">
        <f>+Excel_519CONDOR[[#This Row],[Fx.r]]</f>
        <v>43850</v>
      </c>
      <c r="L360" s="1">
        <v>44077</v>
      </c>
      <c r="M360" s="1"/>
      <c r="N360" s="1">
        <v>44162</v>
      </c>
      <c r="O360" s="1">
        <v>44181</v>
      </c>
      <c r="P360" s="1" t="s">
        <v>24</v>
      </c>
      <c r="Q360" t="s">
        <v>24</v>
      </c>
      <c r="R360" t="s">
        <v>24</v>
      </c>
      <c r="S360" t="s">
        <v>3631</v>
      </c>
      <c r="T360" s="5">
        <v>371.06000100821257</v>
      </c>
      <c r="U360" s="5">
        <v>174.49999484419823</v>
      </c>
      <c r="V360" s="5">
        <v>93.565002202987671</v>
      </c>
      <c r="W360" s="5">
        <v>639.12499805539846</v>
      </c>
      <c r="X360" s="6">
        <f>+Excel_519CONDOR[[#This Row],[Ptos.Total]]-Excel_519CONDOR[[#This Row],[Ptos.PO]]</f>
        <v>-141.96160187784426</v>
      </c>
      <c r="Y360" s="6">
        <v>781.08659993324272</v>
      </c>
      <c r="Z360" s="6">
        <v>831.512400000002</v>
      </c>
      <c r="AA360" s="5">
        <f>+Excel_519CONDOR[[#This Row],[Ptos.Total]]-Excel_519CONDOR[[#This Row],[Ptos.Nilo]]</f>
        <v>-192.38740194460354</v>
      </c>
      <c r="AB360"/>
      <c r="AC360"/>
      <c r="AD360"/>
      <c r="AE360"/>
      <c r="AF360"/>
      <c r="AG360"/>
      <c r="AH360"/>
      <c r="AI360"/>
    </row>
    <row r="361" spans="1:35" x14ac:dyDescent="0.25">
      <c r="A361" t="s">
        <v>391</v>
      </c>
      <c r="B361" t="s">
        <v>18</v>
      </c>
      <c r="C361" t="s">
        <v>392</v>
      </c>
      <c r="D361" t="s">
        <v>418</v>
      </c>
      <c r="E361">
        <v>8003682</v>
      </c>
      <c r="F361" t="s">
        <v>324</v>
      </c>
      <c r="G361" t="s">
        <v>22</v>
      </c>
      <c r="H361" t="s">
        <v>23</v>
      </c>
      <c r="I361" s="1"/>
      <c r="J361" s="1">
        <v>44022</v>
      </c>
      <c r="K361" s="11">
        <f>+Excel_519CONDOR[[#This Row],[Fx.r]]</f>
        <v>44022</v>
      </c>
      <c r="L361" s="1">
        <v>43901</v>
      </c>
      <c r="M361" s="1"/>
      <c r="N361" s="1">
        <v>44074</v>
      </c>
      <c r="O361" s="1">
        <v>44095</v>
      </c>
      <c r="P361" s="1" t="s">
        <v>24</v>
      </c>
      <c r="Q361" t="s">
        <v>24</v>
      </c>
      <c r="R361" t="s">
        <v>25</v>
      </c>
      <c r="S361" t="s">
        <v>3633</v>
      </c>
      <c r="T361" s="5">
        <v>863.24000187590718</v>
      </c>
      <c r="U361" s="5">
        <v>569.58998316526413</v>
      </c>
      <c r="V361" s="5">
        <v>190.86999940872192</v>
      </c>
      <c r="W361" s="5">
        <v>1623.6999844498932</v>
      </c>
      <c r="X361" s="6">
        <f>+Excel_519CONDOR[[#This Row],[Ptos.Total]]-Excel_519CONDOR[[#This Row],[Ptos.PO]]</f>
        <v>588.82598444989321</v>
      </c>
      <c r="Y361" s="6">
        <v>1034.874</v>
      </c>
      <c r="Z361" s="6">
        <v>1036.1774000000021</v>
      </c>
      <c r="AA361" s="5">
        <f>+Excel_519CONDOR[[#This Row],[Ptos.Total]]-Excel_519CONDOR[[#This Row],[Ptos.Nilo]]</f>
        <v>587.52258444989116</v>
      </c>
      <c r="AB361"/>
      <c r="AC361"/>
      <c r="AD361"/>
      <c r="AE361"/>
      <c r="AF361"/>
      <c r="AG361"/>
      <c r="AH361"/>
      <c r="AI361"/>
    </row>
    <row r="362" spans="1:35" x14ac:dyDescent="0.25">
      <c r="A362" t="s">
        <v>391</v>
      </c>
      <c r="B362" t="s">
        <v>18</v>
      </c>
      <c r="C362" t="s">
        <v>392</v>
      </c>
      <c r="D362" t="s">
        <v>419</v>
      </c>
      <c r="E362">
        <v>8003670</v>
      </c>
      <c r="F362" t="s">
        <v>83</v>
      </c>
      <c r="G362" t="s">
        <v>22</v>
      </c>
      <c r="H362" t="s">
        <v>23</v>
      </c>
      <c r="I362" s="1">
        <v>43766</v>
      </c>
      <c r="J362" s="1">
        <v>43998</v>
      </c>
      <c r="K362" s="11">
        <f>+Excel_519CONDOR[[#This Row],[Fx.r]]</f>
        <v>43998</v>
      </c>
      <c r="L362" s="1">
        <v>44103</v>
      </c>
      <c r="M362" s="1"/>
      <c r="N362" s="1">
        <v>44253</v>
      </c>
      <c r="O362" s="1">
        <v>44279</v>
      </c>
      <c r="P362" s="1" t="s">
        <v>24</v>
      </c>
      <c r="Q362" t="s">
        <v>24</v>
      </c>
      <c r="R362" t="s">
        <v>24</v>
      </c>
      <c r="S362" t="s">
        <v>3631</v>
      </c>
      <c r="T362" s="5">
        <v>504.10000043734908</v>
      </c>
      <c r="U362" s="5">
        <v>139.66999587416649</v>
      </c>
      <c r="V362" s="5">
        <v>103.06500208377838</v>
      </c>
      <c r="W362" s="5">
        <v>746.83499839529395</v>
      </c>
      <c r="X362" s="6">
        <f>+Excel_519CONDOR[[#This Row],[Ptos.Total]]-Excel_519CONDOR[[#This Row],[Ptos.PO]]</f>
        <v>-65.757801604706174</v>
      </c>
      <c r="Y362" s="6">
        <v>812.59280000000012</v>
      </c>
      <c r="Z362" s="6">
        <v>812.59280000000001</v>
      </c>
      <c r="AA362" s="5">
        <f>+Excel_519CONDOR[[#This Row],[Ptos.Total]]-Excel_519CONDOR[[#This Row],[Ptos.Nilo]]</f>
        <v>-65.75780160470606</v>
      </c>
      <c r="AB362"/>
      <c r="AC362"/>
      <c r="AD362"/>
      <c r="AE362"/>
      <c r="AF362"/>
      <c r="AG362"/>
      <c r="AH362"/>
      <c r="AI362"/>
    </row>
    <row r="363" spans="1:35" x14ac:dyDescent="0.25">
      <c r="A363" t="s">
        <v>391</v>
      </c>
      <c r="B363" t="s">
        <v>18</v>
      </c>
      <c r="C363" t="s">
        <v>392</v>
      </c>
      <c r="D363" t="s">
        <v>420</v>
      </c>
      <c r="E363">
        <v>8003666</v>
      </c>
      <c r="F363" t="s">
        <v>83</v>
      </c>
      <c r="G363" t="s">
        <v>22</v>
      </c>
      <c r="H363" t="s">
        <v>23</v>
      </c>
      <c r="I363" s="1">
        <v>43797</v>
      </c>
      <c r="J363" s="1">
        <v>43866</v>
      </c>
      <c r="K363" s="11">
        <f>+Excel_519CONDOR[[#This Row],[Fx.r]]</f>
        <v>43866</v>
      </c>
      <c r="L363" s="1">
        <v>44077</v>
      </c>
      <c r="M363" s="1"/>
      <c r="N363" s="1">
        <v>44153</v>
      </c>
      <c r="O363" s="1">
        <v>44169</v>
      </c>
      <c r="P363" s="1" t="s">
        <v>24</v>
      </c>
      <c r="Q363" t="s">
        <v>24</v>
      </c>
      <c r="R363" t="s">
        <v>24</v>
      </c>
      <c r="S363" t="s">
        <v>3631</v>
      </c>
      <c r="T363" s="5">
        <v>144.8100003041327</v>
      </c>
      <c r="U363" s="5">
        <v>58.399998277425766</v>
      </c>
      <c r="V363" s="5">
        <v>27.850000619888306</v>
      </c>
      <c r="W363" s="5">
        <v>231.05999920144677</v>
      </c>
      <c r="X363" s="6">
        <f>+Excel_519CONDOR[[#This Row],[Ptos.Total]]-Excel_519CONDOR[[#This Row],[Ptos.PO]]</f>
        <v>13.422999268203966</v>
      </c>
      <c r="Y363" s="6">
        <v>217.63699993324281</v>
      </c>
      <c r="Z363" s="6">
        <v>217.637</v>
      </c>
      <c r="AA363" s="5">
        <f>+Excel_519CONDOR[[#This Row],[Ptos.Total]]-Excel_519CONDOR[[#This Row],[Ptos.Nilo]]</f>
        <v>13.422999201446771</v>
      </c>
      <c r="AB363"/>
      <c r="AC363"/>
      <c r="AD363"/>
      <c r="AE363"/>
      <c r="AF363"/>
      <c r="AG363"/>
      <c r="AH363"/>
      <c r="AI363"/>
    </row>
    <row r="364" spans="1:35" x14ac:dyDescent="0.25">
      <c r="A364" t="s">
        <v>391</v>
      </c>
      <c r="B364" t="s">
        <v>79</v>
      </c>
      <c r="C364" t="s">
        <v>392</v>
      </c>
      <c r="D364" t="s">
        <v>421</v>
      </c>
      <c r="E364">
        <v>7927234</v>
      </c>
      <c r="F364" t="s">
        <v>324</v>
      </c>
      <c r="G364" t="s">
        <v>22</v>
      </c>
      <c r="H364" t="s">
        <v>23</v>
      </c>
      <c r="I364" s="1"/>
      <c r="J364" s="1">
        <v>44363</v>
      </c>
      <c r="K364" s="11">
        <f>+Excel_519CONDOR[[#This Row],[Fx.r]]</f>
        <v>44363</v>
      </c>
      <c r="L364" s="1">
        <v>44403</v>
      </c>
      <c r="M364" s="1"/>
      <c r="N364" s="1">
        <v>44566</v>
      </c>
      <c r="O364" s="1">
        <v>44593</v>
      </c>
      <c r="P364" s="1" t="s">
        <v>24</v>
      </c>
      <c r="Q364" t="s">
        <v>24</v>
      </c>
      <c r="R364" t="s">
        <v>25</v>
      </c>
      <c r="S364" t="s">
        <v>3635</v>
      </c>
      <c r="T364" s="5">
        <v>875.42885695833695</v>
      </c>
      <c r="U364" s="5">
        <v>0</v>
      </c>
      <c r="V364" s="5">
        <v>0</v>
      </c>
      <c r="W364" s="5">
        <v>875.42885695833695</v>
      </c>
      <c r="X364" s="6">
        <f>+Excel_519CONDOR[[#This Row],[Ptos.Total]]-Excel_519CONDOR[[#This Row],[Ptos.PO]]</f>
        <v>-63.505953041663133</v>
      </c>
      <c r="Y364" s="6">
        <v>938.93481000000008</v>
      </c>
      <c r="Z364" s="6">
        <v>938.93480999999997</v>
      </c>
      <c r="AA364" s="5">
        <f>+Excel_519CONDOR[[#This Row],[Ptos.Total]]-Excel_519CONDOR[[#This Row],[Ptos.Nilo]]</f>
        <v>-63.50595304166302</v>
      </c>
      <c r="AB364"/>
      <c r="AC364"/>
      <c r="AD364"/>
      <c r="AE364"/>
      <c r="AF364"/>
      <c r="AG364"/>
      <c r="AH364"/>
      <c r="AI364"/>
    </row>
    <row r="365" spans="1:35" x14ac:dyDescent="0.25">
      <c r="A365" t="s">
        <v>391</v>
      </c>
      <c r="B365" t="s">
        <v>18</v>
      </c>
      <c r="C365" t="s">
        <v>392</v>
      </c>
      <c r="D365" t="s">
        <v>422</v>
      </c>
      <c r="E365">
        <v>8003663</v>
      </c>
      <c r="F365" t="s">
        <v>115</v>
      </c>
      <c r="G365" t="s">
        <v>22</v>
      </c>
      <c r="H365" t="s">
        <v>23</v>
      </c>
      <c r="I365" s="1"/>
      <c r="J365" s="1">
        <v>44049</v>
      </c>
      <c r="K365" s="11">
        <f>+Excel_519CONDOR[[#This Row],[Fx.r]]</f>
        <v>44049</v>
      </c>
      <c r="L365" s="1">
        <v>43888</v>
      </c>
      <c r="M365" s="1"/>
      <c r="N365" s="1">
        <v>44067</v>
      </c>
      <c r="O365" s="1">
        <v>44074</v>
      </c>
      <c r="P365" s="1" t="s">
        <v>24</v>
      </c>
      <c r="Q365" t="s">
        <v>24</v>
      </c>
      <c r="R365" t="s">
        <v>25</v>
      </c>
      <c r="S365" t="s">
        <v>3635</v>
      </c>
      <c r="T365" s="5">
        <v>718.14999898895621</v>
      </c>
      <c r="U365" s="5">
        <v>124.5399963259697</v>
      </c>
      <c r="V365" s="5">
        <v>115.68500280380249</v>
      </c>
      <c r="W365" s="5">
        <v>958.3749981187284</v>
      </c>
      <c r="X365" s="6">
        <f>+Excel_519CONDOR[[#This Row],[Ptos.Total]]-Excel_519CONDOR[[#This Row],[Ptos.PO]]</f>
        <v>80.35309811872844</v>
      </c>
      <c r="Y365" s="6">
        <v>878.02189999999996</v>
      </c>
      <c r="Z365" s="6">
        <v>878.0219000000036</v>
      </c>
      <c r="AA365" s="5">
        <f>+Excel_519CONDOR[[#This Row],[Ptos.Total]]-Excel_519CONDOR[[#This Row],[Ptos.Nilo]]</f>
        <v>80.353098118724802</v>
      </c>
      <c r="AB365"/>
      <c r="AC365"/>
      <c r="AD365"/>
      <c r="AE365"/>
      <c r="AF365"/>
      <c r="AG365"/>
      <c r="AH365"/>
      <c r="AI365"/>
    </row>
    <row r="366" spans="1:35" x14ac:dyDescent="0.25">
      <c r="A366" t="s">
        <v>391</v>
      </c>
      <c r="B366" t="s">
        <v>18</v>
      </c>
      <c r="C366" t="s">
        <v>392</v>
      </c>
      <c r="D366" t="s">
        <v>423</v>
      </c>
      <c r="E366">
        <v>7998261</v>
      </c>
      <c r="F366" t="s">
        <v>324</v>
      </c>
      <c r="G366" t="s">
        <v>22</v>
      </c>
      <c r="H366" t="s">
        <v>23</v>
      </c>
      <c r="I366" s="1"/>
      <c r="J366" s="1">
        <v>43963</v>
      </c>
      <c r="K366" s="11">
        <f>+Excel_519CONDOR[[#This Row],[Fx.r]]</f>
        <v>43963</v>
      </c>
      <c r="L366" s="1">
        <v>43872</v>
      </c>
      <c r="M366" s="1"/>
      <c r="N366" s="1">
        <v>44035</v>
      </c>
      <c r="O366" s="1">
        <v>44054</v>
      </c>
      <c r="P366" s="1" t="s">
        <v>24</v>
      </c>
      <c r="Q366" t="s">
        <v>24</v>
      </c>
      <c r="R366" t="s">
        <v>25</v>
      </c>
      <c r="S366" t="s">
        <v>3633</v>
      </c>
      <c r="T366" s="5">
        <v>454.51000377349555</v>
      </c>
      <c r="U366" s="5">
        <v>438.00998705625534</v>
      </c>
      <c r="V366" s="5">
        <v>72.470001459121704</v>
      </c>
      <c r="W366" s="5">
        <v>964.9899922888726</v>
      </c>
      <c r="X366" s="6">
        <f>+Excel_519CONDOR[[#This Row],[Ptos.Total]]-Excel_519CONDOR[[#This Row],[Ptos.PO]]</f>
        <v>255.73679228887249</v>
      </c>
      <c r="Y366" s="6">
        <v>709.25320000000011</v>
      </c>
      <c r="Z366" s="6">
        <v>704.13620000000139</v>
      </c>
      <c r="AA366" s="5">
        <f>+Excel_519CONDOR[[#This Row],[Ptos.Total]]-Excel_519CONDOR[[#This Row],[Ptos.Nilo]]</f>
        <v>260.8537922888712</v>
      </c>
      <c r="AB366"/>
      <c r="AC366"/>
      <c r="AD366"/>
      <c r="AE366"/>
      <c r="AF366"/>
      <c r="AG366"/>
      <c r="AH366"/>
      <c r="AI366"/>
    </row>
    <row r="367" spans="1:35" x14ac:dyDescent="0.25">
      <c r="A367" t="s">
        <v>391</v>
      </c>
      <c r="B367" t="s">
        <v>18</v>
      </c>
      <c r="C367" t="s">
        <v>392</v>
      </c>
      <c r="D367" t="s">
        <v>424</v>
      </c>
      <c r="E367">
        <v>8003685</v>
      </c>
      <c r="F367" t="s">
        <v>425</v>
      </c>
      <c r="G367" t="s">
        <v>29</v>
      </c>
      <c r="H367" t="s">
        <v>30</v>
      </c>
      <c r="I367" s="1"/>
      <c r="J367" s="1">
        <v>44049</v>
      </c>
      <c r="K367" s="11">
        <f>+Excel_519CONDOR[[#This Row],[Fx.r]]</f>
        <v>44049</v>
      </c>
      <c r="L367" s="1">
        <v>43896</v>
      </c>
      <c r="M367" s="1"/>
      <c r="N367" s="1">
        <v>44361</v>
      </c>
      <c r="O367" s="1">
        <v>44375</v>
      </c>
      <c r="P367" s="1" t="s">
        <v>24</v>
      </c>
      <c r="Q367" t="s">
        <v>24</v>
      </c>
      <c r="R367" t="s">
        <v>25</v>
      </c>
      <c r="S367" t="s">
        <v>3632</v>
      </c>
      <c r="T367" s="5">
        <v>765.64000228792429</v>
      </c>
      <c r="U367" s="5">
        <v>318.0399906039238</v>
      </c>
      <c r="V367" s="5">
        <v>165.58999872207642</v>
      </c>
      <c r="W367" s="5">
        <v>1249.2699916139245</v>
      </c>
      <c r="X367" s="6">
        <f>+Excel_519CONDOR[[#This Row],[Ptos.Total]]-Excel_519CONDOR[[#This Row],[Ptos.PO]]</f>
        <v>158.76779161392415</v>
      </c>
      <c r="Y367" s="6">
        <v>1090.5022000000004</v>
      </c>
      <c r="Z367" s="6">
        <v>1090.5021999999988</v>
      </c>
      <c r="AA367" s="5">
        <f>+Excel_519CONDOR[[#This Row],[Ptos.Total]]-Excel_519CONDOR[[#This Row],[Ptos.Nilo]]</f>
        <v>158.76779161392574</v>
      </c>
      <c r="AB367"/>
      <c r="AC367"/>
      <c r="AD367"/>
      <c r="AE367"/>
      <c r="AF367"/>
      <c r="AG367"/>
      <c r="AH367"/>
      <c r="AI367"/>
    </row>
    <row r="368" spans="1:35" x14ac:dyDescent="0.25">
      <c r="A368" t="s">
        <v>391</v>
      </c>
      <c r="B368" t="s">
        <v>18</v>
      </c>
      <c r="C368" t="s">
        <v>392</v>
      </c>
      <c r="D368" t="s">
        <v>426</v>
      </c>
      <c r="E368">
        <v>7927100</v>
      </c>
      <c r="F368" t="s">
        <v>115</v>
      </c>
      <c r="G368" t="s">
        <v>22</v>
      </c>
      <c r="H368" t="s">
        <v>23</v>
      </c>
      <c r="I368" s="1"/>
      <c r="J368" s="1">
        <v>43798</v>
      </c>
      <c r="K368" s="11">
        <f>+Excel_519CONDOR[[#This Row],[Fx.r]]</f>
        <v>43798</v>
      </c>
      <c r="L368" s="1">
        <v>43867</v>
      </c>
      <c r="M368" s="1"/>
      <c r="N368" s="1">
        <v>44067</v>
      </c>
      <c r="O368" s="1">
        <v>44081</v>
      </c>
      <c r="P368" s="1" t="s">
        <v>24</v>
      </c>
      <c r="Q368" t="s">
        <v>24</v>
      </c>
      <c r="R368" t="s">
        <v>25</v>
      </c>
      <c r="S368" t="s">
        <v>3634</v>
      </c>
      <c r="T368" s="5">
        <v>239.58999933674932</v>
      </c>
      <c r="U368" s="5">
        <v>70.359997928142548</v>
      </c>
      <c r="V368" s="5">
        <v>46.170001029968262</v>
      </c>
      <c r="W368" s="5">
        <v>356.11999829486012</v>
      </c>
      <c r="X368" s="6">
        <f>+Excel_519CONDOR[[#This Row],[Ptos.Total]]-Excel_519CONDOR[[#This Row],[Ptos.PO]]</f>
        <v>355.51399829486013</v>
      </c>
      <c r="Y368" s="6">
        <v>0.60599999999999998</v>
      </c>
      <c r="Z368" s="6">
        <v>269.90249999999997</v>
      </c>
      <c r="AA368" s="5">
        <f>+Excel_519CONDOR[[#This Row],[Ptos.Total]]-Excel_519CONDOR[[#This Row],[Ptos.Nilo]]</f>
        <v>86.21749829486015</v>
      </c>
      <c r="AB368"/>
      <c r="AC368"/>
      <c r="AD368"/>
      <c r="AE368"/>
      <c r="AF368"/>
      <c r="AG368"/>
      <c r="AH368"/>
      <c r="AI368"/>
    </row>
    <row r="369" spans="1:35" x14ac:dyDescent="0.25">
      <c r="A369" t="s">
        <v>391</v>
      </c>
      <c r="B369" t="s">
        <v>18</v>
      </c>
      <c r="C369" t="s">
        <v>392</v>
      </c>
      <c r="D369" t="s">
        <v>427</v>
      </c>
      <c r="E369">
        <v>7927105</v>
      </c>
      <c r="F369" t="s">
        <v>115</v>
      </c>
      <c r="G369" t="s">
        <v>22</v>
      </c>
      <c r="H369" t="s">
        <v>23</v>
      </c>
      <c r="I369" s="1"/>
      <c r="J369" s="1">
        <v>43798</v>
      </c>
      <c r="K369" s="11">
        <f>+Excel_519CONDOR[[#This Row],[Fx.r]]</f>
        <v>43798</v>
      </c>
      <c r="L369" s="1">
        <v>43867</v>
      </c>
      <c r="M369" s="1"/>
      <c r="N369" s="1">
        <v>44067</v>
      </c>
      <c r="O369" s="1">
        <v>44081</v>
      </c>
      <c r="P369" s="1" t="s">
        <v>24</v>
      </c>
      <c r="Q369" t="s">
        <v>24</v>
      </c>
      <c r="R369" t="s">
        <v>25</v>
      </c>
      <c r="S369" t="s">
        <v>3634</v>
      </c>
      <c r="T369" s="5">
        <v>207.06999872624874</v>
      </c>
      <c r="U369" s="5">
        <v>0.69999998807907104</v>
      </c>
      <c r="V369" s="5">
        <v>33.530000686645508</v>
      </c>
      <c r="W369" s="5">
        <v>241.29999940097332</v>
      </c>
      <c r="X369" s="6">
        <f>+Excel_519CONDOR[[#This Row],[Ptos.Total]]-Excel_519CONDOR[[#This Row],[Ptos.PO]]</f>
        <v>241.29999940097332</v>
      </c>
      <c r="Y369" s="6">
        <v>0</v>
      </c>
      <c r="Z369" s="6">
        <v>242.84639999999996</v>
      </c>
      <c r="AA369" s="5">
        <f>+Excel_519CONDOR[[#This Row],[Ptos.Total]]-Excel_519CONDOR[[#This Row],[Ptos.Nilo]]</f>
        <v>-1.5464005990266401</v>
      </c>
      <c r="AB369"/>
      <c r="AC369"/>
      <c r="AD369"/>
      <c r="AE369"/>
      <c r="AF369"/>
      <c r="AG369"/>
      <c r="AH369"/>
      <c r="AI369"/>
    </row>
    <row r="370" spans="1:35" x14ac:dyDescent="0.25">
      <c r="A370" t="s">
        <v>391</v>
      </c>
      <c r="B370" t="s">
        <v>18</v>
      </c>
      <c r="C370" t="s">
        <v>392</v>
      </c>
      <c r="D370" t="s">
        <v>428</v>
      </c>
      <c r="E370">
        <v>8003692</v>
      </c>
      <c r="F370" t="s">
        <v>115</v>
      </c>
      <c r="G370" t="s">
        <v>22</v>
      </c>
      <c r="H370" t="s">
        <v>23</v>
      </c>
      <c r="I370" s="1"/>
      <c r="J370" s="1">
        <v>43962</v>
      </c>
      <c r="K370" s="11">
        <f>+Excel_519CONDOR[[#This Row],[Fx.r]]</f>
        <v>43962</v>
      </c>
      <c r="L370" s="1">
        <v>44054</v>
      </c>
      <c r="M370" s="1"/>
      <c r="N370" s="1">
        <v>44147</v>
      </c>
      <c r="O370" s="1">
        <v>44155</v>
      </c>
      <c r="P370" s="1" t="s">
        <v>24</v>
      </c>
      <c r="Q370" t="s">
        <v>24</v>
      </c>
      <c r="R370" t="s">
        <v>25</v>
      </c>
      <c r="S370" t="s">
        <v>3635</v>
      </c>
      <c r="T370" s="5">
        <v>88.280000619590282</v>
      </c>
      <c r="U370" s="5">
        <v>81.969997584819794</v>
      </c>
      <c r="V370" s="5">
        <v>29.775000333786011</v>
      </c>
      <c r="W370" s="5">
        <v>200.02499853819609</v>
      </c>
      <c r="X370" s="6">
        <f>+Excel_519CONDOR[[#This Row],[Ptos.Total]]-Excel_519CONDOR[[#This Row],[Ptos.PO]]</f>
        <v>36.578998538196089</v>
      </c>
      <c r="Y370" s="6">
        <v>163.446</v>
      </c>
      <c r="Z370" s="6">
        <v>163.44599999999991</v>
      </c>
      <c r="AA370" s="5">
        <f>+Excel_519CONDOR[[#This Row],[Ptos.Total]]-Excel_519CONDOR[[#This Row],[Ptos.Nilo]]</f>
        <v>36.578998538196174</v>
      </c>
      <c r="AB370"/>
      <c r="AC370"/>
      <c r="AD370"/>
      <c r="AE370"/>
      <c r="AF370"/>
      <c r="AG370"/>
      <c r="AH370"/>
      <c r="AI370"/>
    </row>
    <row r="371" spans="1:35" x14ac:dyDescent="0.25">
      <c r="A371" t="s">
        <v>391</v>
      </c>
      <c r="B371" t="s">
        <v>18</v>
      </c>
      <c r="C371" t="s">
        <v>392</v>
      </c>
      <c r="D371" t="s">
        <v>429</v>
      </c>
      <c r="E371">
        <v>8037999</v>
      </c>
      <c r="F371" t="s">
        <v>115</v>
      </c>
      <c r="G371" t="s">
        <v>22</v>
      </c>
      <c r="H371" t="s">
        <v>23</v>
      </c>
      <c r="I371" s="1"/>
      <c r="J371" s="1">
        <v>43896</v>
      </c>
      <c r="K371" s="11">
        <f>+Excel_519CONDOR[[#This Row],[Fx.r]]</f>
        <v>43896</v>
      </c>
      <c r="L371" s="1">
        <v>43902</v>
      </c>
      <c r="M371" s="1"/>
      <c r="N371" s="1">
        <v>44161</v>
      </c>
      <c r="O371" s="1">
        <v>44172</v>
      </c>
      <c r="P371" s="1" t="s">
        <v>24</v>
      </c>
      <c r="Q371" t="s">
        <v>24</v>
      </c>
      <c r="R371" t="s">
        <v>25</v>
      </c>
      <c r="S371" t="s">
        <v>3631</v>
      </c>
      <c r="T371" s="5">
        <v>429.77999712526798</v>
      </c>
      <c r="U371" s="5">
        <v>70.359997928142548</v>
      </c>
      <c r="V371" s="5">
        <v>31.010000705718994</v>
      </c>
      <c r="W371" s="5">
        <v>531.14999575912952</v>
      </c>
      <c r="X371" s="6">
        <f>+Excel_519CONDOR[[#This Row],[Ptos.Total]]-Excel_519CONDOR[[#This Row],[Ptos.PO]]</f>
        <v>149.23939575912948</v>
      </c>
      <c r="Y371" s="6">
        <v>381.91060000000004</v>
      </c>
      <c r="Z371" s="6">
        <v>381.91060000000022</v>
      </c>
      <c r="AA371" s="5">
        <f>+Excel_519CONDOR[[#This Row],[Ptos.Total]]-Excel_519CONDOR[[#This Row],[Ptos.Nilo]]</f>
        <v>149.23939575912931</v>
      </c>
      <c r="AB371"/>
      <c r="AC371"/>
      <c r="AD371"/>
      <c r="AE371"/>
      <c r="AF371"/>
      <c r="AG371"/>
      <c r="AH371"/>
      <c r="AI371"/>
    </row>
    <row r="372" spans="1:35" x14ac:dyDescent="0.25">
      <c r="A372" t="s">
        <v>391</v>
      </c>
      <c r="B372" t="s">
        <v>104</v>
      </c>
      <c r="C372" t="s">
        <v>392</v>
      </c>
      <c r="D372" t="s">
        <v>430</v>
      </c>
      <c r="E372">
        <v>8054180</v>
      </c>
      <c r="F372" t="s">
        <v>425</v>
      </c>
      <c r="G372" t="s">
        <v>29</v>
      </c>
      <c r="H372" t="s">
        <v>30</v>
      </c>
      <c r="I372" s="1"/>
      <c r="J372" s="1">
        <v>44222</v>
      </c>
      <c r="K372" s="11">
        <f>+Excel_519CONDOR[[#This Row],[Fx.r]]</f>
        <v>44222</v>
      </c>
      <c r="L372" s="1">
        <v>44028</v>
      </c>
      <c r="M372" s="1"/>
      <c r="N372" s="1">
        <v>44251</v>
      </c>
      <c r="O372" s="1">
        <v>44284</v>
      </c>
      <c r="P372" s="1" t="s">
        <v>24</v>
      </c>
      <c r="Q372" t="s">
        <v>24</v>
      </c>
      <c r="R372" t="s">
        <v>25</v>
      </c>
      <c r="S372" t="s">
        <v>3631</v>
      </c>
      <c r="T372" s="5">
        <v>5041.1894451641274</v>
      </c>
      <c r="U372" s="5">
        <v>144.49999928474426</v>
      </c>
      <c r="V372" s="5">
        <v>0</v>
      </c>
      <c r="W372" s="5">
        <v>5185.6894444488717</v>
      </c>
      <c r="X372" s="6">
        <f>+Excel_519CONDOR[[#This Row],[Ptos.Total]]-Excel_519CONDOR[[#This Row],[Ptos.PO]]</f>
        <v>14.9694444488714</v>
      </c>
      <c r="Y372" s="6">
        <v>5170.72</v>
      </c>
      <c r="Z372" s="6">
        <v>5168.8873999999987</v>
      </c>
      <c r="AA372" s="5">
        <f>+Excel_519CONDOR[[#This Row],[Ptos.Total]]-Excel_519CONDOR[[#This Row],[Ptos.Nilo]]</f>
        <v>16.802044448872948</v>
      </c>
      <c r="AB372"/>
      <c r="AC372"/>
      <c r="AD372"/>
      <c r="AE372"/>
      <c r="AF372"/>
      <c r="AG372"/>
      <c r="AH372"/>
      <c r="AI372"/>
    </row>
    <row r="373" spans="1:35" x14ac:dyDescent="0.25">
      <c r="A373" t="s">
        <v>391</v>
      </c>
      <c r="B373" t="s">
        <v>67</v>
      </c>
      <c r="C373" t="s">
        <v>392</v>
      </c>
      <c r="D373" t="s">
        <v>431</v>
      </c>
      <c r="E373">
        <v>1883862</v>
      </c>
      <c r="F373" t="s">
        <v>432</v>
      </c>
      <c r="G373" t="s">
        <v>70</v>
      </c>
      <c r="H373" t="s">
        <v>71</v>
      </c>
      <c r="I373" s="1">
        <v>43844</v>
      </c>
      <c r="J373" s="1">
        <v>43875</v>
      </c>
      <c r="K373" s="11">
        <f>+Excel_519CONDOR[[#This Row],[Fx.r]]</f>
        <v>43875</v>
      </c>
      <c r="L373" s="1">
        <v>43937</v>
      </c>
      <c r="M373" s="1"/>
      <c r="N373" s="1">
        <v>45013</v>
      </c>
      <c r="O373" s="1">
        <v>45050</v>
      </c>
      <c r="P373" s="1" t="s">
        <v>24</v>
      </c>
      <c r="Q373" t="s">
        <v>24</v>
      </c>
      <c r="R373" t="s">
        <v>25</v>
      </c>
      <c r="S373" t="s">
        <v>3636</v>
      </c>
      <c r="T373" s="5">
        <v>0</v>
      </c>
      <c r="U373" s="5">
        <v>0</v>
      </c>
      <c r="V373" s="5">
        <v>0</v>
      </c>
      <c r="W373" s="5">
        <v>0</v>
      </c>
      <c r="X373" s="6">
        <f>+Excel_519CONDOR[[#This Row],[Ptos.Total]]-Excel_519CONDOR[[#This Row],[Ptos.PO]]</f>
        <v>-9.2125620000000001</v>
      </c>
      <c r="Y373" s="6">
        <v>9.2125620000000001</v>
      </c>
      <c r="Z373" s="6">
        <v>8.1624719999999993</v>
      </c>
      <c r="AA373" s="5">
        <f>+Excel_519CONDOR[[#This Row],[Ptos.Total]]-Excel_519CONDOR[[#This Row],[Ptos.Nilo]]</f>
        <v>-8.1624719999999993</v>
      </c>
      <c r="AB373"/>
      <c r="AC373"/>
      <c r="AD373"/>
      <c r="AE373"/>
      <c r="AF373"/>
      <c r="AG373"/>
      <c r="AH373"/>
      <c r="AI373"/>
    </row>
    <row r="374" spans="1:35" x14ac:dyDescent="0.25">
      <c r="A374" t="s">
        <v>391</v>
      </c>
      <c r="B374" t="s">
        <v>67</v>
      </c>
      <c r="C374" t="s">
        <v>392</v>
      </c>
      <c r="D374" t="s">
        <v>433</v>
      </c>
      <c r="E374">
        <v>1864909</v>
      </c>
      <c r="F374" t="s">
        <v>434</v>
      </c>
      <c r="G374" t="s">
        <v>22</v>
      </c>
      <c r="H374" t="s">
        <v>23</v>
      </c>
      <c r="I374" s="1">
        <v>43844</v>
      </c>
      <c r="J374" s="1">
        <v>43857</v>
      </c>
      <c r="K374" s="11">
        <f>+Excel_519CONDOR[[#This Row],[Fx.r]]</f>
        <v>43857</v>
      </c>
      <c r="L374" s="1">
        <v>43964</v>
      </c>
      <c r="M374" s="1"/>
      <c r="N374" s="1">
        <v>44054</v>
      </c>
      <c r="O374" s="1">
        <v>44075</v>
      </c>
      <c r="P374" s="1" t="s">
        <v>24</v>
      </c>
      <c r="Q374" t="s">
        <v>24</v>
      </c>
      <c r="R374" t="s">
        <v>25</v>
      </c>
      <c r="S374" t="s">
        <v>3635</v>
      </c>
      <c r="T374" s="5">
        <v>0</v>
      </c>
      <c r="U374" s="5">
        <v>0</v>
      </c>
      <c r="V374" s="5">
        <v>0</v>
      </c>
      <c r="W374" s="5">
        <v>0</v>
      </c>
      <c r="X374" s="6">
        <f>+Excel_519CONDOR[[#This Row],[Ptos.Total]]-Excel_519CONDOR[[#This Row],[Ptos.PO]]</f>
        <v>-28.176648043000707</v>
      </c>
      <c r="Y374" s="6">
        <v>28.176648043000707</v>
      </c>
      <c r="Z374" s="6">
        <v>28.014848000000004</v>
      </c>
      <c r="AA374" s="5">
        <f>+Excel_519CONDOR[[#This Row],[Ptos.Total]]-Excel_519CONDOR[[#This Row],[Ptos.Nilo]]</f>
        <v>-28.014848000000004</v>
      </c>
      <c r="AB374"/>
      <c r="AC374"/>
      <c r="AD374"/>
      <c r="AE374"/>
      <c r="AF374"/>
      <c r="AG374"/>
      <c r="AH374"/>
      <c r="AI374"/>
    </row>
    <row r="375" spans="1:35" x14ac:dyDescent="0.25">
      <c r="A375" t="s">
        <v>391</v>
      </c>
      <c r="B375" t="s">
        <v>104</v>
      </c>
      <c r="C375" t="s">
        <v>392</v>
      </c>
      <c r="D375" t="s">
        <v>435</v>
      </c>
      <c r="E375">
        <v>8090372</v>
      </c>
      <c r="F375" t="s">
        <v>324</v>
      </c>
      <c r="G375" t="s">
        <v>22</v>
      </c>
      <c r="H375" t="s">
        <v>23</v>
      </c>
      <c r="I375" s="1"/>
      <c r="J375" s="1">
        <v>43980</v>
      </c>
      <c r="K375" s="11">
        <f>+Excel_519CONDOR[[#This Row],[Fx.r]]</f>
        <v>43980</v>
      </c>
      <c r="L375" s="1">
        <v>44061</v>
      </c>
      <c r="M375" s="1"/>
      <c r="N375" s="1">
        <v>44400</v>
      </c>
      <c r="O375" s="1">
        <v>44673</v>
      </c>
      <c r="P375" s="1" t="s">
        <v>24</v>
      </c>
      <c r="Q375" t="s">
        <v>24</v>
      </c>
      <c r="R375" t="s">
        <v>25</v>
      </c>
      <c r="S375" t="s">
        <v>3631</v>
      </c>
      <c r="T375" s="5">
        <v>3631.4269883923735</v>
      </c>
      <c r="U375" s="5">
        <v>0</v>
      </c>
      <c r="V375" s="5">
        <v>0</v>
      </c>
      <c r="W375" s="5">
        <v>3631.4269883923735</v>
      </c>
      <c r="X375" s="6">
        <f>+Excel_519CONDOR[[#This Row],[Ptos.Total]]-Excel_519CONDOR[[#This Row],[Ptos.PO]]</f>
        <v>164.44488839237374</v>
      </c>
      <c r="Y375" s="6">
        <v>3466.9820999999997</v>
      </c>
      <c r="Z375" s="6">
        <v>3466.9820999999997</v>
      </c>
      <c r="AA375" s="5">
        <f>+Excel_519CONDOR[[#This Row],[Ptos.Total]]-Excel_519CONDOR[[#This Row],[Ptos.Nilo]]</f>
        <v>164.44488839237374</v>
      </c>
      <c r="AB375"/>
      <c r="AC375"/>
      <c r="AD375"/>
      <c r="AE375"/>
      <c r="AF375"/>
      <c r="AG375"/>
      <c r="AH375"/>
      <c r="AI375"/>
    </row>
    <row r="376" spans="1:35" x14ac:dyDescent="0.25">
      <c r="A376" t="s">
        <v>391</v>
      </c>
      <c r="B376" t="s">
        <v>436</v>
      </c>
      <c r="C376" t="s">
        <v>392</v>
      </c>
      <c r="D376" t="s">
        <v>437</v>
      </c>
      <c r="E376">
        <v>8091917</v>
      </c>
      <c r="F376" t="s">
        <v>438</v>
      </c>
      <c r="G376" t="s">
        <v>70</v>
      </c>
      <c r="H376" t="s">
        <v>71</v>
      </c>
      <c r="I376" s="1"/>
      <c r="J376" s="1">
        <v>43873</v>
      </c>
      <c r="K376" s="11">
        <f>+Excel_519CONDOR[[#This Row],[Fx.r]]</f>
        <v>43873</v>
      </c>
      <c r="L376" s="1">
        <v>43874</v>
      </c>
      <c r="M376" s="1"/>
      <c r="N376" s="1">
        <v>43951</v>
      </c>
      <c r="O376" s="1">
        <v>43984</v>
      </c>
      <c r="P376" s="1" t="s">
        <v>24</v>
      </c>
      <c r="Q376" t="s">
        <v>24</v>
      </c>
      <c r="R376" t="s">
        <v>25</v>
      </c>
      <c r="S376" t="s">
        <v>25</v>
      </c>
      <c r="T376" s="5">
        <v>0</v>
      </c>
      <c r="U376" s="5">
        <v>0</v>
      </c>
      <c r="V376" s="5">
        <v>0</v>
      </c>
      <c r="W376" s="5">
        <v>0</v>
      </c>
      <c r="X376" s="6">
        <f>+Excel_519CONDOR[[#This Row],[Ptos.Total]]-Excel_519CONDOR[[#This Row],[Ptos.PO]]</f>
        <v>0</v>
      </c>
      <c r="Y376" s="6">
        <v>0</v>
      </c>
      <c r="Z376" s="6">
        <v>3.5999999999999996</v>
      </c>
      <c r="AA376" s="5">
        <f>+Excel_519CONDOR[[#This Row],[Ptos.Total]]-Excel_519CONDOR[[#This Row],[Ptos.Nilo]]</f>
        <v>-3.5999999999999996</v>
      </c>
      <c r="AB376"/>
      <c r="AC376"/>
      <c r="AD376"/>
      <c r="AE376"/>
      <c r="AF376"/>
      <c r="AG376"/>
      <c r="AH376"/>
      <c r="AI376"/>
    </row>
    <row r="377" spans="1:35" x14ac:dyDescent="0.25">
      <c r="A377" t="s">
        <v>391</v>
      </c>
      <c r="B377" t="s">
        <v>67</v>
      </c>
      <c r="C377" t="s">
        <v>392</v>
      </c>
      <c r="D377" t="s">
        <v>439</v>
      </c>
      <c r="E377">
        <v>1863894</v>
      </c>
      <c r="F377" t="s">
        <v>440</v>
      </c>
      <c r="G377" t="s">
        <v>29</v>
      </c>
      <c r="H377" t="s">
        <v>30</v>
      </c>
      <c r="I377" s="1">
        <v>43683</v>
      </c>
      <c r="J377" s="1">
        <v>43881</v>
      </c>
      <c r="K377" s="11">
        <f>+Excel_519CONDOR[[#This Row],[Fx.r]]</f>
        <v>43881</v>
      </c>
      <c r="L377" s="1">
        <v>43948</v>
      </c>
      <c r="M377" s="1"/>
      <c r="N377" s="1">
        <v>44147</v>
      </c>
      <c r="O377" s="1">
        <v>44168</v>
      </c>
      <c r="P377" s="1" t="s">
        <v>24</v>
      </c>
      <c r="Q377" t="s">
        <v>24</v>
      </c>
      <c r="R377" t="s">
        <v>25</v>
      </c>
      <c r="S377" t="s">
        <v>3634</v>
      </c>
      <c r="T377" s="5">
        <v>0</v>
      </c>
      <c r="U377" s="5">
        <v>0</v>
      </c>
      <c r="V377" s="5">
        <v>0</v>
      </c>
      <c r="W377" s="5">
        <v>0</v>
      </c>
      <c r="X377" s="6">
        <f>+Excel_519CONDOR[[#This Row],[Ptos.Total]]-Excel_519CONDOR[[#This Row],[Ptos.PO]]</f>
        <v>-67.513512034255271</v>
      </c>
      <c r="Y377" s="6">
        <v>67.513512034255271</v>
      </c>
      <c r="Z377" s="6">
        <v>72.926496000000014</v>
      </c>
      <c r="AA377" s="5">
        <f>+Excel_519CONDOR[[#This Row],[Ptos.Total]]-Excel_519CONDOR[[#This Row],[Ptos.Nilo]]</f>
        <v>-72.926496000000014</v>
      </c>
      <c r="AB377"/>
      <c r="AC377"/>
      <c r="AD377"/>
      <c r="AE377"/>
      <c r="AF377"/>
      <c r="AG377"/>
      <c r="AH377"/>
      <c r="AI377"/>
    </row>
    <row r="378" spans="1:35" x14ac:dyDescent="0.25">
      <c r="A378" t="s">
        <v>391</v>
      </c>
      <c r="B378" t="s">
        <v>67</v>
      </c>
      <c r="C378" t="s">
        <v>392</v>
      </c>
      <c r="D378" t="s">
        <v>441</v>
      </c>
      <c r="E378">
        <v>1883863</v>
      </c>
      <c r="F378" t="s">
        <v>434</v>
      </c>
      <c r="G378" t="s">
        <v>22</v>
      </c>
      <c r="H378" t="s">
        <v>23</v>
      </c>
      <c r="I378" s="1">
        <v>43844</v>
      </c>
      <c r="J378" s="1">
        <v>43969</v>
      </c>
      <c r="K378" s="11">
        <f>+Excel_519CONDOR[[#This Row],[Fx.r]]</f>
        <v>43969</v>
      </c>
      <c r="L378" s="1">
        <v>44012</v>
      </c>
      <c r="M378" s="1"/>
      <c r="N378" s="1">
        <v>44111</v>
      </c>
      <c r="O378" s="1">
        <v>44140</v>
      </c>
      <c r="P378" s="1" t="s">
        <v>24</v>
      </c>
      <c r="Q378" t="s">
        <v>24</v>
      </c>
      <c r="R378" t="s">
        <v>25</v>
      </c>
      <c r="S378" t="s">
        <v>3634</v>
      </c>
      <c r="T378" s="5">
        <v>0</v>
      </c>
      <c r="U378" s="5">
        <v>0</v>
      </c>
      <c r="V378" s="5">
        <v>0</v>
      </c>
      <c r="W378" s="5">
        <v>0</v>
      </c>
      <c r="X378" s="6">
        <f>+Excel_519CONDOR[[#This Row],[Ptos.Total]]-Excel_519CONDOR[[#This Row],[Ptos.PO]]</f>
        <v>-61.712803254118569</v>
      </c>
      <c r="Y378" s="6">
        <v>61.712803254118569</v>
      </c>
      <c r="Z378" s="6">
        <v>61.389071999999999</v>
      </c>
      <c r="AA378" s="5">
        <f>+Excel_519CONDOR[[#This Row],[Ptos.Total]]-Excel_519CONDOR[[#This Row],[Ptos.Nilo]]</f>
        <v>-61.389071999999999</v>
      </c>
      <c r="AB378"/>
      <c r="AC378"/>
      <c r="AD378"/>
      <c r="AE378"/>
      <c r="AF378"/>
      <c r="AG378"/>
      <c r="AH378"/>
      <c r="AI378"/>
    </row>
    <row r="379" spans="1:35" x14ac:dyDescent="0.25">
      <c r="A379" t="s">
        <v>391</v>
      </c>
      <c r="B379" t="s">
        <v>18</v>
      </c>
      <c r="C379" t="s">
        <v>392</v>
      </c>
      <c r="D379" t="s">
        <v>442</v>
      </c>
      <c r="E379">
        <v>8065894</v>
      </c>
      <c r="F379" t="s">
        <v>115</v>
      </c>
      <c r="G379" t="s">
        <v>22</v>
      </c>
      <c r="H379" t="s">
        <v>23</v>
      </c>
      <c r="I379" s="1"/>
      <c r="J379" s="1">
        <v>43901</v>
      </c>
      <c r="K379" s="11">
        <f>+Excel_519CONDOR[[#This Row],[Fx.r]]</f>
        <v>43901</v>
      </c>
      <c r="L379" s="1">
        <v>43907</v>
      </c>
      <c r="M379" s="1"/>
      <c r="N379" s="1">
        <v>44161</v>
      </c>
      <c r="O379" s="1">
        <v>44172</v>
      </c>
      <c r="P379" s="1" t="s">
        <v>24</v>
      </c>
      <c r="Q379" t="s">
        <v>24</v>
      </c>
      <c r="R379" t="s">
        <v>25</v>
      </c>
      <c r="S379" t="s">
        <v>3631</v>
      </c>
      <c r="T379" s="5">
        <v>646.59000285342336</v>
      </c>
      <c r="U379" s="5">
        <v>395.43998831510544</v>
      </c>
      <c r="V379" s="5">
        <v>68.930001735687256</v>
      </c>
      <c r="W379" s="5">
        <v>1110.9599929042161</v>
      </c>
      <c r="X379" s="6">
        <f>+Excel_519CONDOR[[#This Row],[Ptos.Total]]-Excel_519CONDOR[[#This Row],[Ptos.PO]]</f>
        <v>219.14179290421623</v>
      </c>
      <c r="Y379" s="6">
        <v>891.81819999999982</v>
      </c>
      <c r="Z379" s="6">
        <v>891.81820000000209</v>
      </c>
      <c r="AA379" s="5">
        <f>+Excel_519CONDOR[[#This Row],[Ptos.Total]]-Excel_519CONDOR[[#This Row],[Ptos.Nilo]]</f>
        <v>219.14179290421396</v>
      </c>
      <c r="AB379"/>
      <c r="AC379"/>
      <c r="AD379"/>
      <c r="AE379"/>
      <c r="AF379"/>
      <c r="AG379"/>
      <c r="AH379"/>
      <c r="AI379"/>
    </row>
    <row r="380" spans="1:35" x14ac:dyDescent="0.25">
      <c r="A380" t="s">
        <v>391</v>
      </c>
      <c r="B380" t="s">
        <v>104</v>
      </c>
      <c r="C380" t="s">
        <v>392</v>
      </c>
      <c r="D380" t="s">
        <v>443</v>
      </c>
      <c r="E380">
        <v>8101538</v>
      </c>
      <c r="F380" t="s">
        <v>324</v>
      </c>
      <c r="G380" t="s">
        <v>22</v>
      </c>
      <c r="H380" t="s">
        <v>23</v>
      </c>
      <c r="I380" s="1"/>
      <c r="J380" s="1">
        <v>43917</v>
      </c>
      <c r="K380" s="11">
        <f>+Excel_519CONDOR[[#This Row],[Fx.r]]</f>
        <v>43917</v>
      </c>
      <c r="L380" s="1">
        <v>44294</v>
      </c>
      <c r="M380" s="1"/>
      <c r="N380" s="1">
        <v>44469</v>
      </c>
      <c r="O380" s="1">
        <v>44821</v>
      </c>
      <c r="P380" s="1" t="s">
        <v>24</v>
      </c>
      <c r="Q380" t="s">
        <v>24</v>
      </c>
      <c r="R380" t="s">
        <v>25</v>
      </c>
      <c r="S380" t="s">
        <v>3637</v>
      </c>
      <c r="T380" s="5">
        <v>2675.5549061849179</v>
      </c>
      <c r="U380" s="5">
        <v>0</v>
      </c>
      <c r="V380" s="5">
        <v>0</v>
      </c>
      <c r="W380" s="5">
        <v>2675.5549061849179</v>
      </c>
      <c r="X380" s="6">
        <f>+Excel_519CONDOR[[#This Row],[Ptos.Total]]-Excel_519CONDOR[[#This Row],[Ptos.PO]]</f>
        <v>-118.49089847856112</v>
      </c>
      <c r="Y380" s="6">
        <v>2794.045804663479</v>
      </c>
      <c r="Z380" s="6">
        <v>2794.0457999999999</v>
      </c>
      <c r="AA380" s="5">
        <f>+Excel_519CONDOR[[#This Row],[Ptos.Total]]-Excel_519CONDOR[[#This Row],[Ptos.Nilo]]</f>
        <v>-118.49089381508202</v>
      </c>
      <c r="AB380"/>
      <c r="AC380"/>
      <c r="AD380"/>
      <c r="AE380"/>
      <c r="AF380"/>
      <c r="AG380"/>
      <c r="AH380"/>
      <c r="AI380"/>
    </row>
    <row r="381" spans="1:35" x14ac:dyDescent="0.25">
      <c r="A381" t="s">
        <v>391</v>
      </c>
      <c r="B381" t="s">
        <v>104</v>
      </c>
      <c r="C381" t="s">
        <v>392</v>
      </c>
      <c r="D381" t="s">
        <v>444</v>
      </c>
      <c r="E381">
        <v>8103335</v>
      </c>
      <c r="F381" t="s">
        <v>324</v>
      </c>
      <c r="G381" t="s">
        <v>22</v>
      </c>
      <c r="H381" t="s">
        <v>23</v>
      </c>
      <c r="I381" s="1"/>
      <c r="J381" s="1">
        <v>44025</v>
      </c>
      <c r="K381" s="11">
        <f>+Excel_519CONDOR[[#This Row],[Fx.r]]</f>
        <v>44025</v>
      </c>
      <c r="L381" s="1">
        <v>44274</v>
      </c>
      <c r="M381" s="1"/>
      <c r="N381" s="1">
        <v>44400</v>
      </c>
      <c r="O381" s="1">
        <v>44439</v>
      </c>
      <c r="P381" s="1" t="s">
        <v>24</v>
      </c>
      <c r="Q381" t="s">
        <v>24</v>
      </c>
      <c r="R381" t="s">
        <v>25</v>
      </c>
      <c r="S381" t="s">
        <v>3634</v>
      </c>
      <c r="T381" s="5">
        <v>837.27999981865287</v>
      </c>
      <c r="U381" s="5">
        <v>0</v>
      </c>
      <c r="V381" s="5">
        <v>0</v>
      </c>
      <c r="W381" s="5">
        <v>837.27999981865287</v>
      </c>
      <c r="X381" s="6">
        <f>+Excel_519CONDOR[[#This Row],[Ptos.Total]]-Excel_519CONDOR[[#This Row],[Ptos.PO]]</f>
        <v>-1079.5015001813472</v>
      </c>
      <c r="Y381" s="6">
        <v>1916.7815000000001</v>
      </c>
      <c r="Z381" s="6">
        <v>1916.7814999999994</v>
      </c>
      <c r="AA381" s="5">
        <f>+Excel_519CONDOR[[#This Row],[Ptos.Total]]-Excel_519CONDOR[[#This Row],[Ptos.Nilo]]</f>
        <v>-1079.5015001813465</v>
      </c>
      <c r="AB381"/>
      <c r="AC381"/>
      <c r="AD381"/>
      <c r="AE381"/>
      <c r="AF381"/>
      <c r="AG381"/>
      <c r="AH381"/>
      <c r="AI381"/>
    </row>
    <row r="382" spans="1:35" x14ac:dyDescent="0.25">
      <c r="A382" t="s">
        <v>391</v>
      </c>
      <c r="B382" t="s">
        <v>104</v>
      </c>
      <c r="C382" t="s">
        <v>392</v>
      </c>
      <c r="D382" t="s">
        <v>445</v>
      </c>
      <c r="E382">
        <v>8104605</v>
      </c>
      <c r="F382" t="s">
        <v>324</v>
      </c>
      <c r="G382" t="s">
        <v>22</v>
      </c>
      <c r="H382" t="s">
        <v>23</v>
      </c>
      <c r="I382" s="1"/>
      <c r="J382" s="1">
        <v>44280</v>
      </c>
      <c r="K382" s="11">
        <f>+Excel_519CONDOR[[#This Row],[Fx.r]]</f>
        <v>44280</v>
      </c>
      <c r="L382" s="1">
        <v>44474</v>
      </c>
      <c r="M382" s="1"/>
      <c r="N382" s="1">
        <v>44711</v>
      </c>
      <c r="O382" s="1">
        <v>44750</v>
      </c>
      <c r="P382" s="1" t="s">
        <v>24</v>
      </c>
      <c r="Q382" t="s">
        <v>24</v>
      </c>
      <c r="R382" t="s">
        <v>25</v>
      </c>
      <c r="S382" t="s">
        <v>3632</v>
      </c>
      <c r="T382" s="5">
        <v>1546.9615853437663</v>
      </c>
      <c r="U382" s="5">
        <v>0</v>
      </c>
      <c r="V382" s="5">
        <v>0</v>
      </c>
      <c r="W382" s="5">
        <v>1546.9615853437663</v>
      </c>
      <c r="X382" s="6">
        <f>+Excel_519CONDOR[[#This Row],[Ptos.Total]]-Excel_519CONDOR[[#This Row],[Ptos.PO]]</f>
        <v>-284.87801765623408</v>
      </c>
      <c r="Y382" s="6">
        <v>1831.8396030000004</v>
      </c>
      <c r="Z382" s="6">
        <v>1831.8396029999997</v>
      </c>
      <c r="AA382" s="5">
        <f>+Excel_519CONDOR[[#This Row],[Ptos.Total]]-Excel_519CONDOR[[#This Row],[Ptos.Nilo]]</f>
        <v>-284.8780176562334</v>
      </c>
      <c r="AB382"/>
      <c r="AC382"/>
      <c r="AD382"/>
      <c r="AE382"/>
      <c r="AF382"/>
      <c r="AG382"/>
      <c r="AH382"/>
      <c r="AI382"/>
    </row>
    <row r="383" spans="1:35" x14ac:dyDescent="0.25">
      <c r="A383" t="s">
        <v>391</v>
      </c>
      <c r="B383" t="s">
        <v>104</v>
      </c>
      <c r="C383" t="s">
        <v>392</v>
      </c>
      <c r="D383" t="s">
        <v>446</v>
      </c>
      <c r="E383">
        <v>8104591</v>
      </c>
      <c r="F383" t="s">
        <v>324</v>
      </c>
      <c r="G383" t="s">
        <v>22</v>
      </c>
      <c r="H383" t="s">
        <v>23</v>
      </c>
      <c r="I383" s="1"/>
      <c r="J383" s="1">
        <v>43992</v>
      </c>
      <c r="K383" s="11">
        <f>+Excel_519CONDOR[[#This Row],[Fx.r]]</f>
        <v>43992</v>
      </c>
      <c r="L383" s="1">
        <v>44217</v>
      </c>
      <c r="M383" s="1"/>
      <c r="N383" s="1">
        <v>44403</v>
      </c>
      <c r="O383" s="1">
        <v>44435</v>
      </c>
      <c r="P383" s="1" t="s">
        <v>24</v>
      </c>
      <c r="Q383" t="s">
        <v>24</v>
      </c>
      <c r="R383" t="s">
        <v>25</v>
      </c>
      <c r="S383" t="s">
        <v>3632</v>
      </c>
      <c r="T383" s="5">
        <v>1313.7559962145388</v>
      </c>
      <c r="U383" s="5">
        <v>4.4900000095367432</v>
      </c>
      <c r="V383" s="5">
        <v>83.835000038146973</v>
      </c>
      <c r="W383" s="5">
        <v>1402.0809962622225</v>
      </c>
      <c r="X383" s="6">
        <f>+Excel_519CONDOR[[#This Row],[Ptos.Total]]-Excel_519CONDOR[[#This Row],[Ptos.PO]]</f>
        <v>-344.65950373777764</v>
      </c>
      <c r="Y383" s="6">
        <v>1746.7405000000001</v>
      </c>
      <c r="Z383" s="6">
        <v>1746.7404999999999</v>
      </c>
      <c r="AA383" s="5">
        <f>+Excel_519CONDOR[[#This Row],[Ptos.Total]]-Excel_519CONDOR[[#This Row],[Ptos.Nilo]]</f>
        <v>-344.65950373777741</v>
      </c>
      <c r="AB383"/>
      <c r="AC383"/>
      <c r="AD383"/>
      <c r="AE383"/>
      <c r="AF383"/>
      <c r="AG383"/>
      <c r="AH383"/>
      <c r="AI383"/>
    </row>
    <row r="384" spans="1:35" x14ac:dyDescent="0.25">
      <c r="A384" t="s">
        <v>391</v>
      </c>
      <c r="B384" t="s">
        <v>18</v>
      </c>
      <c r="C384" t="s">
        <v>392</v>
      </c>
      <c r="D384" t="s">
        <v>447</v>
      </c>
      <c r="E384">
        <v>8055521</v>
      </c>
      <c r="F384" t="s">
        <v>115</v>
      </c>
      <c r="G384" t="s">
        <v>22</v>
      </c>
      <c r="H384" t="s">
        <v>23</v>
      </c>
      <c r="I384" s="1"/>
      <c r="J384" s="1">
        <v>43915</v>
      </c>
      <c r="K384" s="11">
        <f>+Excel_519CONDOR[[#This Row],[Fx.r]]</f>
        <v>43915</v>
      </c>
      <c r="L384" s="1">
        <v>44294</v>
      </c>
      <c r="M384" s="1"/>
      <c r="N384" s="1">
        <v>44552</v>
      </c>
      <c r="O384" s="1">
        <v>44560</v>
      </c>
      <c r="P384" s="1" t="s">
        <v>24</v>
      </c>
      <c r="Q384" t="s">
        <v>24</v>
      </c>
      <c r="R384" t="s">
        <v>25</v>
      </c>
      <c r="S384" t="s">
        <v>3638</v>
      </c>
      <c r="T384" s="5">
        <v>405.190001308918</v>
      </c>
      <c r="U384" s="5">
        <v>445.7499868273735</v>
      </c>
      <c r="V384" s="5">
        <v>68.930001735687256</v>
      </c>
      <c r="W384" s="5">
        <v>919.86998987197876</v>
      </c>
      <c r="X384" s="6">
        <f>+Excel_519CONDOR[[#This Row],[Ptos.Total]]-Excel_519CONDOR[[#This Row],[Ptos.PO]]</f>
        <v>303.79878988294604</v>
      </c>
      <c r="Y384" s="6">
        <v>616.07119998903272</v>
      </c>
      <c r="Z384" s="6">
        <v>616.07119999999986</v>
      </c>
      <c r="AA384" s="5">
        <f>+Excel_519CONDOR[[#This Row],[Ptos.Total]]-Excel_519CONDOR[[#This Row],[Ptos.Nilo]]</f>
        <v>303.7987898719789</v>
      </c>
      <c r="AB384"/>
      <c r="AC384"/>
      <c r="AD384"/>
      <c r="AE384"/>
      <c r="AF384"/>
      <c r="AG384"/>
      <c r="AH384"/>
      <c r="AI384"/>
    </row>
    <row r="385" spans="1:35" x14ac:dyDescent="0.25">
      <c r="A385" t="s">
        <v>391</v>
      </c>
      <c r="B385" t="s">
        <v>18</v>
      </c>
      <c r="C385" t="s">
        <v>392</v>
      </c>
      <c r="D385" t="s">
        <v>448</v>
      </c>
      <c r="E385">
        <v>8055522</v>
      </c>
      <c r="F385" t="s">
        <v>115</v>
      </c>
      <c r="G385" t="s">
        <v>22</v>
      </c>
      <c r="H385" t="s">
        <v>23</v>
      </c>
      <c r="I385" s="1"/>
      <c r="J385" s="1">
        <v>44293</v>
      </c>
      <c r="K385" s="11">
        <f>+Excel_519CONDOR[[#This Row],[Fx.r]]</f>
        <v>44293</v>
      </c>
      <c r="L385" s="1">
        <v>44294</v>
      </c>
      <c r="M385" s="1"/>
      <c r="N385" s="1">
        <v>44520</v>
      </c>
      <c r="O385" s="1">
        <v>44630</v>
      </c>
      <c r="P385" s="1" t="s">
        <v>24</v>
      </c>
      <c r="Q385" t="s">
        <v>24</v>
      </c>
      <c r="R385" t="s">
        <v>25</v>
      </c>
      <c r="S385" t="s">
        <v>3638</v>
      </c>
      <c r="T385" s="5">
        <v>123.4962006136775</v>
      </c>
      <c r="U385" s="5">
        <v>123.64799690246582</v>
      </c>
      <c r="V385" s="5">
        <v>0</v>
      </c>
      <c r="W385" s="5">
        <v>247.14419751614332</v>
      </c>
      <c r="X385" s="6">
        <f>+Excel_519CONDOR[[#This Row],[Ptos.Total]]-Excel_519CONDOR[[#This Row],[Ptos.PO]]</f>
        <v>41.017812516143323</v>
      </c>
      <c r="Y385" s="6">
        <v>206.126385</v>
      </c>
      <c r="Z385" s="6">
        <v>206.12638500000006</v>
      </c>
      <c r="AA385" s="5">
        <f>+Excel_519CONDOR[[#This Row],[Ptos.Total]]-Excel_519CONDOR[[#This Row],[Ptos.Nilo]]</f>
        <v>41.017812516143266</v>
      </c>
      <c r="AB385"/>
      <c r="AC385"/>
      <c r="AD385"/>
      <c r="AE385"/>
      <c r="AF385"/>
      <c r="AG385"/>
      <c r="AH385"/>
      <c r="AI385"/>
    </row>
    <row r="386" spans="1:35" x14ac:dyDescent="0.25">
      <c r="A386" t="s">
        <v>391</v>
      </c>
      <c r="B386" t="s">
        <v>104</v>
      </c>
      <c r="C386" t="s">
        <v>392</v>
      </c>
      <c r="D386" t="s">
        <v>449</v>
      </c>
      <c r="E386">
        <v>8108383</v>
      </c>
      <c r="F386" t="s">
        <v>324</v>
      </c>
      <c r="G386" t="s">
        <v>22</v>
      </c>
      <c r="H386" t="s">
        <v>23</v>
      </c>
      <c r="I386" s="1"/>
      <c r="J386" s="1">
        <v>44162</v>
      </c>
      <c r="K386" s="11">
        <f>+Excel_519CONDOR[[#This Row],[Fx.r]]</f>
        <v>44162</v>
      </c>
      <c r="L386" s="1">
        <v>44270</v>
      </c>
      <c r="M386" s="1"/>
      <c r="N386" s="1">
        <v>44439</v>
      </c>
      <c r="O386" s="1">
        <v>44462</v>
      </c>
      <c r="P386" s="1" t="s">
        <v>24</v>
      </c>
      <c r="Q386" t="s">
        <v>24</v>
      </c>
      <c r="R386" t="s">
        <v>25</v>
      </c>
      <c r="S386" t="s">
        <v>3639</v>
      </c>
      <c r="T386" s="5">
        <v>1182.9161883721231</v>
      </c>
      <c r="U386" s="5">
        <v>0</v>
      </c>
      <c r="V386" s="5">
        <v>0</v>
      </c>
      <c r="W386" s="5">
        <v>1182.9161883721231</v>
      </c>
      <c r="X386" s="6">
        <f>+Excel_519CONDOR[[#This Row],[Ptos.Total]]-Excel_519CONDOR[[#This Row],[Ptos.PO]]</f>
        <v>-356.10736235351578</v>
      </c>
      <c r="Y386" s="6">
        <v>1539.0235507256389</v>
      </c>
      <c r="Z386" s="6">
        <v>1539.6458499999997</v>
      </c>
      <c r="AA386" s="5">
        <f>+Excel_519CONDOR[[#This Row],[Ptos.Total]]-Excel_519CONDOR[[#This Row],[Ptos.Nilo]]</f>
        <v>-356.72966162787657</v>
      </c>
      <c r="AB386"/>
      <c r="AC386"/>
      <c r="AD386"/>
      <c r="AE386"/>
      <c r="AF386"/>
      <c r="AG386"/>
      <c r="AH386"/>
      <c r="AI386"/>
    </row>
    <row r="387" spans="1:35" x14ac:dyDescent="0.25">
      <c r="A387" t="s">
        <v>391</v>
      </c>
      <c r="B387" t="s">
        <v>67</v>
      </c>
      <c r="C387" t="s">
        <v>392</v>
      </c>
      <c r="D387" t="s">
        <v>450</v>
      </c>
      <c r="E387">
        <v>1864657</v>
      </c>
      <c r="F387" t="s">
        <v>440</v>
      </c>
      <c r="G387" t="s">
        <v>29</v>
      </c>
      <c r="H387" t="s">
        <v>30</v>
      </c>
      <c r="I387" s="1">
        <v>43697</v>
      </c>
      <c r="J387" s="1">
        <v>43844</v>
      </c>
      <c r="K387" s="11">
        <f>+Excel_519CONDOR[[#This Row],[Fx.r]]</f>
        <v>43844</v>
      </c>
      <c r="L387" s="1">
        <v>43948</v>
      </c>
      <c r="M387" s="1"/>
      <c r="N387" s="1">
        <v>44175</v>
      </c>
      <c r="O387" s="1">
        <v>44187</v>
      </c>
      <c r="P387" s="1" t="s">
        <v>24</v>
      </c>
      <c r="Q387" t="s">
        <v>24</v>
      </c>
      <c r="R387" t="s">
        <v>25</v>
      </c>
      <c r="S387" t="s">
        <v>3634</v>
      </c>
      <c r="T387" s="5">
        <v>0</v>
      </c>
      <c r="U387" s="5">
        <v>0</v>
      </c>
      <c r="V387" s="5">
        <v>0</v>
      </c>
      <c r="W387" s="5">
        <v>0</v>
      </c>
      <c r="X387" s="6">
        <f>+Excel_519CONDOR[[#This Row],[Ptos.Total]]-Excel_519CONDOR[[#This Row],[Ptos.PO]]</f>
        <v>-58.030332023376225</v>
      </c>
      <c r="Y387" s="6">
        <v>58.030332023376225</v>
      </c>
      <c r="Z387" s="6">
        <v>60.576132000000001</v>
      </c>
      <c r="AA387" s="5">
        <f>+Excel_519CONDOR[[#This Row],[Ptos.Total]]-Excel_519CONDOR[[#This Row],[Ptos.Nilo]]</f>
        <v>-60.576132000000001</v>
      </c>
      <c r="AB387"/>
      <c r="AC387"/>
      <c r="AD387"/>
      <c r="AE387"/>
      <c r="AF387"/>
      <c r="AG387"/>
      <c r="AH387"/>
      <c r="AI387"/>
    </row>
    <row r="388" spans="1:35" x14ac:dyDescent="0.25">
      <c r="A388" t="s">
        <v>391</v>
      </c>
      <c r="B388" t="s">
        <v>67</v>
      </c>
      <c r="C388" t="s">
        <v>392</v>
      </c>
      <c r="D388" t="s">
        <v>451</v>
      </c>
      <c r="E388">
        <v>1864339</v>
      </c>
      <c r="F388" t="s">
        <v>440</v>
      </c>
      <c r="G388" t="s">
        <v>29</v>
      </c>
      <c r="H388" t="s">
        <v>30</v>
      </c>
      <c r="I388" s="1">
        <v>43690</v>
      </c>
      <c r="J388" s="1">
        <v>43857</v>
      </c>
      <c r="K388" s="11">
        <f>+Excel_519CONDOR[[#This Row],[Fx.r]]</f>
        <v>43857</v>
      </c>
      <c r="L388" s="1">
        <v>43948</v>
      </c>
      <c r="M388" s="1"/>
      <c r="N388" s="1">
        <v>44147</v>
      </c>
      <c r="O388" s="1">
        <v>44169</v>
      </c>
      <c r="P388" s="1" t="s">
        <v>24</v>
      </c>
      <c r="Q388" t="s">
        <v>24</v>
      </c>
      <c r="R388" t="s">
        <v>25</v>
      </c>
      <c r="S388" t="s">
        <v>3634</v>
      </c>
      <c r="T388" s="5">
        <v>0</v>
      </c>
      <c r="U388" s="5">
        <v>0</v>
      </c>
      <c r="V388" s="5">
        <v>0</v>
      </c>
      <c r="W388" s="5">
        <v>0</v>
      </c>
      <c r="X388" s="6">
        <f>+Excel_519CONDOR[[#This Row],[Ptos.Total]]-Excel_519CONDOR[[#This Row],[Ptos.PO]]</f>
        <v>-38.316356028458486</v>
      </c>
      <c r="Y388" s="6">
        <v>38.316356028458486</v>
      </c>
      <c r="Z388" s="6">
        <v>44.313371999999994</v>
      </c>
      <c r="AA388" s="5">
        <f>+Excel_519CONDOR[[#This Row],[Ptos.Total]]-Excel_519CONDOR[[#This Row],[Ptos.Nilo]]</f>
        <v>-44.313371999999994</v>
      </c>
      <c r="AB388"/>
      <c r="AC388"/>
      <c r="AD388"/>
      <c r="AE388"/>
      <c r="AF388"/>
      <c r="AG388"/>
      <c r="AH388"/>
      <c r="AI388"/>
    </row>
    <row r="389" spans="1:35" x14ac:dyDescent="0.25">
      <c r="A389" t="s">
        <v>391</v>
      </c>
      <c r="B389" t="s">
        <v>104</v>
      </c>
      <c r="C389" t="s">
        <v>392</v>
      </c>
      <c r="D389" t="s">
        <v>452</v>
      </c>
      <c r="E389">
        <v>8111167</v>
      </c>
      <c r="F389" t="s">
        <v>324</v>
      </c>
      <c r="G389" t="s">
        <v>22</v>
      </c>
      <c r="H389" t="s">
        <v>23</v>
      </c>
      <c r="I389" s="1"/>
      <c r="J389" s="1">
        <v>43993</v>
      </c>
      <c r="K389" s="11">
        <f>+Excel_519CONDOR[[#This Row],[Fx.r]]</f>
        <v>43993</v>
      </c>
      <c r="L389" s="1">
        <v>44279</v>
      </c>
      <c r="M389" s="1"/>
      <c r="N389" s="1">
        <v>44434</v>
      </c>
      <c r="O389" s="1">
        <v>44461</v>
      </c>
      <c r="P389" s="1" t="s">
        <v>24</v>
      </c>
      <c r="Q389" t="s">
        <v>24</v>
      </c>
      <c r="R389" t="s">
        <v>25</v>
      </c>
      <c r="S389" t="s">
        <v>3634</v>
      </c>
      <c r="T389" s="5">
        <v>1766.699585040295</v>
      </c>
      <c r="U389" s="5">
        <v>0</v>
      </c>
      <c r="V389" s="5">
        <v>0</v>
      </c>
      <c r="W389" s="5">
        <v>1766.699585040295</v>
      </c>
      <c r="X389" s="6">
        <f>+Excel_519CONDOR[[#This Row],[Ptos.Total]]-Excel_519CONDOR[[#This Row],[Ptos.PO]]</f>
        <v>105.69778441705671</v>
      </c>
      <c r="Y389" s="6">
        <v>1661.0018006232383</v>
      </c>
      <c r="Z389" s="6">
        <v>1661.0018000000005</v>
      </c>
      <c r="AA389" s="5">
        <f>+Excel_519CONDOR[[#This Row],[Ptos.Total]]-Excel_519CONDOR[[#This Row],[Ptos.Nilo]]</f>
        <v>105.69778504029455</v>
      </c>
      <c r="AB389"/>
      <c r="AC389"/>
      <c r="AD389"/>
      <c r="AE389"/>
      <c r="AF389"/>
      <c r="AG389"/>
      <c r="AH389"/>
      <c r="AI389"/>
    </row>
    <row r="390" spans="1:35" x14ac:dyDescent="0.25">
      <c r="A390" t="s">
        <v>391</v>
      </c>
      <c r="B390" t="s">
        <v>18</v>
      </c>
      <c r="C390" t="s">
        <v>392</v>
      </c>
      <c r="D390" t="s">
        <v>453</v>
      </c>
      <c r="E390">
        <v>8050445</v>
      </c>
      <c r="F390" t="s">
        <v>115</v>
      </c>
      <c r="G390" t="s">
        <v>22</v>
      </c>
      <c r="H390" t="s">
        <v>23</v>
      </c>
      <c r="I390" s="1"/>
      <c r="J390" s="1">
        <v>44119</v>
      </c>
      <c r="K390" s="11">
        <f>+Excel_519CONDOR[[#This Row],[Fx.r]]</f>
        <v>44119</v>
      </c>
      <c r="L390" s="1">
        <v>44217</v>
      </c>
      <c r="M390" s="1"/>
      <c r="N390" s="1">
        <v>44438</v>
      </c>
      <c r="O390" s="1">
        <v>44447</v>
      </c>
      <c r="P390" s="1" t="s">
        <v>24</v>
      </c>
      <c r="Q390" t="s">
        <v>24</v>
      </c>
      <c r="R390" t="s">
        <v>25</v>
      </c>
      <c r="S390" t="s">
        <v>3634</v>
      </c>
      <c r="T390" s="5">
        <v>171.26220446825027</v>
      </c>
      <c r="U390" s="5">
        <v>239.56799399852753</v>
      </c>
      <c r="V390" s="5">
        <v>0</v>
      </c>
      <c r="W390" s="5">
        <v>410.8301984667778</v>
      </c>
      <c r="X390" s="6">
        <f>+Excel_519CONDOR[[#This Row],[Ptos.Total]]-Excel_519CONDOR[[#This Row],[Ptos.PO]]</f>
        <v>0.61489846677778814</v>
      </c>
      <c r="Y390" s="6">
        <v>410.21530000000001</v>
      </c>
      <c r="Z390" s="6">
        <v>410.21530000000001</v>
      </c>
      <c r="AA390" s="5">
        <f>+Excel_519CONDOR[[#This Row],[Ptos.Total]]-Excel_519CONDOR[[#This Row],[Ptos.Nilo]]</f>
        <v>0.61489846677778814</v>
      </c>
      <c r="AB390"/>
      <c r="AC390"/>
      <c r="AD390"/>
      <c r="AE390"/>
      <c r="AF390"/>
      <c r="AG390"/>
      <c r="AH390"/>
      <c r="AI390"/>
    </row>
    <row r="391" spans="1:35" x14ac:dyDescent="0.25">
      <c r="A391" t="s">
        <v>391</v>
      </c>
      <c r="B391" t="s">
        <v>18</v>
      </c>
      <c r="C391" t="s">
        <v>392</v>
      </c>
      <c r="D391" t="s">
        <v>454</v>
      </c>
      <c r="E391">
        <v>8072075</v>
      </c>
      <c r="F391" t="s">
        <v>115</v>
      </c>
      <c r="G391" t="s">
        <v>22</v>
      </c>
      <c r="H391" t="s">
        <v>23</v>
      </c>
      <c r="I391" s="1"/>
      <c r="J391" s="1">
        <v>43973</v>
      </c>
      <c r="K391" s="11">
        <f>+Excel_519CONDOR[[#This Row],[Fx.r]]</f>
        <v>43973</v>
      </c>
      <c r="L391" s="1">
        <v>44034</v>
      </c>
      <c r="M391" s="1"/>
      <c r="N391" s="1">
        <v>44214</v>
      </c>
      <c r="O391" s="1">
        <v>44225</v>
      </c>
      <c r="P391" s="1" t="s">
        <v>24</v>
      </c>
      <c r="Q391" t="s">
        <v>24</v>
      </c>
      <c r="R391" t="s">
        <v>25</v>
      </c>
      <c r="S391" t="s">
        <v>3635</v>
      </c>
      <c r="T391" s="5">
        <v>540.06999930366874</v>
      </c>
      <c r="U391" s="5">
        <v>348.29998970031738</v>
      </c>
      <c r="V391" s="5">
        <v>0</v>
      </c>
      <c r="W391" s="5">
        <v>888.36998900398612</v>
      </c>
      <c r="X391" s="6">
        <f>+Excel_519CONDOR[[#This Row],[Ptos.Total]]-Excel_519CONDOR[[#This Row],[Ptos.PO]]</f>
        <v>52.673789003986144</v>
      </c>
      <c r="Y391" s="6">
        <v>835.69619999999998</v>
      </c>
      <c r="Z391" s="6">
        <v>829.31219999999962</v>
      </c>
      <c r="AA391" s="5">
        <f>+Excel_519CONDOR[[#This Row],[Ptos.Total]]-Excel_519CONDOR[[#This Row],[Ptos.Nilo]]</f>
        <v>59.0577890039865</v>
      </c>
      <c r="AB391"/>
      <c r="AC391"/>
      <c r="AD391"/>
      <c r="AE391"/>
      <c r="AF391"/>
      <c r="AG391"/>
      <c r="AH391"/>
      <c r="AI391"/>
    </row>
    <row r="392" spans="1:35" x14ac:dyDescent="0.25">
      <c r="A392" t="s">
        <v>391</v>
      </c>
      <c r="B392" t="s">
        <v>104</v>
      </c>
      <c r="C392" t="s">
        <v>392</v>
      </c>
      <c r="D392" t="s">
        <v>455</v>
      </c>
      <c r="E392">
        <v>8113056</v>
      </c>
      <c r="F392" t="s">
        <v>324</v>
      </c>
      <c r="G392" t="s">
        <v>22</v>
      </c>
      <c r="H392" t="s">
        <v>23</v>
      </c>
      <c r="I392" s="1"/>
      <c r="J392" s="1">
        <v>44035</v>
      </c>
      <c r="K392" s="11">
        <f>+Excel_519CONDOR[[#This Row],[Fx.r]]</f>
        <v>44035</v>
      </c>
      <c r="L392" s="1">
        <v>44271</v>
      </c>
      <c r="M392" s="1"/>
      <c r="N392" s="1">
        <v>45016</v>
      </c>
      <c r="O392" s="1">
        <v>45049</v>
      </c>
      <c r="P392" s="1" t="s">
        <v>24</v>
      </c>
      <c r="Q392" t="s">
        <v>24</v>
      </c>
      <c r="R392" t="s">
        <v>25</v>
      </c>
      <c r="S392" t="s">
        <v>3631</v>
      </c>
      <c r="T392" s="5">
        <v>2059.677904933691</v>
      </c>
      <c r="U392" s="5">
        <v>0</v>
      </c>
      <c r="V392" s="5">
        <v>0</v>
      </c>
      <c r="W392" s="5">
        <v>2059.677904933691</v>
      </c>
      <c r="X392" s="6">
        <f>+Excel_519CONDOR[[#This Row],[Ptos.Total]]-Excel_519CONDOR[[#This Row],[Ptos.PO]]</f>
        <v>-254.76732106630925</v>
      </c>
      <c r="Y392" s="6">
        <v>2314.4452260000003</v>
      </c>
      <c r="Z392" s="6">
        <v>2314.4452260000003</v>
      </c>
      <c r="AA392" s="5">
        <f>+Excel_519CONDOR[[#This Row],[Ptos.Total]]-Excel_519CONDOR[[#This Row],[Ptos.Nilo]]</f>
        <v>-254.76732106630925</v>
      </c>
      <c r="AB392"/>
      <c r="AC392"/>
      <c r="AD392"/>
      <c r="AE392"/>
      <c r="AF392"/>
      <c r="AG392"/>
      <c r="AH392"/>
      <c r="AI392"/>
    </row>
    <row r="393" spans="1:35" x14ac:dyDescent="0.25">
      <c r="A393" t="s">
        <v>391</v>
      </c>
      <c r="B393" t="s">
        <v>104</v>
      </c>
      <c r="C393" t="s">
        <v>392</v>
      </c>
      <c r="D393" t="s">
        <v>456</v>
      </c>
      <c r="E393">
        <v>8114210</v>
      </c>
      <c r="F393" t="s">
        <v>457</v>
      </c>
      <c r="G393" t="s">
        <v>70</v>
      </c>
      <c r="H393" t="s">
        <v>71</v>
      </c>
      <c r="I393" s="1"/>
      <c r="J393" s="1">
        <v>44063</v>
      </c>
      <c r="K393" s="11">
        <f>+Excel_519CONDOR[[#This Row],[Fx.r]]</f>
        <v>44063</v>
      </c>
      <c r="L393" s="1">
        <v>44621</v>
      </c>
      <c r="M393" s="1"/>
      <c r="N393" s="1">
        <v>45182</v>
      </c>
      <c r="O393" s="1">
        <v>45183</v>
      </c>
      <c r="P393" s="1" t="s">
        <v>24</v>
      </c>
      <c r="Q393" t="s">
        <v>24</v>
      </c>
      <c r="R393" t="s">
        <v>25</v>
      </c>
      <c r="S393" t="s">
        <v>25</v>
      </c>
      <c r="T393" s="5">
        <v>3159.4830375466699</v>
      </c>
      <c r="U393" s="5">
        <v>0</v>
      </c>
      <c r="V393" s="5">
        <v>0</v>
      </c>
      <c r="W393" s="5">
        <v>3159.4830375466699</v>
      </c>
      <c r="X393" s="6">
        <f>+Excel_519CONDOR[[#This Row],[Ptos.Total]]-Excel_519CONDOR[[#This Row],[Ptos.PO]]</f>
        <v>3132.4170375466701</v>
      </c>
      <c r="Y393" s="6">
        <v>27.066000000000003</v>
      </c>
      <c r="Z393" s="6">
        <v>27.066000000000003</v>
      </c>
      <c r="AA393" s="5">
        <f>+Excel_519CONDOR[[#This Row],[Ptos.Total]]-Excel_519CONDOR[[#This Row],[Ptos.Nilo]]</f>
        <v>3132.4170375466701</v>
      </c>
      <c r="AB393"/>
      <c r="AC393"/>
      <c r="AD393"/>
      <c r="AE393"/>
      <c r="AF393"/>
      <c r="AG393"/>
      <c r="AH393"/>
      <c r="AI393"/>
    </row>
    <row r="394" spans="1:35" x14ac:dyDescent="0.25">
      <c r="A394" t="s">
        <v>391</v>
      </c>
      <c r="B394" t="s">
        <v>18</v>
      </c>
      <c r="C394" t="s">
        <v>392</v>
      </c>
      <c r="D394" t="s">
        <v>458</v>
      </c>
      <c r="E394">
        <v>8055528</v>
      </c>
      <c r="F394" t="s">
        <v>115</v>
      </c>
      <c r="G394" t="s">
        <v>22</v>
      </c>
      <c r="H394" t="s">
        <v>23</v>
      </c>
      <c r="I394" s="1"/>
      <c r="J394" s="1">
        <v>43945</v>
      </c>
      <c r="K394" s="11">
        <f>+Excel_519CONDOR[[#This Row],[Fx.r]]</f>
        <v>43945</v>
      </c>
      <c r="L394" s="1">
        <v>44217</v>
      </c>
      <c r="M394" s="1"/>
      <c r="N394" s="1">
        <v>44407</v>
      </c>
      <c r="O394" s="1">
        <v>44441</v>
      </c>
      <c r="P394" s="1" t="s">
        <v>24</v>
      </c>
      <c r="Q394" t="s">
        <v>24</v>
      </c>
      <c r="R394" t="s">
        <v>25</v>
      </c>
      <c r="S394" t="s">
        <v>3634</v>
      </c>
      <c r="T394" s="5">
        <v>90.830000430345535</v>
      </c>
      <c r="U394" s="5">
        <v>155.49999541044235</v>
      </c>
      <c r="V394" s="5">
        <v>15.210000276565552</v>
      </c>
      <c r="W394" s="5">
        <v>261.53999611735344</v>
      </c>
      <c r="X394" s="6">
        <f>+Excel_519CONDOR[[#This Row],[Ptos.Total]]-Excel_519CONDOR[[#This Row],[Ptos.PO]]</f>
        <v>35.366596117353453</v>
      </c>
      <c r="Y394" s="6">
        <v>226.17339999999999</v>
      </c>
      <c r="Z394" s="6">
        <v>226.17340000000004</v>
      </c>
      <c r="AA394" s="5">
        <f>+Excel_519CONDOR[[#This Row],[Ptos.Total]]-Excel_519CONDOR[[#This Row],[Ptos.Nilo]]</f>
        <v>35.366596117353396</v>
      </c>
      <c r="AB394"/>
      <c r="AC394"/>
      <c r="AD394"/>
      <c r="AE394"/>
      <c r="AF394"/>
      <c r="AG394"/>
      <c r="AH394"/>
      <c r="AI394"/>
    </row>
    <row r="395" spans="1:35" x14ac:dyDescent="0.25">
      <c r="A395" t="s">
        <v>391</v>
      </c>
      <c r="B395" t="s">
        <v>18</v>
      </c>
      <c r="C395" t="s">
        <v>392</v>
      </c>
      <c r="D395" t="s">
        <v>459</v>
      </c>
      <c r="E395">
        <v>8058075</v>
      </c>
      <c r="F395" t="s">
        <v>324</v>
      </c>
      <c r="G395" t="s">
        <v>22</v>
      </c>
      <c r="H395" t="s">
        <v>23</v>
      </c>
      <c r="I395" s="1"/>
      <c r="J395" s="1">
        <v>44204</v>
      </c>
      <c r="K395" s="11">
        <f>+Excel_519CONDOR[[#This Row],[Fx.r]]</f>
        <v>44204</v>
      </c>
      <c r="L395" s="1">
        <v>44215</v>
      </c>
      <c r="M395" s="1"/>
      <c r="N395" s="1">
        <v>44459</v>
      </c>
      <c r="O395" s="1">
        <v>44488</v>
      </c>
      <c r="P395" s="1" t="s">
        <v>24</v>
      </c>
      <c r="Q395" t="s">
        <v>24</v>
      </c>
      <c r="R395" t="s">
        <v>25</v>
      </c>
      <c r="S395" t="s">
        <v>3634</v>
      </c>
      <c r="T395" s="5">
        <v>1275.1045077633262</v>
      </c>
      <c r="U395" s="5">
        <v>483.69998788833618</v>
      </c>
      <c r="V395" s="5">
        <v>196.66399884223938</v>
      </c>
      <c r="W395" s="5">
        <v>1955.4684944939017</v>
      </c>
      <c r="X395" s="6">
        <f>+Excel_519CONDOR[[#This Row],[Ptos.Total]]-Excel_519CONDOR[[#This Row],[Ptos.PO]]</f>
        <v>-195.51840833622191</v>
      </c>
      <c r="Y395" s="6">
        <v>2150.9869028301237</v>
      </c>
      <c r="Z395" s="6">
        <v>2150.9868999999971</v>
      </c>
      <c r="AA395" s="5">
        <f>+Excel_519CONDOR[[#This Row],[Ptos.Total]]-Excel_519CONDOR[[#This Row],[Ptos.Nilo]]</f>
        <v>-195.51840550609541</v>
      </c>
      <c r="AB395"/>
      <c r="AC395"/>
      <c r="AD395"/>
      <c r="AE395"/>
      <c r="AF395"/>
      <c r="AG395"/>
      <c r="AH395"/>
      <c r="AI395"/>
    </row>
    <row r="396" spans="1:35" x14ac:dyDescent="0.25">
      <c r="A396" t="s">
        <v>391</v>
      </c>
      <c r="B396" t="s">
        <v>104</v>
      </c>
      <c r="C396" t="s">
        <v>392</v>
      </c>
      <c r="D396" t="s">
        <v>460</v>
      </c>
      <c r="E396">
        <v>8117031</v>
      </c>
      <c r="F396" t="s">
        <v>461</v>
      </c>
      <c r="G396" t="s">
        <v>29</v>
      </c>
      <c r="H396" t="s">
        <v>30</v>
      </c>
      <c r="I396" s="1"/>
      <c r="J396" s="1">
        <v>45064</v>
      </c>
      <c r="K396" s="11">
        <f>+Excel_519CONDOR[[#This Row],[Fx.r]]</f>
        <v>45064</v>
      </c>
      <c r="L396" s="1">
        <v>44621</v>
      </c>
      <c r="M396" s="1"/>
      <c r="N396" s="1">
        <v>45230</v>
      </c>
      <c r="O396" s="1">
        <v>45258</v>
      </c>
      <c r="P396" s="1" t="s">
        <v>24</v>
      </c>
      <c r="Q396" t="s">
        <v>24</v>
      </c>
      <c r="R396" t="s">
        <v>25</v>
      </c>
      <c r="S396" t="s">
        <v>3640</v>
      </c>
      <c r="T396" s="5">
        <v>9955.4966339158418</v>
      </c>
      <c r="U396" s="5">
        <v>0</v>
      </c>
      <c r="V396" s="5">
        <v>0</v>
      </c>
      <c r="W396" s="5">
        <v>9955.4966339158418</v>
      </c>
      <c r="X396" s="6">
        <f>+Excel_519CONDOR[[#This Row],[Ptos.Total]]-Excel_519CONDOR[[#This Row],[Ptos.PO]]</f>
        <v>-3604.003492084159</v>
      </c>
      <c r="Y396" s="6">
        <v>13559.500126000001</v>
      </c>
      <c r="Z396" s="6">
        <v>13544.327491000005</v>
      </c>
      <c r="AA396" s="5">
        <f>+Excel_519CONDOR[[#This Row],[Ptos.Total]]-Excel_519CONDOR[[#This Row],[Ptos.Nilo]]</f>
        <v>-3588.8308570841637</v>
      </c>
      <c r="AB396"/>
      <c r="AC396"/>
      <c r="AD396"/>
      <c r="AE396"/>
      <c r="AF396"/>
      <c r="AG396"/>
      <c r="AH396"/>
      <c r="AI396"/>
    </row>
    <row r="397" spans="1:35" x14ac:dyDescent="0.25">
      <c r="A397" t="s">
        <v>391</v>
      </c>
      <c r="B397" t="s">
        <v>18</v>
      </c>
      <c r="C397" t="s">
        <v>392</v>
      </c>
      <c r="D397" t="s">
        <v>462</v>
      </c>
      <c r="E397">
        <v>8055525</v>
      </c>
      <c r="F397" t="s">
        <v>369</v>
      </c>
      <c r="G397" t="s">
        <v>29</v>
      </c>
      <c r="H397" t="s">
        <v>30</v>
      </c>
      <c r="I397" s="1"/>
      <c r="J397" s="1">
        <v>43955</v>
      </c>
      <c r="K397" s="11">
        <f>+Excel_519CONDOR[[#This Row],[Fx.r]]</f>
        <v>43955</v>
      </c>
      <c r="L397" s="1">
        <v>44160</v>
      </c>
      <c r="M397" s="1"/>
      <c r="N397" s="1">
        <v>44512</v>
      </c>
      <c r="O397" s="1">
        <v>44629</v>
      </c>
      <c r="P397" s="1" t="s">
        <v>24</v>
      </c>
      <c r="Q397" t="s">
        <v>24</v>
      </c>
      <c r="R397" t="s">
        <v>25</v>
      </c>
      <c r="S397" t="s">
        <v>3631</v>
      </c>
      <c r="T397" s="5">
        <v>120.03000064194202</v>
      </c>
      <c r="U397" s="5">
        <v>132.27999609708786</v>
      </c>
      <c r="V397" s="5">
        <v>27.205000400543213</v>
      </c>
      <c r="W397" s="5">
        <v>279.5149971395731</v>
      </c>
      <c r="X397" s="6">
        <f>+Excel_519CONDOR[[#This Row],[Ptos.Total]]-Excel_519CONDOR[[#This Row],[Ptos.PO]]</f>
        <v>33.941095531868996</v>
      </c>
      <c r="Y397" s="6">
        <v>245.5739016077041</v>
      </c>
      <c r="Z397" s="6">
        <v>245.57389999999998</v>
      </c>
      <c r="AA397" s="5">
        <f>+Excel_519CONDOR[[#This Row],[Ptos.Total]]-Excel_519CONDOR[[#This Row],[Ptos.Nilo]]</f>
        <v>33.941097139573117</v>
      </c>
      <c r="AB397"/>
      <c r="AC397"/>
      <c r="AD397"/>
      <c r="AE397"/>
      <c r="AF397"/>
      <c r="AG397"/>
      <c r="AH397"/>
      <c r="AI397"/>
    </row>
    <row r="398" spans="1:35" x14ac:dyDescent="0.25">
      <c r="A398" t="s">
        <v>391</v>
      </c>
      <c r="B398" t="s">
        <v>18</v>
      </c>
      <c r="C398" t="s">
        <v>392</v>
      </c>
      <c r="D398" t="s">
        <v>463</v>
      </c>
      <c r="E398">
        <v>8055526</v>
      </c>
      <c r="F398" t="s">
        <v>369</v>
      </c>
      <c r="G398" t="s">
        <v>29</v>
      </c>
      <c r="H398" t="s">
        <v>30</v>
      </c>
      <c r="I398" s="1"/>
      <c r="J398" s="1">
        <v>43955</v>
      </c>
      <c r="K398" s="11">
        <f>+Excel_519CONDOR[[#This Row],[Fx.r]]</f>
        <v>43955</v>
      </c>
      <c r="L398" s="1">
        <v>44399</v>
      </c>
      <c r="M398" s="1"/>
      <c r="N398" s="1">
        <v>44531</v>
      </c>
      <c r="O398" s="1">
        <v>44629</v>
      </c>
      <c r="P398" s="1" t="s">
        <v>24</v>
      </c>
      <c r="Q398" t="s">
        <v>24</v>
      </c>
      <c r="R398" t="s">
        <v>25</v>
      </c>
      <c r="S398" t="s">
        <v>3637</v>
      </c>
      <c r="T398" s="5">
        <v>177.34000066295266</v>
      </c>
      <c r="U398" s="5">
        <v>193.71999472379684</v>
      </c>
      <c r="V398" s="5">
        <v>33.52500057220459</v>
      </c>
      <c r="W398" s="5">
        <v>404.5849959589541</v>
      </c>
      <c r="X398" s="6">
        <f>+Excel_519CONDOR[[#This Row],[Ptos.Total]]-Excel_519CONDOR[[#This Row],[Ptos.PO]]</f>
        <v>8.566491468531126</v>
      </c>
      <c r="Y398" s="6">
        <v>396.01850449042297</v>
      </c>
      <c r="Z398" s="6">
        <v>396.01850000000019</v>
      </c>
      <c r="AA398" s="5">
        <f>+Excel_519CONDOR[[#This Row],[Ptos.Total]]-Excel_519CONDOR[[#This Row],[Ptos.Nilo]]</f>
        <v>8.566495958953908</v>
      </c>
      <c r="AB398"/>
      <c r="AC398"/>
      <c r="AD398"/>
      <c r="AE398"/>
      <c r="AF398"/>
      <c r="AG398"/>
      <c r="AH398"/>
      <c r="AI398"/>
    </row>
    <row r="399" spans="1:35" x14ac:dyDescent="0.25">
      <c r="A399" t="s">
        <v>391</v>
      </c>
      <c r="B399" t="s">
        <v>18</v>
      </c>
      <c r="C399" t="s">
        <v>392</v>
      </c>
      <c r="D399" t="s">
        <v>464</v>
      </c>
      <c r="E399">
        <v>8058078</v>
      </c>
      <c r="F399" t="s">
        <v>115</v>
      </c>
      <c r="G399" t="s">
        <v>22</v>
      </c>
      <c r="H399" t="s">
        <v>23</v>
      </c>
      <c r="I399" s="1"/>
      <c r="J399" s="1">
        <v>43951</v>
      </c>
      <c r="K399" s="11">
        <f>+Excel_519CONDOR[[#This Row],[Fx.r]]</f>
        <v>43951</v>
      </c>
      <c r="L399" s="1">
        <v>43956</v>
      </c>
      <c r="M399" s="1"/>
      <c r="N399" s="1">
        <v>44126</v>
      </c>
      <c r="O399" s="1">
        <v>44146</v>
      </c>
      <c r="P399" s="1" t="s">
        <v>24</v>
      </c>
      <c r="Q399" t="s">
        <v>24</v>
      </c>
      <c r="R399" t="s">
        <v>25</v>
      </c>
      <c r="S399" t="s">
        <v>3634</v>
      </c>
      <c r="T399" s="5">
        <v>475.97000223398209</v>
      </c>
      <c r="U399" s="5">
        <v>248.37999266386032</v>
      </c>
      <c r="V399" s="5">
        <v>56.2350013256073</v>
      </c>
      <c r="W399" s="5">
        <v>780.58499622344971</v>
      </c>
      <c r="X399" s="6">
        <f>+Excel_519CONDOR[[#This Row],[Ptos.Total]]-Excel_519CONDOR[[#This Row],[Ptos.PO]]</f>
        <v>209.40889622344969</v>
      </c>
      <c r="Y399" s="6">
        <v>571.17610000000002</v>
      </c>
      <c r="Z399" s="6">
        <v>571.17610000000093</v>
      </c>
      <c r="AA399" s="5">
        <f>+Excel_519CONDOR[[#This Row],[Ptos.Total]]-Excel_519CONDOR[[#This Row],[Ptos.Nilo]]</f>
        <v>209.40889622344878</v>
      </c>
      <c r="AB399"/>
      <c r="AC399"/>
      <c r="AD399"/>
      <c r="AE399"/>
      <c r="AF399"/>
      <c r="AG399"/>
      <c r="AH399"/>
      <c r="AI399"/>
    </row>
    <row r="400" spans="1:35" x14ac:dyDescent="0.25">
      <c r="A400" t="s">
        <v>391</v>
      </c>
      <c r="B400" t="s">
        <v>18</v>
      </c>
      <c r="C400" t="s">
        <v>392</v>
      </c>
      <c r="D400" t="s">
        <v>465</v>
      </c>
      <c r="E400">
        <v>8055527</v>
      </c>
      <c r="F400" t="s">
        <v>115</v>
      </c>
      <c r="G400" t="s">
        <v>22</v>
      </c>
      <c r="H400" t="s">
        <v>23</v>
      </c>
      <c r="I400" s="1"/>
      <c r="J400" s="1">
        <v>43949</v>
      </c>
      <c r="K400" s="11">
        <f>+Excel_519CONDOR[[#This Row],[Fx.r]]</f>
        <v>43949</v>
      </c>
      <c r="L400" s="1">
        <v>44270</v>
      </c>
      <c r="M400" s="1"/>
      <c r="N400" s="1">
        <v>44447</v>
      </c>
      <c r="O400" s="1">
        <v>44470</v>
      </c>
      <c r="P400" s="1" t="s">
        <v>24</v>
      </c>
      <c r="Q400" t="s">
        <v>24</v>
      </c>
      <c r="R400" t="s">
        <v>25</v>
      </c>
      <c r="S400" t="s">
        <v>3634</v>
      </c>
      <c r="T400" s="5">
        <v>153.72000080347061</v>
      </c>
      <c r="U400" s="5">
        <v>147.75999563932419</v>
      </c>
      <c r="V400" s="5">
        <v>21.530000448226929</v>
      </c>
      <c r="W400" s="5">
        <v>323.00999689102173</v>
      </c>
      <c r="X400" s="6">
        <f>+Excel_519CONDOR[[#This Row],[Ptos.Total]]-Excel_519CONDOR[[#This Row],[Ptos.PO]]</f>
        <v>52.318193429923213</v>
      </c>
      <c r="Y400" s="6">
        <v>270.69180346109852</v>
      </c>
      <c r="Z400" s="6">
        <v>270.6918</v>
      </c>
      <c r="AA400" s="5">
        <f>+Excel_519CONDOR[[#This Row],[Ptos.Total]]-Excel_519CONDOR[[#This Row],[Ptos.Nilo]]</f>
        <v>52.318196891021728</v>
      </c>
      <c r="AB400"/>
      <c r="AC400"/>
      <c r="AD400"/>
      <c r="AE400"/>
      <c r="AF400"/>
      <c r="AG400"/>
      <c r="AH400"/>
      <c r="AI400"/>
    </row>
    <row r="401" spans="1:35" x14ac:dyDescent="0.25">
      <c r="A401" t="s">
        <v>391</v>
      </c>
      <c r="B401" t="s">
        <v>18</v>
      </c>
      <c r="C401" t="s">
        <v>392</v>
      </c>
      <c r="D401" t="s">
        <v>466</v>
      </c>
      <c r="E401">
        <v>8035334</v>
      </c>
      <c r="F401" t="s">
        <v>369</v>
      </c>
      <c r="G401" t="s">
        <v>29</v>
      </c>
      <c r="H401" t="s">
        <v>30</v>
      </c>
      <c r="I401" s="1"/>
      <c r="J401" s="1">
        <v>43958</v>
      </c>
      <c r="K401" s="11">
        <f>+Excel_519CONDOR[[#This Row],[Fx.r]]</f>
        <v>43958</v>
      </c>
      <c r="L401" s="1">
        <v>44214</v>
      </c>
      <c r="M401" s="1"/>
      <c r="N401" s="1">
        <v>44407</v>
      </c>
      <c r="O401" s="1">
        <v>44426</v>
      </c>
      <c r="P401" s="1" t="s">
        <v>24</v>
      </c>
      <c r="Q401" t="s">
        <v>24</v>
      </c>
      <c r="R401" t="s">
        <v>25</v>
      </c>
      <c r="S401" t="s">
        <v>3631</v>
      </c>
      <c r="T401" s="5">
        <v>182.8600008636713</v>
      </c>
      <c r="U401" s="5">
        <v>159.36999529600143</v>
      </c>
      <c r="V401" s="5">
        <v>21.530000448226929</v>
      </c>
      <c r="W401" s="5">
        <v>363.75999660789967</v>
      </c>
      <c r="X401" s="6">
        <f>+Excel_519CONDOR[[#This Row],[Ptos.Total]]-Excel_519CONDOR[[#This Row],[Ptos.PO]]</f>
        <v>-12.872603392100359</v>
      </c>
      <c r="Y401" s="6">
        <v>376.63260000000002</v>
      </c>
      <c r="Z401" s="6">
        <v>376.63260000000002</v>
      </c>
      <c r="AA401" s="5">
        <f>+Excel_519CONDOR[[#This Row],[Ptos.Total]]-Excel_519CONDOR[[#This Row],[Ptos.Nilo]]</f>
        <v>-12.872603392100359</v>
      </c>
      <c r="AB401"/>
      <c r="AC401"/>
      <c r="AD401"/>
      <c r="AE401"/>
      <c r="AF401"/>
      <c r="AG401"/>
      <c r="AH401"/>
      <c r="AI401"/>
    </row>
    <row r="402" spans="1:35" x14ac:dyDescent="0.25">
      <c r="A402" t="s">
        <v>391</v>
      </c>
      <c r="B402" t="s">
        <v>18</v>
      </c>
      <c r="C402" t="s">
        <v>392</v>
      </c>
      <c r="D402" t="s">
        <v>467</v>
      </c>
      <c r="E402">
        <v>8119036</v>
      </c>
      <c r="F402" t="s">
        <v>468</v>
      </c>
      <c r="G402" t="s">
        <v>29</v>
      </c>
      <c r="H402" t="s">
        <v>30</v>
      </c>
      <c r="I402" s="1">
        <v>43955</v>
      </c>
      <c r="J402" s="1">
        <v>43955</v>
      </c>
      <c r="K402" s="11">
        <f>+Excel_519CONDOR[[#This Row],[Fx.r]]</f>
        <v>43955</v>
      </c>
      <c r="L402" s="1">
        <v>43956</v>
      </c>
      <c r="M402" s="1"/>
      <c r="N402" s="1">
        <v>44266</v>
      </c>
      <c r="O402" s="1">
        <v>44303</v>
      </c>
      <c r="P402" s="1" t="s">
        <v>24</v>
      </c>
      <c r="Q402" t="s">
        <v>24</v>
      </c>
      <c r="R402" t="s">
        <v>24</v>
      </c>
      <c r="S402" t="s">
        <v>25</v>
      </c>
      <c r="T402" s="5">
        <v>0</v>
      </c>
      <c r="U402" s="5">
        <v>0</v>
      </c>
      <c r="V402" s="5">
        <v>16</v>
      </c>
      <c r="W402" s="5">
        <v>16</v>
      </c>
      <c r="X402" s="6">
        <f>+Excel_519CONDOR[[#This Row],[Ptos.Total]]-Excel_519CONDOR[[#This Row],[Ptos.PO]]</f>
        <v>11.82</v>
      </c>
      <c r="Y402" s="6">
        <v>4.18</v>
      </c>
      <c r="Z402" s="6">
        <v>4.18</v>
      </c>
      <c r="AA402" s="5">
        <f>+Excel_519CONDOR[[#This Row],[Ptos.Total]]-Excel_519CONDOR[[#This Row],[Ptos.Nilo]]</f>
        <v>11.82</v>
      </c>
      <c r="AB402"/>
      <c r="AC402"/>
      <c r="AD402"/>
      <c r="AE402"/>
      <c r="AF402"/>
      <c r="AG402"/>
      <c r="AH402"/>
      <c r="AI402"/>
    </row>
    <row r="403" spans="1:35" x14ac:dyDescent="0.25">
      <c r="A403" t="s">
        <v>391</v>
      </c>
      <c r="B403" t="s">
        <v>104</v>
      </c>
      <c r="C403" t="s">
        <v>392</v>
      </c>
      <c r="D403" t="s">
        <v>469</v>
      </c>
      <c r="E403">
        <v>8067654</v>
      </c>
      <c r="F403" t="s">
        <v>470</v>
      </c>
      <c r="G403" t="s">
        <v>22</v>
      </c>
      <c r="H403" t="s">
        <v>23</v>
      </c>
      <c r="I403" s="1">
        <v>44707</v>
      </c>
      <c r="J403" s="1">
        <v>44642</v>
      </c>
      <c r="K403" s="11">
        <f>+Excel_519CONDOR[[#This Row],[Fx.r]]</f>
        <v>44642</v>
      </c>
      <c r="L403" s="1">
        <v>44621</v>
      </c>
      <c r="M403" s="1"/>
      <c r="N403" s="1">
        <v>44886</v>
      </c>
      <c r="O403" s="1">
        <v>44917</v>
      </c>
      <c r="P403" s="1" t="s">
        <v>24</v>
      </c>
      <c r="Q403" t="s">
        <v>24</v>
      </c>
      <c r="R403" t="s">
        <v>25</v>
      </c>
      <c r="S403" t="s">
        <v>3641</v>
      </c>
      <c r="T403" s="5">
        <v>3078.0940459892154</v>
      </c>
      <c r="U403" s="5">
        <v>247.99599379301071</v>
      </c>
      <c r="V403" s="5">
        <v>14.001799583435059</v>
      </c>
      <c r="W403" s="5">
        <v>3340.0918393656611</v>
      </c>
      <c r="X403" s="6">
        <f>+Excel_519CONDOR[[#This Row],[Ptos.Total]]-Excel_519CONDOR[[#This Row],[Ptos.PO]]</f>
        <v>-665.94253263433939</v>
      </c>
      <c r="Y403" s="6">
        <v>4006.0343720000005</v>
      </c>
      <c r="Z403" s="6">
        <v>4008.5543720000001</v>
      </c>
      <c r="AA403" s="5">
        <f>+Excel_519CONDOR[[#This Row],[Ptos.Total]]-Excel_519CONDOR[[#This Row],[Ptos.Nilo]]</f>
        <v>-668.46253263433891</v>
      </c>
      <c r="AB403"/>
      <c r="AC403"/>
      <c r="AD403"/>
      <c r="AE403"/>
      <c r="AF403"/>
      <c r="AG403"/>
      <c r="AH403"/>
      <c r="AI403"/>
    </row>
    <row r="404" spans="1:35" x14ac:dyDescent="0.25">
      <c r="A404" t="s">
        <v>391</v>
      </c>
      <c r="B404" t="s">
        <v>104</v>
      </c>
      <c r="C404" t="s">
        <v>392</v>
      </c>
      <c r="D404" t="s">
        <v>471</v>
      </c>
      <c r="E404">
        <v>8082269</v>
      </c>
      <c r="F404" t="s">
        <v>425</v>
      </c>
      <c r="G404" t="s">
        <v>29</v>
      </c>
      <c r="H404" t="s">
        <v>30</v>
      </c>
      <c r="I404" s="1"/>
      <c r="J404" s="1">
        <v>44026</v>
      </c>
      <c r="K404" s="11">
        <f>+Excel_519CONDOR[[#This Row],[Fx.r]]</f>
        <v>44026</v>
      </c>
      <c r="L404" s="1">
        <v>43969</v>
      </c>
      <c r="M404" s="1"/>
      <c r="N404" s="1">
        <v>44160</v>
      </c>
      <c r="O404" s="1">
        <v>44169</v>
      </c>
      <c r="P404" s="1" t="s">
        <v>24</v>
      </c>
      <c r="Q404" t="s">
        <v>24</v>
      </c>
      <c r="R404" t="s">
        <v>25</v>
      </c>
      <c r="S404" t="s">
        <v>3634</v>
      </c>
      <c r="T404" s="5">
        <v>392.90999747440219</v>
      </c>
      <c r="U404" s="5">
        <v>81.969997584819794</v>
      </c>
      <c r="V404" s="5">
        <v>18.315000295639038</v>
      </c>
      <c r="W404" s="5">
        <v>493.19499535486102</v>
      </c>
      <c r="X404" s="6">
        <f>+Excel_519CONDOR[[#This Row],[Ptos.Total]]-Excel_519CONDOR[[#This Row],[Ptos.PO]]</f>
        <v>-549.31140464513896</v>
      </c>
      <c r="Y404" s="6">
        <v>1042.5064</v>
      </c>
      <c r="Z404" s="6">
        <v>1042.5063999999998</v>
      </c>
      <c r="AA404" s="5">
        <f>+Excel_519CONDOR[[#This Row],[Ptos.Total]]-Excel_519CONDOR[[#This Row],[Ptos.Nilo]]</f>
        <v>-549.31140464513874</v>
      </c>
      <c r="AB404"/>
      <c r="AC404"/>
      <c r="AD404"/>
      <c r="AE404"/>
      <c r="AF404"/>
      <c r="AG404"/>
      <c r="AH404"/>
      <c r="AI404"/>
    </row>
    <row r="405" spans="1:35" x14ac:dyDescent="0.25">
      <c r="A405" t="s">
        <v>391</v>
      </c>
      <c r="B405" t="s">
        <v>18</v>
      </c>
      <c r="C405" t="s">
        <v>392</v>
      </c>
      <c r="D405" t="s">
        <v>472</v>
      </c>
      <c r="E405">
        <v>8035304</v>
      </c>
      <c r="F405" t="s">
        <v>115</v>
      </c>
      <c r="G405" t="s">
        <v>22</v>
      </c>
      <c r="H405" t="s">
        <v>23</v>
      </c>
      <c r="I405" s="1"/>
      <c r="J405" s="1">
        <v>43958</v>
      </c>
      <c r="K405" s="11">
        <f>+Excel_519CONDOR[[#This Row],[Fx.r]]</f>
        <v>43958</v>
      </c>
      <c r="L405" s="1">
        <v>44320</v>
      </c>
      <c r="M405" s="1"/>
      <c r="N405" s="1">
        <v>44400</v>
      </c>
      <c r="O405" s="1">
        <v>44419</v>
      </c>
      <c r="P405" s="1" t="s">
        <v>24</v>
      </c>
      <c r="Q405" t="s">
        <v>24</v>
      </c>
      <c r="R405" t="s">
        <v>25</v>
      </c>
      <c r="S405" t="s">
        <v>3631</v>
      </c>
      <c r="T405" s="5">
        <v>243.22000116482377</v>
      </c>
      <c r="U405" s="5">
        <v>155.49999541044235</v>
      </c>
      <c r="V405" s="5">
        <v>44.285000562667847</v>
      </c>
      <c r="W405" s="5">
        <v>443.00499713793397</v>
      </c>
      <c r="X405" s="6">
        <f>+Excel_519CONDOR[[#This Row],[Ptos.Total]]-Excel_519CONDOR[[#This Row],[Ptos.PO]]</f>
        <v>91.864197137934013</v>
      </c>
      <c r="Y405" s="6">
        <v>351.14079999999996</v>
      </c>
      <c r="Z405" s="6">
        <v>351.14080000000001</v>
      </c>
      <c r="AA405" s="5">
        <f>+Excel_519CONDOR[[#This Row],[Ptos.Total]]-Excel_519CONDOR[[#This Row],[Ptos.Nilo]]</f>
        <v>91.864197137933957</v>
      </c>
      <c r="AB405"/>
      <c r="AC405"/>
      <c r="AD405"/>
      <c r="AE405"/>
      <c r="AF405"/>
      <c r="AG405"/>
      <c r="AH405"/>
      <c r="AI405"/>
    </row>
    <row r="406" spans="1:35" x14ac:dyDescent="0.25">
      <c r="A406" t="s">
        <v>391</v>
      </c>
      <c r="B406" t="s">
        <v>104</v>
      </c>
      <c r="C406" t="s">
        <v>392</v>
      </c>
      <c r="D406" t="s">
        <v>473</v>
      </c>
      <c r="E406">
        <v>8120290</v>
      </c>
      <c r="F406" t="s">
        <v>324</v>
      </c>
      <c r="G406" t="s">
        <v>22</v>
      </c>
      <c r="H406" t="s">
        <v>23</v>
      </c>
      <c r="I406" s="1"/>
      <c r="J406" s="1">
        <v>44335</v>
      </c>
      <c r="K406" s="11">
        <f>+Excel_519CONDOR[[#This Row],[Fx.r]]</f>
        <v>44335</v>
      </c>
      <c r="L406" s="1">
        <v>44404</v>
      </c>
      <c r="M406" s="1"/>
      <c r="N406" s="1">
        <v>44469</v>
      </c>
      <c r="O406" s="1">
        <v>44496</v>
      </c>
      <c r="P406" s="1" t="s">
        <v>24</v>
      </c>
      <c r="Q406" t="s">
        <v>24</v>
      </c>
      <c r="R406" t="s">
        <v>25</v>
      </c>
      <c r="S406" t="s">
        <v>3635</v>
      </c>
      <c r="T406" s="5">
        <v>856.92977938987315</v>
      </c>
      <c r="U406" s="5">
        <v>0</v>
      </c>
      <c r="V406" s="5">
        <v>0</v>
      </c>
      <c r="W406" s="5">
        <v>856.92977938987315</v>
      </c>
      <c r="X406" s="6">
        <f>+Excel_519CONDOR[[#This Row],[Ptos.Total]]-Excel_519CONDOR[[#This Row],[Ptos.PO]]</f>
        <v>-438.51282138899251</v>
      </c>
      <c r="Y406" s="6">
        <v>1295.4426007788657</v>
      </c>
      <c r="Z406" s="6">
        <v>1239.9925999999994</v>
      </c>
      <c r="AA406" s="5">
        <f>+Excel_519CONDOR[[#This Row],[Ptos.Total]]-Excel_519CONDOR[[#This Row],[Ptos.Nilo]]</f>
        <v>-383.06282061012621</v>
      </c>
      <c r="AB406"/>
      <c r="AC406"/>
      <c r="AD406"/>
      <c r="AE406"/>
      <c r="AF406"/>
      <c r="AG406"/>
      <c r="AH406"/>
      <c r="AI406"/>
    </row>
    <row r="407" spans="1:35" x14ac:dyDescent="0.25">
      <c r="A407" t="s">
        <v>391</v>
      </c>
      <c r="B407" t="s">
        <v>18</v>
      </c>
      <c r="C407" t="s">
        <v>392</v>
      </c>
      <c r="D407" t="s">
        <v>474</v>
      </c>
      <c r="E407">
        <v>8076305</v>
      </c>
      <c r="F407" t="s">
        <v>115</v>
      </c>
      <c r="G407" t="s">
        <v>22</v>
      </c>
      <c r="H407" t="s">
        <v>23</v>
      </c>
      <c r="I407" s="1"/>
      <c r="J407" s="1">
        <v>43963</v>
      </c>
      <c r="K407" s="11">
        <f>+Excel_519CONDOR[[#This Row],[Fx.r]]</f>
        <v>43963</v>
      </c>
      <c r="L407" s="1">
        <v>43969</v>
      </c>
      <c r="M407" s="1"/>
      <c r="N407" s="1">
        <v>44104</v>
      </c>
      <c r="O407" s="1">
        <v>44120</v>
      </c>
      <c r="P407" s="1" t="s">
        <v>24</v>
      </c>
      <c r="Q407" t="s">
        <v>24</v>
      </c>
      <c r="R407" t="s">
        <v>25</v>
      </c>
      <c r="S407" t="s">
        <v>3634</v>
      </c>
      <c r="T407" s="5">
        <v>300.56999955326319</v>
      </c>
      <c r="U407" s="5">
        <v>23.919999301433563</v>
      </c>
      <c r="V407" s="5">
        <v>31.010000705718994</v>
      </c>
      <c r="W407" s="5">
        <v>355.49999956041574</v>
      </c>
      <c r="X407" s="6">
        <f>+Excel_519CONDOR[[#This Row],[Ptos.Total]]-Excel_519CONDOR[[#This Row],[Ptos.PO]]</f>
        <v>73.562899560415758</v>
      </c>
      <c r="Y407" s="6">
        <v>281.93709999999999</v>
      </c>
      <c r="Z407" s="6">
        <v>281.93709999999993</v>
      </c>
      <c r="AA407" s="5">
        <f>+Excel_519CONDOR[[#This Row],[Ptos.Total]]-Excel_519CONDOR[[#This Row],[Ptos.Nilo]]</f>
        <v>73.562899560415815</v>
      </c>
      <c r="AB407"/>
      <c r="AC407"/>
      <c r="AD407"/>
      <c r="AE407"/>
      <c r="AF407"/>
      <c r="AG407"/>
      <c r="AH407"/>
      <c r="AI407"/>
    </row>
    <row r="408" spans="1:35" x14ac:dyDescent="0.25">
      <c r="A408" t="s">
        <v>391</v>
      </c>
      <c r="B408" t="s">
        <v>18</v>
      </c>
      <c r="C408" t="s">
        <v>392</v>
      </c>
      <c r="D408" t="s">
        <v>475</v>
      </c>
      <c r="E408">
        <v>8076306</v>
      </c>
      <c r="F408" t="s">
        <v>324</v>
      </c>
      <c r="G408" t="s">
        <v>22</v>
      </c>
      <c r="H408" t="s">
        <v>23</v>
      </c>
      <c r="I408" s="1"/>
      <c r="J408" s="1">
        <v>44046</v>
      </c>
      <c r="K408" s="11">
        <f>+Excel_519CONDOR[[#This Row],[Fx.r]]</f>
        <v>44046</v>
      </c>
      <c r="L408" s="1">
        <v>44068</v>
      </c>
      <c r="M408" s="1"/>
      <c r="N408" s="1">
        <v>44133</v>
      </c>
      <c r="O408" s="1">
        <v>44158</v>
      </c>
      <c r="P408" s="1" t="s">
        <v>24</v>
      </c>
      <c r="Q408" t="s">
        <v>24</v>
      </c>
      <c r="R408" t="s">
        <v>25</v>
      </c>
      <c r="S408" t="s">
        <v>3635</v>
      </c>
      <c r="T408" s="5">
        <v>304.06999761611223</v>
      </c>
      <c r="U408" s="5">
        <v>62.619998157024384</v>
      </c>
      <c r="V408" s="5">
        <v>27.795000553131104</v>
      </c>
      <c r="W408" s="5">
        <v>394.48499632626772</v>
      </c>
      <c r="X408" s="6">
        <f>+Excel_519CONDOR[[#This Row],[Ptos.Total]]-Excel_519CONDOR[[#This Row],[Ptos.PO]]</f>
        <v>-117.08460367373232</v>
      </c>
      <c r="Y408" s="6">
        <v>511.56960000000004</v>
      </c>
      <c r="Z408" s="6">
        <v>511.56960000000021</v>
      </c>
      <c r="AA408" s="5">
        <f>+Excel_519CONDOR[[#This Row],[Ptos.Total]]-Excel_519CONDOR[[#This Row],[Ptos.Nilo]]</f>
        <v>-117.08460367373249</v>
      </c>
      <c r="AB408"/>
      <c r="AC408"/>
      <c r="AD408"/>
      <c r="AE408"/>
      <c r="AF408"/>
      <c r="AG408"/>
      <c r="AH408"/>
      <c r="AI408"/>
    </row>
    <row r="409" spans="1:35" x14ac:dyDescent="0.25">
      <c r="A409" t="s">
        <v>391</v>
      </c>
      <c r="B409" t="s">
        <v>18</v>
      </c>
      <c r="C409" t="s">
        <v>392</v>
      </c>
      <c r="D409" t="s">
        <v>476</v>
      </c>
      <c r="E409">
        <v>8101845</v>
      </c>
      <c r="F409" t="s">
        <v>369</v>
      </c>
      <c r="G409" t="s">
        <v>29</v>
      </c>
      <c r="H409" t="s">
        <v>30</v>
      </c>
      <c r="I409" s="1"/>
      <c r="J409" s="1">
        <v>43979</v>
      </c>
      <c r="K409" s="11">
        <f>+Excel_519CONDOR[[#This Row],[Fx.r]]</f>
        <v>43979</v>
      </c>
      <c r="L409" s="1">
        <v>44034</v>
      </c>
      <c r="M409" s="1"/>
      <c r="N409" s="1">
        <v>44154</v>
      </c>
      <c r="O409" s="1">
        <v>44167</v>
      </c>
      <c r="P409" s="1" t="s">
        <v>24</v>
      </c>
      <c r="Q409" t="s">
        <v>24</v>
      </c>
      <c r="R409" t="s">
        <v>25</v>
      </c>
      <c r="S409" t="s">
        <v>3635</v>
      </c>
      <c r="T409" s="5">
        <v>466.27000252902508</v>
      </c>
      <c r="U409" s="5">
        <v>0</v>
      </c>
      <c r="V409" s="5">
        <v>0</v>
      </c>
      <c r="W409" s="5">
        <v>466.27000252902508</v>
      </c>
      <c r="X409" s="6">
        <f>+Excel_519CONDOR[[#This Row],[Ptos.Total]]-Excel_519CONDOR[[#This Row],[Ptos.PO]]</f>
        <v>-140.04999747097497</v>
      </c>
      <c r="Y409" s="6">
        <v>606.32000000000005</v>
      </c>
      <c r="Z409" s="6">
        <v>606.32000000000153</v>
      </c>
      <c r="AA409" s="5">
        <f>+Excel_519CONDOR[[#This Row],[Ptos.Total]]-Excel_519CONDOR[[#This Row],[Ptos.Nilo]]</f>
        <v>-140.04999747097645</v>
      </c>
      <c r="AB409"/>
      <c r="AC409"/>
      <c r="AD409"/>
      <c r="AE409"/>
      <c r="AF409"/>
      <c r="AG409"/>
      <c r="AH409"/>
      <c r="AI409"/>
    </row>
    <row r="410" spans="1:35" x14ac:dyDescent="0.25">
      <c r="A410" t="s">
        <v>391</v>
      </c>
      <c r="B410" t="s">
        <v>18</v>
      </c>
      <c r="C410" t="s">
        <v>392</v>
      </c>
      <c r="D410" t="s">
        <v>477</v>
      </c>
      <c r="E410">
        <v>8072077</v>
      </c>
      <c r="F410" t="s">
        <v>115</v>
      </c>
      <c r="G410" t="s">
        <v>22</v>
      </c>
      <c r="H410" t="s">
        <v>23</v>
      </c>
      <c r="I410" s="1"/>
      <c r="J410" s="1">
        <v>43945</v>
      </c>
      <c r="K410" s="11">
        <f>+Excel_519CONDOR[[#This Row],[Fx.r]]</f>
        <v>43945</v>
      </c>
      <c r="L410" s="1">
        <v>43955</v>
      </c>
      <c r="M410" s="1"/>
      <c r="N410" s="1">
        <v>44069</v>
      </c>
      <c r="O410" s="1">
        <v>44104</v>
      </c>
      <c r="P410" s="1" t="s">
        <v>24</v>
      </c>
      <c r="Q410" t="s">
        <v>24</v>
      </c>
      <c r="R410" t="s">
        <v>25</v>
      </c>
      <c r="S410" t="s">
        <v>3632</v>
      </c>
      <c r="T410" s="5">
        <v>288.99000039324164</v>
      </c>
      <c r="U410" s="5">
        <v>0</v>
      </c>
      <c r="V410" s="5">
        <v>0</v>
      </c>
      <c r="W410" s="5">
        <v>288.99000039324164</v>
      </c>
      <c r="X410" s="6">
        <f>+Excel_519CONDOR[[#This Row],[Ptos.Total]]-Excel_519CONDOR[[#This Row],[Ptos.PO]]</f>
        <v>34.116800393241675</v>
      </c>
      <c r="Y410" s="6">
        <v>254.87319999999997</v>
      </c>
      <c r="Z410" s="6">
        <v>251.71480000000005</v>
      </c>
      <c r="AA410" s="5">
        <f>+Excel_519CONDOR[[#This Row],[Ptos.Total]]-Excel_519CONDOR[[#This Row],[Ptos.Nilo]]</f>
        <v>37.27520039324159</v>
      </c>
      <c r="AB410"/>
      <c r="AC410"/>
      <c r="AD410"/>
      <c r="AE410"/>
      <c r="AF410"/>
      <c r="AG410"/>
      <c r="AH410"/>
      <c r="AI410"/>
    </row>
    <row r="411" spans="1:35" x14ac:dyDescent="0.25">
      <c r="A411" t="s">
        <v>391</v>
      </c>
      <c r="B411" t="s">
        <v>18</v>
      </c>
      <c r="C411" t="s">
        <v>392</v>
      </c>
      <c r="D411" t="s">
        <v>478</v>
      </c>
      <c r="E411">
        <v>8067651</v>
      </c>
      <c r="F411" t="s">
        <v>324</v>
      </c>
      <c r="G411" t="s">
        <v>22</v>
      </c>
      <c r="H411" t="s">
        <v>23</v>
      </c>
      <c r="I411" s="1"/>
      <c r="J411" s="1">
        <v>44235</v>
      </c>
      <c r="K411" s="11">
        <f>+Excel_519CONDOR[[#This Row],[Fx.r]]</f>
        <v>44235</v>
      </c>
      <c r="L411" s="1">
        <v>44054</v>
      </c>
      <c r="M411" s="1"/>
      <c r="N411" s="1">
        <v>44237</v>
      </c>
      <c r="O411" s="1">
        <v>44253</v>
      </c>
      <c r="P411" s="1" t="s">
        <v>24</v>
      </c>
      <c r="Q411" t="s">
        <v>24</v>
      </c>
      <c r="R411" t="s">
        <v>25</v>
      </c>
      <c r="S411" t="s">
        <v>3642</v>
      </c>
      <c r="T411" s="5">
        <v>1243.0200044214725</v>
      </c>
      <c r="U411" s="5">
        <v>198.06999415159225</v>
      </c>
      <c r="V411" s="5">
        <v>259.80000114440918</v>
      </c>
      <c r="W411" s="5">
        <v>1700.889999717474</v>
      </c>
      <c r="X411" s="6">
        <f>+Excel_519CONDOR[[#This Row],[Ptos.Total]]-Excel_519CONDOR[[#This Row],[Ptos.PO]]</f>
        <v>-16.044700282526037</v>
      </c>
      <c r="Y411" s="6">
        <v>1716.9347</v>
      </c>
      <c r="Z411" s="6">
        <v>1714.7246999999929</v>
      </c>
      <c r="AA411" s="5">
        <f>+Excel_519CONDOR[[#This Row],[Ptos.Total]]-Excel_519CONDOR[[#This Row],[Ptos.Nilo]]</f>
        <v>-13.834700282518952</v>
      </c>
      <c r="AB411"/>
      <c r="AC411"/>
      <c r="AD411"/>
      <c r="AE411"/>
      <c r="AF411"/>
      <c r="AG411"/>
      <c r="AH411"/>
      <c r="AI411"/>
    </row>
    <row r="412" spans="1:35" x14ac:dyDescent="0.25">
      <c r="A412" t="s">
        <v>391</v>
      </c>
      <c r="B412" t="s">
        <v>18</v>
      </c>
      <c r="C412" t="s">
        <v>392</v>
      </c>
      <c r="D412" t="s">
        <v>479</v>
      </c>
      <c r="E412">
        <v>8095549</v>
      </c>
      <c r="F412" t="s">
        <v>324</v>
      </c>
      <c r="G412" t="s">
        <v>22</v>
      </c>
      <c r="H412" t="s">
        <v>23</v>
      </c>
      <c r="I412" s="1"/>
      <c r="J412" s="1">
        <v>44537</v>
      </c>
      <c r="K412" s="11">
        <f>+Excel_519CONDOR[[#This Row],[Fx.r]]</f>
        <v>44537</v>
      </c>
      <c r="L412" s="1">
        <v>44462</v>
      </c>
      <c r="M412" s="1"/>
      <c r="N412" s="1">
        <v>44586</v>
      </c>
      <c r="O412" s="1">
        <v>44609</v>
      </c>
      <c r="P412" s="1" t="s">
        <v>24</v>
      </c>
      <c r="Q412" t="s">
        <v>24</v>
      </c>
      <c r="R412" t="s">
        <v>25</v>
      </c>
      <c r="S412" t="s">
        <v>3637</v>
      </c>
      <c r="T412" s="5">
        <v>292.86419320106506</v>
      </c>
      <c r="U412" s="5">
        <v>0.69999998807907104</v>
      </c>
      <c r="V412" s="5">
        <v>83.433496475219727</v>
      </c>
      <c r="W412" s="5">
        <v>376.99768966436386</v>
      </c>
      <c r="X412" s="6">
        <f>+Excel_519CONDOR[[#This Row],[Ptos.Total]]-Excel_519CONDOR[[#This Row],[Ptos.PO]]</f>
        <v>-1.445783335636122</v>
      </c>
      <c r="Y412" s="6">
        <v>378.44347299999998</v>
      </c>
      <c r="Z412" s="6">
        <v>378.44347300000004</v>
      </c>
      <c r="AA412" s="5">
        <f>+Excel_519CONDOR[[#This Row],[Ptos.Total]]-Excel_519CONDOR[[#This Row],[Ptos.Nilo]]</f>
        <v>-1.4457833356361789</v>
      </c>
      <c r="AB412"/>
      <c r="AC412"/>
      <c r="AD412"/>
      <c r="AE412"/>
      <c r="AF412"/>
      <c r="AG412"/>
      <c r="AH412"/>
      <c r="AI412"/>
    </row>
    <row r="413" spans="1:35" x14ac:dyDescent="0.25">
      <c r="A413" t="s">
        <v>391</v>
      </c>
      <c r="B413" t="s">
        <v>436</v>
      </c>
      <c r="C413" t="s">
        <v>392</v>
      </c>
      <c r="D413" t="s">
        <v>480</v>
      </c>
      <c r="E413">
        <v>8125852</v>
      </c>
      <c r="F413" t="s">
        <v>115</v>
      </c>
      <c r="G413" t="s">
        <v>22</v>
      </c>
      <c r="H413" t="s">
        <v>23</v>
      </c>
      <c r="I413" s="1"/>
      <c r="J413" s="1">
        <v>43978</v>
      </c>
      <c r="K413" s="11">
        <f>+Excel_519CONDOR[[#This Row],[Fx.r]]</f>
        <v>43978</v>
      </c>
      <c r="L413" s="1">
        <v>43979</v>
      </c>
      <c r="M413" s="1"/>
      <c r="N413" s="1">
        <v>44014</v>
      </c>
      <c r="O413" s="1">
        <v>44021</v>
      </c>
      <c r="P413" s="1" t="s">
        <v>24</v>
      </c>
      <c r="Q413" t="s">
        <v>24</v>
      </c>
      <c r="R413" t="s">
        <v>25</v>
      </c>
      <c r="S413" t="s">
        <v>3632</v>
      </c>
      <c r="T413" s="5">
        <v>17.66000023111701</v>
      </c>
      <c r="U413" s="5">
        <v>0</v>
      </c>
      <c r="V413" s="5">
        <v>6</v>
      </c>
      <c r="W413" s="5">
        <v>23.66000023111701</v>
      </c>
      <c r="X413" s="6">
        <f>+Excel_519CONDOR[[#This Row],[Ptos.Total]]-Excel_519CONDOR[[#This Row],[Ptos.PO]]</f>
        <v>-1.7451997688829906</v>
      </c>
      <c r="Y413" s="6">
        <v>25.405200000000001</v>
      </c>
      <c r="Z413" s="6">
        <v>25.7363</v>
      </c>
      <c r="AA413" s="5">
        <f>+Excel_519CONDOR[[#This Row],[Ptos.Total]]-Excel_519CONDOR[[#This Row],[Ptos.Nilo]]</f>
        <v>-2.0762997688829898</v>
      </c>
      <c r="AB413"/>
      <c r="AC413"/>
      <c r="AD413"/>
      <c r="AE413"/>
      <c r="AF413"/>
      <c r="AG413"/>
      <c r="AH413"/>
      <c r="AI413"/>
    </row>
    <row r="414" spans="1:35" x14ac:dyDescent="0.25">
      <c r="A414" t="s">
        <v>391</v>
      </c>
      <c r="B414" t="s">
        <v>18</v>
      </c>
      <c r="C414" t="s">
        <v>392</v>
      </c>
      <c r="D414" t="s">
        <v>481</v>
      </c>
      <c r="E414">
        <v>8067655</v>
      </c>
      <c r="F414" t="s">
        <v>482</v>
      </c>
      <c r="G414" t="s">
        <v>70</v>
      </c>
      <c r="H414" t="s">
        <v>71</v>
      </c>
      <c r="I414" s="1"/>
      <c r="J414" s="1">
        <v>44077</v>
      </c>
      <c r="K414" s="11">
        <f>+Excel_519CONDOR[[#This Row],[Fx.r]]</f>
        <v>44077</v>
      </c>
      <c r="M414" s="1">
        <v>44082</v>
      </c>
      <c r="O414" s="1"/>
      <c r="P414" s="1" t="s">
        <v>25</v>
      </c>
      <c r="Q414" t="s">
        <v>24</v>
      </c>
      <c r="R414" t="s">
        <v>25</v>
      </c>
      <c r="S414" t="s">
        <v>3643</v>
      </c>
      <c r="T414" s="5">
        <v>480.21000241488218</v>
      </c>
      <c r="U414" s="5">
        <v>163.23999518156052</v>
      </c>
      <c r="V414" s="5">
        <v>49.970001220703125</v>
      </c>
      <c r="W414" s="5">
        <v>693.41999881714582</v>
      </c>
      <c r="X414" s="6">
        <f>+Excel_519CONDOR[[#This Row],[Ptos.Total]]-Excel_519CONDOR[[#This Row],[Ptos.PO]]</f>
        <v>658.97999889725452</v>
      </c>
      <c r="Y414" s="6">
        <v>34.439999919891356</v>
      </c>
      <c r="Z414" s="6">
        <v>0</v>
      </c>
      <c r="AA414" s="5">
        <f>+Excel_519CONDOR[[#This Row],[Ptos.Total]]-Excel_519CONDOR[[#This Row],[Ptos.Nilo]]</f>
        <v>693.41999881714582</v>
      </c>
      <c r="AB414"/>
      <c r="AC414"/>
      <c r="AD414"/>
      <c r="AE414"/>
      <c r="AF414"/>
      <c r="AG414"/>
      <c r="AH414"/>
      <c r="AI414"/>
    </row>
    <row r="415" spans="1:35" x14ac:dyDescent="0.25">
      <c r="A415" t="s">
        <v>391</v>
      </c>
      <c r="B415" t="s">
        <v>18</v>
      </c>
      <c r="C415" t="s">
        <v>392</v>
      </c>
      <c r="D415" t="s">
        <v>483</v>
      </c>
      <c r="E415">
        <v>8067652</v>
      </c>
      <c r="F415" t="s">
        <v>324</v>
      </c>
      <c r="G415" t="s">
        <v>22</v>
      </c>
      <c r="H415" t="s">
        <v>23</v>
      </c>
      <c r="I415" s="1"/>
      <c r="J415" s="1">
        <v>43984</v>
      </c>
      <c r="K415" s="11">
        <f>+Excel_519CONDOR[[#This Row],[Fx.r]]</f>
        <v>43984</v>
      </c>
      <c r="L415" s="1">
        <v>44463</v>
      </c>
      <c r="M415" s="1"/>
      <c r="N415" s="1">
        <v>44590</v>
      </c>
      <c r="O415" s="1">
        <v>44620</v>
      </c>
      <c r="P415" s="1" t="s">
        <v>24</v>
      </c>
      <c r="Q415" t="s">
        <v>24</v>
      </c>
      <c r="R415" t="s">
        <v>25</v>
      </c>
      <c r="S415" t="s">
        <v>3637</v>
      </c>
      <c r="T415" s="5">
        <v>751.82999540492892</v>
      </c>
      <c r="U415" s="5">
        <v>16.179999530315399</v>
      </c>
      <c r="V415" s="5">
        <v>92.854996681213379</v>
      </c>
      <c r="W415" s="5">
        <v>860.8649916164577</v>
      </c>
      <c r="X415" s="6">
        <f>+Excel_519CONDOR[[#This Row],[Ptos.Total]]-Excel_519CONDOR[[#This Row],[Ptos.PO]]</f>
        <v>-354.63155638354215</v>
      </c>
      <c r="Y415" s="6">
        <v>1215.4965479999998</v>
      </c>
      <c r="Z415" s="6">
        <v>1215.4965480000001</v>
      </c>
      <c r="AA415" s="5">
        <f>+Excel_519CONDOR[[#This Row],[Ptos.Total]]-Excel_519CONDOR[[#This Row],[Ptos.Nilo]]</f>
        <v>-354.63155638354237</v>
      </c>
      <c r="AB415"/>
      <c r="AC415"/>
      <c r="AD415"/>
      <c r="AE415"/>
      <c r="AF415"/>
      <c r="AG415"/>
      <c r="AH415"/>
      <c r="AI415"/>
    </row>
    <row r="416" spans="1:35" x14ac:dyDescent="0.25">
      <c r="A416" t="s">
        <v>391</v>
      </c>
      <c r="B416" t="s">
        <v>104</v>
      </c>
      <c r="C416" t="s">
        <v>392</v>
      </c>
      <c r="D416" t="s">
        <v>484</v>
      </c>
      <c r="E416">
        <v>8128144</v>
      </c>
      <c r="F416" t="s">
        <v>367</v>
      </c>
      <c r="G416" t="s">
        <v>22</v>
      </c>
      <c r="H416" t="s">
        <v>23</v>
      </c>
      <c r="I416" s="1"/>
      <c r="J416" s="1">
        <v>44000</v>
      </c>
      <c r="K416" s="11">
        <f>+Excel_519CONDOR[[#This Row],[Fx.r]]</f>
        <v>44000</v>
      </c>
      <c r="L416" s="1">
        <v>44267</v>
      </c>
      <c r="M416" s="1"/>
      <c r="N416" s="1">
        <v>44708</v>
      </c>
      <c r="O416" s="1">
        <v>44715</v>
      </c>
      <c r="P416" s="1" t="s">
        <v>24</v>
      </c>
      <c r="Q416" t="s">
        <v>24</v>
      </c>
      <c r="R416" t="s">
        <v>25</v>
      </c>
      <c r="S416" t="s">
        <v>3640</v>
      </c>
      <c r="T416" s="5">
        <v>8915.3060120291411</v>
      </c>
      <c r="U416" s="5">
        <v>0</v>
      </c>
      <c r="V416" s="5">
        <v>0</v>
      </c>
      <c r="W416" s="5">
        <v>8915.3060120291411</v>
      </c>
      <c r="X416" s="6">
        <f>+Excel_519CONDOR[[#This Row],[Ptos.Total]]-Excel_519CONDOR[[#This Row],[Ptos.PO]]</f>
        <v>-839.42024067086095</v>
      </c>
      <c r="Y416" s="6">
        <v>9754.7262527000021</v>
      </c>
      <c r="Z416" s="6">
        <v>9746.6262669999996</v>
      </c>
      <c r="AA416" s="5">
        <f>+Excel_519CONDOR[[#This Row],[Ptos.Total]]-Excel_519CONDOR[[#This Row],[Ptos.Nilo]]</f>
        <v>-831.32025497085851</v>
      </c>
      <c r="AB416"/>
      <c r="AC416"/>
      <c r="AD416"/>
      <c r="AE416"/>
      <c r="AF416"/>
      <c r="AG416"/>
      <c r="AH416"/>
      <c r="AI416"/>
    </row>
    <row r="417" spans="1:35" x14ac:dyDescent="0.25">
      <c r="A417" t="s">
        <v>391</v>
      </c>
      <c r="B417" t="s">
        <v>104</v>
      </c>
      <c r="C417" t="s">
        <v>392</v>
      </c>
      <c r="D417" t="s">
        <v>485</v>
      </c>
      <c r="E417">
        <v>8128184</v>
      </c>
      <c r="F417" t="s">
        <v>324</v>
      </c>
      <c r="G417" t="s">
        <v>22</v>
      </c>
      <c r="H417" t="s">
        <v>23</v>
      </c>
      <c r="I417" s="1"/>
      <c r="J417" s="1">
        <v>44453</v>
      </c>
      <c r="K417" s="11">
        <f>+Excel_519CONDOR[[#This Row],[Fx.r]]</f>
        <v>44453</v>
      </c>
      <c r="L417" s="1">
        <v>44279</v>
      </c>
      <c r="M417" s="1"/>
      <c r="N417" s="1">
        <v>44515</v>
      </c>
      <c r="O417" s="1">
        <v>44526</v>
      </c>
      <c r="P417" s="1" t="s">
        <v>24</v>
      </c>
      <c r="Q417" t="s">
        <v>24</v>
      </c>
      <c r="R417" t="s">
        <v>25</v>
      </c>
      <c r="S417" t="s">
        <v>3637</v>
      </c>
      <c r="T417" s="5">
        <v>3928.3612412377843</v>
      </c>
      <c r="U417" s="5">
        <v>0</v>
      </c>
      <c r="V417" s="5">
        <v>0</v>
      </c>
      <c r="W417" s="5">
        <v>3928.3612412377843</v>
      </c>
      <c r="X417" s="6">
        <f>+Excel_519CONDOR[[#This Row],[Ptos.Total]]-Excel_519CONDOR[[#This Row],[Ptos.PO]]</f>
        <v>-268.86095981619292</v>
      </c>
      <c r="Y417" s="6">
        <v>4197.2222010539772</v>
      </c>
      <c r="Z417" s="6">
        <v>4197.2221999999983</v>
      </c>
      <c r="AA417" s="5">
        <f>+Excel_519CONDOR[[#This Row],[Ptos.Total]]-Excel_519CONDOR[[#This Row],[Ptos.Nilo]]</f>
        <v>-268.86095876221407</v>
      </c>
      <c r="AB417"/>
      <c r="AC417"/>
      <c r="AD417"/>
      <c r="AE417"/>
      <c r="AF417"/>
      <c r="AG417"/>
      <c r="AH417"/>
      <c r="AI417"/>
    </row>
    <row r="418" spans="1:35" x14ac:dyDescent="0.25">
      <c r="A418" t="s">
        <v>391</v>
      </c>
      <c r="B418" t="s">
        <v>18</v>
      </c>
      <c r="C418" t="s">
        <v>392</v>
      </c>
      <c r="D418" t="s">
        <v>486</v>
      </c>
      <c r="E418">
        <v>8076311</v>
      </c>
      <c r="F418" t="s">
        <v>115</v>
      </c>
      <c r="G418" t="s">
        <v>22</v>
      </c>
      <c r="H418" t="s">
        <v>23</v>
      </c>
      <c r="I418" s="1"/>
      <c r="J418" s="1">
        <v>43991</v>
      </c>
      <c r="K418" s="11">
        <f>+Excel_519CONDOR[[#This Row],[Fx.r]]</f>
        <v>43991</v>
      </c>
      <c r="L418" s="1">
        <v>44004</v>
      </c>
      <c r="M418" s="1"/>
      <c r="N418" s="1">
        <v>44063</v>
      </c>
      <c r="O418" s="1">
        <v>44071</v>
      </c>
      <c r="P418" s="1" t="s">
        <v>24</v>
      </c>
      <c r="Q418" t="s">
        <v>24</v>
      </c>
      <c r="R418" t="s">
        <v>25</v>
      </c>
      <c r="S418" t="s">
        <v>3635</v>
      </c>
      <c r="T418" s="5">
        <v>171.73999702744186</v>
      </c>
      <c r="U418" s="5">
        <v>12.309999644756317</v>
      </c>
      <c r="V418" s="5">
        <v>15.15500020980835</v>
      </c>
      <c r="W418" s="5">
        <v>199.20499688200653</v>
      </c>
      <c r="X418" s="6">
        <f>+Excel_519CONDOR[[#This Row],[Ptos.Total]]-Excel_519CONDOR[[#This Row],[Ptos.PO]]</f>
        <v>-2.2534031179934289</v>
      </c>
      <c r="Y418" s="6">
        <v>201.45839999999995</v>
      </c>
      <c r="Z418" s="6">
        <v>201.45839999999998</v>
      </c>
      <c r="AA418" s="5">
        <f>+Excel_519CONDOR[[#This Row],[Ptos.Total]]-Excel_519CONDOR[[#This Row],[Ptos.Nilo]]</f>
        <v>-2.2534031179934573</v>
      </c>
      <c r="AB418"/>
      <c r="AC418"/>
      <c r="AD418"/>
      <c r="AE418"/>
      <c r="AF418"/>
      <c r="AG418"/>
      <c r="AH418"/>
      <c r="AI418"/>
    </row>
    <row r="419" spans="1:35" x14ac:dyDescent="0.25">
      <c r="A419" t="s">
        <v>391</v>
      </c>
      <c r="B419" t="s">
        <v>104</v>
      </c>
      <c r="C419" t="s">
        <v>392</v>
      </c>
      <c r="D419" t="s">
        <v>487</v>
      </c>
      <c r="E419">
        <v>8129053</v>
      </c>
      <c r="F419" t="s">
        <v>324</v>
      </c>
      <c r="G419" t="s">
        <v>22</v>
      </c>
      <c r="H419" t="s">
        <v>30</v>
      </c>
      <c r="I419" s="1"/>
      <c r="J419" s="1">
        <v>44349</v>
      </c>
      <c r="K419" s="11">
        <f>+Excel_519CONDOR[[#This Row],[Fx.r]]</f>
        <v>44349</v>
      </c>
      <c r="L419" s="1">
        <v>44188</v>
      </c>
      <c r="M419" s="1"/>
      <c r="N419" s="1">
        <v>44348</v>
      </c>
      <c r="O419" s="1">
        <v>44821</v>
      </c>
      <c r="P419" s="1" t="s">
        <v>24</v>
      </c>
      <c r="Q419" t="s">
        <v>24</v>
      </c>
      <c r="R419" t="s">
        <v>25</v>
      </c>
      <c r="S419" t="s">
        <v>3635</v>
      </c>
      <c r="T419" s="5">
        <v>1318.3032728135586</v>
      </c>
      <c r="U419" s="5">
        <v>0</v>
      </c>
      <c r="V419" s="5">
        <v>0</v>
      </c>
      <c r="W419" s="5">
        <v>1318.3032728135586</v>
      </c>
      <c r="X419" s="6">
        <f>+Excel_519CONDOR[[#This Row],[Ptos.Total]]-Excel_519CONDOR[[#This Row],[Ptos.PO]]</f>
        <v>-100.07192718644137</v>
      </c>
      <c r="Y419" s="6">
        <v>1418.3751999999999</v>
      </c>
      <c r="Z419" s="6">
        <v>1417.2426000000005</v>
      </c>
      <c r="AA419" s="5">
        <f>+Excel_519CONDOR[[#This Row],[Ptos.Total]]-Excel_519CONDOR[[#This Row],[Ptos.Nilo]]</f>
        <v>-98.939327186441915</v>
      </c>
      <c r="AB419"/>
      <c r="AC419"/>
      <c r="AD419"/>
      <c r="AE419"/>
      <c r="AF419"/>
      <c r="AG419"/>
      <c r="AH419"/>
      <c r="AI419"/>
    </row>
    <row r="420" spans="1:35" x14ac:dyDescent="0.25">
      <c r="A420" t="s">
        <v>391</v>
      </c>
      <c r="B420" t="s">
        <v>103</v>
      </c>
      <c r="C420" t="s">
        <v>392</v>
      </c>
      <c r="D420" t="s">
        <v>488</v>
      </c>
      <c r="E420">
        <v>8019913</v>
      </c>
      <c r="F420" t="s">
        <v>489</v>
      </c>
      <c r="G420" t="s">
        <v>29</v>
      </c>
      <c r="H420" t="s">
        <v>30</v>
      </c>
      <c r="I420" s="1"/>
      <c r="J420" s="1">
        <v>43760</v>
      </c>
      <c r="K420" s="11">
        <f>+Excel_519CONDOR[[#This Row],[Fx.r]]</f>
        <v>43760</v>
      </c>
      <c r="L420" s="1">
        <v>43986</v>
      </c>
      <c r="M420" s="1"/>
      <c r="N420" s="1">
        <v>44515</v>
      </c>
      <c r="O420" s="1">
        <v>44546</v>
      </c>
      <c r="P420" s="1" t="s">
        <v>24</v>
      </c>
      <c r="Q420" t="s">
        <v>24</v>
      </c>
      <c r="R420" t="s">
        <v>25</v>
      </c>
      <c r="S420" t="s">
        <v>3632</v>
      </c>
      <c r="T420" s="5">
        <v>6952.3111333231354</v>
      </c>
      <c r="U420" s="5">
        <v>45.59999942779541</v>
      </c>
      <c r="V420" s="5">
        <v>0</v>
      </c>
      <c r="W420" s="5">
        <v>6997.9111327509308</v>
      </c>
      <c r="X420" s="6">
        <f>+Excel_519CONDOR[[#This Row],[Ptos.Total]]-Excel_519CONDOR[[#This Row],[Ptos.PO]]</f>
        <v>264.43613262218514</v>
      </c>
      <c r="Y420" s="6">
        <v>6733.4750001287457</v>
      </c>
      <c r="Z420" s="6">
        <v>6733.4749509999974</v>
      </c>
      <c r="AA420" s="5">
        <f>+Excel_519CONDOR[[#This Row],[Ptos.Total]]-Excel_519CONDOR[[#This Row],[Ptos.Nilo]]</f>
        <v>264.43618175093343</v>
      </c>
      <c r="AB420"/>
      <c r="AC420"/>
      <c r="AD420"/>
      <c r="AE420"/>
      <c r="AF420"/>
      <c r="AG420"/>
      <c r="AH420"/>
      <c r="AI420"/>
    </row>
    <row r="421" spans="1:35" x14ac:dyDescent="0.25">
      <c r="A421" t="s">
        <v>391</v>
      </c>
      <c r="B421" t="s">
        <v>18</v>
      </c>
      <c r="C421" t="s">
        <v>392</v>
      </c>
      <c r="D421" t="s">
        <v>490</v>
      </c>
      <c r="E421">
        <v>8035355</v>
      </c>
      <c r="F421" t="s">
        <v>115</v>
      </c>
      <c r="G421" t="s">
        <v>22</v>
      </c>
      <c r="H421" t="s">
        <v>23</v>
      </c>
      <c r="I421" s="1"/>
      <c r="J421" s="1">
        <v>44000</v>
      </c>
      <c r="K421" s="11">
        <f>+Excel_519CONDOR[[#This Row],[Fx.r]]</f>
        <v>44000</v>
      </c>
      <c r="L421" s="1">
        <v>44299</v>
      </c>
      <c r="M421" s="1"/>
      <c r="N421" s="1">
        <v>45284</v>
      </c>
      <c r="O421" s="1">
        <v>45308</v>
      </c>
      <c r="P421" s="1" t="s">
        <v>24</v>
      </c>
      <c r="Q421" t="s">
        <v>24</v>
      </c>
      <c r="R421" t="s">
        <v>25</v>
      </c>
      <c r="S421" t="s">
        <v>3638</v>
      </c>
      <c r="T421" s="5">
        <v>387.04000102728605</v>
      </c>
      <c r="U421" s="5">
        <v>337.38999003171921</v>
      </c>
      <c r="V421" s="5">
        <v>68.285001516342163</v>
      </c>
      <c r="W421" s="5">
        <v>792.71499257534742</v>
      </c>
      <c r="X421" s="6">
        <f>+Excel_519CONDOR[[#This Row],[Ptos.Total]]-Excel_519CONDOR[[#This Row],[Ptos.PO]]</f>
        <v>92.695851575347433</v>
      </c>
      <c r="Y421" s="6">
        <v>700.01914099999999</v>
      </c>
      <c r="Z421" s="6">
        <v>687.19994199999974</v>
      </c>
      <c r="AA421" s="5">
        <f>+Excel_519CONDOR[[#This Row],[Ptos.Total]]-Excel_519CONDOR[[#This Row],[Ptos.Nilo]]</f>
        <v>105.51505057534769</v>
      </c>
      <c r="AB421"/>
      <c r="AC421"/>
      <c r="AD421"/>
      <c r="AE421"/>
      <c r="AF421"/>
      <c r="AG421"/>
      <c r="AH421"/>
      <c r="AI421"/>
    </row>
    <row r="422" spans="1:35" x14ac:dyDescent="0.25">
      <c r="A422" t="s">
        <v>391</v>
      </c>
      <c r="B422" t="s">
        <v>18</v>
      </c>
      <c r="C422" t="s">
        <v>392</v>
      </c>
      <c r="D422" t="s">
        <v>491</v>
      </c>
      <c r="E422">
        <v>8093771</v>
      </c>
      <c r="F422" t="s">
        <v>369</v>
      </c>
      <c r="G422" t="s">
        <v>29</v>
      </c>
      <c r="H422" t="s">
        <v>30</v>
      </c>
      <c r="I422" s="1"/>
      <c r="J422" s="1">
        <v>44012</v>
      </c>
      <c r="K422" s="11">
        <f>+Excel_519CONDOR[[#This Row],[Fx.r]]</f>
        <v>44012</v>
      </c>
      <c r="L422" s="1">
        <v>44020</v>
      </c>
      <c r="M422" s="1"/>
      <c r="N422" s="1">
        <v>44104</v>
      </c>
      <c r="O422" s="1">
        <v>44118</v>
      </c>
      <c r="P422" s="1" t="s">
        <v>24</v>
      </c>
      <c r="Q422" t="s">
        <v>24</v>
      </c>
      <c r="R422" t="s">
        <v>25</v>
      </c>
      <c r="S422" t="s">
        <v>3642</v>
      </c>
      <c r="T422" s="5">
        <v>412.67000069841743</v>
      </c>
      <c r="U422" s="5">
        <v>0.69999998807907104</v>
      </c>
      <c r="V422" s="5">
        <v>49.915001153945923</v>
      </c>
      <c r="W422" s="5">
        <v>463.28500184044242</v>
      </c>
      <c r="X422" s="6">
        <f>+Excel_519CONDOR[[#This Row],[Ptos.Total]]-Excel_519CONDOR[[#This Row],[Ptos.PO]]</f>
        <v>-455.28164815955745</v>
      </c>
      <c r="Y422" s="6">
        <v>918.56664999999987</v>
      </c>
      <c r="Z422" s="6">
        <v>911.93165000000124</v>
      </c>
      <c r="AA422" s="5">
        <f>+Excel_519CONDOR[[#This Row],[Ptos.Total]]-Excel_519CONDOR[[#This Row],[Ptos.Nilo]]</f>
        <v>-448.64664815955882</v>
      </c>
      <c r="AB422"/>
      <c r="AC422"/>
      <c r="AD422"/>
      <c r="AE422"/>
      <c r="AF422"/>
      <c r="AG422"/>
      <c r="AH422"/>
      <c r="AI422"/>
    </row>
    <row r="423" spans="1:35" x14ac:dyDescent="0.25">
      <c r="A423" t="s">
        <v>391</v>
      </c>
      <c r="B423" t="s">
        <v>18</v>
      </c>
      <c r="C423" t="s">
        <v>392</v>
      </c>
      <c r="D423" t="s">
        <v>492</v>
      </c>
      <c r="E423">
        <v>8072100</v>
      </c>
      <c r="F423" t="s">
        <v>115</v>
      </c>
      <c r="G423" t="s">
        <v>22</v>
      </c>
      <c r="H423" t="s">
        <v>23</v>
      </c>
      <c r="I423" s="1"/>
      <c r="J423" s="1">
        <v>44011</v>
      </c>
      <c r="K423" s="11">
        <f>+Excel_519CONDOR[[#This Row],[Fx.r]]</f>
        <v>44011</v>
      </c>
      <c r="L423" s="1">
        <v>44111</v>
      </c>
      <c r="M423" s="1"/>
      <c r="N423" s="1">
        <v>44151</v>
      </c>
      <c r="O423" s="1">
        <v>44159</v>
      </c>
      <c r="P423" s="1" t="s">
        <v>24</v>
      </c>
      <c r="Q423" t="s">
        <v>24</v>
      </c>
      <c r="R423" t="s">
        <v>25</v>
      </c>
      <c r="S423" t="s">
        <v>3635</v>
      </c>
      <c r="T423" s="5">
        <v>189.93999918550253</v>
      </c>
      <c r="U423" s="5">
        <v>62.619998157024384</v>
      </c>
      <c r="V423" s="5">
        <v>18.315000295639038</v>
      </c>
      <c r="W423" s="5">
        <v>270.87499763816595</v>
      </c>
      <c r="X423" s="6">
        <f>+Excel_519CONDOR[[#This Row],[Ptos.Total]]-Excel_519CONDOR[[#This Row],[Ptos.PO]]</f>
        <v>45.951397638165929</v>
      </c>
      <c r="Y423" s="6">
        <v>224.92360000000002</v>
      </c>
      <c r="Z423" s="6">
        <v>224.92359999999994</v>
      </c>
      <c r="AA423" s="5">
        <f>+Excel_519CONDOR[[#This Row],[Ptos.Total]]-Excel_519CONDOR[[#This Row],[Ptos.Nilo]]</f>
        <v>45.951397638166014</v>
      </c>
      <c r="AB423"/>
      <c r="AC423"/>
      <c r="AD423"/>
      <c r="AE423"/>
      <c r="AF423"/>
      <c r="AG423"/>
      <c r="AH423"/>
      <c r="AI423"/>
    </row>
    <row r="424" spans="1:35" x14ac:dyDescent="0.25">
      <c r="A424" t="s">
        <v>391</v>
      </c>
      <c r="B424" t="s">
        <v>18</v>
      </c>
      <c r="C424" t="s">
        <v>392</v>
      </c>
      <c r="D424" t="s">
        <v>493</v>
      </c>
      <c r="E424">
        <v>8086409</v>
      </c>
      <c r="F424" t="s">
        <v>425</v>
      </c>
      <c r="G424" t="s">
        <v>29</v>
      </c>
      <c r="H424" t="s">
        <v>30</v>
      </c>
      <c r="I424" s="1"/>
      <c r="J424" s="1">
        <v>44096</v>
      </c>
      <c r="K424" s="11">
        <f>+Excel_519CONDOR[[#This Row],[Fx.r]]</f>
        <v>44096</v>
      </c>
      <c r="L424" s="1">
        <v>44127</v>
      </c>
      <c r="M424" s="1"/>
      <c r="N424" s="1">
        <v>44214</v>
      </c>
      <c r="O424" s="1">
        <v>44249</v>
      </c>
      <c r="P424" s="1" t="s">
        <v>24</v>
      </c>
      <c r="Q424" t="s">
        <v>24</v>
      </c>
      <c r="R424" t="s">
        <v>25</v>
      </c>
      <c r="S424" t="s">
        <v>3642</v>
      </c>
      <c r="T424" s="5">
        <v>662.92220993153751</v>
      </c>
      <c r="U424" s="5">
        <v>425.73998934030533</v>
      </c>
      <c r="V424" s="5">
        <v>110.11000204086304</v>
      </c>
      <c r="W424" s="5">
        <v>1198.7722013127059</v>
      </c>
      <c r="X424" s="6">
        <f>+Excel_519CONDOR[[#This Row],[Ptos.Total]]-Excel_519CONDOR[[#This Row],[Ptos.PO]]</f>
        <v>-44.386698687294029</v>
      </c>
      <c r="Y424" s="6">
        <v>1243.1588999999999</v>
      </c>
      <c r="Z424" s="6">
        <v>1242.8946000000024</v>
      </c>
      <c r="AA424" s="5">
        <f>+Excel_519CONDOR[[#This Row],[Ptos.Total]]-Excel_519CONDOR[[#This Row],[Ptos.Nilo]]</f>
        <v>-44.122398687296482</v>
      </c>
      <c r="AB424"/>
      <c r="AC424"/>
      <c r="AD424"/>
      <c r="AE424"/>
      <c r="AF424"/>
      <c r="AG424"/>
      <c r="AH424"/>
      <c r="AI424"/>
    </row>
    <row r="425" spans="1:35" x14ac:dyDescent="0.25">
      <c r="A425" t="s">
        <v>391</v>
      </c>
      <c r="B425" t="s">
        <v>18</v>
      </c>
      <c r="C425" t="s">
        <v>392</v>
      </c>
      <c r="D425" t="s">
        <v>494</v>
      </c>
      <c r="E425">
        <v>8082257</v>
      </c>
      <c r="F425" t="s">
        <v>115</v>
      </c>
      <c r="G425" t="s">
        <v>22</v>
      </c>
      <c r="H425" t="s">
        <v>23</v>
      </c>
      <c r="I425" s="1"/>
      <c r="J425" s="1">
        <v>44039</v>
      </c>
      <c r="K425" s="11">
        <f>+Excel_519CONDOR[[#This Row],[Fx.r]]</f>
        <v>44039</v>
      </c>
      <c r="L425" s="1">
        <v>44042</v>
      </c>
      <c r="M425" s="1"/>
      <c r="N425" s="1">
        <v>44060</v>
      </c>
      <c r="O425" s="1">
        <v>44065</v>
      </c>
      <c r="P425" s="1" t="s">
        <v>24</v>
      </c>
      <c r="Q425" t="s">
        <v>24</v>
      </c>
      <c r="R425" t="s">
        <v>25</v>
      </c>
      <c r="S425" t="s">
        <v>3629</v>
      </c>
      <c r="T425" s="5">
        <v>14.310000162571669</v>
      </c>
      <c r="U425" s="5">
        <v>4.5639998912811279</v>
      </c>
      <c r="V425" s="5">
        <v>14.56850004196167</v>
      </c>
      <c r="W425" s="5">
        <v>33.442500095814466</v>
      </c>
      <c r="X425" s="6">
        <f>+Excel_519CONDOR[[#This Row],[Ptos.Total]]-Excel_519CONDOR[[#This Row],[Ptos.PO]]</f>
        <v>10.665500095814465</v>
      </c>
      <c r="Y425" s="6">
        <v>22.777000000000001</v>
      </c>
      <c r="Z425" s="6">
        <v>22.777000000000001</v>
      </c>
      <c r="AA425" s="5">
        <f>+Excel_519CONDOR[[#This Row],[Ptos.Total]]-Excel_519CONDOR[[#This Row],[Ptos.Nilo]]</f>
        <v>10.665500095814465</v>
      </c>
      <c r="AB425"/>
      <c r="AC425"/>
      <c r="AD425"/>
      <c r="AE425"/>
      <c r="AF425"/>
      <c r="AG425"/>
      <c r="AH425"/>
      <c r="AI425"/>
    </row>
    <row r="426" spans="1:35" x14ac:dyDescent="0.25">
      <c r="A426" t="s">
        <v>391</v>
      </c>
      <c r="B426" t="s">
        <v>18</v>
      </c>
      <c r="C426" t="s">
        <v>392</v>
      </c>
      <c r="D426" t="s">
        <v>495</v>
      </c>
      <c r="E426">
        <v>8067660</v>
      </c>
      <c r="F426" t="s">
        <v>324</v>
      </c>
      <c r="G426" t="s">
        <v>22</v>
      </c>
      <c r="H426" t="s">
        <v>23</v>
      </c>
      <c r="I426" s="1"/>
      <c r="J426" s="1">
        <v>44327</v>
      </c>
      <c r="K426" s="11">
        <f>+Excel_519CONDOR[[#This Row],[Fx.r]]</f>
        <v>44327</v>
      </c>
      <c r="L426" s="1">
        <v>44475</v>
      </c>
      <c r="M426" s="1"/>
      <c r="N426" s="1">
        <v>44852</v>
      </c>
      <c r="O426" s="1">
        <v>44855</v>
      </c>
      <c r="P426" s="1" t="s">
        <v>24</v>
      </c>
      <c r="Q426" t="s">
        <v>24</v>
      </c>
      <c r="R426" t="s">
        <v>25</v>
      </c>
      <c r="S426" t="s">
        <v>3637</v>
      </c>
      <c r="T426" s="5">
        <v>895.37768373917788</v>
      </c>
      <c r="U426" s="5">
        <v>39.33999902009964</v>
      </c>
      <c r="V426" s="5">
        <v>96.0254967212677</v>
      </c>
      <c r="W426" s="5">
        <v>1030.7431794805452</v>
      </c>
      <c r="X426" s="6">
        <f>+Excel_519CONDOR[[#This Row],[Ptos.Total]]-Excel_519CONDOR[[#This Row],[Ptos.PO]]</f>
        <v>-479.16614951945485</v>
      </c>
      <c r="Y426" s="6">
        <v>1509.9093290000001</v>
      </c>
      <c r="Z426" s="6">
        <v>1509.9093289999996</v>
      </c>
      <c r="AA426" s="5">
        <f>+Excel_519CONDOR[[#This Row],[Ptos.Total]]-Excel_519CONDOR[[#This Row],[Ptos.Nilo]]</f>
        <v>-479.16614951945439</v>
      </c>
      <c r="AB426"/>
      <c r="AC426"/>
      <c r="AD426"/>
      <c r="AE426"/>
      <c r="AF426"/>
      <c r="AG426"/>
      <c r="AH426"/>
      <c r="AI426"/>
    </row>
    <row r="427" spans="1:35" x14ac:dyDescent="0.25">
      <c r="A427" t="s">
        <v>391</v>
      </c>
      <c r="B427" t="s">
        <v>18</v>
      </c>
      <c r="C427" t="s">
        <v>392</v>
      </c>
      <c r="D427" t="s">
        <v>496</v>
      </c>
      <c r="E427">
        <v>8069980</v>
      </c>
      <c r="F427" t="s">
        <v>369</v>
      </c>
      <c r="G427" t="s">
        <v>29</v>
      </c>
      <c r="H427" t="s">
        <v>30</v>
      </c>
      <c r="I427" s="1"/>
      <c r="J427" s="1">
        <v>44015</v>
      </c>
      <c r="K427" s="11">
        <f>+Excel_519CONDOR[[#This Row],[Fx.r]]</f>
        <v>44015</v>
      </c>
      <c r="L427" s="1">
        <v>44229</v>
      </c>
      <c r="M427" s="1"/>
      <c r="N427" s="1">
        <v>44264</v>
      </c>
      <c r="O427" s="1">
        <v>44287</v>
      </c>
      <c r="P427" s="1" t="s">
        <v>24</v>
      </c>
      <c r="Q427" t="s">
        <v>24</v>
      </c>
      <c r="R427" t="s">
        <v>25</v>
      </c>
      <c r="S427" t="s">
        <v>3632</v>
      </c>
      <c r="T427" s="5">
        <v>129.34519969578832</v>
      </c>
      <c r="U427" s="5">
        <v>12.291999697685242</v>
      </c>
      <c r="V427" s="5">
        <v>14.56850004196167</v>
      </c>
      <c r="W427" s="5">
        <v>156.20569943543524</v>
      </c>
      <c r="X427" s="6">
        <f>+Excel_519CONDOR[[#This Row],[Ptos.Total]]-Excel_519CONDOR[[#This Row],[Ptos.PO]]</f>
        <v>44.802399435435206</v>
      </c>
      <c r="Y427" s="6">
        <v>111.40330000000003</v>
      </c>
      <c r="Z427" s="6">
        <v>111.40330000000002</v>
      </c>
      <c r="AA427" s="5">
        <f>+Excel_519CONDOR[[#This Row],[Ptos.Total]]-Excel_519CONDOR[[#This Row],[Ptos.Nilo]]</f>
        <v>44.80239943543522</v>
      </c>
      <c r="AB427"/>
      <c r="AC427"/>
      <c r="AD427"/>
      <c r="AE427"/>
      <c r="AF427"/>
      <c r="AG427"/>
      <c r="AH427"/>
      <c r="AI427"/>
    </row>
    <row r="428" spans="1:35" x14ac:dyDescent="0.25">
      <c r="A428" t="s">
        <v>391</v>
      </c>
      <c r="B428" t="s">
        <v>18</v>
      </c>
      <c r="C428" t="s">
        <v>392</v>
      </c>
      <c r="D428" t="s">
        <v>497</v>
      </c>
      <c r="E428">
        <v>8067659</v>
      </c>
      <c r="F428" t="s">
        <v>115</v>
      </c>
      <c r="G428" t="s">
        <v>22</v>
      </c>
      <c r="H428" t="s">
        <v>23</v>
      </c>
      <c r="I428" s="1"/>
      <c r="J428" s="1">
        <v>44299</v>
      </c>
      <c r="K428" s="11">
        <f>+Excel_519CONDOR[[#This Row],[Fx.r]]</f>
        <v>44299</v>
      </c>
      <c r="L428" s="1">
        <v>44249</v>
      </c>
      <c r="M428" s="1"/>
      <c r="N428" s="1">
        <v>44400</v>
      </c>
      <c r="O428" s="1">
        <v>44420</v>
      </c>
      <c r="P428" s="1" t="s">
        <v>24</v>
      </c>
      <c r="Q428" t="s">
        <v>24</v>
      </c>
      <c r="R428" t="s">
        <v>25</v>
      </c>
      <c r="S428" t="s">
        <v>3632</v>
      </c>
      <c r="T428" s="5">
        <v>139.68740449286997</v>
      </c>
      <c r="U428" s="5">
        <v>81.843997955322266</v>
      </c>
      <c r="V428" s="5">
        <v>27.222500324249268</v>
      </c>
      <c r="W428" s="5">
        <v>248.75390277244151</v>
      </c>
      <c r="X428" s="6">
        <f>+Excel_519CONDOR[[#This Row],[Ptos.Total]]-Excel_519CONDOR[[#This Row],[Ptos.PO]]</f>
        <v>61.785902772441489</v>
      </c>
      <c r="Y428" s="6">
        <v>186.96800000000002</v>
      </c>
      <c r="Z428" s="6">
        <v>186.96800000000002</v>
      </c>
      <c r="AA428" s="5">
        <f>+Excel_519CONDOR[[#This Row],[Ptos.Total]]-Excel_519CONDOR[[#This Row],[Ptos.Nilo]]</f>
        <v>61.785902772441489</v>
      </c>
      <c r="AB428"/>
      <c r="AC428"/>
      <c r="AD428"/>
      <c r="AE428"/>
      <c r="AF428"/>
      <c r="AG428"/>
      <c r="AH428"/>
      <c r="AI428"/>
    </row>
    <row r="429" spans="1:35" x14ac:dyDescent="0.25">
      <c r="A429" t="s">
        <v>391</v>
      </c>
      <c r="B429" t="s">
        <v>18</v>
      </c>
      <c r="C429" t="s">
        <v>392</v>
      </c>
      <c r="D429" t="s">
        <v>498</v>
      </c>
      <c r="E429">
        <v>8082265</v>
      </c>
      <c r="F429" t="s">
        <v>425</v>
      </c>
      <c r="G429" t="s">
        <v>29</v>
      </c>
      <c r="H429" t="s">
        <v>30</v>
      </c>
      <c r="I429" s="1"/>
      <c r="J429" s="1">
        <v>44021</v>
      </c>
      <c r="K429" s="11">
        <f>+Excel_519CONDOR[[#This Row],[Fx.r]]</f>
        <v>44021</v>
      </c>
      <c r="L429" s="1">
        <v>44246</v>
      </c>
      <c r="M429" s="1"/>
      <c r="N429" s="1">
        <v>44628</v>
      </c>
      <c r="O429" s="1">
        <v>44638</v>
      </c>
      <c r="P429" s="1" t="s">
        <v>24</v>
      </c>
      <c r="Q429" t="s">
        <v>24</v>
      </c>
      <c r="R429" t="s">
        <v>25</v>
      </c>
      <c r="S429" t="s">
        <v>3631</v>
      </c>
      <c r="T429" s="5">
        <v>416.47390583623201</v>
      </c>
      <c r="U429" s="5">
        <v>514.61198711395264</v>
      </c>
      <c r="V429" s="5">
        <v>130.23049736022949</v>
      </c>
      <c r="W429" s="5">
        <v>1061.3163903104141</v>
      </c>
      <c r="X429" s="6">
        <f>+Excel_519CONDOR[[#This Row],[Ptos.Total]]-Excel_519CONDOR[[#This Row],[Ptos.PO]]</f>
        <v>571.93276633376229</v>
      </c>
      <c r="Y429" s="6">
        <v>489.38362397665185</v>
      </c>
      <c r="Z429" s="6">
        <v>489.38361700000002</v>
      </c>
      <c r="AA429" s="5">
        <f>+Excel_519CONDOR[[#This Row],[Ptos.Total]]-Excel_519CONDOR[[#This Row],[Ptos.Nilo]]</f>
        <v>571.93277331041418</v>
      </c>
      <c r="AB429"/>
      <c r="AC429"/>
      <c r="AD429"/>
      <c r="AE429"/>
      <c r="AF429"/>
      <c r="AG429"/>
      <c r="AH429"/>
      <c r="AI429"/>
    </row>
    <row r="430" spans="1:35" x14ac:dyDescent="0.25">
      <c r="A430" t="s">
        <v>391</v>
      </c>
      <c r="B430" t="s">
        <v>18</v>
      </c>
      <c r="C430" t="s">
        <v>392</v>
      </c>
      <c r="D430" t="s">
        <v>499</v>
      </c>
      <c r="E430">
        <v>8067702</v>
      </c>
      <c r="F430" t="s">
        <v>115</v>
      </c>
      <c r="G430" t="s">
        <v>22</v>
      </c>
      <c r="H430" t="s">
        <v>23</v>
      </c>
      <c r="I430" s="1"/>
      <c r="J430" s="1">
        <v>44021</v>
      </c>
      <c r="K430" s="11">
        <f>+Excel_519CONDOR[[#This Row],[Fx.r]]</f>
        <v>44021</v>
      </c>
      <c r="L430" s="1">
        <v>44217</v>
      </c>
      <c r="M430" s="1"/>
      <c r="N430" s="1">
        <v>44400</v>
      </c>
      <c r="O430" s="1">
        <v>44413</v>
      </c>
      <c r="P430" s="1" t="s">
        <v>24</v>
      </c>
      <c r="Q430" t="s">
        <v>24</v>
      </c>
      <c r="R430" t="s">
        <v>25</v>
      </c>
      <c r="S430" t="s">
        <v>3632</v>
      </c>
      <c r="T430" s="5">
        <v>138.82470354437828</v>
      </c>
      <c r="U430" s="5">
        <v>81.843997955322266</v>
      </c>
      <c r="V430" s="5">
        <v>12.060500144958496</v>
      </c>
      <c r="W430" s="5">
        <v>232.72920164465904</v>
      </c>
      <c r="X430" s="6">
        <f>+Excel_519CONDOR[[#This Row],[Ptos.Total]]-Excel_519CONDOR[[#This Row],[Ptos.PO]]</f>
        <v>57.002701644659027</v>
      </c>
      <c r="Y430" s="6">
        <v>175.72650000000002</v>
      </c>
      <c r="Z430" s="6">
        <v>175.72650000000002</v>
      </c>
      <c r="AA430" s="5">
        <f>+Excel_519CONDOR[[#This Row],[Ptos.Total]]-Excel_519CONDOR[[#This Row],[Ptos.Nilo]]</f>
        <v>57.002701644659027</v>
      </c>
      <c r="AB430"/>
      <c r="AC430"/>
      <c r="AD430"/>
      <c r="AE430"/>
      <c r="AF430"/>
      <c r="AG430"/>
      <c r="AH430"/>
      <c r="AI430"/>
    </row>
    <row r="431" spans="1:35" x14ac:dyDescent="0.25">
      <c r="A431" t="s">
        <v>391</v>
      </c>
      <c r="B431" t="s">
        <v>79</v>
      </c>
      <c r="C431" t="s">
        <v>392</v>
      </c>
      <c r="D431" t="s">
        <v>500</v>
      </c>
      <c r="E431">
        <v>8082255</v>
      </c>
      <c r="F431" t="s">
        <v>115</v>
      </c>
      <c r="G431" t="s">
        <v>22</v>
      </c>
      <c r="H431" t="s">
        <v>23</v>
      </c>
      <c r="I431" s="1"/>
      <c r="J431" s="1">
        <v>44022</v>
      </c>
      <c r="K431" s="11">
        <f>+Excel_519CONDOR[[#This Row],[Fx.r]]</f>
        <v>44022</v>
      </c>
      <c r="L431" s="1">
        <v>44246</v>
      </c>
      <c r="M431" s="1"/>
      <c r="N431" s="1">
        <v>44427</v>
      </c>
      <c r="O431" s="1">
        <v>44442</v>
      </c>
      <c r="P431" s="1" t="s">
        <v>24</v>
      </c>
      <c r="Q431" t="s">
        <v>24</v>
      </c>
      <c r="R431" t="s">
        <v>25</v>
      </c>
      <c r="S431" t="s">
        <v>3638</v>
      </c>
      <c r="T431" s="5">
        <v>326.04910064488649</v>
      </c>
      <c r="U431" s="5">
        <v>128.21199679374695</v>
      </c>
      <c r="V431" s="5">
        <v>39.876500606536865</v>
      </c>
      <c r="W431" s="5">
        <v>494.13759804517031</v>
      </c>
      <c r="X431" s="6">
        <f>+Excel_519CONDOR[[#This Row],[Ptos.Total]]-Excel_519CONDOR[[#This Row],[Ptos.PO]]</f>
        <v>119.47809804517027</v>
      </c>
      <c r="Y431" s="6">
        <v>374.65950000000004</v>
      </c>
      <c r="Z431" s="6">
        <v>374.65950000000009</v>
      </c>
      <c r="AA431" s="5">
        <f>+Excel_519CONDOR[[#This Row],[Ptos.Total]]-Excel_519CONDOR[[#This Row],[Ptos.Nilo]]</f>
        <v>119.47809804517021</v>
      </c>
      <c r="AB431"/>
      <c r="AC431"/>
      <c r="AD431"/>
      <c r="AE431"/>
      <c r="AF431"/>
      <c r="AG431"/>
      <c r="AH431"/>
      <c r="AI431"/>
    </row>
    <row r="432" spans="1:35" x14ac:dyDescent="0.25">
      <c r="A432" t="s">
        <v>391</v>
      </c>
      <c r="B432" t="s">
        <v>79</v>
      </c>
      <c r="C432" t="s">
        <v>392</v>
      </c>
      <c r="D432" t="s">
        <v>501</v>
      </c>
      <c r="E432">
        <v>8067658</v>
      </c>
      <c r="F432" t="s">
        <v>115</v>
      </c>
      <c r="G432" t="s">
        <v>22</v>
      </c>
      <c r="H432" t="s">
        <v>23</v>
      </c>
      <c r="I432" s="1"/>
      <c r="J432" s="1">
        <v>44224</v>
      </c>
      <c r="K432" s="11">
        <f>+Excel_519CONDOR[[#This Row],[Fx.r]]</f>
        <v>44224</v>
      </c>
      <c r="L432" s="1">
        <v>44217</v>
      </c>
      <c r="M432" s="1"/>
      <c r="N432" s="1">
        <v>44406</v>
      </c>
      <c r="O432" s="1">
        <v>44426</v>
      </c>
      <c r="P432" s="1" t="s">
        <v>24</v>
      </c>
      <c r="Q432" t="s">
        <v>24</v>
      </c>
      <c r="R432" t="s">
        <v>25</v>
      </c>
      <c r="S432" t="s">
        <v>3632</v>
      </c>
      <c r="T432" s="5">
        <v>321.76340151950717</v>
      </c>
      <c r="U432" s="5">
        <v>209.35599476099014</v>
      </c>
      <c r="V432" s="5">
        <v>43.040000677108765</v>
      </c>
      <c r="W432" s="5">
        <v>574.15939695760608</v>
      </c>
      <c r="X432" s="6">
        <f>+Excel_519CONDOR[[#This Row],[Ptos.Total]]-Excel_519CONDOR[[#This Row],[Ptos.PO]]</f>
        <v>150.62979695760612</v>
      </c>
      <c r="Y432" s="6">
        <v>423.52959999999996</v>
      </c>
      <c r="Z432" s="6">
        <v>423.52959999999996</v>
      </c>
      <c r="AA432" s="5">
        <f>+Excel_519CONDOR[[#This Row],[Ptos.Total]]-Excel_519CONDOR[[#This Row],[Ptos.Nilo]]</f>
        <v>150.62979695760612</v>
      </c>
      <c r="AB432"/>
      <c r="AC432"/>
      <c r="AD432"/>
      <c r="AE432"/>
      <c r="AF432"/>
      <c r="AG432"/>
      <c r="AH432"/>
      <c r="AI432"/>
    </row>
    <row r="433" spans="1:35" x14ac:dyDescent="0.25">
      <c r="A433" t="s">
        <v>391</v>
      </c>
      <c r="B433" t="s">
        <v>18</v>
      </c>
      <c r="C433" t="s">
        <v>392</v>
      </c>
      <c r="D433" t="s">
        <v>502</v>
      </c>
      <c r="E433">
        <v>8140063</v>
      </c>
      <c r="F433" t="s">
        <v>503</v>
      </c>
      <c r="G433" t="s">
        <v>22</v>
      </c>
      <c r="H433" t="s">
        <v>23</v>
      </c>
      <c r="I433" s="1"/>
      <c r="J433" s="1">
        <v>44552</v>
      </c>
      <c r="K433" s="11">
        <f>+Excel_519CONDOR[[#This Row],[Fx.r]]</f>
        <v>44552</v>
      </c>
      <c r="L433" s="1">
        <v>44760</v>
      </c>
      <c r="M433" s="1"/>
      <c r="N433" s="1">
        <v>44864</v>
      </c>
      <c r="O433" s="1">
        <v>44894</v>
      </c>
      <c r="P433" s="1" t="s">
        <v>24</v>
      </c>
      <c r="Q433" t="s">
        <v>24</v>
      </c>
      <c r="R433" t="s">
        <v>25</v>
      </c>
      <c r="S433" t="s">
        <v>3631</v>
      </c>
      <c r="T433" s="5">
        <v>301.60000467300415</v>
      </c>
      <c r="U433" s="5">
        <v>0</v>
      </c>
      <c r="V433" s="5">
        <v>0</v>
      </c>
      <c r="W433" s="5">
        <v>301.60000467300415</v>
      </c>
      <c r="X433" s="6">
        <f>+Excel_519CONDOR[[#This Row],[Ptos.Total]]-Excel_519CONDOR[[#This Row],[Ptos.PO]]</f>
        <v>-3552.2359453269955</v>
      </c>
      <c r="Y433" s="6">
        <v>3853.8359499999997</v>
      </c>
      <c r="Z433" s="6">
        <v>3853.8359499999974</v>
      </c>
      <c r="AA433" s="5">
        <f>+Excel_519CONDOR[[#This Row],[Ptos.Total]]-Excel_519CONDOR[[#This Row],[Ptos.Nilo]]</f>
        <v>-3552.2359453269933</v>
      </c>
      <c r="AB433"/>
      <c r="AC433"/>
      <c r="AD433"/>
      <c r="AE433"/>
      <c r="AF433"/>
      <c r="AG433"/>
      <c r="AH433"/>
      <c r="AI433"/>
    </row>
    <row r="434" spans="1:35" x14ac:dyDescent="0.25">
      <c r="A434" t="s">
        <v>391</v>
      </c>
      <c r="B434" t="s">
        <v>79</v>
      </c>
      <c r="C434" t="s">
        <v>392</v>
      </c>
      <c r="D434" t="s">
        <v>504</v>
      </c>
      <c r="E434">
        <v>8082243</v>
      </c>
      <c r="F434" t="s">
        <v>115</v>
      </c>
      <c r="G434" t="s">
        <v>22</v>
      </c>
      <c r="H434" t="s">
        <v>23</v>
      </c>
      <c r="I434" s="1"/>
      <c r="J434" s="1">
        <v>44025</v>
      </c>
      <c r="K434" s="11">
        <f>+Excel_519CONDOR[[#This Row],[Fx.r]]</f>
        <v>44025</v>
      </c>
      <c r="L434" s="1">
        <v>44246</v>
      </c>
      <c r="M434" s="1"/>
      <c r="N434" s="1">
        <v>44625</v>
      </c>
      <c r="O434" s="1">
        <v>44628</v>
      </c>
      <c r="P434" s="1" t="s">
        <v>24</v>
      </c>
      <c r="Q434" t="s">
        <v>24</v>
      </c>
      <c r="R434" t="s">
        <v>25</v>
      </c>
      <c r="S434" t="s">
        <v>3638</v>
      </c>
      <c r="T434" s="5">
        <v>156.74080511927605</v>
      </c>
      <c r="U434" s="5">
        <v>174.57999563217163</v>
      </c>
      <c r="V434" s="5">
        <v>30.386000394821167</v>
      </c>
      <c r="W434" s="5">
        <v>361.70680114626884</v>
      </c>
      <c r="X434" s="6">
        <f>+Excel_519CONDOR[[#This Row],[Ptos.Total]]-Excel_519CONDOR[[#This Row],[Ptos.PO]]</f>
        <v>130.32948414626887</v>
      </c>
      <c r="Y434" s="6">
        <v>231.37731699999998</v>
      </c>
      <c r="Z434" s="6">
        <v>231.37731700000006</v>
      </c>
      <c r="AA434" s="5">
        <f>+Excel_519CONDOR[[#This Row],[Ptos.Total]]-Excel_519CONDOR[[#This Row],[Ptos.Nilo]]</f>
        <v>130.32948414626878</v>
      </c>
      <c r="AB434"/>
      <c r="AC434"/>
      <c r="AD434"/>
      <c r="AE434"/>
      <c r="AF434"/>
      <c r="AG434"/>
      <c r="AH434"/>
      <c r="AI434"/>
    </row>
    <row r="435" spans="1:35" x14ac:dyDescent="0.25">
      <c r="A435" t="s">
        <v>391</v>
      </c>
      <c r="B435" t="s">
        <v>79</v>
      </c>
      <c r="C435" t="s">
        <v>392</v>
      </c>
      <c r="D435" t="s">
        <v>505</v>
      </c>
      <c r="E435">
        <v>8084106</v>
      </c>
      <c r="F435" t="s">
        <v>115</v>
      </c>
      <c r="G435" t="s">
        <v>22</v>
      </c>
      <c r="H435" t="s">
        <v>23</v>
      </c>
      <c r="I435" s="1"/>
      <c r="J435" s="1">
        <v>44153</v>
      </c>
      <c r="K435" s="11">
        <f>+Excel_519CONDOR[[#This Row],[Fx.r]]</f>
        <v>44153</v>
      </c>
      <c r="L435" s="1">
        <v>44606</v>
      </c>
      <c r="M435" s="1"/>
      <c r="N435" s="1">
        <v>45092</v>
      </c>
      <c r="O435" s="1">
        <v>45135</v>
      </c>
      <c r="P435" s="1" t="s">
        <v>24</v>
      </c>
      <c r="Q435" t="s">
        <v>24</v>
      </c>
      <c r="R435" t="s">
        <v>25</v>
      </c>
      <c r="S435" t="s">
        <v>3631</v>
      </c>
      <c r="T435" s="5">
        <v>82.645399247296154</v>
      </c>
      <c r="U435" s="5">
        <v>8.4279997944831848</v>
      </c>
      <c r="V435" s="5">
        <v>22.795500159263611</v>
      </c>
      <c r="W435" s="5">
        <v>113.86889920104295</v>
      </c>
      <c r="X435" s="6">
        <f>+Excel_519CONDOR[[#This Row],[Ptos.Total]]-Excel_519CONDOR[[#This Row],[Ptos.PO]]</f>
        <v>6.0309232010429668</v>
      </c>
      <c r="Y435" s="6">
        <v>107.83797599999998</v>
      </c>
      <c r="Z435" s="6">
        <v>108.12797599999996</v>
      </c>
      <c r="AA435" s="5">
        <f>+Excel_519CONDOR[[#This Row],[Ptos.Total]]-Excel_519CONDOR[[#This Row],[Ptos.Nilo]]</f>
        <v>5.7409232010429889</v>
      </c>
      <c r="AB435"/>
      <c r="AC435"/>
      <c r="AD435"/>
      <c r="AE435"/>
      <c r="AF435"/>
      <c r="AG435"/>
      <c r="AH435"/>
      <c r="AI435"/>
    </row>
    <row r="436" spans="1:35" x14ac:dyDescent="0.25">
      <c r="A436" t="s">
        <v>391</v>
      </c>
      <c r="B436" t="s">
        <v>79</v>
      </c>
      <c r="C436" t="s">
        <v>392</v>
      </c>
      <c r="D436" t="s">
        <v>506</v>
      </c>
      <c r="E436">
        <v>8067698</v>
      </c>
      <c r="F436" t="s">
        <v>115</v>
      </c>
      <c r="G436" t="s">
        <v>22</v>
      </c>
      <c r="H436" t="s">
        <v>23</v>
      </c>
      <c r="I436" s="1"/>
      <c r="J436" s="1">
        <v>44041</v>
      </c>
      <c r="K436" s="11">
        <f>+Excel_519CONDOR[[#This Row],[Fx.r]]</f>
        <v>44041</v>
      </c>
      <c r="L436" s="1">
        <v>44407</v>
      </c>
      <c r="M436" s="1"/>
      <c r="N436" s="1">
        <v>44592</v>
      </c>
      <c r="O436" s="1">
        <v>44634</v>
      </c>
      <c r="P436" s="1" t="s">
        <v>24</v>
      </c>
      <c r="Q436" t="s">
        <v>24</v>
      </c>
      <c r="R436" t="s">
        <v>25</v>
      </c>
      <c r="S436" t="s">
        <v>3632</v>
      </c>
      <c r="T436" s="5">
        <v>56.676602125167847</v>
      </c>
      <c r="U436" s="5">
        <v>0</v>
      </c>
      <c r="V436" s="5">
        <v>0</v>
      </c>
      <c r="W436" s="5">
        <v>56.676602125167847</v>
      </c>
      <c r="X436" s="6">
        <f>+Excel_519CONDOR[[#This Row],[Ptos.Total]]-Excel_519CONDOR[[#This Row],[Ptos.PO]]</f>
        <v>-36.30463787926476</v>
      </c>
      <c r="Y436" s="6">
        <v>92.981240004432607</v>
      </c>
      <c r="Z436" s="6">
        <v>92.981237999999991</v>
      </c>
      <c r="AA436" s="5">
        <f>+Excel_519CONDOR[[#This Row],[Ptos.Total]]-Excel_519CONDOR[[#This Row],[Ptos.Nilo]]</f>
        <v>-36.304635874832144</v>
      </c>
      <c r="AB436"/>
      <c r="AC436"/>
      <c r="AD436"/>
      <c r="AE436"/>
      <c r="AF436"/>
      <c r="AG436"/>
      <c r="AH436"/>
      <c r="AI436"/>
    </row>
    <row r="437" spans="1:35" x14ac:dyDescent="0.25">
      <c r="A437" t="s">
        <v>391</v>
      </c>
      <c r="B437" t="s">
        <v>79</v>
      </c>
      <c r="C437" t="s">
        <v>392</v>
      </c>
      <c r="D437" t="s">
        <v>507</v>
      </c>
      <c r="E437">
        <v>8082260</v>
      </c>
      <c r="F437" t="s">
        <v>115</v>
      </c>
      <c r="G437" t="s">
        <v>22</v>
      </c>
      <c r="H437" t="s">
        <v>23</v>
      </c>
      <c r="I437" s="1"/>
      <c r="J437" s="1">
        <v>44040</v>
      </c>
      <c r="K437" s="11">
        <f>+Excel_519CONDOR[[#This Row],[Fx.r]]</f>
        <v>44040</v>
      </c>
      <c r="L437" s="1">
        <v>44246</v>
      </c>
      <c r="M437" s="1"/>
      <c r="N437" s="1">
        <v>44712</v>
      </c>
      <c r="O437" s="1">
        <v>44749</v>
      </c>
      <c r="P437" s="1" t="s">
        <v>24</v>
      </c>
      <c r="Q437" t="s">
        <v>24</v>
      </c>
      <c r="R437" t="s">
        <v>25</v>
      </c>
      <c r="S437" t="s">
        <v>3638</v>
      </c>
      <c r="T437" s="5">
        <v>93.341403134167194</v>
      </c>
      <c r="U437" s="5">
        <v>0</v>
      </c>
      <c r="V437" s="5">
        <v>0</v>
      </c>
      <c r="W437" s="5">
        <v>93.341403134167194</v>
      </c>
      <c r="X437" s="6">
        <f>+Excel_519CONDOR[[#This Row],[Ptos.Total]]-Excel_519CONDOR[[#This Row],[Ptos.PO]]</f>
        <v>-74.83020329651012</v>
      </c>
      <c r="Y437" s="6">
        <v>168.17160643067731</v>
      </c>
      <c r="Z437" s="6">
        <v>168.65130400000001</v>
      </c>
      <c r="AA437" s="5">
        <f>+Excel_519CONDOR[[#This Row],[Ptos.Total]]-Excel_519CONDOR[[#This Row],[Ptos.Nilo]]</f>
        <v>-75.309900865832816</v>
      </c>
      <c r="AB437"/>
      <c r="AC437"/>
      <c r="AD437"/>
      <c r="AE437"/>
      <c r="AF437"/>
      <c r="AG437"/>
      <c r="AH437"/>
      <c r="AI437"/>
    </row>
    <row r="438" spans="1:35" x14ac:dyDescent="0.25">
      <c r="A438" t="s">
        <v>391</v>
      </c>
      <c r="B438" t="s">
        <v>79</v>
      </c>
      <c r="C438" t="s">
        <v>392</v>
      </c>
      <c r="D438" t="s">
        <v>508</v>
      </c>
      <c r="E438">
        <v>8076307</v>
      </c>
      <c r="F438" t="s">
        <v>115</v>
      </c>
      <c r="G438" t="s">
        <v>22</v>
      </c>
      <c r="H438" t="s">
        <v>23</v>
      </c>
      <c r="I438" s="1"/>
      <c r="J438" s="1">
        <v>44134</v>
      </c>
      <c r="K438" s="11">
        <f>+Excel_519CONDOR[[#This Row],[Fx.r]]</f>
        <v>44134</v>
      </c>
      <c r="L438" s="1">
        <v>44141</v>
      </c>
      <c r="M438" s="1"/>
      <c r="N438" s="1">
        <v>44413</v>
      </c>
      <c r="O438" s="1">
        <v>44431</v>
      </c>
      <c r="P438" s="1" t="s">
        <v>24</v>
      </c>
      <c r="Q438" t="s">
        <v>24</v>
      </c>
      <c r="R438" t="s">
        <v>25</v>
      </c>
      <c r="S438" t="s">
        <v>3635</v>
      </c>
      <c r="T438" s="5">
        <v>412.64640901982784</v>
      </c>
      <c r="U438" s="5">
        <v>0</v>
      </c>
      <c r="V438" s="5">
        <v>0</v>
      </c>
      <c r="W438" s="5">
        <v>412.64640901982784</v>
      </c>
      <c r="X438" s="6">
        <f>+Excel_519CONDOR[[#This Row],[Ptos.Total]]-Excel_519CONDOR[[#This Row],[Ptos.PO]]</f>
        <v>-231.91059098017206</v>
      </c>
      <c r="Y438" s="6">
        <v>644.5569999999999</v>
      </c>
      <c r="Z438" s="6">
        <v>630.50550000000021</v>
      </c>
      <c r="AA438" s="5">
        <f>+Excel_519CONDOR[[#This Row],[Ptos.Total]]-Excel_519CONDOR[[#This Row],[Ptos.Nilo]]</f>
        <v>-217.85909098017237</v>
      </c>
      <c r="AB438"/>
      <c r="AC438"/>
      <c r="AD438"/>
      <c r="AE438"/>
      <c r="AF438"/>
      <c r="AG438"/>
      <c r="AH438"/>
      <c r="AI438"/>
    </row>
    <row r="439" spans="1:35" x14ac:dyDescent="0.25">
      <c r="A439" t="s">
        <v>391</v>
      </c>
      <c r="B439" t="s">
        <v>79</v>
      </c>
      <c r="C439" t="s">
        <v>392</v>
      </c>
      <c r="D439" t="s">
        <v>509</v>
      </c>
      <c r="E439">
        <v>8082275</v>
      </c>
      <c r="F439" t="s">
        <v>369</v>
      </c>
      <c r="G439" t="s">
        <v>29</v>
      </c>
      <c r="H439" t="s">
        <v>30</v>
      </c>
      <c r="I439" s="1"/>
      <c r="J439" s="1">
        <v>44043</v>
      </c>
      <c r="K439" s="11">
        <f>+Excel_519CONDOR[[#This Row],[Fx.r]]</f>
        <v>44043</v>
      </c>
      <c r="L439" s="1">
        <v>44246</v>
      </c>
      <c r="M439" s="1"/>
      <c r="N439" s="1">
        <v>44426</v>
      </c>
      <c r="O439" s="1">
        <v>44436</v>
      </c>
      <c r="P439" s="1" t="s">
        <v>24</v>
      </c>
      <c r="Q439" t="s">
        <v>24</v>
      </c>
      <c r="R439" t="s">
        <v>25</v>
      </c>
      <c r="S439" t="s">
        <v>3638</v>
      </c>
      <c r="T439" s="5">
        <v>142.68139985203743</v>
      </c>
      <c r="U439" s="5">
        <v>0</v>
      </c>
      <c r="V439" s="5">
        <v>0</v>
      </c>
      <c r="W439" s="5">
        <v>142.68139985203743</v>
      </c>
      <c r="X439" s="6">
        <f>+Excel_519CONDOR[[#This Row],[Ptos.Total]]-Excel_519CONDOR[[#This Row],[Ptos.PO]]</f>
        <v>-77.422700147962587</v>
      </c>
      <c r="Y439" s="6">
        <v>220.10410000000002</v>
      </c>
      <c r="Z439" s="6">
        <v>219.88410000000002</v>
      </c>
      <c r="AA439" s="5">
        <f>+Excel_519CONDOR[[#This Row],[Ptos.Total]]-Excel_519CONDOR[[#This Row],[Ptos.Nilo]]</f>
        <v>-77.202700147962588</v>
      </c>
      <c r="AB439"/>
      <c r="AC439"/>
      <c r="AD439"/>
      <c r="AE439"/>
      <c r="AF439"/>
      <c r="AG439"/>
      <c r="AH439"/>
      <c r="AI439"/>
    </row>
    <row r="440" spans="1:35" x14ac:dyDescent="0.25">
      <c r="A440" t="s">
        <v>391</v>
      </c>
      <c r="B440" t="s">
        <v>79</v>
      </c>
      <c r="C440" t="s">
        <v>392</v>
      </c>
      <c r="D440" t="s">
        <v>510</v>
      </c>
      <c r="E440">
        <v>8067700</v>
      </c>
      <c r="F440" t="s">
        <v>115</v>
      </c>
      <c r="G440" t="s">
        <v>22</v>
      </c>
      <c r="H440" t="s">
        <v>23</v>
      </c>
      <c r="I440" s="1"/>
      <c r="J440" s="1">
        <v>44050</v>
      </c>
      <c r="K440" s="11">
        <f>+Excel_519CONDOR[[#This Row],[Fx.r]]</f>
        <v>44050</v>
      </c>
      <c r="L440" s="1">
        <v>44249</v>
      </c>
      <c r="M440" s="1"/>
      <c r="N440" s="1">
        <v>44406</v>
      </c>
      <c r="O440" s="1">
        <v>44419</v>
      </c>
      <c r="P440" s="1" t="s">
        <v>24</v>
      </c>
      <c r="Q440" t="s">
        <v>24</v>
      </c>
      <c r="R440" t="s">
        <v>25</v>
      </c>
      <c r="S440" t="s">
        <v>3632</v>
      </c>
      <c r="T440" s="5">
        <v>67.016301028430462</v>
      </c>
      <c r="U440" s="5">
        <v>48.37399896979332</v>
      </c>
      <c r="V440" s="5">
        <v>0</v>
      </c>
      <c r="W440" s="5">
        <v>115.39029999822378</v>
      </c>
      <c r="X440" s="6">
        <f>+Excel_519CONDOR[[#This Row],[Ptos.Total]]-Excel_519CONDOR[[#This Row],[Ptos.PO]]</f>
        <v>3.5299999982237864</v>
      </c>
      <c r="Y440" s="6">
        <v>111.8603</v>
      </c>
      <c r="Z440" s="6">
        <v>111.86029999999998</v>
      </c>
      <c r="AA440" s="5">
        <f>+Excel_519CONDOR[[#This Row],[Ptos.Total]]-Excel_519CONDOR[[#This Row],[Ptos.Nilo]]</f>
        <v>3.5299999982238006</v>
      </c>
      <c r="AB440"/>
      <c r="AC440"/>
      <c r="AD440"/>
      <c r="AE440"/>
      <c r="AF440"/>
      <c r="AG440"/>
      <c r="AH440"/>
      <c r="AI440"/>
    </row>
    <row r="441" spans="1:35" x14ac:dyDescent="0.25">
      <c r="A441" t="s">
        <v>391</v>
      </c>
      <c r="B441" t="s">
        <v>79</v>
      </c>
      <c r="C441" t="s">
        <v>392</v>
      </c>
      <c r="D441" t="s">
        <v>511</v>
      </c>
      <c r="E441">
        <v>8082245</v>
      </c>
      <c r="F441" t="s">
        <v>512</v>
      </c>
      <c r="G441" t="s">
        <v>22</v>
      </c>
      <c r="H441" t="s">
        <v>23</v>
      </c>
      <c r="I441" s="1"/>
      <c r="J441" s="1">
        <v>44055</v>
      </c>
      <c r="K441" s="11">
        <f>+Excel_519CONDOR[[#This Row],[Fx.r]]</f>
        <v>44055</v>
      </c>
      <c r="L441" s="1">
        <v>44355</v>
      </c>
      <c r="M441" s="1"/>
      <c r="N441" s="1">
        <v>44861</v>
      </c>
      <c r="O441" s="1">
        <v>44876</v>
      </c>
      <c r="P441" s="1" t="s">
        <v>24</v>
      </c>
      <c r="Q441" t="s">
        <v>24</v>
      </c>
      <c r="R441" t="s">
        <v>25</v>
      </c>
      <c r="S441" t="s">
        <v>3638</v>
      </c>
      <c r="T441" s="5">
        <v>164.75880438089371</v>
      </c>
      <c r="U441" s="5">
        <v>228.81399512290955</v>
      </c>
      <c r="V441" s="5">
        <v>39.876500606536865</v>
      </c>
      <c r="W441" s="5">
        <v>433.44930011034012</v>
      </c>
      <c r="X441" s="6">
        <f>+Excel_519CONDOR[[#This Row],[Ptos.Total]]-Excel_519CONDOR[[#This Row],[Ptos.PO]]</f>
        <v>132.5224146203401</v>
      </c>
      <c r="Y441" s="6">
        <v>300.92688549000002</v>
      </c>
      <c r="Z441" s="6">
        <v>296.7243400000001</v>
      </c>
      <c r="AA441" s="5">
        <f>+Excel_519CONDOR[[#This Row],[Ptos.Total]]-Excel_519CONDOR[[#This Row],[Ptos.Nilo]]</f>
        <v>136.72496011034002</v>
      </c>
      <c r="AB441"/>
      <c r="AC441"/>
      <c r="AD441"/>
      <c r="AE441"/>
      <c r="AF441"/>
      <c r="AG441"/>
      <c r="AH441"/>
      <c r="AI441"/>
    </row>
    <row r="442" spans="1:35" x14ac:dyDescent="0.25">
      <c r="A442" t="s">
        <v>391</v>
      </c>
      <c r="B442" t="s">
        <v>79</v>
      </c>
      <c r="C442" t="s">
        <v>392</v>
      </c>
      <c r="D442" t="s">
        <v>513</v>
      </c>
      <c r="E442">
        <v>8084107</v>
      </c>
      <c r="F442" t="s">
        <v>512</v>
      </c>
      <c r="G442" t="s">
        <v>22</v>
      </c>
      <c r="H442" t="s">
        <v>23</v>
      </c>
      <c r="I442" s="1"/>
      <c r="J442" s="1">
        <v>44055</v>
      </c>
      <c r="K442" s="11">
        <f>+Excel_519CONDOR[[#This Row],[Fx.r]]</f>
        <v>44055</v>
      </c>
      <c r="L442" s="1">
        <v>44355</v>
      </c>
      <c r="M442" s="1"/>
      <c r="N442" s="1">
        <v>44862</v>
      </c>
      <c r="O442" s="1">
        <v>44881</v>
      </c>
      <c r="P442" s="1" t="s">
        <v>24</v>
      </c>
      <c r="Q442" t="s">
        <v>24</v>
      </c>
      <c r="R442" t="s">
        <v>25</v>
      </c>
      <c r="S442" t="s">
        <v>3642</v>
      </c>
      <c r="T442" s="5">
        <v>205.7796046435833</v>
      </c>
      <c r="U442" s="5">
        <v>180.78999614715576</v>
      </c>
      <c r="V442" s="5">
        <v>39.876500606536865</v>
      </c>
      <c r="W442" s="5">
        <v>426.44610139727592</v>
      </c>
      <c r="X442" s="6">
        <f>+Excel_519CONDOR[[#This Row],[Ptos.Total]]-Excel_519CONDOR[[#This Row],[Ptos.PO]]</f>
        <v>36.82651462253375</v>
      </c>
      <c r="Y442" s="6">
        <v>389.61958677474217</v>
      </c>
      <c r="Z442" s="6">
        <v>390.55270699999994</v>
      </c>
      <c r="AA442" s="5">
        <f>+Excel_519CONDOR[[#This Row],[Ptos.Total]]-Excel_519CONDOR[[#This Row],[Ptos.Nilo]]</f>
        <v>35.893394397275983</v>
      </c>
      <c r="AB442"/>
      <c r="AC442"/>
      <c r="AD442"/>
      <c r="AE442"/>
      <c r="AF442"/>
      <c r="AG442"/>
      <c r="AH442"/>
      <c r="AI442"/>
    </row>
    <row r="443" spans="1:35" x14ac:dyDescent="0.25">
      <c r="A443" t="s">
        <v>391</v>
      </c>
      <c r="B443" t="s">
        <v>79</v>
      </c>
      <c r="C443" t="s">
        <v>392</v>
      </c>
      <c r="D443" t="s">
        <v>514</v>
      </c>
      <c r="E443">
        <v>8067657</v>
      </c>
      <c r="F443" t="s">
        <v>369</v>
      </c>
      <c r="G443" t="s">
        <v>29</v>
      </c>
      <c r="H443" t="s">
        <v>30</v>
      </c>
      <c r="I443" s="1"/>
      <c r="J443" s="1">
        <v>44441</v>
      </c>
      <c r="K443" s="11">
        <f>+Excel_519CONDOR[[#This Row],[Fx.r]]</f>
        <v>44441</v>
      </c>
      <c r="L443" s="1">
        <v>44407</v>
      </c>
      <c r="M443" s="1"/>
      <c r="N443" s="1">
        <v>44610</v>
      </c>
      <c r="O443" s="1">
        <v>44651</v>
      </c>
      <c r="P443" s="1" t="s">
        <v>24</v>
      </c>
      <c r="Q443" t="s">
        <v>24</v>
      </c>
      <c r="R443" t="s">
        <v>25</v>
      </c>
      <c r="S443" t="s">
        <v>3632</v>
      </c>
      <c r="T443" s="5">
        <v>263.02479802630842</v>
      </c>
      <c r="U443" s="5">
        <v>244.13199388980865</v>
      </c>
      <c r="V443" s="5">
        <v>33.549500465393066</v>
      </c>
      <c r="W443" s="5">
        <v>540.70629238151014</v>
      </c>
      <c r="X443" s="6">
        <f>+Excel_519CONDOR[[#This Row],[Ptos.Total]]-Excel_519CONDOR[[#This Row],[Ptos.PO]]</f>
        <v>180.95528951016388</v>
      </c>
      <c r="Y443" s="6">
        <v>359.75100287134626</v>
      </c>
      <c r="Z443" s="6">
        <v>359.75099999999998</v>
      </c>
      <c r="AA443" s="5">
        <f>+Excel_519CONDOR[[#This Row],[Ptos.Total]]-Excel_519CONDOR[[#This Row],[Ptos.Nilo]]</f>
        <v>180.95529238151016</v>
      </c>
      <c r="AB443"/>
      <c r="AC443"/>
      <c r="AD443"/>
      <c r="AE443"/>
      <c r="AF443"/>
      <c r="AG443"/>
      <c r="AH443"/>
      <c r="AI443"/>
    </row>
    <row r="444" spans="1:35" x14ac:dyDescent="0.25">
      <c r="A444" t="s">
        <v>391</v>
      </c>
      <c r="B444" t="s">
        <v>79</v>
      </c>
      <c r="C444" t="s">
        <v>392</v>
      </c>
      <c r="D444" t="s">
        <v>515</v>
      </c>
      <c r="E444">
        <v>8067705</v>
      </c>
      <c r="F444" t="s">
        <v>367</v>
      </c>
      <c r="G444" t="s">
        <v>22</v>
      </c>
      <c r="H444" t="s">
        <v>23</v>
      </c>
      <c r="I444" s="1"/>
      <c r="J444" s="1">
        <v>44489</v>
      </c>
      <c r="K444" s="11">
        <f>+Excel_519CONDOR[[#This Row],[Fx.r]]</f>
        <v>44489</v>
      </c>
      <c r="L444" s="1">
        <v>44407</v>
      </c>
      <c r="M444" s="1"/>
      <c r="N444" s="1">
        <v>44687</v>
      </c>
      <c r="O444" s="1">
        <v>44719</v>
      </c>
      <c r="P444" s="1" t="s">
        <v>24</v>
      </c>
      <c r="Q444" t="s">
        <v>24</v>
      </c>
      <c r="R444" t="s">
        <v>25</v>
      </c>
      <c r="S444" t="s">
        <v>3632</v>
      </c>
      <c r="T444" s="5">
        <v>909.69071098044515</v>
      </c>
      <c r="U444" s="5">
        <v>0</v>
      </c>
      <c r="V444" s="5">
        <v>0</v>
      </c>
      <c r="W444" s="5">
        <v>909.69071098044515</v>
      </c>
      <c r="X444" s="6">
        <f>+Excel_519CONDOR[[#This Row],[Ptos.Total]]-Excel_519CONDOR[[#This Row],[Ptos.PO]]</f>
        <v>-689.65492901955508</v>
      </c>
      <c r="Y444" s="6">
        <v>1599.3456400000002</v>
      </c>
      <c r="Z444" s="6">
        <v>1599.3456399999975</v>
      </c>
      <c r="AA444" s="5">
        <f>+Excel_519CONDOR[[#This Row],[Ptos.Total]]-Excel_519CONDOR[[#This Row],[Ptos.Nilo]]</f>
        <v>-689.65492901955236</v>
      </c>
      <c r="AB444"/>
      <c r="AC444"/>
      <c r="AD444"/>
      <c r="AE444"/>
      <c r="AF444"/>
      <c r="AG444"/>
      <c r="AH444"/>
      <c r="AI444"/>
    </row>
    <row r="445" spans="1:35" x14ac:dyDescent="0.25">
      <c r="A445" t="s">
        <v>391</v>
      </c>
      <c r="B445" t="s">
        <v>18</v>
      </c>
      <c r="C445" t="s">
        <v>392</v>
      </c>
      <c r="D445" t="s">
        <v>516</v>
      </c>
      <c r="E445">
        <v>8134314</v>
      </c>
      <c r="F445" t="s">
        <v>389</v>
      </c>
      <c r="G445" t="s">
        <v>22</v>
      </c>
      <c r="H445" t="s">
        <v>23</v>
      </c>
      <c r="I445" s="1"/>
      <c r="J445" s="1">
        <v>44069</v>
      </c>
      <c r="K445" s="11">
        <f>+Excel_519CONDOR[[#This Row],[Fx.r]]</f>
        <v>44069</v>
      </c>
      <c r="L445" s="1">
        <v>44621</v>
      </c>
      <c r="M445" s="1"/>
      <c r="N445" s="1">
        <v>44833</v>
      </c>
      <c r="O445" s="1">
        <v>44880</v>
      </c>
      <c r="P445" s="1" t="s">
        <v>24</v>
      </c>
      <c r="Q445" t="s">
        <v>24</v>
      </c>
      <c r="R445" t="s">
        <v>25</v>
      </c>
      <c r="S445" t="s">
        <v>3635</v>
      </c>
      <c r="T445" s="5">
        <v>1721.2595658972859</v>
      </c>
      <c r="U445" s="5">
        <v>0</v>
      </c>
      <c r="V445" s="5">
        <v>0</v>
      </c>
      <c r="W445" s="5">
        <v>1721.2595658972859</v>
      </c>
      <c r="X445" s="6">
        <f>+Excel_519CONDOR[[#This Row],[Ptos.Total]]-Excel_519CONDOR[[#This Row],[Ptos.PO]]</f>
        <v>-1296.0414261027145</v>
      </c>
      <c r="Y445" s="6">
        <v>3017.3009920000004</v>
      </c>
      <c r="Z445" s="6">
        <v>3017.300992</v>
      </c>
      <c r="AA445" s="5">
        <f>+Excel_519CONDOR[[#This Row],[Ptos.Total]]-Excel_519CONDOR[[#This Row],[Ptos.Nilo]]</f>
        <v>-1296.041426102714</v>
      </c>
      <c r="AB445"/>
      <c r="AC445"/>
      <c r="AD445"/>
      <c r="AE445"/>
      <c r="AF445"/>
      <c r="AG445"/>
      <c r="AH445"/>
      <c r="AI445"/>
    </row>
    <row r="446" spans="1:35" x14ac:dyDescent="0.25">
      <c r="A446" t="s">
        <v>391</v>
      </c>
      <c r="B446" t="s">
        <v>79</v>
      </c>
      <c r="C446" t="s">
        <v>392</v>
      </c>
      <c r="D446" t="s">
        <v>517</v>
      </c>
      <c r="E446">
        <v>8150472</v>
      </c>
      <c r="F446" t="s">
        <v>367</v>
      </c>
      <c r="G446" t="s">
        <v>22</v>
      </c>
      <c r="H446" t="s">
        <v>23</v>
      </c>
      <c r="I446" s="1"/>
      <c r="J446" s="1">
        <v>44713</v>
      </c>
      <c r="K446" s="11">
        <f>+Excel_519CONDOR[[#This Row],[Fx.r]]</f>
        <v>44713</v>
      </c>
      <c r="L446" s="1">
        <v>44621</v>
      </c>
      <c r="M446" s="1"/>
      <c r="N446" s="1">
        <v>44998</v>
      </c>
      <c r="O446" s="1">
        <v>45028</v>
      </c>
      <c r="P446" s="1" t="s">
        <v>24</v>
      </c>
      <c r="Q446" t="s">
        <v>24</v>
      </c>
      <c r="R446" t="s">
        <v>25</v>
      </c>
      <c r="S446" t="s">
        <v>3640</v>
      </c>
      <c r="T446" s="5">
        <v>7031.4999918665289</v>
      </c>
      <c r="U446" s="5">
        <v>0</v>
      </c>
      <c r="V446" s="5">
        <v>0</v>
      </c>
      <c r="W446" s="5">
        <v>7031.4999918665289</v>
      </c>
      <c r="X446" s="6">
        <f>+Excel_519CONDOR[[#This Row],[Ptos.Total]]-Excel_519CONDOR[[#This Row],[Ptos.PO]]</f>
        <v>-265.26473513347264</v>
      </c>
      <c r="Y446" s="6">
        <v>7296.7647270000016</v>
      </c>
      <c r="Z446" s="6">
        <v>7296.7647269999979</v>
      </c>
      <c r="AA446" s="5">
        <f>+Excel_519CONDOR[[#This Row],[Ptos.Total]]-Excel_519CONDOR[[#This Row],[Ptos.Nilo]]</f>
        <v>-265.264735133469</v>
      </c>
      <c r="AB446"/>
      <c r="AC446"/>
      <c r="AD446"/>
      <c r="AE446"/>
      <c r="AF446"/>
      <c r="AG446"/>
      <c r="AH446"/>
      <c r="AI446"/>
    </row>
    <row r="447" spans="1:35" x14ac:dyDescent="0.25">
      <c r="A447" t="s">
        <v>391</v>
      </c>
      <c r="B447" t="s">
        <v>79</v>
      </c>
      <c r="C447" t="s">
        <v>392</v>
      </c>
      <c r="D447" t="s">
        <v>518</v>
      </c>
      <c r="E447">
        <v>8152245</v>
      </c>
      <c r="F447" t="s">
        <v>324</v>
      </c>
      <c r="G447" t="s">
        <v>22</v>
      </c>
      <c r="H447" t="s">
        <v>23</v>
      </c>
      <c r="I447" s="1"/>
      <c r="J447" s="1">
        <v>44078</v>
      </c>
      <c r="K447" s="11">
        <f>+Excel_519CONDOR[[#This Row],[Fx.r]]</f>
        <v>44078</v>
      </c>
      <c r="L447" s="1">
        <v>44382</v>
      </c>
      <c r="M447" s="1"/>
      <c r="N447" s="1">
        <v>44469</v>
      </c>
      <c r="O447" s="1">
        <v>44497</v>
      </c>
      <c r="P447" s="1" t="s">
        <v>24</v>
      </c>
      <c r="Q447" t="s">
        <v>24</v>
      </c>
      <c r="R447" t="s">
        <v>25</v>
      </c>
      <c r="S447" t="s">
        <v>3635</v>
      </c>
      <c r="T447" s="5">
        <v>869.83018451184034</v>
      </c>
      <c r="U447" s="5">
        <v>0</v>
      </c>
      <c r="V447" s="5">
        <v>0</v>
      </c>
      <c r="W447" s="5">
        <v>869.83018451184034</v>
      </c>
      <c r="X447" s="6">
        <f>+Excel_519CONDOR[[#This Row],[Ptos.Total]]-Excel_519CONDOR[[#This Row],[Ptos.PO]]</f>
        <v>143.75478577721105</v>
      </c>
      <c r="Y447" s="6">
        <v>726.07539873462929</v>
      </c>
      <c r="Z447" s="6">
        <v>726.07540000000006</v>
      </c>
      <c r="AA447" s="5">
        <f>+Excel_519CONDOR[[#This Row],[Ptos.Total]]-Excel_519CONDOR[[#This Row],[Ptos.Nilo]]</f>
        <v>143.75478451184028</v>
      </c>
      <c r="AB447"/>
      <c r="AC447"/>
      <c r="AD447"/>
      <c r="AE447"/>
      <c r="AF447"/>
      <c r="AG447"/>
      <c r="AH447"/>
      <c r="AI447"/>
    </row>
    <row r="448" spans="1:35" x14ac:dyDescent="0.25">
      <c r="A448" t="s">
        <v>391</v>
      </c>
      <c r="B448" t="s">
        <v>79</v>
      </c>
      <c r="C448" t="s">
        <v>392</v>
      </c>
      <c r="D448" t="s">
        <v>519</v>
      </c>
      <c r="E448">
        <v>8086411</v>
      </c>
      <c r="F448" t="s">
        <v>369</v>
      </c>
      <c r="G448" t="s">
        <v>29</v>
      </c>
      <c r="H448" t="s">
        <v>30</v>
      </c>
      <c r="I448" s="1"/>
      <c r="J448" s="1">
        <v>44075</v>
      </c>
      <c r="K448" s="11">
        <f>+Excel_519CONDOR[[#This Row],[Fx.r]]</f>
        <v>44075</v>
      </c>
      <c r="L448" s="1">
        <v>44246</v>
      </c>
      <c r="M448" s="1"/>
      <c r="N448" s="1">
        <v>44736</v>
      </c>
      <c r="O448" s="1">
        <v>44750</v>
      </c>
      <c r="P448" s="1" t="s">
        <v>24</v>
      </c>
      <c r="Q448" t="s">
        <v>24</v>
      </c>
      <c r="R448" t="s">
        <v>25</v>
      </c>
      <c r="S448" t="s">
        <v>3638</v>
      </c>
      <c r="T448" s="5">
        <v>164.01260435581207</v>
      </c>
      <c r="U448" s="5">
        <v>0</v>
      </c>
      <c r="V448" s="5">
        <v>0</v>
      </c>
      <c r="W448" s="5">
        <v>164.01260435581207</v>
      </c>
      <c r="X448" s="6">
        <f>+Excel_519CONDOR[[#This Row],[Ptos.Total]]-Excel_519CONDOR[[#This Row],[Ptos.PO]]</f>
        <v>-154.35283764418796</v>
      </c>
      <c r="Y448" s="6">
        <v>318.36544200000003</v>
      </c>
      <c r="Z448" s="6">
        <v>318.36544200000009</v>
      </c>
      <c r="AA448" s="5">
        <f>+Excel_519CONDOR[[#This Row],[Ptos.Total]]-Excel_519CONDOR[[#This Row],[Ptos.Nilo]]</f>
        <v>-154.35283764418801</v>
      </c>
      <c r="AB448"/>
      <c r="AC448"/>
      <c r="AD448"/>
      <c r="AE448"/>
      <c r="AF448"/>
      <c r="AG448"/>
      <c r="AH448"/>
      <c r="AI448"/>
    </row>
    <row r="449" spans="1:35" x14ac:dyDescent="0.25">
      <c r="A449" t="s">
        <v>391</v>
      </c>
      <c r="B449" t="s">
        <v>79</v>
      </c>
      <c r="C449" t="s">
        <v>392</v>
      </c>
      <c r="D449" t="s">
        <v>520</v>
      </c>
      <c r="E449">
        <v>8152776</v>
      </c>
      <c r="F449" t="s">
        <v>324</v>
      </c>
      <c r="G449" t="s">
        <v>22</v>
      </c>
      <c r="H449" t="s">
        <v>23</v>
      </c>
      <c r="I449" s="1"/>
      <c r="J449" s="1">
        <v>44496</v>
      </c>
      <c r="K449" s="11">
        <f>+Excel_519CONDOR[[#This Row],[Fx.r]]</f>
        <v>44496</v>
      </c>
      <c r="L449" s="1">
        <v>44301</v>
      </c>
      <c r="M449" s="1"/>
      <c r="N449" s="1">
        <v>44515</v>
      </c>
      <c r="O449" s="1">
        <v>44530</v>
      </c>
      <c r="P449" s="1" t="s">
        <v>24</v>
      </c>
      <c r="Q449" t="s">
        <v>24</v>
      </c>
      <c r="R449" t="s">
        <v>25</v>
      </c>
      <c r="S449" t="s">
        <v>3631</v>
      </c>
      <c r="T449" s="5">
        <v>1239.4706733673811</v>
      </c>
      <c r="U449" s="5">
        <v>0</v>
      </c>
      <c r="V449" s="5">
        <v>0</v>
      </c>
      <c r="W449" s="5">
        <v>1239.4706733673811</v>
      </c>
      <c r="X449" s="6">
        <f>+Excel_519CONDOR[[#This Row],[Ptos.Total]]-Excel_519CONDOR[[#This Row],[Ptos.PO]]</f>
        <v>-500.98652589583367</v>
      </c>
      <c r="Y449" s="6">
        <v>1740.4571992632148</v>
      </c>
      <c r="Z449" s="6">
        <v>1740.4572000000005</v>
      </c>
      <c r="AA449" s="5">
        <f>+Excel_519CONDOR[[#This Row],[Ptos.Total]]-Excel_519CONDOR[[#This Row],[Ptos.Nilo]]</f>
        <v>-500.98652663261942</v>
      </c>
      <c r="AB449"/>
      <c r="AC449"/>
      <c r="AD449"/>
      <c r="AE449"/>
      <c r="AF449"/>
      <c r="AG449"/>
      <c r="AH449"/>
      <c r="AI449"/>
    </row>
    <row r="450" spans="1:35" x14ac:dyDescent="0.25">
      <c r="A450" t="s">
        <v>391</v>
      </c>
      <c r="B450" t="s">
        <v>79</v>
      </c>
      <c r="C450" t="s">
        <v>392</v>
      </c>
      <c r="D450" t="s">
        <v>521</v>
      </c>
      <c r="E450">
        <v>8098978</v>
      </c>
      <c r="F450" t="s">
        <v>115</v>
      </c>
      <c r="G450" t="s">
        <v>22</v>
      </c>
      <c r="H450" t="s">
        <v>23</v>
      </c>
      <c r="I450" s="1"/>
      <c r="J450" s="1">
        <v>44076</v>
      </c>
      <c r="K450" s="11">
        <f>+Excel_519CONDOR[[#This Row],[Fx.r]]</f>
        <v>44076</v>
      </c>
      <c r="L450" s="1">
        <v>44209</v>
      </c>
      <c r="M450" s="1"/>
      <c r="N450" s="1">
        <v>44824</v>
      </c>
      <c r="O450" s="1">
        <v>44838</v>
      </c>
      <c r="P450" s="1" t="s">
        <v>24</v>
      </c>
      <c r="Q450" t="s">
        <v>24</v>
      </c>
      <c r="R450" t="s">
        <v>25</v>
      </c>
      <c r="S450" t="s">
        <v>3635</v>
      </c>
      <c r="T450" s="5">
        <v>21.541800204664469</v>
      </c>
      <c r="U450" s="5">
        <v>4.5639998912811279</v>
      </c>
      <c r="V450" s="5">
        <v>17.732000112533569</v>
      </c>
      <c r="W450" s="5">
        <v>43.837800208479166</v>
      </c>
      <c r="X450" s="6">
        <f>+Excel_519CONDOR[[#This Row],[Ptos.Total]]-Excel_519CONDOR[[#This Row],[Ptos.PO]]</f>
        <v>12.000767208479161</v>
      </c>
      <c r="Y450" s="6">
        <v>31.837033000000005</v>
      </c>
      <c r="Z450" s="6">
        <v>31.837032999999995</v>
      </c>
      <c r="AA450" s="5">
        <f>+Excel_519CONDOR[[#This Row],[Ptos.Total]]-Excel_519CONDOR[[#This Row],[Ptos.Nilo]]</f>
        <v>12.000767208479171</v>
      </c>
      <c r="AB450"/>
      <c r="AC450"/>
      <c r="AD450"/>
      <c r="AE450"/>
      <c r="AF450"/>
      <c r="AG450"/>
      <c r="AH450"/>
      <c r="AI450"/>
    </row>
    <row r="451" spans="1:35" x14ac:dyDescent="0.25">
      <c r="A451" t="s">
        <v>391</v>
      </c>
      <c r="B451" t="s">
        <v>79</v>
      </c>
      <c r="C451" t="s">
        <v>392</v>
      </c>
      <c r="D451" t="s">
        <v>522</v>
      </c>
      <c r="E451">
        <v>8154100</v>
      </c>
      <c r="F451" t="s">
        <v>523</v>
      </c>
      <c r="G451" t="s">
        <v>29</v>
      </c>
      <c r="H451" t="s">
        <v>30</v>
      </c>
      <c r="I451" s="1"/>
      <c r="J451" s="1">
        <v>44809</v>
      </c>
      <c r="K451" s="11">
        <f>+Excel_519CONDOR[[#This Row],[Fx.r]]</f>
        <v>44809</v>
      </c>
      <c r="L451" s="1">
        <v>44621</v>
      </c>
      <c r="M451" s="1"/>
      <c r="N451" s="1">
        <v>44804</v>
      </c>
      <c r="O451" s="1">
        <v>44840</v>
      </c>
      <c r="P451" s="1" t="s">
        <v>24</v>
      </c>
      <c r="Q451" t="s">
        <v>24</v>
      </c>
      <c r="R451" t="s">
        <v>25</v>
      </c>
      <c r="S451" t="s">
        <v>3637</v>
      </c>
      <c r="T451" s="5">
        <v>2126.4760612919927</v>
      </c>
      <c r="U451" s="5">
        <v>0</v>
      </c>
      <c r="V451" s="5">
        <v>0</v>
      </c>
      <c r="W451" s="5">
        <v>2126.4760612919927</v>
      </c>
      <c r="X451" s="6">
        <f>+Excel_519CONDOR[[#This Row],[Ptos.Total]]-Excel_519CONDOR[[#This Row],[Ptos.PO]]</f>
        <v>-545.79161860800696</v>
      </c>
      <c r="Y451" s="6">
        <v>2672.2676798999996</v>
      </c>
      <c r="Z451" s="6">
        <v>2672.2676369999958</v>
      </c>
      <c r="AA451" s="5">
        <f>+Excel_519CONDOR[[#This Row],[Ptos.Total]]-Excel_519CONDOR[[#This Row],[Ptos.Nilo]]</f>
        <v>-545.79157570800317</v>
      </c>
      <c r="AB451"/>
      <c r="AC451"/>
      <c r="AD451"/>
      <c r="AE451"/>
      <c r="AF451"/>
      <c r="AG451"/>
      <c r="AH451"/>
      <c r="AI451"/>
    </row>
    <row r="452" spans="1:35" x14ac:dyDescent="0.25">
      <c r="A452" t="s">
        <v>391</v>
      </c>
      <c r="B452" t="s">
        <v>79</v>
      </c>
      <c r="C452" t="s">
        <v>392</v>
      </c>
      <c r="D452" t="s">
        <v>524</v>
      </c>
      <c r="E452">
        <v>8067704</v>
      </c>
      <c r="F452" t="s">
        <v>115</v>
      </c>
      <c r="G452" t="s">
        <v>22</v>
      </c>
      <c r="H452" t="s">
        <v>23</v>
      </c>
      <c r="I452" s="1"/>
      <c r="J452" s="1">
        <v>44096</v>
      </c>
      <c r="K452" s="11">
        <f>+Excel_519CONDOR[[#This Row],[Fx.r]]</f>
        <v>44096</v>
      </c>
      <c r="L452" s="1">
        <v>44407</v>
      </c>
      <c r="M452" s="1"/>
      <c r="N452" s="1">
        <v>44712</v>
      </c>
      <c r="O452" s="1">
        <v>44734</v>
      </c>
      <c r="P452" s="1" t="s">
        <v>24</v>
      </c>
      <c r="Q452" t="s">
        <v>24</v>
      </c>
      <c r="R452" t="s">
        <v>25</v>
      </c>
      <c r="S452" t="s">
        <v>3632</v>
      </c>
      <c r="T452" s="5">
        <v>278.43479803204536</v>
      </c>
      <c r="U452" s="5">
        <v>116.61999708414078</v>
      </c>
      <c r="V452" s="5">
        <v>33.549500465393066</v>
      </c>
      <c r="W452" s="5">
        <v>428.60429558157921</v>
      </c>
      <c r="X452" s="6">
        <f>+Excel_519CONDOR[[#This Row],[Ptos.Total]]-Excel_519CONDOR[[#This Row],[Ptos.PO]]</f>
        <v>-126.70701978317447</v>
      </c>
      <c r="Y452" s="6">
        <v>555.31131536475368</v>
      </c>
      <c r="Z452" s="6">
        <v>555.70431199999996</v>
      </c>
      <c r="AA452" s="5">
        <f>+Excel_519CONDOR[[#This Row],[Ptos.Total]]-Excel_519CONDOR[[#This Row],[Ptos.Nilo]]</f>
        <v>-127.10001641842075</v>
      </c>
      <c r="AB452"/>
      <c r="AC452"/>
      <c r="AD452"/>
      <c r="AE452"/>
      <c r="AF452"/>
      <c r="AG452"/>
      <c r="AH452"/>
      <c r="AI452"/>
    </row>
    <row r="453" spans="1:35" x14ac:dyDescent="0.25">
      <c r="A453" t="s">
        <v>391</v>
      </c>
      <c r="B453" t="s">
        <v>79</v>
      </c>
      <c r="C453" t="s">
        <v>392</v>
      </c>
      <c r="D453" t="s">
        <v>525</v>
      </c>
      <c r="E453">
        <v>8069989</v>
      </c>
      <c r="F453" t="s">
        <v>115</v>
      </c>
      <c r="G453" t="s">
        <v>22</v>
      </c>
      <c r="H453" t="s">
        <v>23</v>
      </c>
      <c r="I453" s="1"/>
      <c r="J453" s="1">
        <v>44099</v>
      </c>
      <c r="K453" s="11">
        <f>+Excel_519CONDOR[[#This Row],[Fx.r]]</f>
        <v>44099</v>
      </c>
      <c r="L453" s="1">
        <v>44161</v>
      </c>
      <c r="M453" s="1"/>
      <c r="N453" s="1">
        <v>44543</v>
      </c>
      <c r="O453" s="1">
        <v>44551</v>
      </c>
      <c r="P453" s="1" t="s">
        <v>24</v>
      </c>
      <c r="Q453" t="s">
        <v>24</v>
      </c>
      <c r="R453" t="s">
        <v>25</v>
      </c>
      <c r="S453" t="s">
        <v>3642</v>
      </c>
      <c r="T453" s="5">
        <v>180.70340446569026</v>
      </c>
      <c r="U453" s="5">
        <v>116.61999708414078</v>
      </c>
      <c r="V453" s="5">
        <v>33.549500465393066</v>
      </c>
      <c r="W453" s="5">
        <v>330.8729020152241</v>
      </c>
      <c r="X453" s="6">
        <f>+Excel_519CONDOR[[#This Row],[Ptos.Total]]-Excel_519CONDOR[[#This Row],[Ptos.PO]]</f>
        <v>22.023401994624805</v>
      </c>
      <c r="Y453" s="6">
        <v>308.84950002059929</v>
      </c>
      <c r="Z453" s="6">
        <v>308.84950000000003</v>
      </c>
      <c r="AA453" s="5">
        <f>+Excel_519CONDOR[[#This Row],[Ptos.Total]]-Excel_519CONDOR[[#This Row],[Ptos.Nilo]]</f>
        <v>22.023402015224065</v>
      </c>
      <c r="AB453"/>
      <c r="AC453"/>
      <c r="AD453"/>
      <c r="AE453"/>
      <c r="AF453"/>
      <c r="AG453"/>
      <c r="AH453"/>
      <c r="AI453"/>
    </row>
    <row r="454" spans="1:35" x14ac:dyDescent="0.25">
      <c r="A454" t="s">
        <v>391</v>
      </c>
      <c r="B454" t="s">
        <v>79</v>
      </c>
      <c r="C454" t="s">
        <v>392</v>
      </c>
      <c r="D454" t="s">
        <v>526</v>
      </c>
      <c r="E454">
        <v>8098999</v>
      </c>
      <c r="F454" t="s">
        <v>115</v>
      </c>
      <c r="G454" t="s">
        <v>22</v>
      </c>
      <c r="H454" t="s">
        <v>23</v>
      </c>
      <c r="I454" s="1"/>
      <c r="J454" s="1">
        <v>44098</v>
      </c>
      <c r="K454" s="11">
        <f>+Excel_519CONDOR[[#This Row],[Fx.r]]</f>
        <v>44098</v>
      </c>
      <c r="L454" s="1">
        <v>44214</v>
      </c>
      <c r="M454" s="1"/>
      <c r="N454" s="1">
        <v>44315</v>
      </c>
      <c r="O454" s="1">
        <v>44323</v>
      </c>
      <c r="P454" s="1" t="s">
        <v>24</v>
      </c>
      <c r="Q454" t="s">
        <v>24</v>
      </c>
      <c r="R454" t="s">
        <v>25</v>
      </c>
      <c r="S454" t="s">
        <v>3635</v>
      </c>
      <c r="T454" s="5">
        <v>23.217700690031052</v>
      </c>
      <c r="U454" s="5">
        <v>289.79999274015427</v>
      </c>
      <c r="V454" s="5">
        <v>8.8350000381469727</v>
      </c>
      <c r="W454" s="5">
        <v>321.85269346833229</v>
      </c>
      <c r="X454" s="6">
        <f>+Excel_519CONDOR[[#This Row],[Ptos.Total]]-Excel_519CONDOR[[#This Row],[Ptos.PO]]</f>
        <v>298.72579346833231</v>
      </c>
      <c r="Y454" s="6">
        <v>23.126899999999996</v>
      </c>
      <c r="Z454" s="6">
        <v>23.126899999999999</v>
      </c>
      <c r="AA454" s="5">
        <f>+Excel_519CONDOR[[#This Row],[Ptos.Total]]-Excel_519CONDOR[[#This Row],[Ptos.Nilo]]</f>
        <v>298.72579346833231</v>
      </c>
      <c r="AB454"/>
      <c r="AC454"/>
      <c r="AD454"/>
      <c r="AE454"/>
      <c r="AF454"/>
      <c r="AG454"/>
      <c r="AH454"/>
      <c r="AI454"/>
    </row>
    <row r="455" spans="1:35" x14ac:dyDescent="0.25">
      <c r="A455" t="s">
        <v>391</v>
      </c>
      <c r="B455" t="s">
        <v>79</v>
      </c>
      <c r="C455" t="s">
        <v>392</v>
      </c>
      <c r="D455" t="s">
        <v>527</v>
      </c>
      <c r="E455">
        <v>8161452</v>
      </c>
      <c r="F455" t="s">
        <v>528</v>
      </c>
      <c r="G455" t="s">
        <v>22</v>
      </c>
      <c r="H455" t="s">
        <v>23</v>
      </c>
      <c r="I455" s="1"/>
      <c r="J455" s="1">
        <v>44099</v>
      </c>
      <c r="K455" s="11">
        <f>+Excel_519CONDOR[[#This Row],[Fx.r]]</f>
        <v>44099</v>
      </c>
      <c r="L455" s="1">
        <v>44228</v>
      </c>
      <c r="M455" s="1"/>
      <c r="N455" s="1">
        <v>44644</v>
      </c>
      <c r="O455" s="1">
        <v>44821</v>
      </c>
      <c r="P455" s="1" t="s">
        <v>24</v>
      </c>
      <c r="Q455" t="s">
        <v>24</v>
      </c>
      <c r="R455" t="s">
        <v>25</v>
      </c>
      <c r="S455" t="s">
        <v>3635</v>
      </c>
      <c r="T455" s="5">
        <v>1704.913397726953</v>
      </c>
      <c r="U455" s="5">
        <v>0</v>
      </c>
      <c r="V455" s="5">
        <v>0</v>
      </c>
      <c r="W455" s="5">
        <v>1704.913397726953</v>
      </c>
      <c r="X455" s="6">
        <f>+Excel_519CONDOR[[#This Row],[Ptos.Total]]-Excel_519CONDOR[[#This Row],[Ptos.PO]]</f>
        <v>62.889156726952933</v>
      </c>
      <c r="Y455" s="6">
        <v>1642.0242410000001</v>
      </c>
      <c r="Z455" s="6">
        <v>1642.0242410000005</v>
      </c>
      <c r="AA455" s="5">
        <f>+Excel_519CONDOR[[#This Row],[Ptos.Total]]-Excel_519CONDOR[[#This Row],[Ptos.Nilo]]</f>
        <v>62.889156726952478</v>
      </c>
      <c r="AB455"/>
      <c r="AC455"/>
      <c r="AD455"/>
      <c r="AE455"/>
      <c r="AF455"/>
      <c r="AG455"/>
      <c r="AH455"/>
      <c r="AI455"/>
    </row>
    <row r="456" spans="1:35" x14ac:dyDescent="0.25">
      <c r="A456" t="s">
        <v>391</v>
      </c>
      <c r="B456" t="s">
        <v>79</v>
      </c>
      <c r="C456" t="s">
        <v>392</v>
      </c>
      <c r="D456" t="s">
        <v>529</v>
      </c>
      <c r="E456">
        <v>8070000</v>
      </c>
      <c r="F456" t="s">
        <v>115</v>
      </c>
      <c r="G456" t="s">
        <v>22</v>
      </c>
      <c r="H456" t="s">
        <v>23</v>
      </c>
      <c r="I456" s="1"/>
      <c r="J456" s="1">
        <v>44098</v>
      </c>
      <c r="K456" s="11">
        <f>+Excel_519CONDOR[[#This Row],[Fx.r]]</f>
        <v>44098</v>
      </c>
      <c r="L456" s="1">
        <v>44147</v>
      </c>
      <c r="M456" s="1"/>
      <c r="N456" s="1">
        <v>44543</v>
      </c>
      <c r="O456" s="1">
        <v>44558</v>
      </c>
      <c r="P456" s="1" t="s">
        <v>24</v>
      </c>
      <c r="Q456" t="s">
        <v>24</v>
      </c>
      <c r="R456" t="s">
        <v>25</v>
      </c>
      <c r="S456" t="s">
        <v>3632</v>
      </c>
      <c r="T456" s="5">
        <v>9.9702002108097076</v>
      </c>
      <c r="U456" s="5">
        <v>4.5639998912811279</v>
      </c>
      <c r="V456" s="5">
        <v>17.138499975204468</v>
      </c>
      <c r="W456" s="5">
        <v>31.672700077295303</v>
      </c>
      <c r="X456" s="6">
        <f>+Excel_519CONDOR[[#This Row],[Ptos.Total]]-Excel_519CONDOR[[#This Row],[Ptos.PO]]</f>
        <v>14.12339994225503</v>
      </c>
      <c r="Y456" s="6">
        <v>17.549300135040273</v>
      </c>
      <c r="Z456" s="6">
        <v>17.549299999999995</v>
      </c>
      <c r="AA456" s="5">
        <f>+Excel_519CONDOR[[#This Row],[Ptos.Total]]-Excel_519CONDOR[[#This Row],[Ptos.Nilo]]</f>
        <v>14.123400077295308</v>
      </c>
      <c r="AB456"/>
      <c r="AC456"/>
      <c r="AD456"/>
      <c r="AE456"/>
      <c r="AF456"/>
      <c r="AG456"/>
      <c r="AH456"/>
      <c r="AI456"/>
    </row>
    <row r="457" spans="1:35" x14ac:dyDescent="0.25">
      <c r="A457" t="s">
        <v>391</v>
      </c>
      <c r="B457" t="s">
        <v>79</v>
      </c>
      <c r="C457" t="s">
        <v>392</v>
      </c>
      <c r="D457" t="s">
        <v>530</v>
      </c>
      <c r="E457">
        <v>8069986</v>
      </c>
      <c r="F457" t="s">
        <v>531</v>
      </c>
      <c r="G457" t="s">
        <v>70</v>
      </c>
      <c r="H457" t="s">
        <v>71</v>
      </c>
      <c r="I457" s="1"/>
      <c r="J457" s="1">
        <v>44102</v>
      </c>
      <c r="K457" s="11">
        <f>+Excel_519CONDOR[[#This Row],[Fx.r]]</f>
        <v>44102</v>
      </c>
      <c r="L457" s="1">
        <v>44362</v>
      </c>
      <c r="M457" s="1"/>
      <c r="N457" s="1">
        <v>44515</v>
      </c>
      <c r="O457" s="1">
        <v>44821</v>
      </c>
      <c r="P457" s="1" t="s">
        <v>24</v>
      </c>
      <c r="Q457" t="s">
        <v>24</v>
      </c>
      <c r="R457" t="s">
        <v>25</v>
      </c>
      <c r="S457" t="s">
        <v>3631</v>
      </c>
      <c r="T457" s="5">
        <v>556.19078475330025</v>
      </c>
      <c r="U457" s="5">
        <v>27.747999310493469</v>
      </c>
      <c r="V457" s="5">
        <v>18.325500249862671</v>
      </c>
      <c r="W457" s="5">
        <v>602.26428431365639</v>
      </c>
      <c r="X457" s="6">
        <f>+Excel_519CONDOR[[#This Row],[Ptos.Total]]-Excel_519CONDOR[[#This Row],[Ptos.PO]]</f>
        <v>255.91168203118002</v>
      </c>
      <c r="Y457" s="6">
        <v>346.35260228247637</v>
      </c>
      <c r="Z457" s="6">
        <v>353.46260000000001</v>
      </c>
      <c r="AA457" s="5">
        <f>+Excel_519CONDOR[[#This Row],[Ptos.Total]]-Excel_519CONDOR[[#This Row],[Ptos.Nilo]]</f>
        <v>248.80168431365638</v>
      </c>
      <c r="AB457"/>
      <c r="AC457"/>
      <c r="AD457"/>
      <c r="AE457"/>
      <c r="AF457"/>
      <c r="AG457"/>
      <c r="AH457"/>
      <c r="AI457"/>
    </row>
    <row r="458" spans="1:35" x14ac:dyDescent="0.25">
      <c r="A458" t="s">
        <v>391</v>
      </c>
      <c r="B458" t="s">
        <v>79</v>
      </c>
      <c r="C458" t="s">
        <v>392</v>
      </c>
      <c r="D458" t="s">
        <v>532</v>
      </c>
      <c r="E458">
        <v>8106541</v>
      </c>
      <c r="F458" t="s">
        <v>115</v>
      </c>
      <c r="G458" t="s">
        <v>22</v>
      </c>
      <c r="H458" t="s">
        <v>23</v>
      </c>
      <c r="I458" s="1"/>
      <c r="J458" s="1">
        <v>44102</v>
      </c>
      <c r="K458" s="11">
        <f>+Excel_519CONDOR[[#This Row],[Fx.r]]</f>
        <v>44102</v>
      </c>
      <c r="L458" s="1">
        <v>44232</v>
      </c>
      <c r="M458" s="1"/>
      <c r="N458" s="1">
        <v>44651</v>
      </c>
      <c r="O458" s="1">
        <v>44677</v>
      </c>
      <c r="P458" s="1" t="s">
        <v>24</v>
      </c>
      <c r="Q458" t="s">
        <v>24</v>
      </c>
      <c r="R458" t="s">
        <v>25</v>
      </c>
      <c r="S458" t="s">
        <v>3634</v>
      </c>
      <c r="T458" s="5">
        <v>29.196201026439667</v>
      </c>
      <c r="U458" s="5">
        <v>0</v>
      </c>
      <c r="V458" s="5">
        <v>0</v>
      </c>
      <c r="W458" s="5">
        <v>29.196201026439667</v>
      </c>
      <c r="X458" s="6">
        <f>+Excel_519CONDOR[[#This Row],[Ptos.Total]]-Excel_519CONDOR[[#This Row],[Ptos.PO]]</f>
        <v>-31.116703973560334</v>
      </c>
      <c r="Y458" s="6">
        <v>60.312905000000001</v>
      </c>
      <c r="Z458" s="6">
        <v>60.312904999999994</v>
      </c>
      <c r="AA458" s="5">
        <f>+Excel_519CONDOR[[#This Row],[Ptos.Total]]-Excel_519CONDOR[[#This Row],[Ptos.Nilo]]</f>
        <v>-31.116703973560327</v>
      </c>
      <c r="AB458"/>
      <c r="AC458"/>
      <c r="AD458"/>
      <c r="AE458"/>
      <c r="AF458"/>
      <c r="AG458"/>
      <c r="AH458"/>
      <c r="AI458"/>
    </row>
    <row r="459" spans="1:35" x14ac:dyDescent="0.25">
      <c r="A459" t="s">
        <v>391</v>
      </c>
      <c r="B459" t="s">
        <v>79</v>
      </c>
      <c r="C459" t="s">
        <v>392</v>
      </c>
      <c r="D459" t="s">
        <v>533</v>
      </c>
      <c r="E459">
        <v>8098975</v>
      </c>
      <c r="F459" t="s">
        <v>115</v>
      </c>
      <c r="G459" t="s">
        <v>22</v>
      </c>
      <c r="H459" t="s">
        <v>23</v>
      </c>
      <c r="I459" s="1"/>
      <c r="J459" s="1">
        <v>44102</v>
      </c>
      <c r="K459" s="11">
        <f>+Excel_519CONDOR[[#This Row],[Fx.r]]</f>
        <v>44102</v>
      </c>
      <c r="L459" s="1">
        <v>44209</v>
      </c>
      <c r="M459" s="1"/>
      <c r="N459" s="1">
        <v>44824</v>
      </c>
      <c r="O459" s="1">
        <v>44839</v>
      </c>
      <c r="P459" s="1" t="s">
        <v>24</v>
      </c>
      <c r="Q459" t="s">
        <v>24</v>
      </c>
      <c r="R459" t="s">
        <v>25</v>
      </c>
      <c r="S459" t="s">
        <v>3635</v>
      </c>
      <c r="T459" s="5">
        <v>24.8742003031075</v>
      </c>
      <c r="U459" s="5">
        <v>8.4279997944831848</v>
      </c>
      <c r="V459" s="5">
        <v>23.465500116348267</v>
      </c>
      <c r="W459" s="5">
        <v>56.767700213938951</v>
      </c>
      <c r="X459" s="6">
        <f>+Excel_519CONDOR[[#This Row],[Ptos.Total]]-Excel_519CONDOR[[#This Row],[Ptos.PO]]</f>
        <v>12.719836213938947</v>
      </c>
      <c r="Y459" s="6">
        <v>44.047864000000004</v>
      </c>
      <c r="Z459" s="6">
        <v>44.04786399999999</v>
      </c>
      <c r="AA459" s="5">
        <f>+Excel_519CONDOR[[#This Row],[Ptos.Total]]-Excel_519CONDOR[[#This Row],[Ptos.Nilo]]</f>
        <v>12.719836213938962</v>
      </c>
      <c r="AB459"/>
      <c r="AC459"/>
      <c r="AD459"/>
      <c r="AE459"/>
      <c r="AF459"/>
      <c r="AG459"/>
      <c r="AH459"/>
      <c r="AI459"/>
    </row>
    <row r="460" spans="1:35" x14ac:dyDescent="0.25">
      <c r="A460" t="s">
        <v>391</v>
      </c>
      <c r="B460" t="s">
        <v>79</v>
      </c>
      <c r="C460" t="s">
        <v>392</v>
      </c>
      <c r="D460" t="s">
        <v>534</v>
      </c>
      <c r="E460">
        <v>8098982</v>
      </c>
      <c r="F460" t="s">
        <v>115</v>
      </c>
      <c r="G460" t="s">
        <v>22</v>
      </c>
      <c r="H460" t="s">
        <v>23</v>
      </c>
      <c r="I460" s="1"/>
      <c r="J460" s="1">
        <v>44103</v>
      </c>
      <c r="K460" s="11">
        <f>+Excel_519CONDOR[[#This Row],[Fx.r]]</f>
        <v>44103</v>
      </c>
      <c r="L460" s="1">
        <v>44446</v>
      </c>
      <c r="M460" s="1"/>
      <c r="N460" s="1">
        <v>44824</v>
      </c>
      <c r="O460" s="1">
        <v>44839</v>
      </c>
      <c r="P460" s="1" t="s">
        <v>24</v>
      </c>
      <c r="Q460" t="s">
        <v>24</v>
      </c>
      <c r="R460" t="s">
        <v>25</v>
      </c>
      <c r="S460" t="s">
        <v>3638</v>
      </c>
      <c r="T460" s="5">
        <v>69.70220235735178</v>
      </c>
      <c r="U460" s="5">
        <v>47.067998826503754</v>
      </c>
      <c r="V460" s="5">
        <v>23.465500116348267</v>
      </c>
      <c r="W460" s="5">
        <v>140.2357013002038</v>
      </c>
      <c r="X460" s="6">
        <f>+Excel_519CONDOR[[#This Row],[Ptos.Total]]-Excel_519CONDOR[[#This Row],[Ptos.PO]]</f>
        <v>14.976251300203799</v>
      </c>
      <c r="Y460" s="6">
        <v>125.25945</v>
      </c>
      <c r="Z460" s="6">
        <v>125.25945000000002</v>
      </c>
      <c r="AA460" s="5">
        <f>+Excel_519CONDOR[[#This Row],[Ptos.Total]]-Excel_519CONDOR[[#This Row],[Ptos.Nilo]]</f>
        <v>14.976251300203785</v>
      </c>
      <c r="AB460"/>
      <c r="AC460"/>
      <c r="AD460"/>
      <c r="AE460"/>
      <c r="AF460"/>
      <c r="AG460"/>
      <c r="AH460"/>
      <c r="AI460"/>
    </row>
    <row r="461" spans="1:35" x14ac:dyDescent="0.25">
      <c r="A461" t="s">
        <v>391</v>
      </c>
      <c r="B461" t="s">
        <v>79</v>
      </c>
      <c r="C461" t="s">
        <v>392</v>
      </c>
      <c r="D461" t="s">
        <v>535</v>
      </c>
      <c r="E461">
        <v>8098988</v>
      </c>
      <c r="F461" t="s">
        <v>115</v>
      </c>
      <c r="G461" t="s">
        <v>22</v>
      </c>
      <c r="H461" t="s">
        <v>23</v>
      </c>
      <c r="I461" s="1"/>
      <c r="J461" s="1">
        <v>44109</v>
      </c>
      <c r="K461" s="11">
        <f>+Excel_519CONDOR[[#This Row],[Fx.r]]</f>
        <v>44109</v>
      </c>
      <c r="L461" s="1">
        <v>44446</v>
      </c>
      <c r="M461" s="1"/>
      <c r="N461" s="1">
        <v>44833</v>
      </c>
      <c r="O461" s="1">
        <v>44855</v>
      </c>
      <c r="P461" s="1" t="s">
        <v>24</v>
      </c>
      <c r="Q461" t="s">
        <v>24</v>
      </c>
      <c r="R461" t="s">
        <v>25</v>
      </c>
      <c r="S461" t="s">
        <v>3635</v>
      </c>
      <c r="T461" s="5">
        <v>150.16820466518402</v>
      </c>
      <c r="U461" s="5">
        <v>43.203998923301697</v>
      </c>
      <c r="V461" s="5">
        <v>32.956000328063965</v>
      </c>
      <c r="W461" s="5">
        <v>226.32820391654968</v>
      </c>
      <c r="X461" s="6">
        <f>+Excel_519CONDOR[[#This Row],[Ptos.Total]]-Excel_519CONDOR[[#This Row],[Ptos.PO]]</f>
        <v>84.630993916549698</v>
      </c>
      <c r="Y461" s="6">
        <v>141.69720999999998</v>
      </c>
      <c r="Z461" s="6">
        <v>141.69720999999996</v>
      </c>
      <c r="AA461" s="5">
        <f>+Excel_519CONDOR[[#This Row],[Ptos.Total]]-Excel_519CONDOR[[#This Row],[Ptos.Nilo]]</f>
        <v>84.630993916549727</v>
      </c>
      <c r="AB461"/>
      <c r="AC461"/>
      <c r="AD461"/>
      <c r="AE461"/>
      <c r="AF461"/>
      <c r="AG461"/>
      <c r="AH461"/>
      <c r="AI461"/>
    </row>
    <row r="462" spans="1:35" x14ac:dyDescent="0.25">
      <c r="A462" t="s">
        <v>391</v>
      </c>
      <c r="B462" t="s">
        <v>79</v>
      </c>
      <c r="C462" t="s">
        <v>392</v>
      </c>
      <c r="D462" t="s">
        <v>536</v>
      </c>
      <c r="E462">
        <v>8167213</v>
      </c>
      <c r="F462" t="s">
        <v>115</v>
      </c>
      <c r="G462" t="s">
        <v>22</v>
      </c>
      <c r="H462" t="s">
        <v>23</v>
      </c>
      <c r="I462" s="1"/>
      <c r="J462" s="1">
        <v>44144</v>
      </c>
      <c r="K462" s="11">
        <f>+Excel_519CONDOR[[#This Row],[Fx.r]]</f>
        <v>44144</v>
      </c>
      <c r="L462" s="1">
        <v>44270</v>
      </c>
      <c r="M462" s="1"/>
      <c r="N462" s="1">
        <v>44439</v>
      </c>
      <c r="O462" s="1">
        <v>44461</v>
      </c>
      <c r="P462" s="1" t="s">
        <v>24</v>
      </c>
      <c r="Q462" t="s">
        <v>24</v>
      </c>
      <c r="R462" t="s">
        <v>25</v>
      </c>
      <c r="S462" t="s">
        <v>3635</v>
      </c>
      <c r="T462" s="5">
        <v>684.84447371959686</v>
      </c>
      <c r="U462" s="5">
        <v>0</v>
      </c>
      <c r="V462" s="5">
        <v>0</v>
      </c>
      <c r="W462" s="5">
        <v>684.84447371959686</v>
      </c>
      <c r="X462" s="6">
        <f>+Excel_519CONDOR[[#This Row],[Ptos.Total]]-Excel_519CONDOR[[#This Row],[Ptos.PO]]</f>
        <v>-462.38192765909389</v>
      </c>
      <c r="Y462" s="6">
        <v>1147.2264013786908</v>
      </c>
      <c r="Z462" s="6">
        <v>1147.2263999999993</v>
      </c>
      <c r="AA462" s="5">
        <f>+Excel_519CONDOR[[#This Row],[Ptos.Total]]-Excel_519CONDOR[[#This Row],[Ptos.Nilo]]</f>
        <v>-462.38192628040247</v>
      </c>
      <c r="AB462"/>
      <c r="AC462"/>
      <c r="AD462"/>
      <c r="AE462"/>
      <c r="AF462"/>
      <c r="AG462"/>
      <c r="AH462"/>
      <c r="AI462"/>
    </row>
    <row r="463" spans="1:35" x14ac:dyDescent="0.25">
      <c r="A463" t="s">
        <v>391</v>
      </c>
      <c r="B463" t="s">
        <v>79</v>
      </c>
      <c r="C463" t="s">
        <v>392</v>
      </c>
      <c r="D463" t="s">
        <v>537</v>
      </c>
      <c r="E463">
        <v>8084110</v>
      </c>
      <c r="F463" t="s">
        <v>512</v>
      </c>
      <c r="G463" t="s">
        <v>22</v>
      </c>
      <c r="H463" t="s">
        <v>23</v>
      </c>
      <c r="I463" s="1"/>
      <c r="J463" s="1">
        <v>44118</v>
      </c>
      <c r="K463" s="11">
        <f>+Excel_519CONDOR[[#This Row],[Fx.r]]</f>
        <v>44118</v>
      </c>
      <c r="L463" s="1">
        <v>44355</v>
      </c>
      <c r="M463" s="1"/>
      <c r="N463" s="1">
        <v>44862</v>
      </c>
      <c r="O463" s="1">
        <v>44882</v>
      </c>
      <c r="P463" s="1" t="s">
        <v>24</v>
      </c>
      <c r="Q463" t="s">
        <v>24</v>
      </c>
      <c r="R463" t="s">
        <v>25</v>
      </c>
      <c r="S463" t="s">
        <v>3638</v>
      </c>
      <c r="T463" s="5">
        <v>70.554001234471798</v>
      </c>
      <c r="U463" s="5">
        <v>0</v>
      </c>
      <c r="V463" s="5">
        <v>0</v>
      </c>
      <c r="W463" s="5">
        <v>70.554001234471798</v>
      </c>
      <c r="X463" s="6">
        <f>+Excel_519CONDOR[[#This Row],[Ptos.Total]]-Excel_519CONDOR[[#This Row],[Ptos.PO]]</f>
        <v>-67.933043545528193</v>
      </c>
      <c r="Y463" s="6">
        <v>138.48704477999999</v>
      </c>
      <c r="Z463" s="6">
        <v>136.63427100000004</v>
      </c>
      <c r="AA463" s="5">
        <f>+Excel_519CONDOR[[#This Row],[Ptos.Total]]-Excel_519CONDOR[[#This Row],[Ptos.Nilo]]</f>
        <v>-66.080269765528243</v>
      </c>
      <c r="AB463"/>
      <c r="AC463"/>
      <c r="AD463"/>
      <c r="AE463"/>
      <c r="AF463"/>
      <c r="AG463"/>
      <c r="AH463"/>
      <c r="AI463"/>
    </row>
    <row r="464" spans="1:35" x14ac:dyDescent="0.25">
      <c r="A464" t="s">
        <v>391</v>
      </c>
      <c r="B464" t="s">
        <v>79</v>
      </c>
      <c r="C464" t="s">
        <v>392</v>
      </c>
      <c r="D464" t="s">
        <v>538</v>
      </c>
      <c r="E464">
        <v>8069997</v>
      </c>
      <c r="F464" t="s">
        <v>539</v>
      </c>
      <c r="G464" t="s">
        <v>70</v>
      </c>
      <c r="H464" t="s">
        <v>70</v>
      </c>
      <c r="I464" s="1"/>
      <c r="J464" s="1">
        <v>44117</v>
      </c>
      <c r="K464" s="11">
        <f>+Excel_519CONDOR[[#This Row],[Fx.r]]</f>
        <v>44117</v>
      </c>
      <c r="M464" s="1"/>
      <c r="O464" s="1"/>
      <c r="P464" s="1" t="s">
        <v>24</v>
      </c>
      <c r="Q464" t="s">
        <v>24</v>
      </c>
      <c r="R464" t="s">
        <v>25</v>
      </c>
      <c r="S464" t="s">
        <v>25</v>
      </c>
      <c r="T464" s="5">
        <v>17.617199867963791</v>
      </c>
      <c r="U464" s="5">
        <v>0</v>
      </c>
      <c r="V464" s="5">
        <v>0</v>
      </c>
      <c r="W464" s="5">
        <v>17.617199867963791</v>
      </c>
      <c r="X464" s="6">
        <f>+Excel_519CONDOR[[#This Row],[Ptos.Total]]-Excel_519CONDOR[[#This Row],[Ptos.PO]]</f>
        <v>17.617199867963791</v>
      </c>
      <c r="Y464" s="6">
        <v>0</v>
      </c>
      <c r="Z464" s="6">
        <v>0</v>
      </c>
      <c r="AA464" s="5">
        <f>+Excel_519CONDOR[[#This Row],[Ptos.Total]]-Excel_519CONDOR[[#This Row],[Ptos.Nilo]]</f>
        <v>17.617199867963791</v>
      </c>
      <c r="AB464"/>
      <c r="AC464"/>
      <c r="AD464"/>
      <c r="AE464"/>
      <c r="AF464"/>
      <c r="AG464"/>
      <c r="AH464"/>
      <c r="AI464"/>
    </row>
    <row r="465" spans="1:35" x14ac:dyDescent="0.25">
      <c r="A465" t="s">
        <v>391</v>
      </c>
      <c r="B465" t="s">
        <v>79</v>
      </c>
      <c r="C465" t="s">
        <v>392</v>
      </c>
      <c r="D465" t="s">
        <v>540</v>
      </c>
      <c r="E465">
        <v>8106539</v>
      </c>
      <c r="F465" t="s">
        <v>115</v>
      </c>
      <c r="G465" t="s">
        <v>22</v>
      </c>
      <c r="H465" t="s">
        <v>23</v>
      </c>
      <c r="I465" s="1"/>
      <c r="J465" s="1">
        <v>44151</v>
      </c>
      <c r="K465" s="11">
        <f>+Excel_519CONDOR[[#This Row],[Fx.r]]</f>
        <v>44151</v>
      </c>
      <c r="L465" s="1">
        <v>44232</v>
      </c>
      <c r="M465" s="1"/>
      <c r="N465" s="1">
        <v>44651</v>
      </c>
      <c r="O465" s="1">
        <v>44678</v>
      </c>
      <c r="P465" s="1" t="s">
        <v>24</v>
      </c>
      <c r="Q465" t="s">
        <v>24</v>
      </c>
      <c r="R465" t="s">
        <v>25</v>
      </c>
      <c r="S465" t="s">
        <v>3634</v>
      </c>
      <c r="T465" s="5">
        <v>102.14330032467842</v>
      </c>
      <c r="U465" s="5">
        <v>60.02999871969223</v>
      </c>
      <c r="V465" s="5">
        <v>0</v>
      </c>
      <c r="W465" s="5">
        <v>162.17329904437065</v>
      </c>
      <c r="X465" s="6">
        <f>+Excel_519CONDOR[[#This Row],[Ptos.Total]]-Excel_519CONDOR[[#This Row],[Ptos.PO]]</f>
        <v>71.61917304437064</v>
      </c>
      <c r="Y465" s="6">
        <v>90.554126000000011</v>
      </c>
      <c r="Z465" s="6">
        <v>90.554125999999982</v>
      </c>
      <c r="AA465" s="5">
        <f>+Excel_519CONDOR[[#This Row],[Ptos.Total]]-Excel_519CONDOR[[#This Row],[Ptos.Nilo]]</f>
        <v>71.619173044370669</v>
      </c>
      <c r="AB465"/>
      <c r="AC465"/>
      <c r="AD465"/>
      <c r="AE465"/>
      <c r="AF465"/>
      <c r="AG465"/>
      <c r="AH465"/>
      <c r="AI465"/>
    </row>
    <row r="466" spans="1:35" x14ac:dyDescent="0.25">
      <c r="A466" t="s">
        <v>391</v>
      </c>
      <c r="B466" t="s">
        <v>79</v>
      </c>
      <c r="C466" t="s">
        <v>392</v>
      </c>
      <c r="D466" t="s">
        <v>541</v>
      </c>
      <c r="E466">
        <v>8098993</v>
      </c>
      <c r="F466" t="s">
        <v>115</v>
      </c>
      <c r="G466" t="s">
        <v>22</v>
      </c>
      <c r="H466" t="s">
        <v>23</v>
      </c>
      <c r="I466" s="1"/>
      <c r="J466" s="1">
        <v>44112</v>
      </c>
      <c r="K466" s="11">
        <f>+Excel_519CONDOR[[#This Row],[Fx.r]]</f>
        <v>44112</v>
      </c>
      <c r="L466" s="1">
        <v>44209</v>
      </c>
      <c r="M466" s="1"/>
      <c r="N466" s="1">
        <v>44833</v>
      </c>
      <c r="O466" s="1">
        <v>44855</v>
      </c>
      <c r="P466" s="1" t="s">
        <v>24</v>
      </c>
      <c r="Q466" t="s">
        <v>24</v>
      </c>
      <c r="R466" t="s">
        <v>25</v>
      </c>
      <c r="S466" t="s">
        <v>3635</v>
      </c>
      <c r="T466" s="5">
        <v>16.03600025177002</v>
      </c>
      <c r="U466" s="5">
        <v>0.69999998807907104</v>
      </c>
      <c r="V466" s="5">
        <v>17.732000112533569</v>
      </c>
      <c r="W466" s="5">
        <v>34.46800035238266</v>
      </c>
      <c r="X466" s="6">
        <f>+Excel_519CONDOR[[#This Row],[Ptos.Total]]-Excel_519CONDOR[[#This Row],[Ptos.PO]]</f>
        <v>14.766364352382659</v>
      </c>
      <c r="Y466" s="6">
        <v>19.701636000000001</v>
      </c>
      <c r="Z466" s="6">
        <v>19.701636000000001</v>
      </c>
      <c r="AA466" s="5">
        <f>+Excel_519CONDOR[[#This Row],[Ptos.Total]]-Excel_519CONDOR[[#This Row],[Ptos.Nilo]]</f>
        <v>14.766364352382659</v>
      </c>
      <c r="AB466"/>
      <c r="AC466"/>
      <c r="AD466"/>
      <c r="AE466"/>
      <c r="AF466"/>
      <c r="AG466"/>
      <c r="AH466"/>
      <c r="AI466"/>
    </row>
    <row r="467" spans="1:35" x14ac:dyDescent="0.25">
      <c r="A467" t="s">
        <v>391</v>
      </c>
      <c r="B467" t="s">
        <v>79</v>
      </c>
      <c r="C467" t="s">
        <v>392</v>
      </c>
      <c r="D467" t="s">
        <v>542</v>
      </c>
      <c r="E467">
        <v>8098996</v>
      </c>
      <c r="F467" t="s">
        <v>115</v>
      </c>
      <c r="G467" t="s">
        <v>22</v>
      </c>
      <c r="H467" t="s">
        <v>23</v>
      </c>
      <c r="I467" s="1"/>
      <c r="J467" s="1">
        <v>44124</v>
      </c>
      <c r="K467" s="11">
        <f>+Excel_519CONDOR[[#This Row],[Fx.r]]</f>
        <v>44124</v>
      </c>
      <c r="L467" s="1">
        <v>44446</v>
      </c>
      <c r="M467" s="1"/>
      <c r="N467" s="1">
        <v>44833</v>
      </c>
      <c r="O467" s="1">
        <v>44861</v>
      </c>
      <c r="P467" s="1" t="s">
        <v>24</v>
      </c>
      <c r="Q467" t="s">
        <v>24</v>
      </c>
      <c r="R467" t="s">
        <v>25</v>
      </c>
      <c r="S467" t="s">
        <v>3638</v>
      </c>
      <c r="T467" s="5">
        <v>53.897401511669159</v>
      </c>
      <c r="U467" s="5">
        <v>20.019999504089355</v>
      </c>
      <c r="V467" s="5">
        <v>32.956000328063965</v>
      </c>
      <c r="W467" s="5">
        <v>106.87340134382248</v>
      </c>
      <c r="X467" s="6">
        <f>+Excel_519CONDOR[[#This Row],[Ptos.Total]]-Excel_519CONDOR[[#This Row],[Ptos.PO]]</f>
        <v>-11.739583656177516</v>
      </c>
      <c r="Y467" s="6">
        <v>118.61298499999999</v>
      </c>
      <c r="Z467" s="6">
        <v>118.61298500000002</v>
      </c>
      <c r="AA467" s="5">
        <f>+Excel_519CONDOR[[#This Row],[Ptos.Total]]-Excel_519CONDOR[[#This Row],[Ptos.Nilo]]</f>
        <v>-11.739583656177544</v>
      </c>
      <c r="AB467"/>
      <c r="AC467"/>
      <c r="AD467"/>
      <c r="AE467"/>
      <c r="AF467"/>
      <c r="AG467"/>
      <c r="AH467"/>
      <c r="AI467"/>
    </row>
    <row r="468" spans="1:35" x14ac:dyDescent="0.25">
      <c r="A468" t="s">
        <v>391</v>
      </c>
      <c r="B468" t="s">
        <v>79</v>
      </c>
      <c r="C468" t="s">
        <v>392</v>
      </c>
      <c r="D468" t="s">
        <v>543</v>
      </c>
      <c r="E468">
        <v>8082241</v>
      </c>
      <c r="F468" t="s">
        <v>115</v>
      </c>
      <c r="G468" t="s">
        <v>22</v>
      </c>
      <c r="H468" t="s">
        <v>23</v>
      </c>
      <c r="I468" s="1"/>
      <c r="J468" s="1">
        <v>44126</v>
      </c>
      <c r="K468" s="11">
        <f>+Excel_519CONDOR[[#This Row],[Fx.r]]</f>
        <v>44126</v>
      </c>
      <c r="L468" s="1">
        <v>44246</v>
      </c>
      <c r="M468" s="1"/>
      <c r="N468" s="1">
        <v>44628</v>
      </c>
      <c r="O468" s="1">
        <v>44643</v>
      </c>
      <c r="P468" s="1" t="s">
        <v>25</v>
      </c>
      <c r="Q468" t="s">
        <v>24</v>
      </c>
      <c r="R468" t="s">
        <v>25</v>
      </c>
      <c r="S468" t="s">
        <v>3642</v>
      </c>
      <c r="T468" s="5">
        <v>221.96920527145267</v>
      </c>
      <c r="U468" s="5">
        <v>0</v>
      </c>
      <c r="V468" s="5">
        <v>0</v>
      </c>
      <c r="W468" s="5">
        <v>221.96920527145267</v>
      </c>
      <c r="X468" s="6">
        <f>+Excel_519CONDOR[[#This Row],[Ptos.Total]]-Excel_519CONDOR[[#This Row],[Ptos.PO]]</f>
        <v>-273.57876172854731</v>
      </c>
      <c r="Y468" s="6">
        <v>495.54796699999997</v>
      </c>
      <c r="Z468" s="6">
        <v>495.54796699999986</v>
      </c>
      <c r="AA468" s="5">
        <f>+Excel_519CONDOR[[#This Row],[Ptos.Total]]-Excel_519CONDOR[[#This Row],[Ptos.Nilo]]</f>
        <v>-273.57876172854719</v>
      </c>
      <c r="AB468"/>
      <c r="AC468"/>
      <c r="AD468"/>
      <c r="AE468"/>
      <c r="AF468"/>
      <c r="AG468"/>
      <c r="AH468"/>
      <c r="AI468"/>
    </row>
    <row r="469" spans="1:35" x14ac:dyDescent="0.25">
      <c r="A469" t="s">
        <v>391</v>
      </c>
      <c r="B469" t="s">
        <v>104</v>
      </c>
      <c r="C469" t="s">
        <v>392</v>
      </c>
      <c r="D469" t="s">
        <v>544</v>
      </c>
      <c r="E469">
        <v>8164698</v>
      </c>
      <c r="F469" t="s">
        <v>324</v>
      </c>
      <c r="G469" t="s">
        <v>22</v>
      </c>
      <c r="H469" t="s">
        <v>23</v>
      </c>
      <c r="I469" s="1"/>
      <c r="J469" s="1">
        <v>44461</v>
      </c>
      <c r="K469" s="11">
        <f>+Excel_519CONDOR[[#This Row],[Fx.r]]</f>
        <v>44461</v>
      </c>
      <c r="L469" s="1">
        <v>44361</v>
      </c>
      <c r="M469" s="1"/>
      <c r="N469" s="1">
        <v>44467</v>
      </c>
      <c r="O469" s="1">
        <v>44821</v>
      </c>
      <c r="P469" s="1" t="s">
        <v>24</v>
      </c>
      <c r="Q469" t="s">
        <v>24</v>
      </c>
      <c r="R469" t="s">
        <v>25</v>
      </c>
      <c r="S469" t="s">
        <v>3631</v>
      </c>
      <c r="T469" s="5">
        <v>1266.8031536104679</v>
      </c>
      <c r="U469" s="5">
        <v>0</v>
      </c>
      <c r="V469" s="5">
        <v>0</v>
      </c>
      <c r="W469" s="5">
        <v>1266.8031536104679</v>
      </c>
      <c r="X469" s="6">
        <f>+Excel_519CONDOR[[#This Row],[Ptos.Total]]-Excel_519CONDOR[[#This Row],[Ptos.PO]]</f>
        <v>-144.27864554756866</v>
      </c>
      <c r="Y469" s="6">
        <v>1411.0817991580366</v>
      </c>
      <c r="Z469" s="6">
        <v>1411.0818000000002</v>
      </c>
      <c r="AA469" s="5">
        <f>+Excel_519CONDOR[[#This Row],[Ptos.Total]]-Excel_519CONDOR[[#This Row],[Ptos.Nilo]]</f>
        <v>-144.27864638953224</v>
      </c>
      <c r="AB469"/>
      <c r="AC469"/>
      <c r="AD469"/>
      <c r="AE469"/>
      <c r="AF469"/>
      <c r="AG469"/>
      <c r="AH469"/>
      <c r="AI469"/>
    </row>
    <row r="470" spans="1:35" x14ac:dyDescent="0.25">
      <c r="A470" t="s">
        <v>391</v>
      </c>
      <c r="B470" t="s">
        <v>79</v>
      </c>
      <c r="C470" t="s">
        <v>392</v>
      </c>
      <c r="D470" t="s">
        <v>545</v>
      </c>
      <c r="E470">
        <v>8045944</v>
      </c>
      <c r="F470" t="s">
        <v>425</v>
      </c>
      <c r="G470" t="s">
        <v>29</v>
      </c>
      <c r="H470" t="s">
        <v>30</v>
      </c>
      <c r="I470" s="1"/>
      <c r="J470" s="1">
        <v>44134</v>
      </c>
      <c r="K470" s="11">
        <f>+Excel_519CONDOR[[#This Row],[Fx.r]]</f>
        <v>44134</v>
      </c>
      <c r="L470" s="1">
        <v>44621</v>
      </c>
      <c r="M470" s="1"/>
      <c r="N470" s="1">
        <v>44862</v>
      </c>
      <c r="O470" s="1">
        <v>44890</v>
      </c>
      <c r="P470" s="1" t="s">
        <v>24</v>
      </c>
      <c r="Q470" t="s">
        <v>24</v>
      </c>
      <c r="R470" t="s">
        <v>25</v>
      </c>
      <c r="S470" t="s">
        <v>3637</v>
      </c>
      <c r="T470" s="5">
        <v>2501.8666042350233</v>
      </c>
      <c r="U470" s="5">
        <v>123.64799690246582</v>
      </c>
      <c r="V470" s="5">
        <v>114.41299700737</v>
      </c>
      <c r="W470" s="5">
        <v>2739.9275981448591</v>
      </c>
      <c r="X470" s="6">
        <f>+Excel_519CONDOR[[#This Row],[Ptos.Total]]-Excel_519CONDOR[[#This Row],[Ptos.PO]]</f>
        <v>-131.61405985514148</v>
      </c>
      <c r="Y470" s="6">
        <v>2871.5416580000006</v>
      </c>
      <c r="Z470" s="6">
        <v>2871.5416579999996</v>
      </c>
      <c r="AA470" s="5">
        <f>+Excel_519CONDOR[[#This Row],[Ptos.Total]]-Excel_519CONDOR[[#This Row],[Ptos.Nilo]]</f>
        <v>-131.61405985514057</v>
      </c>
      <c r="AB470"/>
      <c r="AC470"/>
      <c r="AD470"/>
      <c r="AE470"/>
      <c r="AF470"/>
      <c r="AG470"/>
      <c r="AH470"/>
      <c r="AI470"/>
    </row>
    <row r="471" spans="1:35" x14ac:dyDescent="0.25">
      <c r="A471" t="s">
        <v>391</v>
      </c>
      <c r="B471" t="s">
        <v>79</v>
      </c>
      <c r="C471" t="s">
        <v>392</v>
      </c>
      <c r="D471" t="s">
        <v>546</v>
      </c>
      <c r="E471">
        <v>8045955</v>
      </c>
      <c r="F471" t="s">
        <v>523</v>
      </c>
      <c r="G471" t="s">
        <v>29</v>
      </c>
      <c r="H471" t="s">
        <v>30</v>
      </c>
      <c r="I471" s="1"/>
      <c r="J471" s="1">
        <v>45289</v>
      </c>
      <c r="K471" s="11">
        <f>+Excel_519CONDOR[[#This Row],[Fx.r]]</f>
        <v>45289</v>
      </c>
      <c r="L471" s="1">
        <v>44634</v>
      </c>
      <c r="M471" s="1"/>
      <c r="N471" s="1">
        <v>45533</v>
      </c>
      <c r="O471" s="1">
        <v>45565</v>
      </c>
      <c r="P471" s="1" t="s">
        <v>24</v>
      </c>
      <c r="Q471" t="s">
        <v>24</v>
      </c>
      <c r="R471" t="s">
        <v>25</v>
      </c>
      <c r="S471" t="s">
        <v>3637</v>
      </c>
      <c r="T471" s="5">
        <v>3512.7710172006846</v>
      </c>
      <c r="U471" s="5">
        <v>311.32799500226974</v>
      </c>
      <c r="V471" s="5">
        <v>152.37499785423279</v>
      </c>
      <c r="W471" s="5">
        <v>3976.4740100571871</v>
      </c>
      <c r="X471" s="6">
        <f>+Excel_519CONDOR[[#This Row],[Ptos.Total]]-Excel_519CONDOR[[#This Row],[Ptos.PO]]</f>
        <v>-2976.2718589428141</v>
      </c>
      <c r="Y471" s="6">
        <v>6952.7458690000012</v>
      </c>
      <c r="Z471" s="6">
        <v>6742.2258690000008</v>
      </c>
      <c r="AA471" s="5">
        <f>+Excel_519CONDOR[[#This Row],[Ptos.Total]]-Excel_519CONDOR[[#This Row],[Ptos.Nilo]]</f>
        <v>-2765.7518589428137</v>
      </c>
      <c r="AB471"/>
      <c r="AC471"/>
      <c r="AD471"/>
      <c r="AE471"/>
      <c r="AF471"/>
      <c r="AG471"/>
      <c r="AH471"/>
      <c r="AI471"/>
    </row>
    <row r="472" spans="1:35" x14ac:dyDescent="0.25">
      <c r="A472" t="s">
        <v>391</v>
      </c>
      <c r="B472" t="s">
        <v>79</v>
      </c>
      <c r="C472" t="s">
        <v>392</v>
      </c>
      <c r="D472" t="s">
        <v>547</v>
      </c>
      <c r="E472">
        <v>8084109</v>
      </c>
      <c r="F472" t="s">
        <v>512</v>
      </c>
      <c r="G472" t="s">
        <v>22</v>
      </c>
      <c r="H472" t="s">
        <v>23</v>
      </c>
      <c r="I472" s="1"/>
      <c r="J472" s="1">
        <v>44124</v>
      </c>
      <c r="K472" s="11">
        <f>+Excel_519CONDOR[[#This Row],[Fx.r]]</f>
        <v>44124</v>
      </c>
      <c r="L472" s="1">
        <v>44355</v>
      </c>
      <c r="M472" s="1"/>
      <c r="N472" s="1">
        <v>44862</v>
      </c>
      <c r="O472" s="1">
        <v>44880</v>
      </c>
      <c r="P472" s="1" t="s">
        <v>24</v>
      </c>
      <c r="Q472" t="s">
        <v>24</v>
      </c>
      <c r="R472" t="s">
        <v>25</v>
      </c>
      <c r="S472" t="s">
        <v>3638</v>
      </c>
      <c r="T472" s="5">
        <v>119.13300293684006</v>
      </c>
      <c r="U472" s="5">
        <v>0</v>
      </c>
      <c r="V472" s="5">
        <v>0</v>
      </c>
      <c r="W472" s="5">
        <v>119.13300293684006</v>
      </c>
      <c r="X472" s="6">
        <f>+Excel_519CONDOR[[#This Row],[Ptos.Total]]-Excel_519CONDOR[[#This Row],[Ptos.PO]]</f>
        <v>-64.372875063159938</v>
      </c>
      <c r="Y472" s="6">
        <v>183.505878</v>
      </c>
      <c r="Z472" s="6">
        <v>183.50587800000002</v>
      </c>
      <c r="AA472" s="5">
        <f>+Excel_519CONDOR[[#This Row],[Ptos.Total]]-Excel_519CONDOR[[#This Row],[Ptos.Nilo]]</f>
        <v>-64.372875063159967</v>
      </c>
      <c r="AB472"/>
      <c r="AC472"/>
      <c r="AD472"/>
      <c r="AE472"/>
      <c r="AF472"/>
      <c r="AG472"/>
      <c r="AH472"/>
      <c r="AI472"/>
    </row>
    <row r="473" spans="1:35" x14ac:dyDescent="0.25">
      <c r="A473" t="s">
        <v>391</v>
      </c>
      <c r="B473" t="s">
        <v>79</v>
      </c>
      <c r="C473" t="s">
        <v>392</v>
      </c>
      <c r="D473" t="s">
        <v>548</v>
      </c>
      <c r="E473">
        <v>8106537</v>
      </c>
      <c r="F473" t="s">
        <v>115</v>
      </c>
      <c r="G473" t="s">
        <v>22</v>
      </c>
      <c r="H473" t="s">
        <v>23</v>
      </c>
      <c r="I473" s="1"/>
      <c r="J473" s="1">
        <v>44132</v>
      </c>
      <c r="K473" s="11">
        <f>+Excel_519CONDOR[[#This Row],[Fx.r]]</f>
        <v>44132</v>
      </c>
      <c r="L473" s="1">
        <v>44232</v>
      </c>
      <c r="M473" s="1"/>
      <c r="N473" s="1">
        <v>44651</v>
      </c>
      <c r="O473" s="1">
        <v>44679</v>
      </c>
      <c r="P473" s="1" t="s">
        <v>24</v>
      </c>
      <c r="Q473" t="s">
        <v>24</v>
      </c>
      <c r="R473" t="s">
        <v>25</v>
      </c>
      <c r="S473" t="s">
        <v>3634</v>
      </c>
      <c r="T473" s="5">
        <v>110.97670012712479</v>
      </c>
      <c r="U473" s="5">
        <v>80.039998292922974</v>
      </c>
      <c r="V473" s="5">
        <v>0</v>
      </c>
      <c r="W473" s="5">
        <v>191.01669842004776</v>
      </c>
      <c r="X473" s="6">
        <f>+Excel_519CONDOR[[#This Row],[Ptos.Total]]-Excel_519CONDOR[[#This Row],[Ptos.PO]]</f>
        <v>85.986634420047778</v>
      </c>
      <c r="Y473" s="6">
        <v>105.03006399999998</v>
      </c>
      <c r="Z473" s="6">
        <v>105.030064</v>
      </c>
      <c r="AA473" s="5">
        <f>+Excel_519CONDOR[[#This Row],[Ptos.Total]]-Excel_519CONDOR[[#This Row],[Ptos.Nilo]]</f>
        <v>85.986634420047764</v>
      </c>
      <c r="AB473"/>
      <c r="AC473"/>
      <c r="AD473"/>
      <c r="AE473"/>
      <c r="AF473"/>
      <c r="AG473"/>
      <c r="AH473"/>
      <c r="AI473"/>
    </row>
    <row r="474" spans="1:35" x14ac:dyDescent="0.25">
      <c r="A474" t="s">
        <v>391</v>
      </c>
      <c r="B474" t="s">
        <v>104</v>
      </c>
      <c r="C474" t="s">
        <v>392</v>
      </c>
      <c r="D474" t="s">
        <v>549</v>
      </c>
      <c r="E474">
        <v>8172509</v>
      </c>
      <c r="F474" t="s">
        <v>523</v>
      </c>
      <c r="G474" t="s">
        <v>29</v>
      </c>
      <c r="H474" t="s">
        <v>30</v>
      </c>
      <c r="I474" s="1"/>
      <c r="J474" s="1">
        <v>44263</v>
      </c>
      <c r="K474" s="11">
        <f>+Excel_519CONDOR[[#This Row],[Fx.r]]</f>
        <v>44263</v>
      </c>
      <c r="L474" s="1">
        <v>44384</v>
      </c>
      <c r="M474" s="1"/>
      <c r="N474" s="1">
        <v>44439</v>
      </c>
      <c r="O474" s="1">
        <v>44456</v>
      </c>
      <c r="P474" s="1" t="s">
        <v>24</v>
      </c>
      <c r="Q474" t="s">
        <v>24</v>
      </c>
      <c r="R474" t="s">
        <v>25</v>
      </c>
      <c r="S474" t="s">
        <v>3631</v>
      </c>
      <c r="T474" s="5">
        <v>475.23738683760166</v>
      </c>
      <c r="U474" s="5">
        <v>0</v>
      </c>
      <c r="V474" s="5">
        <v>0</v>
      </c>
      <c r="W474" s="5">
        <v>475.23738683760166</v>
      </c>
      <c r="X474" s="6">
        <f>+Excel_519CONDOR[[#This Row],[Ptos.Total]]-Excel_519CONDOR[[#This Row],[Ptos.PO]]</f>
        <v>24.627986837601725</v>
      </c>
      <c r="Y474" s="6">
        <v>450.60939999999994</v>
      </c>
      <c r="Z474" s="6">
        <v>450.60940000000011</v>
      </c>
      <c r="AA474" s="5">
        <f>+Excel_519CONDOR[[#This Row],[Ptos.Total]]-Excel_519CONDOR[[#This Row],[Ptos.Nilo]]</f>
        <v>24.627986837601554</v>
      </c>
      <c r="AB474"/>
      <c r="AC474"/>
      <c r="AD474"/>
      <c r="AE474"/>
      <c r="AF474"/>
      <c r="AG474"/>
      <c r="AH474"/>
      <c r="AI474"/>
    </row>
    <row r="475" spans="1:35" x14ac:dyDescent="0.25">
      <c r="A475" t="s">
        <v>391</v>
      </c>
      <c r="B475" t="s">
        <v>79</v>
      </c>
      <c r="C475" t="s">
        <v>392</v>
      </c>
      <c r="D475" t="s">
        <v>550</v>
      </c>
      <c r="E475">
        <v>8069994</v>
      </c>
      <c r="F475" t="s">
        <v>115</v>
      </c>
      <c r="G475" t="s">
        <v>22</v>
      </c>
      <c r="H475" t="s">
        <v>23</v>
      </c>
      <c r="I475" s="1"/>
      <c r="J475" s="1">
        <v>44322</v>
      </c>
      <c r="K475" s="11">
        <f>+Excel_519CONDOR[[#This Row],[Fx.r]]</f>
        <v>44322</v>
      </c>
      <c r="L475" s="1">
        <v>44147</v>
      </c>
      <c r="M475" s="1"/>
      <c r="N475" s="1">
        <v>44372</v>
      </c>
      <c r="O475" s="1">
        <v>44384</v>
      </c>
      <c r="P475" s="1" t="s">
        <v>24</v>
      </c>
      <c r="Q475" t="s">
        <v>24</v>
      </c>
      <c r="R475" t="s">
        <v>25</v>
      </c>
      <c r="S475" t="s">
        <v>3632</v>
      </c>
      <c r="T475" s="5">
        <v>353.76238995790482</v>
      </c>
      <c r="U475" s="5">
        <v>0.69999998807907104</v>
      </c>
      <c r="V475" s="5">
        <v>11.998500108718872</v>
      </c>
      <c r="W475" s="5">
        <v>366.46089005470276</v>
      </c>
      <c r="X475" s="6">
        <f>+Excel_519CONDOR[[#This Row],[Ptos.Total]]-Excel_519CONDOR[[#This Row],[Ptos.PO]]</f>
        <v>-61.568309945297301</v>
      </c>
      <c r="Y475" s="6">
        <v>428.02920000000006</v>
      </c>
      <c r="Z475" s="6">
        <v>428.0292</v>
      </c>
      <c r="AA475" s="5">
        <f>+Excel_519CONDOR[[#This Row],[Ptos.Total]]-Excel_519CONDOR[[#This Row],[Ptos.Nilo]]</f>
        <v>-61.568309945297244</v>
      </c>
      <c r="AB475"/>
      <c r="AC475"/>
      <c r="AD475"/>
      <c r="AE475"/>
      <c r="AF475"/>
      <c r="AG475"/>
      <c r="AH475"/>
      <c r="AI475"/>
    </row>
    <row r="476" spans="1:35" x14ac:dyDescent="0.25">
      <c r="A476" t="s">
        <v>391</v>
      </c>
      <c r="B476" t="s">
        <v>79</v>
      </c>
      <c r="C476" t="s">
        <v>392</v>
      </c>
      <c r="D476" t="s">
        <v>551</v>
      </c>
      <c r="E476">
        <v>8099007</v>
      </c>
      <c r="F476" t="s">
        <v>115</v>
      </c>
      <c r="G476" t="s">
        <v>22</v>
      </c>
      <c r="H476" t="s">
        <v>23</v>
      </c>
      <c r="I476" s="1"/>
      <c r="J476" s="1">
        <v>44126</v>
      </c>
      <c r="K476" s="11">
        <f>+Excel_519CONDOR[[#This Row],[Fx.r]]</f>
        <v>44126</v>
      </c>
      <c r="L476" s="1">
        <v>44446</v>
      </c>
      <c r="M476" s="1"/>
      <c r="N476" s="1">
        <v>44833</v>
      </c>
      <c r="O476" s="1">
        <v>44861</v>
      </c>
      <c r="P476" s="1" t="s">
        <v>24</v>
      </c>
      <c r="Q476" t="s">
        <v>24</v>
      </c>
      <c r="R476" t="s">
        <v>25</v>
      </c>
      <c r="S476" t="s">
        <v>3635</v>
      </c>
      <c r="T476" s="5">
        <v>10.106400221586227</v>
      </c>
      <c r="U476" s="5">
        <v>0</v>
      </c>
      <c r="V476" s="5">
        <v>0</v>
      </c>
      <c r="W476" s="5">
        <v>10.106400221586227</v>
      </c>
      <c r="X476" s="6">
        <f>+Excel_519CONDOR[[#This Row],[Ptos.Total]]-Excel_519CONDOR[[#This Row],[Ptos.PO]]</f>
        <v>-31.825461778413775</v>
      </c>
      <c r="Y476" s="6">
        <v>41.931862000000002</v>
      </c>
      <c r="Z476" s="6">
        <v>41.931862000000002</v>
      </c>
      <c r="AA476" s="5">
        <f>+Excel_519CONDOR[[#This Row],[Ptos.Total]]-Excel_519CONDOR[[#This Row],[Ptos.Nilo]]</f>
        <v>-31.825461778413775</v>
      </c>
      <c r="AB476"/>
      <c r="AC476"/>
      <c r="AD476"/>
      <c r="AE476"/>
      <c r="AF476"/>
      <c r="AG476"/>
      <c r="AH476"/>
      <c r="AI476"/>
    </row>
    <row r="477" spans="1:35" x14ac:dyDescent="0.25">
      <c r="A477" t="s">
        <v>391</v>
      </c>
      <c r="B477" t="s">
        <v>79</v>
      </c>
      <c r="C477" t="s">
        <v>392</v>
      </c>
      <c r="D477" t="s">
        <v>552</v>
      </c>
      <c r="E477">
        <v>8069971</v>
      </c>
      <c r="F477" t="s">
        <v>115</v>
      </c>
      <c r="G477" t="s">
        <v>22</v>
      </c>
      <c r="H477" t="s">
        <v>23</v>
      </c>
      <c r="I477" s="1"/>
      <c r="J477" s="1">
        <v>44259</v>
      </c>
      <c r="K477" s="11">
        <f>+Excel_519CONDOR[[#This Row],[Fx.r]]</f>
        <v>44259</v>
      </c>
      <c r="L477" s="1">
        <v>44308</v>
      </c>
      <c r="M477" s="1"/>
      <c r="N477" s="1">
        <v>44461</v>
      </c>
      <c r="O477" s="1">
        <v>44470</v>
      </c>
      <c r="P477" s="1" t="s">
        <v>24</v>
      </c>
      <c r="Q477" t="s">
        <v>24</v>
      </c>
      <c r="R477" t="s">
        <v>25</v>
      </c>
      <c r="S477" t="s">
        <v>3642</v>
      </c>
      <c r="T477" s="5">
        <v>114.58219875395298</v>
      </c>
      <c r="U477" s="5">
        <v>0.69999998807907104</v>
      </c>
      <c r="V477" s="5">
        <v>24.059000253677368</v>
      </c>
      <c r="W477" s="5">
        <v>139.34119899570942</v>
      </c>
      <c r="X477" s="6">
        <f>+Excel_519CONDOR[[#This Row],[Ptos.Total]]-Excel_519CONDOR[[#This Row],[Ptos.PO]]</f>
        <v>-15.453001210236522</v>
      </c>
      <c r="Y477" s="6">
        <v>154.79420020594594</v>
      </c>
      <c r="Z477" s="6">
        <v>154.7942000000001</v>
      </c>
      <c r="AA477" s="5">
        <f>+Excel_519CONDOR[[#This Row],[Ptos.Total]]-Excel_519CONDOR[[#This Row],[Ptos.Nilo]]</f>
        <v>-15.453001004290684</v>
      </c>
      <c r="AB477"/>
      <c r="AC477"/>
      <c r="AD477"/>
      <c r="AE477"/>
      <c r="AF477"/>
      <c r="AG477"/>
      <c r="AH477"/>
      <c r="AI477"/>
    </row>
    <row r="478" spans="1:35" x14ac:dyDescent="0.25">
      <c r="A478" t="s">
        <v>391</v>
      </c>
      <c r="B478" t="s">
        <v>79</v>
      </c>
      <c r="C478" t="s">
        <v>392</v>
      </c>
      <c r="D478" t="s">
        <v>553</v>
      </c>
      <c r="E478">
        <v>8099005</v>
      </c>
      <c r="F478" t="s">
        <v>115</v>
      </c>
      <c r="G478" t="s">
        <v>22</v>
      </c>
      <c r="H478" t="s">
        <v>23</v>
      </c>
      <c r="I478" s="1"/>
      <c r="J478" s="1">
        <v>44138</v>
      </c>
      <c r="K478" s="11">
        <f>+Excel_519CONDOR[[#This Row],[Fx.r]]</f>
        <v>44138</v>
      </c>
      <c r="L478" s="1">
        <v>44209</v>
      </c>
      <c r="M478" s="1"/>
      <c r="N478" s="1">
        <v>44343</v>
      </c>
      <c r="O478" s="1">
        <v>44370</v>
      </c>
      <c r="P478" s="1" t="s">
        <v>24</v>
      </c>
      <c r="Q478" t="s">
        <v>24</v>
      </c>
      <c r="R478" t="s">
        <v>25</v>
      </c>
      <c r="S478" t="s">
        <v>3635</v>
      </c>
      <c r="T478" s="5">
        <v>213.14739888906479</v>
      </c>
      <c r="U478" s="5">
        <v>989.18397521972656</v>
      </c>
      <c r="V478" s="5">
        <v>8.8350000381469727</v>
      </c>
      <c r="W478" s="5">
        <v>1211.1663741469383</v>
      </c>
      <c r="X478" s="6">
        <f>+Excel_519CONDOR[[#This Row],[Ptos.Total]]-Excel_519CONDOR[[#This Row],[Ptos.PO]]</f>
        <v>964.95397414693832</v>
      </c>
      <c r="Y478" s="6">
        <v>246.2124</v>
      </c>
      <c r="Z478" s="6">
        <v>246.21240000000017</v>
      </c>
      <c r="AA478" s="5">
        <f>+Excel_519CONDOR[[#This Row],[Ptos.Total]]-Excel_519CONDOR[[#This Row],[Ptos.Nilo]]</f>
        <v>964.95397414693821</v>
      </c>
      <c r="AB478"/>
      <c r="AC478"/>
      <c r="AD478"/>
      <c r="AE478"/>
      <c r="AF478"/>
      <c r="AG478"/>
      <c r="AH478"/>
      <c r="AI478"/>
    </row>
    <row r="479" spans="1:35" x14ac:dyDescent="0.25">
      <c r="A479" t="s">
        <v>391</v>
      </c>
      <c r="B479" t="s">
        <v>79</v>
      </c>
      <c r="C479" t="s">
        <v>392</v>
      </c>
      <c r="D479" t="s">
        <v>554</v>
      </c>
      <c r="E479">
        <v>8099012</v>
      </c>
      <c r="F479" t="s">
        <v>115</v>
      </c>
      <c r="G479" t="s">
        <v>22</v>
      </c>
      <c r="H479" t="s">
        <v>23</v>
      </c>
      <c r="I479" s="1"/>
      <c r="J479" s="1">
        <v>44183</v>
      </c>
      <c r="K479" s="11">
        <f>+Excel_519CONDOR[[#This Row],[Fx.r]]</f>
        <v>44183</v>
      </c>
      <c r="L479" s="1">
        <v>44209</v>
      </c>
      <c r="M479" s="1"/>
      <c r="N479" s="1">
        <v>44333</v>
      </c>
      <c r="O479" s="1">
        <v>44347</v>
      </c>
      <c r="P479" s="1" t="s">
        <v>24</v>
      </c>
      <c r="Q479" t="s">
        <v>24</v>
      </c>
      <c r="R479" t="s">
        <v>25</v>
      </c>
      <c r="S479" t="s">
        <v>3635</v>
      </c>
      <c r="T479" s="5">
        <v>97.961002677679062</v>
      </c>
      <c r="U479" s="5">
        <v>0</v>
      </c>
      <c r="V479" s="5">
        <v>0</v>
      </c>
      <c r="W479" s="5">
        <v>97.961002677679062</v>
      </c>
      <c r="X479" s="6">
        <f>+Excel_519CONDOR[[#This Row],[Ptos.Total]]-Excel_519CONDOR[[#This Row],[Ptos.PO]]</f>
        <v>-64.419097322320937</v>
      </c>
      <c r="Y479" s="6">
        <v>162.3801</v>
      </c>
      <c r="Z479" s="6">
        <v>162.38009999999997</v>
      </c>
      <c r="AA479" s="5">
        <f>+Excel_519CONDOR[[#This Row],[Ptos.Total]]-Excel_519CONDOR[[#This Row],[Ptos.Nilo]]</f>
        <v>-64.419097322320908</v>
      </c>
      <c r="AB479"/>
      <c r="AC479"/>
      <c r="AD479"/>
      <c r="AE479"/>
      <c r="AF479"/>
      <c r="AG479"/>
      <c r="AH479"/>
      <c r="AI479"/>
    </row>
    <row r="480" spans="1:35" x14ac:dyDescent="0.25">
      <c r="A480" t="s">
        <v>391</v>
      </c>
      <c r="B480" t="s">
        <v>79</v>
      </c>
      <c r="C480" t="s">
        <v>392</v>
      </c>
      <c r="D480" t="s">
        <v>555</v>
      </c>
      <c r="E480">
        <v>8098976</v>
      </c>
      <c r="F480" t="s">
        <v>115</v>
      </c>
      <c r="G480" t="s">
        <v>22</v>
      </c>
      <c r="H480" t="s">
        <v>23</v>
      </c>
      <c r="I480" s="1"/>
      <c r="J480" s="1">
        <v>44214</v>
      </c>
      <c r="K480" s="11">
        <f>+Excel_519CONDOR[[#This Row],[Fx.r]]</f>
        <v>44214</v>
      </c>
      <c r="L480" s="1">
        <v>44216</v>
      </c>
      <c r="M480" s="1"/>
      <c r="N480" s="1">
        <v>44326</v>
      </c>
      <c r="O480" s="1">
        <v>44336</v>
      </c>
      <c r="P480" s="1" t="s">
        <v>24</v>
      </c>
      <c r="Q480" t="s">
        <v>24</v>
      </c>
      <c r="R480" t="s">
        <v>25</v>
      </c>
      <c r="S480" t="s">
        <v>3635</v>
      </c>
      <c r="T480" s="5">
        <v>222.12179936096072</v>
      </c>
      <c r="U480" s="5">
        <v>0</v>
      </c>
      <c r="V480" s="5">
        <v>0</v>
      </c>
      <c r="W480" s="5">
        <v>222.12179936096072</v>
      </c>
      <c r="X480" s="6">
        <f>+Excel_519CONDOR[[#This Row],[Ptos.Total]]-Excel_519CONDOR[[#This Row],[Ptos.PO]]</f>
        <v>-114.4064006390393</v>
      </c>
      <c r="Y480" s="6">
        <v>336.52820000000003</v>
      </c>
      <c r="Z480" s="6">
        <v>336.12920000000003</v>
      </c>
      <c r="AA480" s="5">
        <f>+Excel_519CONDOR[[#This Row],[Ptos.Total]]-Excel_519CONDOR[[#This Row],[Ptos.Nilo]]</f>
        <v>-114.0074006390393</v>
      </c>
      <c r="AB480"/>
      <c r="AC480"/>
      <c r="AD480"/>
      <c r="AE480"/>
      <c r="AF480"/>
      <c r="AG480"/>
      <c r="AH480"/>
      <c r="AI480"/>
    </row>
    <row r="481" spans="1:35" x14ac:dyDescent="0.25">
      <c r="A481" t="s">
        <v>391</v>
      </c>
      <c r="B481" t="s">
        <v>79</v>
      </c>
      <c r="C481" t="s">
        <v>392</v>
      </c>
      <c r="D481" t="s">
        <v>556</v>
      </c>
      <c r="E481">
        <v>8069976</v>
      </c>
      <c r="F481" t="s">
        <v>115</v>
      </c>
      <c r="G481" t="s">
        <v>22</v>
      </c>
      <c r="H481" t="s">
        <v>23</v>
      </c>
      <c r="I481" s="1"/>
      <c r="J481" s="1">
        <v>44133</v>
      </c>
      <c r="K481" s="11">
        <f>+Excel_519CONDOR[[#This Row],[Fx.r]]</f>
        <v>44133</v>
      </c>
      <c r="L481" s="1">
        <v>44299</v>
      </c>
      <c r="M481" s="1"/>
      <c r="N481" s="1">
        <v>44460</v>
      </c>
      <c r="O481" s="1">
        <v>44468</v>
      </c>
      <c r="P481" s="1" t="s">
        <v>24</v>
      </c>
      <c r="Q481" t="s">
        <v>24</v>
      </c>
      <c r="R481" t="s">
        <v>25</v>
      </c>
      <c r="S481" t="s">
        <v>3642</v>
      </c>
      <c r="T481" s="5">
        <v>288.12750098574907</v>
      </c>
      <c r="U481" s="5">
        <v>162.98799592256546</v>
      </c>
      <c r="V481" s="5">
        <v>33.549500465393066</v>
      </c>
      <c r="W481" s="5">
        <v>484.66499737370759</v>
      </c>
      <c r="X481" s="6">
        <f>+Excel_519CONDOR[[#This Row],[Ptos.Total]]-Excel_519CONDOR[[#This Row],[Ptos.PO]]</f>
        <v>201.24699701289683</v>
      </c>
      <c r="Y481" s="6">
        <v>283.41800036081077</v>
      </c>
      <c r="Z481" s="6">
        <v>283.41799999999989</v>
      </c>
      <c r="AA481" s="5">
        <f>+Excel_519CONDOR[[#This Row],[Ptos.Total]]-Excel_519CONDOR[[#This Row],[Ptos.Nilo]]</f>
        <v>201.2469973737077</v>
      </c>
      <c r="AB481"/>
      <c r="AC481"/>
      <c r="AD481"/>
      <c r="AE481"/>
      <c r="AF481"/>
      <c r="AG481"/>
      <c r="AH481"/>
      <c r="AI481"/>
    </row>
    <row r="482" spans="1:35" x14ac:dyDescent="0.25">
      <c r="A482" t="s">
        <v>391</v>
      </c>
      <c r="B482" t="s">
        <v>79</v>
      </c>
      <c r="C482" t="s">
        <v>392</v>
      </c>
      <c r="D482" t="s">
        <v>557</v>
      </c>
      <c r="E482">
        <v>8099010</v>
      </c>
      <c r="F482" t="s">
        <v>115</v>
      </c>
      <c r="G482" t="s">
        <v>22</v>
      </c>
      <c r="H482" t="s">
        <v>23</v>
      </c>
      <c r="I482" s="1"/>
      <c r="J482" s="1">
        <v>44138</v>
      </c>
      <c r="K482" s="11">
        <f>+Excel_519CONDOR[[#This Row],[Fx.r]]</f>
        <v>44138</v>
      </c>
      <c r="L482" s="1">
        <v>44446</v>
      </c>
      <c r="M482" s="1"/>
      <c r="N482" s="1">
        <v>44833</v>
      </c>
      <c r="O482" s="1">
        <v>44862</v>
      </c>
      <c r="P482" s="1" t="s">
        <v>24</v>
      </c>
      <c r="Q482" t="s">
        <v>24</v>
      </c>
      <c r="R482" t="s">
        <v>25</v>
      </c>
      <c r="S482" t="s">
        <v>3635</v>
      </c>
      <c r="T482" s="5">
        <v>10.480200201272964</v>
      </c>
      <c r="U482" s="5">
        <v>0</v>
      </c>
      <c r="V482" s="5">
        <v>0</v>
      </c>
      <c r="W482" s="5">
        <v>10.480200201272964</v>
      </c>
      <c r="X482" s="6">
        <f>+Excel_519CONDOR[[#This Row],[Ptos.Total]]-Excel_519CONDOR[[#This Row],[Ptos.PO]]</f>
        <v>-1.0908627987270378</v>
      </c>
      <c r="Y482" s="6">
        <v>11.571063000000002</v>
      </c>
      <c r="Z482" s="6">
        <v>11.571063000000001</v>
      </c>
      <c r="AA482" s="5">
        <f>+Excel_519CONDOR[[#This Row],[Ptos.Total]]-Excel_519CONDOR[[#This Row],[Ptos.Nilo]]</f>
        <v>-1.0908627987270361</v>
      </c>
      <c r="AB482"/>
      <c r="AC482"/>
      <c r="AD482"/>
      <c r="AE482"/>
      <c r="AF482"/>
      <c r="AG482"/>
      <c r="AH482"/>
      <c r="AI482"/>
    </row>
    <row r="483" spans="1:35" x14ac:dyDescent="0.25">
      <c r="A483" t="s">
        <v>391</v>
      </c>
      <c r="B483" t="s">
        <v>79</v>
      </c>
      <c r="C483" t="s">
        <v>392</v>
      </c>
      <c r="D483" t="s">
        <v>558</v>
      </c>
      <c r="E483">
        <v>8072099</v>
      </c>
      <c r="F483" t="s">
        <v>115</v>
      </c>
      <c r="G483" t="s">
        <v>22</v>
      </c>
      <c r="H483" t="s">
        <v>23</v>
      </c>
      <c r="I483" s="1"/>
      <c r="J483" s="1">
        <v>44139</v>
      </c>
      <c r="K483" s="11">
        <f>+Excel_519CONDOR[[#This Row],[Fx.r]]</f>
        <v>44139</v>
      </c>
      <c r="L483" s="1">
        <v>44356</v>
      </c>
      <c r="M483" s="1"/>
      <c r="N483" s="1">
        <v>44691</v>
      </c>
      <c r="O483" s="1">
        <v>44720</v>
      </c>
      <c r="P483" s="1" t="s">
        <v>24</v>
      </c>
      <c r="Q483" t="s">
        <v>24</v>
      </c>
      <c r="R483" t="s">
        <v>25</v>
      </c>
      <c r="S483" t="s">
        <v>3642</v>
      </c>
      <c r="T483" s="5">
        <v>79.876402765512466</v>
      </c>
      <c r="U483" s="5">
        <v>0</v>
      </c>
      <c r="V483" s="5">
        <v>0</v>
      </c>
      <c r="W483" s="5">
        <v>79.876402765512466</v>
      </c>
      <c r="X483" s="6">
        <f>+Excel_519CONDOR[[#This Row],[Ptos.Total]]-Excel_519CONDOR[[#This Row],[Ptos.PO]]</f>
        <v>-94.293448306919089</v>
      </c>
      <c r="Y483" s="6">
        <v>174.16985107243156</v>
      </c>
      <c r="Z483" s="6">
        <v>174.16985099999999</v>
      </c>
      <c r="AA483" s="5">
        <f>+Excel_519CONDOR[[#This Row],[Ptos.Total]]-Excel_519CONDOR[[#This Row],[Ptos.Nilo]]</f>
        <v>-94.293448234487528</v>
      </c>
      <c r="AB483"/>
      <c r="AC483"/>
      <c r="AD483"/>
      <c r="AE483"/>
      <c r="AF483"/>
      <c r="AG483"/>
      <c r="AH483"/>
      <c r="AI483"/>
    </row>
    <row r="484" spans="1:35" x14ac:dyDescent="0.25">
      <c r="A484" t="s">
        <v>391</v>
      </c>
      <c r="B484" t="s">
        <v>79</v>
      </c>
      <c r="C484" t="s">
        <v>392</v>
      </c>
      <c r="D484" t="s">
        <v>559</v>
      </c>
      <c r="E484">
        <v>8072107</v>
      </c>
      <c r="F484" t="s">
        <v>115</v>
      </c>
      <c r="G484" t="s">
        <v>22</v>
      </c>
      <c r="H484" t="s">
        <v>23</v>
      </c>
      <c r="I484" s="1"/>
      <c r="J484" s="1">
        <v>44139</v>
      </c>
      <c r="K484" s="11">
        <f>+Excel_519CONDOR[[#This Row],[Fx.r]]</f>
        <v>44139</v>
      </c>
      <c r="L484" s="1">
        <v>44356</v>
      </c>
      <c r="M484" s="1"/>
      <c r="N484" s="1">
        <v>44689</v>
      </c>
      <c r="O484" s="1">
        <v>44720</v>
      </c>
      <c r="P484" s="1" t="s">
        <v>24</v>
      </c>
      <c r="Q484" t="s">
        <v>24</v>
      </c>
      <c r="R484" t="s">
        <v>25</v>
      </c>
      <c r="S484" t="s">
        <v>3642</v>
      </c>
      <c r="T484" s="5">
        <v>26.796200394630432</v>
      </c>
      <c r="U484" s="5">
        <v>0</v>
      </c>
      <c r="V484" s="5">
        <v>0</v>
      </c>
      <c r="W484" s="5">
        <v>26.796200394630432</v>
      </c>
      <c r="X484" s="6">
        <f>+Excel_519CONDOR[[#This Row],[Ptos.Total]]-Excel_519CONDOR[[#This Row],[Ptos.PO]]</f>
        <v>-5.5861406413230839</v>
      </c>
      <c r="Y484" s="6">
        <v>32.382341035953516</v>
      </c>
      <c r="Z484" s="6">
        <v>32.382341000000004</v>
      </c>
      <c r="AA484" s="5">
        <f>+Excel_519CONDOR[[#This Row],[Ptos.Total]]-Excel_519CONDOR[[#This Row],[Ptos.Nilo]]</f>
        <v>-5.5861406053695717</v>
      </c>
      <c r="AB484"/>
      <c r="AC484"/>
      <c r="AD484"/>
      <c r="AE484"/>
      <c r="AF484"/>
      <c r="AG484"/>
      <c r="AH484"/>
      <c r="AI484"/>
    </row>
    <row r="485" spans="1:35" x14ac:dyDescent="0.25">
      <c r="A485" t="s">
        <v>391</v>
      </c>
      <c r="B485" t="s">
        <v>79</v>
      </c>
      <c r="C485" t="s">
        <v>392</v>
      </c>
      <c r="D485" t="s">
        <v>560</v>
      </c>
      <c r="E485">
        <v>8093779</v>
      </c>
      <c r="F485" t="s">
        <v>324</v>
      </c>
      <c r="G485" t="s">
        <v>22</v>
      </c>
      <c r="H485" t="s">
        <v>23</v>
      </c>
      <c r="I485" s="1"/>
      <c r="J485" s="1">
        <v>44386</v>
      </c>
      <c r="K485" s="11">
        <f>+Excel_519CONDOR[[#This Row],[Fx.r]]</f>
        <v>44386</v>
      </c>
      <c r="L485" s="1">
        <v>44474</v>
      </c>
      <c r="M485" s="1"/>
      <c r="N485" s="1">
        <v>44804</v>
      </c>
      <c r="O485" s="1">
        <v>44837</v>
      </c>
      <c r="P485" s="1" t="s">
        <v>24</v>
      </c>
      <c r="Q485" t="s">
        <v>24</v>
      </c>
      <c r="R485" t="s">
        <v>25</v>
      </c>
      <c r="S485" t="s">
        <v>3631</v>
      </c>
      <c r="T485" s="5">
        <v>0</v>
      </c>
      <c r="U485" s="5">
        <v>0</v>
      </c>
      <c r="V485" s="5">
        <v>0</v>
      </c>
      <c r="W485" s="5">
        <v>0</v>
      </c>
      <c r="X485" s="6">
        <f>+Excel_519CONDOR[[#This Row],[Ptos.Total]]-Excel_519CONDOR[[#This Row],[Ptos.PO]]</f>
        <v>-1964.1795069999998</v>
      </c>
      <c r="Y485" s="6">
        <v>1964.1795069999998</v>
      </c>
      <c r="Z485" s="6">
        <v>1964.1795069999996</v>
      </c>
      <c r="AA485" s="5">
        <f>+Excel_519CONDOR[[#This Row],[Ptos.Total]]-Excel_519CONDOR[[#This Row],[Ptos.Nilo]]</f>
        <v>-1964.1795069999996</v>
      </c>
      <c r="AB485"/>
      <c r="AC485"/>
      <c r="AD485"/>
      <c r="AE485"/>
      <c r="AF485"/>
      <c r="AG485"/>
      <c r="AH485"/>
      <c r="AI485"/>
    </row>
    <row r="486" spans="1:35" x14ac:dyDescent="0.25">
      <c r="A486" t="s">
        <v>391</v>
      </c>
      <c r="B486" t="s">
        <v>79</v>
      </c>
      <c r="C486" t="s">
        <v>392</v>
      </c>
      <c r="D486" t="s">
        <v>561</v>
      </c>
      <c r="E486">
        <v>8093773</v>
      </c>
      <c r="F486" t="s">
        <v>115</v>
      </c>
      <c r="G486" t="s">
        <v>22</v>
      </c>
      <c r="H486" t="s">
        <v>23</v>
      </c>
      <c r="I486" s="1"/>
      <c r="J486" s="1">
        <v>44540</v>
      </c>
      <c r="K486" s="11">
        <f>+Excel_519CONDOR[[#This Row],[Fx.r]]</f>
        <v>44540</v>
      </c>
      <c r="L486" s="1">
        <v>44462</v>
      </c>
      <c r="M486" s="1"/>
      <c r="N486" s="1">
        <v>44553</v>
      </c>
      <c r="O486" s="1">
        <v>44581</v>
      </c>
      <c r="P486" s="1" t="s">
        <v>24</v>
      </c>
      <c r="Q486" t="s">
        <v>24</v>
      </c>
      <c r="R486" t="s">
        <v>25</v>
      </c>
      <c r="S486" t="s">
        <v>3642</v>
      </c>
      <c r="T486" s="5">
        <v>333.97650777176023</v>
      </c>
      <c r="U486" s="5">
        <v>371.64399069547653</v>
      </c>
      <c r="V486" s="5">
        <v>56.349501132965088</v>
      </c>
      <c r="W486" s="5">
        <v>761.96999960020185</v>
      </c>
      <c r="X486" s="6">
        <f>+Excel_519CONDOR[[#This Row],[Ptos.Total]]-Excel_519CONDOR[[#This Row],[Ptos.PO]]</f>
        <v>-138.17321128739673</v>
      </c>
      <c r="Y486" s="6">
        <v>900.14321088759857</v>
      </c>
      <c r="Z486" s="6">
        <v>899.1032000000007</v>
      </c>
      <c r="AA486" s="5">
        <f>+Excel_519CONDOR[[#This Row],[Ptos.Total]]-Excel_519CONDOR[[#This Row],[Ptos.Nilo]]</f>
        <v>-137.13320039979885</v>
      </c>
      <c r="AB486"/>
      <c r="AC486"/>
      <c r="AD486"/>
      <c r="AE486"/>
      <c r="AF486"/>
      <c r="AG486"/>
      <c r="AH486"/>
      <c r="AI486"/>
    </row>
    <row r="487" spans="1:35" x14ac:dyDescent="0.25">
      <c r="A487" t="s">
        <v>391</v>
      </c>
      <c r="B487" t="s">
        <v>79</v>
      </c>
      <c r="C487" t="s">
        <v>392</v>
      </c>
      <c r="D487" t="s">
        <v>562</v>
      </c>
      <c r="E487">
        <v>8069993</v>
      </c>
      <c r="F487" t="s">
        <v>115</v>
      </c>
      <c r="G487" t="s">
        <v>22</v>
      </c>
      <c r="H487" t="s">
        <v>23</v>
      </c>
      <c r="I487" s="1"/>
      <c r="J487" s="1">
        <v>44153</v>
      </c>
      <c r="K487" s="11">
        <f>+Excel_519CONDOR[[#This Row],[Fx.r]]</f>
        <v>44153</v>
      </c>
      <c r="L487" s="1">
        <v>44280</v>
      </c>
      <c r="M487" s="1"/>
      <c r="N487" s="1">
        <v>44523</v>
      </c>
      <c r="O487" s="1">
        <v>44545</v>
      </c>
      <c r="P487" s="1" t="s">
        <v>24</v>
      </c>
      <c r="Q487" t="s">
        <v>24</v>
      </c>
      <c r="R487" t="s">
        <v>25</v>
      </c>
      <c r="S487" t="s">
        <v>3642</v>
      </c>
      <c r="T487" s="5">
        <v>144.90250089019537</v>
      </c>
      <c r="U487" s="5">
        <v>0</v>
      </c>
      <c r="V487" s="5">
        <v>0</v>
      </c>
      <c r="W487" s="5">
        <v>144.90250089019537</v>
      </c>
      <c r="X487" s="6">
        <f>+Excel_519CONDOR[[#This Row],[Ptos.Total]]-Excel_519CONDOR[[#This Row],[Ptos.PO]]</f>
        <v>-102.7617991526246</v>
      </c>
      <c r="Y487" s="6">
        <v>247.66430004281997</v>
      </c>
      <c r="Z487" s="6">
        <v>247.66429999999997</v>
      </c>
      <c r="AA487" s="5">
        <f>+Excel_519CONDOR[[#This Row],[Ptos.Total]]-Excel_519CONDOR[[#This Row],[Ptos.Nilo]]</f>
        <v>-102.7617991098046</v>
      </c>
      <c r="AB487"/>
      <c r="AC487"/>
      <c r="AD487"/>
      <c r="AE487"/>
      <c r="AF487"/>
      <c r="AG487"/>
      <c r="AH487"/>
      <c r="AI487"/>
    </row>
    <row r="488" spans="1:35" x14ac:dyDescent="0.25">
      <c r="A488" t="s">
        <v>391</v>
      </c>
      <c r="B488" t="s">
        <v>79</v>
      </c>
      <c r="C488" t="s">
        <v>392</v>
      </c>
      <c r="D488" t="s">
        <v>563</v>
      </c>
      <c r="E488">
        <v>8045875</v>
      </c>
      <c r="F488" t="s">
        <v>324</v>
      </c>
      <c r="G488" t="s">
        <v>22</v>
      </c>
      <c r="H488" t="s">
        <v>23</v>
      </c>
      <c r="I488" s="1"/>
      <c r="J488" s="1">
        <v>44320</v>
      </c>
      <c r="K488" s="11">
        <f>+Excel_519CONDOR[[#This Row],[Fx.r]]</f>
        <v>44320</v>
      </c>
      <c r="L488" s="1">
        <v>44508</v>
      </c>
      <c r="M488" s="1"/>
      <c r="N488" s="1">
        <v>44834</v>
      </c>
      <c r="O488" s="1">
        <v>44867</v>
      </c>
      <c r="P488" s="1" t="s">
        <v>24</v>
      </c>
      <c r="Q488" t="s">
        <v>24</v>
      </c>
      <c r="R488" t="s">
        <v>25</v>
      </c>
      <c r="S488" t="s">
        <v>3637</v>
      </c>
      <c r="T488" s="5">
        <v>715.00890364684165</v>
      </c>
      <c r="U488" s="5">
        <v>287.82799291610718</v>
      </c>
      <c r="V488" s="5">
        <v>43.633500814437866</v>
      </c>
      <c r="W488" s="5">
        <v>1046.4703973773867</v>
      </c>
      <c r="X488" s="6">
        <f>+Excel_519CONDOR[[#This Row],[Ptos.Total]]-Excel_519CONDOR[[#This Row],[Ptos.PO]]</f>
        <v>-2783.0887536226128</v>
      </c>
      <c r="Y488" s="6">
        <v>3829.5591509999995</v>
      </c>
      <c r="Z488" s="6">
        <v>3829.5591509999963</v>
      </c>
      <c r="AA488" s="5">
        <f>+Excel_519CONDOR[[#This Row],[Ptos.Total]]-Excel_519CONDOR[[#This Row],[Ptos.Nilo]]</f>
        <v>-2783.0887536226096</v>
      </c>
      <c r="AB488"/>
      <c r="AC488"/>
      <c r="AD488"/>
      <c r="AE488"/>
      <c r="AF488"/>
      <c r="AG488"/>
      <c r="AH488"/>
      <c r="AI488"/>
    </row>
    <row r="489" spans="1:35" x14ac:dyDescent="0.25">
      <c r="A489" t="s">
        <v>391</v>
      </c>
      <c r="B489" t="s">
        <v>79</v>
      </c>
      <c r="C489" t="s">
        <v>392</v>
      </c>
      <c r="D489" t="s">
        <v>564</v>
      </c>
      <c r="E489">
        <v>8099026</v>
      </c>
      <c r="F489" t="s">
        <v>115</v>
      </c>
      <c r="G489" t="s">
        <v>22</v>
      </c>
      <c r="H489" t="s">
        <v>23</v>
      </c>
      <c r="I489" s="1"/>
      <c r="J489" s="1">
        <v>44158</v>
      </c>
      <c r="K489" s="11">
        <f>+Excel_519CONDOR[[#This Row],[Fx.r]]</f>
        <v>44158</v>
      </c>
      <c r="L489" s="1">
        <v>44368</v>
      </c>
      <c r="M489" s="1"/>
      <c r="N489" s="1">
        <v>44484</v>
      </c>
      <c r="O489" s="1">
        <v>44495</v>
      </c>
      <c r="P489" s="1" t="s">
        <v>25</v>
      </c>
      <c r="Q489" t="s">
        <v>24</v>
      </c>
      <c r="R489" t="s">
        <v>25</v>
      </c>
      <c r="S489" t="s">
        <v>3635</v>
      </c>
      <c r="T489" s="5">
        <v>57.687800072133541</v>
      </c>
      <c r="U489" s="5">
        <v>7.7279998064041138</v>
      </c>
      <c r="V489" s="5">
        <v>8.8350000381469727</v>
      </c>
      <c r="W489" s="5">
        <v>74.250799916684628</v>
      </c>
      <c r="X489" s="6">
        <f>+Excel_519CONDOR[[#This Row],[Ptos.Total]]-Excel_519CONDOR[[#This Row],[Ptos.PO]]</f>
        <v>15.141899429273643</v>
      </c>
      <c r="Y489" s="6">
        <v>59.108900487410985</v>
      </c>
      <c r="Z489" s="6">
        <v>59.108899999999998</v>
      </c>
      <c r="AA489" s="5">
        <f>+Excel_519CONDOR[[#This Row],[Ptos.Total]]-Excel_519CONDOR[[#This Row],[Ptos.Nilo]]</f>
        <v>15.141899916684629</v>
      </c>
      <c r="AB489"/>
      <c r="AC489"/>
      <c r="AD489"/>
      <c r="AE489"/>
      <c r="AF489"/>
      <c r="AG489"/>
      <c r="AH489"/>
      <c r="AI489"/>
    </row>
    <row r="490" spans="1:35" x14ac:dyDescent="0.25">
      <c r="A490" t="s">
        <v>391</v>
      </c>
      <c r="B490" t="s">
        <v>79</v>
      </c>
      <c r="C490" t="s">
        <v>392</v>
      </c>
      <c r="D490" t="s">
        <v>565</v>
      </c>
      <c r="E490">
        <v>8069972</v>
      </c>
      <c r="F490" t="s">
        <v>115</v>
      </c>
      <c r="G490" t="s">
        <v>22</v>
      </c>
      <c r="H490" t="s">
        <v>23</v>
      </c>
      <c r="I490" s="1"/>
      <c r="J490" s="1">
        <v>44151</v>
      </c>
      <c r="K490" s="11">
        <f>+Excel_519CONDOR[[#This Row],[Fx.r]]</f>
        <v>44151</v>
      </c>
      <c r="L490" s="1">
        <v>44306</v>
      </c>
      <c r="M490" s="1"/>
      <c r="N490" s="1">
        <v>44523</v>
      </c>
      <c r="O490" s="1">
        <v>44545</v>
      </c>
      <c r="P490" s="1" t="s">
        <v>24</v>
      </c>
      <c r="Q490" t="s">
        <v>24</v>
      </c>
      <c r="R490" t="s">
        <v>25</v>
      </c>
      <c r="S490" t="s">
        <v>3632</v>
      </c>
      <c r="T490" s="5">
        <v>33.285600900650024</v>
      </c>
      <c r="U490" s="5">
        <v>4.5639998912811279</v>
      </c>
      <c r="V490" s="5">
        <v>20.302000045776367</v>
      </c>
      <c r="W490" s="5">
        <v>58.15160083770752</v>
      </c>
      <c r="X490" s="6">
        <f>+Excel_519CONDOR[[#This Row],[Ptos.Total]]-Excel_519CONDOR[[#This Row],[Ptos.PO]]</f>
        <v>16.544300700235382</v>
      </c>
      <c r="Y490" s="6">
        <v>41.607300137472137</v>
      </c>
      <c r="Z490" s="6">
        <v>41.607299999999988</v>
      </c>
      <c r="AA490" s="5">
        <f>+Excel_519CONDOR[[#This Row],[Ptos.Total]]-Excel_519CONDOR[[#This Row],[Ptos.Nilo]]</f>
        <v>16.544300837707532</v>
      </c>
      <c r="AB490"/>
      <c r="AC490"/>
      <c r="AD490"/>
      <c r="AE490"/>
      <c r="AF490"/>
      <c r="AG490"/>
      <c r="AH490"/>
      <c r="AI490"/>
    </row>
    <row r="491" spans="1:35" x14ac:dyDescent="0.25">
      <c r="A491" t="s">
        <v>391</v>
      </c>
      <c r="B491" t="s">
        <v>79</v>
      </c>
      <c r="C491" t="s">
        <v>392</v>
      </c>
      <c r="D491" t="s">
        <v>566</v>
      </c>
      <c r="E491">
        <v>8093778</v>
      </c>
      <c r="F491" t="s">
        <v>324</v>
      </c>
      <c r="G491" t="s">
        <v>22</v>
      </c>
      <c r="H491" t="s">
        <v>23</v>
      </c>
      <c r="I491" s="1"/>
      <c r="J491" s="1">
        <v>45026</v>
      </c>
      <c r="K491" s="11">
        <f>+Excel_519CONDOR[[#This Row],[Fx.r]]</f>
        <v>45026</v>
      </c>
      <c r="L491" s="1">
        <v>44621</v>
      </c>
      <c r="M491" s="1"/>
      <c r="N491" s="1">
        <v>45077</v>
      </c>
      <c r="O491" s="1">
        <v>45120</v>
      </c>
      <c r="P491" s="1" t="s">
        <v>24</v>
      </c>
      <c r="Q491" t="s">
        <v>24</v>
      </c>
      <c r="R491" t="s">
        <v>25</v>
      </c>
      <c r="S491" t="s">
        <v>3637</v>
      </c>
      <c r="T491" s="5">
        <v>3863.7098234295845</v>
      </c>
      <c r="U491" s="5">
        <v>159.1239960193634</v>
      </c>
      <c r="V491" s="5">
        <v>111.8429970741272</v>
      </c>
      <c r="W491" s="5">
        <v>4134.6768165230751</v>
      </c>
      <c r="X491" s="6">
        <f>+Excel_519CONDOR[[#This Row],[Ptos.Total]]-Excel_519CONDOR[[#This Row],[Ptos.PO]]</f>
        <v>-483.72293047692528</v>
      </c>
      <c r="Y491" s="6">
        <v>4618.3997470000004</v>
      </c>
      <c r="Z491" s="6">
        <v>4618.3997470000004</v>
      </c>
      <c r="AA491" s="5">
        <f>+Excel_519CONDOR[[#This Row],[Ptos.Total]]-Excel_519CONDOR[[#This Row],[Ptos.Nilo]]</f>
        <v>-483.72293047692528</v>
      </c>
      <c r="AB491"/>
      <c r="AC491"/>
      <c r="AD491"/>
      <c r="AE491"/>
      <c r="AF491"/>
      <c r="AG491"/>
      <c r="AH491"/>
      <c r="AI491"/>
    </row>
    <row r="492" spans="1:35" x14ac:dyDescent="0.25">
      <c r="A492" t="s">
        <v>391</v>
      </c>
      <c r="B492" t="s">
        <v>79</v>
      </c>
      <c r="C492" t="s">
        <v>392</v>
      </c>
      <c r="D492" t="s">
        <v>567</v>
      </c>
      <c r="E492">
        <v>8099024</v>
      </c>
      <c r="F492" t="s">
        <v>115</v>
      </c>
      <c r="G492" t="s">
        <v>22</v>
      </c>
      <c r="H492" t="s">
        <v>23</v>
      </c>
      <c r="I492" s="1"/>
      <c r="J492" s="1">
        <v>44167</v>
      </c>
      <c r="K492" s="11">
        <f>+Excel_519CONDOR[[#This Row],[Fx.r]]</f>
        <v>44167</v>
      </c>
      <c r="L492" s="1">
        <v>44330</v>
      </c>
      <c r="M492" s="1"/>
      <c r="N492" s="1">
        <v>44651</v>
      </c>
      <c r="O492" s="1">
        <v>44676</v>
      </c>
      <c r="P492" s="1" t="s">
        <v>24</v>
      </c>
      <c r="Q492" t="s">
        <v>24</v>
      </c>
      <c r="R492" t="s">
        <v>25</v>
      </c>
      <c r="S492" t="s">
        <v>3642</v>
      </c>
      <c r="T492" s="5">
        <v>76.68750011920929</v>
      </c>
      <c r="U492" s="5">
        <v>60.02999871969223</v>
      </c>
      <c r="V492" s="5">
        <v>0</v>
      </c>
      <c r="W492" s="5">
        <v>136.71749883890152</v>
      </c>
      <c r="X492" s="6">
        <f>+Excel_519CONDOR[[#This Row],[Ptos.Total]]-Excel_519CONDOR[[#This Row],[Ptos.PO]]</f>
        <v>-5.5790581805534316</v>
      </c>
      <c r="Y492" s="6">
        <v>142.29655701945495</v>
      </c>
      <c r="Z492" s="6">
        <v>142.29655700000001</v>
      </c>
      <c r="AA492" s="5">
        <f>+Excel_519CONDOR[[#This Row],[Ptos.Total]]-Excel_519CONDOR[[#This Row],[Ptos.Nilo]]</f>
        <v>-5.5790581610984873</v>
      </c>
      <c r="AB492"/>
      <c r="AC492"/>
      <c r="AD492"/>
      <c r="AE492"/>
      <c r="AF492"/>
      <c r="AG492"/>
      <c r="AH492"/>
      <c r="AI492"/>
    </row>
    <row r="493" spans="1:35" x14ac:dyDescent="0.25">
      <c r="A493" t="s">
        <v>391</v>
      </c>
      <c r="B493" t="s">
        <v>436</v>
      </c>
      <c r="C493" t="s">
        <v>392</v>
      </c>
      <c r="D493" t="s">
        <v>568</v>
      </c>
      <c r="E493">
        <v>8182747</v>
      </c>
      <c r="F493" t="s">
        <v>569</v>
      </c>
      <c r="G493" t="s">
        <v>29</v>
      </c>
      <c r="H493" t="s">
        <v>30</v>
      </c>
      <c r="I493" s="1"/>
      <c r="J493" s="1">
        <v>44159</v>
      </c>
      <c r="K493" s="11">
        <f>+Excel_519CONDOR[[#This Row],[Fx.r]]</f>
        <v>44159</v>
      </c>
      <c r="L493" s="1">
        <v>44160</v>
      </c>
      <c r="M493" s="1"/>
      <c r="N493" s="1">
        <v>44239</v>
      </c>
      <c r="O493" s="1">
        <v>44259</v>
      </c>
      <c r="P493" s="1" t="s">
        <v>24</v>
      </c>
      <c r="Q493" t="s">
        <v>24</v>
      </c>
      <c r="R493" t="s">
        <v>25</v>
      </c>
      <c r="S493" t="s">
        <v>3632</v>
      </c>
      <c r="T493" s="5">
        <v>17.780000537633896</v>
      </c>
      <c r="U493" s="5">
        <v>0</v>
      </c>
      <c r="V493" s="5">
        <v>6</v>
      </c>
      <c r="W493" s="5">
        <v>23.780000537633896</v>
      </c>
      <c r="X493" s="6">
        <f>+Excel_519CONDOR[[#This Row],[Ptos.Total]]-Excel_519CONDOR[[#This Row],[Ptos.PO]]</f>
        <v>-12.2322994623661</v>
      </c>
      <c r="Y493" s="6">
        <v>36.012299999999996</v>
      </c>
      <c r="Z493" s="6">
        <v>36.012299999999996</v>
      </c>
      <c r="AA493" s="5">
        <f>+Excel_519CONDOR[[#This Row],[Ptos.Total]]-Excel_519CONDOR[[#This Row],[Ptos.Nilo]]</f>
        <v>-12.2322994623661</v>
      </c>
      <c r="AB493"/>
      <c r="AC493"/>
      <c r="AD493"/>
      <c r="AE493"/>
      <c r="AF493"/>
      <c r="AG493"/>
      <c r="AH493"/>
      <c r="AI493"/>
    </row>
    <row r="494" spans="1:35" x14ac:dyDescent="0.25">
      <c r="A494" t="s">
        <v>391</v>
      </c>
      <c r="B494" t="s">
        <v>79</v>
      </c>
      <c r="C494" t="s">
        <v>392</v>
      </c>
      <c r="D494" t="s">
        <v>570</v>
      </c>
      <c r="E494">
        <v>8093777</v>
      </c>
      <c r="F494" t="s">
        <v>324</v>
      </c>
      <c r="G494" t="s">
        <v>22</v>
      </c>
      <c r="H494" t="s">
        <v>23</v>
      </c>
      <c r="I494" s="1"/>
      <c r="J494" s="1">
        <v>44442</v>
      </c>
      <c r="K494" s="11">
        <f>+Excel_519CONDOR[[#This Row],[Fx.r]]</f>
        <v>44442</v>
      </c>
      <c r="L494" s="1">
        <v>44476</v>
      </c>
      <c r="M494" s="1"/>
      <c r="N494" s="1">
        <v>44844</v>
      </c>
      <c r="O494" s="1">
        <v>44868</v>
      </c>
      <c r="P494" s="1" t="s">
        <v>24</v>
      </c>
      <c r="Q494" t="s">
        <v>24</v>
      </c>
      <c r="R494" t="s">
        <v>25</v>
      </c>
      <c r="S494" t="s">
        <v>3644</v>
      </c>
      <c r="T494" s="5">
        <v>4449.9105281606317</v>
      </c>
      <c r="U494" s="5">
        <v>333.00399166345596</v>
      </c>
      <c r="V494" s="5">
        <v>130.82399749755859</v>
      </c>
      <c r="W494" s="5">
        <v>4913.7385173216462</v>
      </c>
      <c r="X494" s="6">
        <f>+Excel_519CONDOR[[#This Row],[Ptos.Total]]-Excel_519CONDOR[[#This Row],[Ptos.PO]]</f>
        <v>-190.0362646783542</v>
      </c>
      <c r="Y494" s="6">
        <v>5103.7747820000004</v>
      </c>
      <c r="Z494" s="6">
        <v>5103.7747819999995</v>
      </c>
      <c r="AA494" s="5">
        <f>+Excel_519CONDOR[[#This Row],[Ptos.Total]]-Excel_519CONDOR[[#This Row],[Ptos.Nilo]]</f>
        <v>-190.03626467835329</v>
      </c>
      <c r="AB494"/>
      <c r="AC494"/>
      <c r="AD494"/>
      <c r="AE494"/>
      <c r="AF494"/>
      <c r="AG494"/>
      <c r="AH494"/>
      <c r="AI494"/>
    </row>
    <row r="495" spans="1:35" x14ac:dyDescent="0.25">
      <c r="A495" t="s">
        <v>391</v>
      </c>
      <c r="B495" t="s">
        <v>79</v>
      </c>
      <c r="C495" t="s">
        <v>392</v>
      </c>
      <c r="D495" t="s">
        <v>571</v>
      </c>
      <c r="E495">
        <v>8099021</v>
      </c>
      <c r="F495" t="s">
        <v>115</v>
      </c>
      <c r="G495" t="s">
        <v>22</v>
      </c>
      <c r="H495" t="s">
        <v>23</v>
      </c>
      <c r="I495" s="1"/>
      <c r="J495" s="1">
        <v>44181</v>
      </c>
      <c r="K495" s="11">
        <f>+Excel_519CONDOR[[#This Row],[Fx.r]]</f>
        <v>44181</v>
      </c>
      <c r="L495" s="1">
        <v>44446</v>
      </c>
      <c r="M495" s="1"/>
      <c r="N495" s="1">
        <v>44827</v>
      </c>
      <c r="O495" s="1">
        <v>44841</v>
      </c>
      <c r="P495" s="1" t="s">
        <v>24</v>
      </c>
      <c r="Q495" t="s">
        <v>24</v>
      </c>
      <c r="R495" t="s">
        <v>25</v>
      </c>
      <c r="S495" t="s">
        <v>3638</v>
      </c>
      <c r="T495" s="5">
        <v>26.818399697542191</v>
      </c>
      <c r="U495" s="5">
        <v>8.0039998292922974</v>
      </c>
      <c r="V495" s="5">
        <v>0</v>
      </c>
      <c r="W495" s="5">
        <v>34.822399526834488</v>
      </c>
      <c r="X495" s="6">
        <f>+Excel_519CONDOR[[#This Row],[Ptos.Total]]-Excel_519CONDOR[[#This Row],[Ptos.PO]]</f>
        <v>-18.116717473165508</v>
      </c>
      <c r="Y495" s="6">
        <v>52.939116999999996</v>
      </c>
      <c r="Z495" s="6">
        <v>52.939116999999996</v>
      </c>
      <c r="AA495" s="5">
        <f>+Excel_519CONDOR[[#This Row],[Ptos.Total]]-Excel_519CONDOR[[#This Row],[Ptos.Nilo]]</f>
        <v>-18.116717473165508</v>
      </c>
      <c r="AB495"/>
      <c r="AC495"/>
      <c r="AD495"/>
      <c r="AE495"/>
      <c r="AF495"/>
      <c r="AG495"/>
      <c r="AH495"/>
      <c r="AI495"/>
    </row>
    <row r="496" spans="1:35" x14ac:dyDescent="0.25">
      <c r="A496" t="s">
        <v>391</v>
      </c>
      <c r="B496" t="s">
        <v>79</v>
      </c>
      <c r="C496" t="s">
        <v>392</v>
      </c>
      <c r="D496" t="s">
        <v>572</v>
      </c>
      <c r="E496">
        <v>8072103</v>
      </c>
      <c r="F496" t="s">
        <v>324</v>
      </c>
      <c r="G496" t="s">
        <v>22</v>
      </c>
      <c r="H496" t="s">
        <v>23</v>
      </c>
      <c r="I496" s="1"/>
      <c r="J496" s="1">
        <v>44727</v>
      </c>
      <c r="K496" s="11">
        <f>+Excel_519CONDOR[[#This Row],[Fx.r]]</f>
        <v>44727</v>
      </c>
      <c r="L496" s="1">
        <v>44609</v>
      </c>
      <c r="M496" s="1"/>
      <c r="N496" s="1">
        <v>44768</v>
      </c>
      <c r="O496" s="1">
        <v>44789</v>
      </c>
      <c r="P496" s="1" t="s">
        <v>24</v>
      </c>
      <c r="Q496" t="s">
        <v>24</v>
      </c>
      <c r="R496" t="s">
        <v>25</v>
      </c>
      <c r="S496" t="s">
        <v>3637</v>
      </c>
      <c r="T496" s="5">
        <v>4267.0042005851865</v>
      </c>
      <c r="U496" s="5">
        <v>0</v>
      </c>
      <c r="V496" s="5">
        <v>0</v>
      </c>
      <c r="W496" s="5">
        <v>4267.0042005851865</v>
      </c>
      <c r="X496" s="6">
        <f>+Excel_519CONDOR[[#This Row],[Ptos.Total]]-Excel_519CONDOR[[#This Row],[Ptos.PO]]</f>
        <v>-670.02150541481387</v>
      </c>
      <c r="Y496" s="6">
        <v>4937.0257060000004</v>
      </c>
      <c r="Z496" s="6">
        <v>4937.0257059999967</v>
      </c>
      <c r="AA496" s="5">
        <f>+Excel_519CONDOR[[#This Row],[Ptos.Total]]-Excel_519CONDOR[[#This Row],[Ptos.Nilo]]</f>
        <v>-670.02150541481024</v>
      </c>
      <c r="AB496"/>
      <c r="AC496"/>
      <c r="AD496"/>
      <c r="AE496"/>
      <c r="AF496"/>
      <c r="AG496"/>
      <c r="AH496"/>
      <c r="AI496"/>
    </row>
    <row r="497" spans="1:35" x14ac:dyDescent="0.25">
      <c r="A497" t="s">
        <v>391</v>
      </c>
      <c r="B497" t="s">
        <v>79</v>
      </c>
      <c r="C497" t="s">
        <v>392</v>
      </c>
      <c r="D497" t="s">
        <v>573</v>
      </c>
      <c r="E497">
        <v>8099001</v>
      </c>
      <c r="F497" t="s">
        <v>389</v>
      </c>
      <c r="G497" t="s">
        <v>22</v>
      </c>
      <c r="H497" t="s">
        <v>23</v>
      </c>
      <c r="I497" s="1"/>
      <c r="J497" s="1">
        <v>44225</v>
      </c>
      <c r="K497" s="11">
        <f>+Excel_519CONDOR[[#This Row],[Fx.r]]</f>
        <v>44225</v>
      </c>
      <c r="L497" s="1">
        <v>44349</v>
      </c>
      <c r="M497" s="1"/>
      <c r="N497" s="1">
        <v>44862</v>
      </c>
      <c r="O497" s="1">
        <v>44890</v>
      </c>
      <c r="P497" s="1" t="s">
        <v>24</v>
      </c>
      <c r="Q497" t="s">
        <v>24</v>
      </c>
      <c r="R497" t="s">
        <v>25</v>
      </c>
      <c r="S497" t="s">
        <v>3631</v>
      </c>
      <c r="T497" s="5">
        <v>333.93869751691818</v>
      </c>
      <c r="U497" s="5">
        <v>765.07198083400726</v>
      </c>
      <c r="V497" s="5">
        <v>8.8350000381469727</v>
      </c>
      <c r="W497" s="5">
        <v>1107.8456783890724</v>
      </c>
      <c r="X497" s="6">
        <f>+Excel_519CONDOR[[#This Row],[Ptos.Total]]-Excel_519CONDOR[[#This Row],[Ptos.PO]]</f>
        <v>868.76989402907236</v>
      </c>
      <c r="Y497" s="6">
        <v>239.07578436000003</v>
      </c>
      <c r="Z497" s="6">
        <v>239.075853</v>
      </c>
      <c r="AA497" s="5">
        <f>+Excel_519CONDOR[[#This Row],[Ptos.Total]]-Excel_519CONDOR[[#This Row],[Ptos.Nilo]]</f>
        <v>868.76982538907237</v>
      </c>
      <c r="AB497"/>
      <c r="AC497"/>
      <c r="AD497"/>
      <c r="AE497"/>
      <c r="AF497"/>
      <c r="AG497"/>
      <c r="AH497"/>
      <c r="AI497"/>
    </row>
    <row r="498" spans="1:35" x14ac:dyDescent="0.25">
      <c r="A498" t="s">
        <v>391</v>
      </c>
      <c r="B498" t="s">
        <v>79</v>
      </c>
      <c r="C498" t="s">
        <v>392</v>
      </c>
      <c r="D498" t="s">
        <v>574</v>
      </c>
      <c r="E498">
        <v>8093776</v>
      </c>
      <c r="F498" t="s">
        <v>369</v>
      </c>
      <c r="G498" t="s">
        <v>29</v>
      </c>
      <c r="H498" t="s">
        <v>30</v>
      </c>
      <c r="I498" s="1"/>
      <c r="J498" s="1">
        <v>44165</v>
      </c>
      <c r="K498" s="11">
        <f>+Excel_519CONDOR[[#This Row],[Fx.r]]</f>
        <v>44165</v>
      </c>
      <c r="L498" s="1">
        <v>44355</v>
      </c>
      <c r="M498" s="1"/>
      <c r="N498" s="1">
        <v>44473</v>
      </c>
      <c r="O498" s="1">
        <v>44476</v>
      </c>
      <c r="P498" s="1" t="s">
        <v>24</v>
      </c>
      <c r="Q498" t="s">
        <v>24</v>
      </c>
      <c r="R498" t="s">
        <v>25</v>
      </c>
      <c r="S498" t="s">
        <v>3631</v>
      </c>
      <c r="T498" s="5">
        <v>290.48890373855829</v>
      </c>
      <c r="U498" s="5">
        <v>124.34799689054489</v>
      </c>
      <c r="V498" s="5">
        <v>40.532000780105591</v>
      </c>
      <c r="W498" s="5">
        <v>455.36890140920877</v>
      </c>
      <c r="X498" s="6">
        <f>+Excel_519CONDOR[[#This Row],[Ptos.Total]]-Excel_519CONDOR[[#This Row],[Ptos.PO]]</f>
        <v>43.182801416361315</v>
      </c>
      <c r="Y498" s="6">
        <v>412.18609999284746</v>
      </c>
      <c r="Z498" s="6">
        <v>412.1860999999999</v>
      </c>
      <c r="AA498" s="5">
        <f>+Excel_519CONDOR[[#This Row],[Ptos.Total]]-Excel_519CONDOR[[#This Row],[Ptos.Nilo]]</f>
        <v>43.182801409208878</v>
      </c>
      <c r="AB498"/>
      <c r="AC498"/>
      <c r="AD498"/>
      <c r="AE498"/>
      <c r="AF498"/>
      <c r="AG498"/>
      <c r="AH498"/>
      <c r="AI498"/>
    </row>
    <row r="499" spans="1:35" x14ac:dyDescent="0.25">
      <c r="A499" t="s">
        <v>391</v>
      </c>
      <c r="B499" t="s">
        <v>79</v>
      </c>
      <c r="C499" t="s">
        <v>392</v>
      </c>
      <c r="D499" t="s">
        <v>575</v>
      </c>
      <c r="E499">
        <v>8072093</v>
      </c>
      <c r="F499" t="s">
        <v>115</v>
      </c>
      <c r="G499" t="s">
        <v>22</v>
      </c>
      <c r="H499" t="s">
        <v>23</v>
      </c>
      <c r="I499" s="1"/>
      <c r="J499" s="1">
        <v>44455</v>
      </c>
      <c r="K499" s="11">
        <f>+Excel_519CONDOR[[#This Row],[Fx.r]]</f>
        <v>44455</v>
      </c>
      <c r="L499" s="1">
        <v>44461</v>
      </c>
      <c r="M499" s="1"/>
      <c r="N499" s="1">
        <v>44544</v>
      </c>
      <c r="O499" s="1">
        <v>44572</v>
      </c>
      <c r="P499" s="1" t="s">
        <v>24</v>
      </c>
      <c r="Q499" t="s">
        <v>24</v>
      </c>
      <c r="R499" t="s">
        <v>25</v>
      </c>
      <c r="S499" t="s">
        <v>3645</v>
      </c>
      <c r="T499" s="5">
        <v>98.224503040313721</v>
      </c>
      <c r="U499" s="5">
        <v>0</v>
      </c>
      <c r="V499" s="5">
        <v>0</v>
      </c>
      <c r="W499" s="5">
        <v>98.224503040313721</v>
      </c>
      <c r="X499" s="6">
        <f>+Excel_519CONDOR[[#This Row],[Ptos.Total]]-Excel_519CONDOR[[#This Row],[Ptos.PO]]</f>
        <v>-8.1139983508109594</v>
      </c>
      <c r="Y499" s="6">
        <v>106.33850139112468</v>
      </c>
      <c r="Z499" s="6">
        <v>106.3385</v>
      </c>
      <c r="AA499" s="5">
        <f>+Excel_519CONDOR[[#This Row],[Ptos.Total]]-Excel_519CONDOR[[#This Row],[Ptos.Nilo]]</f>
        <v>-8.1139969596862755</v>
      </c>
      <c r="AB499"/>
      <c r="AC499"/>
      <c r="AD499"/>
      <c r="AE499"/>
      <c r="AF499"/>
      <c r="AG499"/>
      <c r="AH499"/>
      <c r="AI499"/>
    </row>
    <row r="500" spans="1:35" x14ac:dyDescent="0.25">
      <c r="A500" t="s">
        <v>391</v>
      </c>
      <c r="B500" t="s">
        <v>79</v>
      </c>
      <c r="C500" t="s">
        <v>392</v>
      </c>
      <c r="D500" t="s">
        <v>576</v>
      </c>
      <c r="E500">
        <v>1928293</v>
      </c>
      <c r="F500" t="s">
        <v>577</v>
      </c>
      <c r="G500" t="s">
        <v>22</v>
      </c>
      <c r="H500" t="s">
        <v>23</v>
      </c>
      <c r="I500" s="1">
        <v>44176</v>
      </c>
      <c r="J500" s="1">
        <v>44182</v>
      </c>
      <c r="K500" s="11">
        <f>+Excel_519CONDOR[[#This Row],[Fx.r]]</f>
        <v>44182</v>
      </c>
      <c r="L500" s="1">
        <v>44214</v>
      </c>
      <c r="M500" s="1"/>
      <c r="N500" s="1">
        <v>44334</v>
      </c>
      <c r="O500" s="1">
        <v>44354</v>
      </c>
      <c r="P500" s="1" t="s">
        <v>24</v>
      </c>
      <c r="Q500" t="s">
        <v>24</v>
      </c>
      <c r="R500" t="s">
        <v>25</v>
      </c>
      <c r="S500" t="s">
        <v>3643</v>
      </c>
      <c r="T500" s="5">
        <v>170.1100006736815</v>
      </c>
      <c r="U500" s="5">
        <v>0</v>
      </c>
      <c r="V500" s="5">
        <v>43.650001049041748</v>
      </c>
      <c r="W500" s="5">
        <v>213.76000172272325</v>
      </c>
      <c r="X500" s="6">
        <f>+Excel_519CONDOR[[#This Row],[Ptos.Total]]-Excel_519CONDOR[[#This Row],[Ptos.PO]]</f>
        <v>88.137301789480432</v>
      </c>
      <c r="Y500" s="6">
        <v>125.62269993324281</v>
      </c>
      <c r="Z500" s="6">
        <v>125.62270000000001</v>
      </c>
      <c r="AA500" s="5">
        <f>+Excel_519CONDOR[[#This Row],[Ptos.Total]]-Excel_519CONDOR[[#This Row],[Ptos.Nilo]]</f>
        <v>88.137301722723237</v>
      </c>
      <c r="AB500"/>
      <c r="AC500"/>
      <c r="AD500"/>
      <c r="AE500"/>
      <c r="AF500"/>
      <c r="AG500"/>
      <c r="AH500"/>
      <c r="AI500"/>
    </row>
    <row r="501" spans="1:35" x14ac:dyDescent="0.25">
      <c r="A501" t="s">
        <v>391</v>
      </c>
      <c r="B501" t="s">
        <v>79</v>
      </c>
      <c r="C501" t="s">
        <v>392</v>
      </c>
      <c r="D501" t="s">
        <v>578</v>
      </c>
      <c r="E501">
        <v>8069982</v>
      </c>
      <c r="F501" t="s">
        <v>115</v>
      </c>
      <c r="G501" t="s">
        <v>22</v>
      </c>
      <c r="H501" t="s">
        <v>23</v>
      </c>
      <c r="I501" s="1"/>
      <c r="J501" s="1">
        <v>44195</v>
      </c>
      <c r="K501" s="11">
        <f>+Excel_519CONDOR[[#This Row],[Fx.r]]</f>
        <v>44195</v>
      </c>
      <c r="L501" s="1">
        <v>44270</v>
      </c>
      <c r="M501" s="1"/>
      <c r="N501" s="1">
        <v>44457</v>
      </c>
      <c r="O501" s="1">
        <v>44468</v>
      </c>
      <c r="P501" s="1" t="s">
        <v>24</v>
      </c>
      <c r="Q501" t="s">
        <v>24</v>
      </c>
      <c r="R501" t="s">
        <v>25</v>
      </c>
      <c r="S501" t="s">
        <v>3642</v>
      </c>
      <c r="T501" s="5">
        <v>116.83209827542305</v>
      </c>
      <c r="U501" s="5">
        <v>4.5639998912811279</v>
      </c>
      <c r="V501" s="5">
        <v>12.060500144958496</v>
      </c>
      <c r="W501" s="5">
        <v>133.45659831166267</v>
      </c>
      <c r="X501" s="6">
        <f>+Excel_519CONDOR[[#This Row],[Ptos.Total]]-Excel_519CONDOR[[#This Row],[Ptos.PO]]</f>
        <v>36.286258237037686</v>
      </c>
      <c r="Y501" s="6">
        <v>97.170340074624988</v>
      </c>
      <c r="Z501" s="6">
        <v>97.170339999999996</v>
      </c>
      <c r="AA501" s="5">
        <f>+Excel_519CONDOR[[#This Row],[Ptos.Total]]-Excel_519CONDOR[[#This Row],[Ptos.Nilo]]</f>
        <v>36.286258311662678</v>
      </c>
      <c r="AB501"/>
      <c r="AC501"/>
      <c r="AD501"/>
      <c r="AE501"/>
      <c r="AF501"/>
      <c r="AG501"/>
      <c r="AH501"/>
      <c r="AI501"/>
    </row>
    <row r="502" spans="1:35" x14ac:dyDescent="0.25">
      <c r="A502" t="s">
        <v>391</v>
      </c>
      <c r="B502" t="s">
        <v>104</v>
      </c>
      <c r="C502" t="s">
        <v>392</v>
      </c>
      <c r="D502" t="s">
        <v>579</v>
      </c>
      <c r="E502">
        <v>8187192</v>
      </c>
      <c r="F502" t="s">
        <v>115</v>
      </c>
      <c r="G502" t="s">
        <v>22</v>
      </c>
      <c r="H502" t="s">
        <v>23</v>
      </c>
      <c r="I502" s="1"/>
      <c r="J502" s="1">
        <v>44187</v>
      </c>
      <c r="K502" s="11">
        <f>+Excel_519CONDOR[[#This Row],[Fx.r]]</f>
        <v>44187</v>
      </c>
      <c r="L502" s="1">
        <v>44474</v>
      </c>
      <c r="M502" s="1"/>
      <c r="N502" s="1">
        <v>44620</v>
      </c>
      <c r="O502" s="1">
        <v>44627</v>
      </c>
      <c r="P502" s="1" t="s">
        <v>24</v>
      </c>
      <c r="Q502" t="s">
        <v>24</v>
      </c>
      <c r="R502" t="s">
        <v>25</v>
      </c>
      <c r="S502" t="s">
        <v>3635</v>
      </c>
      <c r="T502" s="5">
        <v>1151.299772888422</v>
      </c>
      <c r="U502" s="5">
        <v>0</v>
      </c>
      <c r="V502" s="5">
        <v>0</v>
      </c>
      <c r="W502" s="5">
        <v>1151.299772888422</v>
      </c>
      <c r="X502" s="6">
        <f>+Excel_519CONDOR[[#This Row],[Ptos.Total]]-Excel_519CONDOR[[#This Row],[Ptos.PO]]</f>
        <v>54.075504888421847</v>
      </c>
      <c r="Y502" s="6">
        <v>1097.2242680000002</v>
      </c>
      <c r="Z502" s="6">
        <v>1097.2242679999995</v>
      </c>
      <c r="AA502" s="5">
        <f>+Excel_519CONDOR[[#This Row],[Ptos.Total]]-Excel_519CONDOR[[#This Row],[Ptos.Nilo]]</f>
        <v>54.075504888422529</v>
      </c>
      <c r="AB502"/>
      <c r="AC502"/>
      <c r="AD502"/>
      <c r="AE502"/>
      <c r="AF502"/>
      <c r="AG502"/>
      <c r="AH502"/>
      <c r="AI502"/>
    </row>
    <row r="503" spans="1:35" x14ac:dyDescent="0.25">
      <c r="A503" t="s">
        <v>391</v>
      </c>
      <c r="B503" t="s">
        <v>436</v>
      </c>
      <c r="C503" t="s">
        <v>392</v>
      </c>
      <c r="D503" t="s">
        <v>580</v>
      </c>
      <c r="E503">
        <v>8187744</v>
      </c>
      <c r="F503" t="s">
        <v>83</v>
      </c>
      <c r="G503" t="s">
        <v>22</v>
      </c>
      <c r="H503" t="s">
        <v>23</v>
      </c>
      <c r="I503" s="1"/>
      <c r="J503" s="1">
        <v>44277</v>
      </c>
      <c r="K503" s="11">
        <f>+Excel_519CONDOR[[#This Row],[Fx.r]]</f>
        <v>44277</v>
      </c>
      <c r="L503" s="1">
        <v>44277</v>
      </c>
      <c r="M503" s="1"/>
      <c r="N503" s="1">
        <v>44295</v>
      </c>
      <c r="O503" s="1">
        <v>44300</v>
      </c>
      <c r="P503" s="1" t="s">
        <v>24</v>
      </c>
      <c r="Q503" t="s">
        <v>24</v>
      </c>
      <c r="R503" t="s">
        <v>25</v>
      </c>
      <c r="S503" t="s">
        <v>3635</v>
      </c>
      <c r="T503" s="5">
        <v>35.580301284790039</v>
      </c>
      <c r="U503" s="5">
        <v>0</v>
      </c>
      <c r="V503" s="5">
        <v>6</v>
      </c>
      <c r="W503" s="5">
        <v>41.580301284790039</v>
      </c>
      <c r="X503" s="6">
        <f>+Excel_519CONDOR[[#This Row],[Ptos.Total]]-Excel_519CONDOR[[#This Row],[Ptos.PO]]</f>
        <v>-32.876598715209965</v>
      </c>
      <c r="Y503" s="6">
        <v>74.456900000000005</v>
      </c>
      <c r="Z503" s="6">
        <v>74.456900000000005</v>
      </c>
      <c r="AA503" s="5">
        <f>+Excel_519CONDOR[[#This Row],[Ptos.Total]]-Excel_519CONDOR[[#This Row],[Ptos.Nilo]]</f>
        <v>-32.876598715209965</v>
      </c>
      <c r="AB503"/>
      <c r="AC503"/>
      <c r="AD503"/>
      <c r="AE503"/>
      <c r="AF503"/>
      <c r="AG503"/>
      <c r="AH503"/>
      <c r="AI503"/>
    </row>
    <row r="504" spans="1:35" x14ac:dyDescent="0.25">
      <c r="A504" t="s">
        <v>391</v>
      </c>
      <c r="B504" t="s">
        <v>79</v>
      </c>
      <c r="C504" t="s">
        <v>392</v>
      </c>
      <c r="D504" t="s">
        <v>581</v>
      </c>
      <c r="E504">
        <v>8099013</v>
      </c>
      <c r="F504" t="s">
        <v>369</v>
      </c>
      <c r="G504" t="s">
        <v>29</v>
      </c>
      <c r="H504" t="s">
        <v>30</v>
      </c>
      <c r="I504" s="1"/>
      <c r="J504" s="1">
        <v>44179</v>
      </c>
      <c r="K504" s="11">
        <f>+Excel_519CONDOR[[#This Row],[Fx.r]]</f>
        <v>44179</v>
      </c>
      <c r="L504" s="1">
        <v>44446</v>
      </c>
      <c r="M504" s="1"/>
      <c r="N504" s="1">
        <v>44833</v>
      </c>
      <c r="O504" s="1">
        <v>44861</v>
      </c>
      <c r="P504" s="1" t="s">
        <v>24</v>
      </c>
      <c r="Q504" t="s">
        <v>24</v>
      </c>
      <c r="R504" t="s">
        <v>25</v>
      </c>
      <c r="S504" t="s">
        <v>3638</v>
      </c>
      <c r="T504" s="5">
        <v>113.22299881279469</v>
      </c>
      <c r="U504" s="5">
        <v>0</v>
      </c>
      <c r="V504" s="5">
        <v>0</v>
      </c>
      <c r="W504" s="5">
        <v>113.22299881279469</v>
      </c>
      <c r="X504" s="6">
        <f>+Excel_519CONDOR[[#This Row],[Ptos.Total]]-Excel_519CONDOR[[#This Row],[Ptos.PO]]</f>
        <v>-22.710187187205349</v>
      </c>
      <c r="Y504" s="6">
        <v>135.93318600000003</v>
      </c>
      <c r="Z504" s="6">
        <v>135.93318600000003</v>
      </c>
      <c r="AA504" s="5">
        <f>+Excel_519CONDOR[[#This Row],[Ptos.Total]]-Excel_519CONDOR[[#This Row],[Ptos.Nilo]]</f>
        <v>-22.710187187205349</v>
      </c>
      <c r="AB504"/>
      <c r="AC504"/>
      <c r="AD504"/>
      <c r="AE504"/>
      <c r="AF504"/>
      <c r="AG504"/>
      <c r="AH504"/>
      <c r="AI504"/>
    </row>
    <row r="505" spans="1:35" x14ac:dyDescent="0.25">
      <c r="A505" t="s">
        <v>391</v>
      </c>
      <c r="B505" t="s">
        <v>79</v>
      </c>
      <c r="C505" t="s">
        <v>392</v>
      </c>
      <c r="D505" t="s">
        <v>582</v>
      </c>
      <c r="E505">
        <v>8045877</v>
      </c>
      <c r="F505" t="s">
        <v>115</v>
      </c>
      <c r="G505" t="s">
        <v>22</v>
      </c>
      <c r="H505" t="s">
        <v>23</v>
      </c>
      <c r="I505" s="1"/>
      <c r="J505" s="1">
        <v>44195</v>
      </c>
      <c r="K505" s="11">
        <f>+Excel_519CONDOR[[#This Row],[Fx.r]]</f>
        <v>44195</v>
      </c>
      <c r="L505" s="1">
        <v>44329</v>
      </c>
      <c r="M505" s="1"/>
      <c r="N505" s="1">
        <v>44833</v>
      </c>
      <c r="O505" s="1">
        <v>44867</v>
      </c>
      <c r="P505" s="1" t="s">
        <v>24</v>
      </c>
      <c r="Q505" t="s">
        <v>24</v>
      </c>
      <c r="R505" t="s">
        <v>25</v>
      </c>
      <c r="S505" t="s">
        <v>3631</v>
      </c>
      <c r="T505" s="5">
        <v>156.87980303168297</v>
      </c>
      <c r="U505" s="5">
        <v>151.39599621295929</v>
      </c>
      <c r="V505" s="5">
        <v>31.041500568389893</v>
      </c>
      <c r="W505" s="5">
        <v>339.31729981303215</v>
      </c>
      <c r="X505" s="6">
        <f>+Excel_519CONDOR[[#This Row],[Ptos.Total]]-Excel_519CONDOR[[#This Row],[Ptos.PO]]</f>
        <v>6.9148837770786145</v>
      </c>
      <c r="Y505" s="6">
        <v>332.40241603595354</v>
      </c>
      <c r="Z505" s="6">
        <v>332.40241600000002</v>
      </c>
      <c r="AA505" s="5">
        <f>+Excel_519CONDOR[[#This Row],[Ptos.Total]]-Excel_519CONDOR[[#This Row],[Ptos.Nilo]]</f>
        <v>6.9148838130321337</v>
      </c>
      <c r="AB505"/>
      <c r="AC505"/>
      <c r="AD505"/>
      <c r="AE505"/>
      <c r="AF505"/>
      <c r="AG505"/>
      <c r="AH505"/>
      <c r="AI505"/>
    </row>
    <row r="506" spans="1:35" x14ac:dyDescent="0.25">
      <c r="A506" t="s">
        <v>391</v>
      </c>
      <c r="B506" t="s">
        <v>79</v>
      </c>
      <c r="C506" t="s">
        <v>392</v>
      </c>
      <c r="D506" t="s">
        <v>583</v>
      </c>
      <c r="E506">
        <v>8099016</v>
      </c>
      <c r="F506" t="s">
        <v>369</v>
      </c>
      <c r="G506" t="s">
        <v>29</v>
      </c>
      <c r="H506" t="s">
        <v>30</v>
      </c>
      <c r="I506" s="1"/>
      <c r="J506" s="1">
        <v>44182</v>
      </c>
      <c r="K506" s="11">
        <f>+Excel_519CONDOR[[#This Row],[Fx.r]]</f>
        <v>44182</v>
      </c>
      <c r="L506" s="1">
        <v>44446</v>
      </c>
      <c r="M506" s="1"/>
      <c r="N506" s="1">
        <v>44831</v>
      </c>
      <c r="O506" s="1">
        <v>44860</v>
      </c>
      <c r="P506" s="1" t="s">
        <v>24</v>
      </c>
      <c r="Q506" t="s">
        <v>24</v>
      </c>
      <c r="R506" t="s">
        <v>25</v>
      </c>
      <c r="S506" t="s">
        <v>3638</v>
      </c>
      <c r="T506" s="5">
        <v>155.7306997179985</v>
      </c>
      <c r="U506" s="5">
        <v>80.039998292922974</v>
      </c>
      <c r="V506" s="5">
        <v>0</v>
      </c>
      <c r="W506" s="5">
        <v>235.77069801092148</v>
      </c>
      <c r="X506" s="6">
        <f>+Excel_519CONDOR[[#This Row],[Ptos.Total]]-Excel_519CONDOR[[#This Row],[Ptos.PO]]</f>
        <v>-20.508529989078511</v>
      </c>
      <c r="Y506" s="6">
        <v>256.27922799999999</v>
      </c>
      <c r="Z506" s="6">
        <v>253.5313279999998</v>
      </c>
      <c r="AA506" s="5">
        <f>+Excel_519CONDOR[[#This Row],[Ptos.Total]]-Excel_519CONDOR[[#This Row],[Ptos.Nilo]]</f>
        <v>-17.760629989078325</v>
      </c>
      <c r="AB506"/>
      <c r="AC506"/>
      <c r="AD506"/>
      <c r="AE506"/>
      <c r="AF506"/>
      <c r="AG506"/>
      <c r="AH506"/>
      <c r="AI506"/>
    </row>
    <row r="507" spans="1:35" x14ac:dyDescent="0.25">
      <c r="A507" t="s">
        <v>391</v>
      </c>
      <c r="B507" t="s">
        <v>104</v>
      </c>
      <c r="C507" t="s">
        <v>392</v>
      </c>
      <c r="D507" t="s">
        <v>584</v>
      </c>
      <c r="E507">
        <v>8187633</v>
      </c>
      <c r="F507" t="s">
        <v>115</v>
      </c>
      <c r="G507" t="s">
        <v>22</v>
      </c>
      <c r="H507" t="s">
        <v>23</v>
      </c>
      <c r="I507" s="1"/>
      <c r="J507" s="1">
        <v>44187</v>
      </c>
      <c r="K507" s="11">
        <f>+Excel_519CONDOR[[#This Row],[Fx.r]]</f>
        <v>44187</v>
      </c>
      <c r="L507" s="1">
        <v>44237</v>
      </c>
      <c r="M507" s="1"/>
      <c r="N507" s="1">
        <v>44356</v>
      </c>
      <c r="O507" s="1">
        <v>44364</v>
      </c>
      <c r="P507" s="1" t="s">
        <v>24</v>
      </c>
      <c r="Q507" t="s">
        <v>24</v>
      </c>
      <c r="R507" t="s">
        <v>25</v>
      </c>
      <c r="S507" t="s">
        <v>3635</v>
      </c>
      <c r="T507" s="5">
        <v>567.5529865026474</v>
      </c>
      <c r="U507" s="5">
        <v>0</v>
      </c>
      <c r="V507" s="5">
        <v>0</v>
      </c>
      <c r="W507" s="5">
        <v>567.5529865026474</v>
      </c>
      <c r="X507" s="6">
        <f>+Excel_519CONDOR[[#This Row],[Ptos.Total]]-Excel_519CONDOR[[#This Row],[Ptos.PO]]</f>
        <v>-114.63421349735256</v>
      </c>
      <c r="Y507" s="6">
        <v>682.18719999999996</v>
      </c>
      <c r="Z507" s="6">
        <v>681.70180000000016</v>
      </c>
      <c r="AA507" s="5">
        <f>+Excel_519CONDOR[[#This Row],[Ptos.Total]]-Excel_519CONDOR[[#This Row],[Ptos.Nilo]]</f>
        <v>-114.14881349735276</v>
      </c>
      <c r="AB507"/>
      <c r="AC507"/>
      <c r="AD507"/>
      <c r="AE507"/>
      <c r="AF507"/>
      <c r="AG507"/>
      <c r="AH507"/>
      <c r="AI507"/>
    </row>
    <row r="508" spans="1:35" x14ac:dyDescent="0.25">
      <c r="A508" t="s">
        <v>391</v>
      </c>
      <c r="B508" t="s">
        <v>79</v>
      </c>
      <c r="C508" t="s">
        <v>392</v>
      </c>
      <c r="D508" t="s">
        <v>585</v>
      </c>
      <c r="E508">
        <v>8188012</v>
      </c>
      <c r="F508" t="s">
        <v>379</v>
      </c>
      <c r="G508" t="s">
        <v>22</v>
      </c>
      <c r="H508" t="s">
        <v>23</v>
      </c>
      <c r="I508" s="1"/>
      <c r="J508" s="1">
        <v>44193</v>
      </c>
      <c r="K508" s="11">
        <f>+Excel_519CONDOR[[#This Row],[Fx.r]]</f>
        <v>44193</v>
      </c>
      <c r="L508" s="1">
        <v>44607</v>
      </c>
      <c r="M508" s="1"/>
      <c r="N508" s="1">
        <v>44719</v>
      </c>
      <c r="O508" s="1">
        <v>44821</v>
      </c>
      <c r="P508" s="1" t="s">
        <v>24</v>
      </c>
      <c r="Q508" t="s">
        <v>24</v>
      </c>
      <c r="R508" t="s">
        <v>25</v>
      </c>
      <c r="S508" t="s">
        <v>3635</v>
      </c>
      <c r="T508" s="5">
        <v>482.39339664578438</v>
      </c>
      <c r="U508" s="5">
        <v>0</v>
      </c>
      <c r="V508" s="5">
        <v>0</v>
      </c>
      <c r="W508" s="5">
        <v>482.39339664578438</v>
      </c>
      <c r="X508" s="6">
        <f>+Excel_519CONDOR[[#This Row],[Ptos.Total]]-Excel_519CONDOR[[#This Row],[Ptos.PO]]</f>
        <v>-608.02581835421552</v>
      </c>
      <c r="Y508" s="6">
        <v>1090.4192149999999</v>
      </c>
      <c r="Z508" s="6">
        <v>1090.4192149999999</v>
      </c>
      <c r="AA508" s="5">
        <f>+Excel_519CONDOR[[#This Row],[Ptos.Total]]-Excel_519CONDOR[[#This Row],[Ptos.Nilo]]</f>
        <v>-608.02581835421552</v>
      </c>
      <c r="AB508"/>
      <c r="AC508"/>
      <c r="AD508"/>
      <c r="AE508"/>
      <c r="AF508"/>
      <c r="AG508"/>
      <c r="AH508"/>
      <c r="AI508"/>
    </row>
    <row r="509" spans="1:35" x14ac:dyDescent="0.25">
      <c r="A509" t="s">
        <v>391</v>
      </c>
      <c r="B509" t="s">
        <v>79</v>
      </c>
      <c r="C509" t="s">
        <v>392</v>
      </c>
      <c r="D509" t="s">
        <v>586</v>
      </c>
      <c r="E509">
        <v>8188005</v>
      </c>
      <c r="F509" t="s">
        <v>115</v>
      </c>
      <c r="G509" t="s">
        <v>22</v>
      </c>
      <c r="H509" t="s">
        <v>23</v>
      </c>
      <c r="I509" s="1"/>
      <c r="J509" s="1">
        <v>44194</v>
      </c>
      <c r="K509" s="11">
        <f>+Excel_519CONDOR[[#This Row],[Fx.r]]</f>
        <v>44194</v>
      </c>
      <c r="L509" s="1">
        <v>44608</v>
      </c>
      <c r="M509" s="1"/>
      <c r="N509" s="1">
        <v>44739</v>
      </c>
      <c r="O509" s="1">
        <v>44769</v>
      </c>
      <c r="P509" s="1" t="s">
        <v>24</v>
      </c>
      <c r="Q509" t="s">
        <v>24</v>
      </c>
      <c r="R509" t="s">
        <v>25</v>
      </c>
      <c r="S509" t="s">
        <v>3635</v>
      </c>
      <c r="T509" s="5">
        <v>949.61727577447891</v>
      </c>
      <c r="U509" s="5">
        <v>0</v>
      </c>
      <c r="V509" s="5">
        <v>0</v>
      </c>
      <c r="W509" s="5">
        <v>949.61727577447891</v>
      </c>
      <c r="X509" s="6">
        <f>+Excel_519CONDOR[[#This Row],[Ptos.Total]]-Excel_519CONDOR[[#This Row],[Ptos.PO]]</f>
        <v>-700.96305722552097</v>
      </c>
      <c r="Y509" s="6">
        <v>1650.5803329999999</v>
      </c>
      <c r="Z509" s="6">
        <v>1650.5803330000003</v>
      </c>
      <c r="AA509" s="5">
        <f>+Excel_519CONDOR[[#This Row],[Ptos.Total]]-Excel_519CONDOR[[#This Row],[Ptos.Nilo]]</f>
        <v>-700.96305722552142</v>
      </c>
      <c r="AB509"/>
      <c r="AC509"/>
      <c r="AD509"/>
      <c r="AE509"/>
      <c r="AF509"/>
      <c r="AG509"/>
      <c r="AH509"/>
      <c r="AI509"/>
    </row>
    <row r="510" spans="1:35" x14ac:dyDescent="0.25">
      <c r="A510" t="s">
        <v>391</v>
      </c>
      <c r="B510" t="s">
        <v>436</v>
      </c>
      <c r="C510" t="s">
        <v>392</v>
      </c>
      <c r="D510" t="s">
        <v>587</v>
      </c>
      <c r="E510">
        <v>8191470</v>
      </c>
      <c r="F510" t="s">
        <v>83</v>
      </c>
      <c r="G510" t="s">
        <v>22</v>
      </c>
      <c r="H510" t="s">
        <v>23</v>
      </c>
      <c r="I510" s="1"/>
      <c r="J510" s="1">
        <v>44195</v>
      </c>
      <c r="K510" s="11">
        <f>+Excel_519CONDOR[[#This Row],[Fx.r]]</f>
        <v>44195</v>
      </c>
      <c r="L510" s="1">
        <v>44200</v>
      </c>
      <c r="M510" s="1"/>
      <c r="N510" s="1">
        <v>44216</v>
      </c>
      <c r="O510" s="1">
        <v>44242</v>
      </c>
      <c r="P510" s="1" t="s">
        <v>24</v>
      </c>
      <c r="Q510" t="s">
        <v>24</v>
      </c>
      <c r="R510" t="s">
        <v>25</v>
      </c>
      <c r="S510" t="s">
        <v>3646</v>
      </c>
      <c r="T510" s="5">
        <v>42.182000815868378</v>
      </c>
      <c r="U510" s="5">
        <v>0</v>
      </c>
      <c r="V510" s="5">
        <v>6</v>
      </c>
      <c r="W510" s="5">
        <v>48.182000815868378</v>
      </c>
      <c r="X510" s="6">
        <f>+Excel_519CONDOR[[#This Row],[Ptos.Total]]-Excel_519CONDOR[[#This Row],[Ptos.PO]]</f>
        <v>-12.08099918413162</v>
      </c>
      <c r="Y510" s="6">
        <v>60.262999999999998</v>
      </c>
      <c r="Z510" s="6">
        <v>60.262999999999991</v>
      </c>
      <c r="AA510" s="5">
        <f>+Excel_519CONDOR[[#This Row],[Ptos.Total]]-Excel_519CONDOR[[#This Row],[Ptos.Nilo]]</f>
        <v>-12.080999184131613</v>
      </c>
      <c r="AB510"/>
      <c r="AC510"/>
      <c r="AD510"/>
      <c r="AE510"/>
      <c r="AF510"/>
      <c r="AG510"/>
      <c r="AH510"/>
      <c r="AI510"/>
    </row>
    <row r="511" spans="1:35" x14ac:dyDescent="0.25">
      <c r="A511" t="s">
        <v>391</v>
      </c>
      <c r="B511" t="s">
        <v>79</v>
      </c>
      <c r="C511" t="s">
        <v>392</v>
      </c>
      <c r="D511" t="s">
        <v>588</v>
      </c>
      <c r="E511">
        <v>8098980</v>
      </c>
      <c r="F511" t="s">
        <v>115</v>
      </c>
      <c r="G511" t="s">
        <v>22</v>
      </c>
      <c r="H511" t="s">
        <v>23</v>
      </c>
      <c r="I511" s="1"/>
      <c r="J511" s="1">
        <v>44201</v>
      </c>
      <c r="K511" s="11">
        <f>+Excel_519CONDOR[[#This Row],[Fx.r]]</f>
        <v>44201</v>
      </c>
      <c r="L511" s="1">
        <v>44446</v>
      </c>
      <c r="M511" s="1"/>
      <c r="N511" s="1">
        <v>44831</v>
      </c>
      <c r="O511" s="1">
        <v>44860</v>
      </c>
      <c r="P511" s="1" t="s">
        <v>24</v>
      </c>
      <c r="Q511" t="s">
        <v>24</v>
      </c>
      <c r="R511" t="s">
        <v>25</v>
      </c>
      <c r="S511" t="s">
        <v>3635</v>
      </c>
      <c r="T511" s="5">
        <v>297.90399706426263</v>
      </c>
      <c r="U511" s="5">
        <v>31.611999213695526</v>
      </c>
      <c r="V511" s="5">
        <v>51.90350067615509</v>
      </c>
      <c r="W511" s="5">
        <v>381.41949695411324</v>
      </c>
      <c r="X511" s="6">
        <f>+Excel_519CONDOR[[#This Row],[Ptos.Total]]-Excel_519CONDOR[[#This Row],[Ptos.PO]]</f>
        <v>-196.54277404588674</v>
      </c>
      <c r="Y511" s="6">
        <v>577.96227099999999</v>
      </c>
      <c r="Z511" s="6">
        <v>1278.4925929999993</v>
      </c>
      <c r="AA511" s="5">
        <f>+Excel_519CONDOR[[#This Row],[Ptos.Total]]-Excel_519CONDOR[[#This Row],[Ptos.Nilo]]</f>
        <v>-897.07309604588602</v>
      </c>
      <c r="AB511"/>
      <c r="AC511"/>
      <c r="AD511"/>
      <c r="AE511"/>
      <c r="AF511"/>
      <c r="AG511"/>
      <c r="AH511"/>
      <c r="AI511"/>
    </row>
    <row r="512" spans="1:35" x14ac:dyDescent="0.25">
      <c r="A512" t="s">
        <v>391</v>
      </c>
      <c r="B512" t="s">
        <v>18</v>
      </c>
      <c r="C512" t="s">
        <v>392</v>
      </c>
      <c r="D512" t="s">
        <v>589</v>
      </c>
      <c r="E512">
        <v>8154366</v>
      </c>
      <c r="F512" t="s">
        <v>367</v>
      </c>
      <c r="G512" t="s">
        <v>22</v>
      </c>
      <c r="H512" t="s">
        <v>23</v>
      </c>
      <c r="I512" s="1"/>
      <c r="J512" s="1">
        <v>44531</v>
      </c>
      <c r="K512" s="11">
        <f>+Excel_519CONDOR[[#This Row],[Fx.r]]</f>
        <v>44531</v>
      </c>
      <c r="L512" s="1">
        <v>44390</v>
      </c>
      <c r="M512" s="1"/>
      <c r="N512" s="1">
        <v>44651</v>
      </c>
      <c r="O512" s="1">
        <v>44683</v>
      </c>
      <c r="P512" s="1" t="s">
        <v>24</v>
      </c>
      <c r="Q512" t="s">
        <v>24</v>
      </c>
      <c r="R512" t="s">
        <v>25</v>
      </c>
      <c r="S512" t="s">
        <v>3631</v>
      </c>
      <c r="T512" s="5">
        <v>511.84090892598033</v>
      </c>
      <c r="U512" s="5">
        <v>0</v>
      </c>
      <c r="V512" s="5">
        <v>0</v>
      </c>
      <c r="W512" s="5">
        <v>511.84090892598033</v>
      </c>
      <c r="X512" s="6">
        <f>+Excel_519CONDOR[[#This Row],[Ptos.Total]]-Excel_519CONDOR[[#This Row],[Ptos.PO]]</f>
        <v>-315.27936907401966</v>
      </c>
      <c r="Y512" s="6">
        <v>827.12027799999998</v>
      </c>
      <c r="Z512" s="6">
        <v>827.1202780000001</v>
      </c>
      <c r="AA512" s="5">
        <f>+Excel_519CONDOR[[#This Row],[Ptos.Total]]-Excel_519CONDOR[[#This Row],[Ptos.Nilo]]</f>
        <v>-315.27936907401977</v>
      </c>
      <c r="AB512"/>
      <c r="AC512"/>
      <c r="AD512"/>
      <c r="AE512"/>
      <c r="AF512"/>
      <c r="AG512"/>
      <c r="AH512"/>
      <c r="AI512"/>
    </row>
    <row r="513" spans="1:35" x14ac:dyDescent="0.25">
      <c r="A513" t="s">
        <v>391</v>
      </c>
      <c r="B513" t="s">
        <v>18</v>
      </c>
      <c r="C513" t="s">
        <v>392</v>
      </c>
      <c r="D513" t="s">
        <v>590</v>
      </c>
      <c r="E513">
        <v>8154298</v>
      </c>
      <c r="F513" t="s">
        <v>115</v>
      </c>
      <c r="G513" t="s">
        <v>22</v>
      </c>
      <c r="H513" t="s">
        <v>23</v>
      </c>
      <c r="I513" s="1"/>
      <c r="J513" s="1">
        <v>44209</v>
      </c>
      <c r="K513" s="11">
        <f>+Excel_519CONDOR[[#This Row],[Fx.r]]</f>
        <v>44209</v>
      </c>
      <c r="L513" s="1">
        <v>44397</v>
      </c>
      <c r="M513" s="1"/>
      <c r="N513" s="1">
        <v>44706</v>
      </c>
      <c r="O513" s="1">
        <v>44729</v>
      </c>
      <c r="P513" s="1" t="s">
        <v>24</v>
      </c>
      <c r="Q513" t="s">
        <v>24</v>
      </c>
      <c r="R513" t="s">
        <v>25</v>
      </c>
      <c r="S513" t="s">
        <v>3635</v>
      </c>
      <c r="T513" s="5">
        <v>9.7092001140117645</v>
      </c>
      <c r="U513" s="5">
        <v>0</v>
      </c>
      <c r="V513" s="5">
        <v>8.8350000381469727</v>
      </c>
      <c r="W513" s="5">
        <v>18.544200152158737</v>
      </c>
      <c r="X513" s="6">
        <f>+Excel_519CONDOR[[#This Row],[Ptos.Total]]-Excel_519CONDOR[[#This Row],[Ptos.PO]]</f>
        <v>6.6513041521587351</v>
      </c>
      <c r="Y513" s="6">
        <v>11.892896000000002</v>
      </c>
      <c r="Z513" s="6">
        <v>11.892895999999999</v>
      </c>
      <c r="AA513" s="5">
        <f>+Excel_519CONDOR[[#This Row],[Ptos.Total]]-Excel_519CONDOR[[#This Row],[Ptos.Nilo]]</f>
        <v>6.6513041521587386</v>
      </c>
      <c r="AB513"/>
      <c r="AC513"/>
      <c r="AD513"/>
      <c r="AE513"/>
      <c r="AF513"/>
      <c r="AG513"/>
      <c r="AH513"/>
      <c r="AI513"/>
    </row>
    <row r="514" spans="1:35" x14ac:dyDescent="0.25">
      <c r="A514" t="s">
        <v>391</v>
      </c>
      <c r="B514" t="s">
        <v>104</v>
      </c>
      <c r="C514" t="s">
        <v>392</v>
      </c>
      <c r="D514" t="s">
        <v>591</v>
      </c>
      <c r="E514">
        <v>8195136</v>
      </c>
      <c r="F514" t="s">
        <v>324</v>
      </c>
      <c r="G514" t="s">
        <v>22</v>
      </c>
      <c r="H514" t="s">
        <v>23</v>
      </c>
      <c r="I514" s="1"/>
      <c r="J514" s="1">
        <v>44370</v>
      </c>
      <c r="K514" s="11">
        <f>+Excel_519CONDOR[[#This Row],[Fx.r]]</f>
        <v>44370</v>
      </c>
      <c r="L514" s="1">
        <v>44498</v>
      </c>
      <c r="M514" s="1"/>
      <c r="N514" s="1">
        <v>44542</v>
      </c>
      <c r="O514" s="1">
        <v>44821</v>
      </c>
      <c r="P514" s="1" t="s">
        <v>24</v>
      </c>
      <c r="Q514" t="s">
        <v>24</v>
      </c>
      <c r="R514" t="s">
        <v>25</v>
      </c>
      <c r="S514" t="s">
        <v>3631</v>
      </c>
      <c r="T514" s="5">
        <v>1943.6213735342026</v>
      </c>
      <c r="U514" s="5">
        <v>0</v>
      </c>
      <c r="V514" s="5">
        <v>0</v>
      </c>
      <c r="W514" s="5">
        <v>1943.6213735342026</v>
      </c>
      <c r="X514" s="6">
        <f>+Excel_519CONDOR[[#This Row],[Ptos.Total]]-Excel_519CONDOR[[#This Row],[Ptos.PO]]</f>
        <v>-563.70652645186146</v>
      </c>
      <c r="Y514" s="6">
        <v>2507.327899986064</v>
      </c>
      <c r="Z514" s="6">
        <v>2346.7018999999973</v>
      </c>
      <c r="AA514" s="5">
        <f>+Excel_519CONDOR[[#This Row],[Ptos.Total]]-Excel_519CONDOR[[#This Row],[Ptos.Nilo]]</f>
        <v>-403.08052646579472</v>
      </c>
      <c r="AB514"/>
      <c r="AC514"/>
      <c r="AD514"/>
      <c r="AE514"/>
      <c r="AF514"/>
      <c r="AG514"/>
      <c r="AH514"/>
      <c r="AI514"/>
    </row>
    <row r="515" spans="1:35" x14ac:dyDescent="0.25">
      <c r="A515" t="s">
        <v>391</v>
      </c>
      <c r="B515" t="s">
        <v>18</v>
      </c>
      <c r="C515" t="s">
        <v>392</v>
      </c>
      <c r="D515" t="s">
        <v>592</v>
      </c>
      <c r="E515">
        <v>8154293</v>
      </c>
      <c r="F515" t="s">
        <v>115</v>
      </c>
      <c r="G515" t="s">
        <v>22</v>
      </c>
      <c r="H515" t="s">
        <v>23</v>
      </c>
      <c r="I515" s="1"/>
      <c r="J515" s="1">
        <v>44222</v>
      </c>
      <c r="K515" s="11">
        <f>+Excel_519CONDOR[[#This Row],[Fx.r]]</f>
        <v>44222</v>
      </c>
      <c r="L515" s="1">
        <v>44397</v>
      </c>
      <c r="M515" s="1"/>
      <c r="N515" s="1">
        <v>44706</v>
      </c>
      <c r="O515" s="1">
        <v>44720</v>
      </c>
      <c r="P515" s="1" t="s">
        <v>24</v>
      </c>
      <c r="Q515" t="s">
        <v>24</v>
      </c>
      <c r="R515" t="s">
        <v>25</v>
      </c>
      <c r="S515" t="s">
        <v>3635</v>
      </c>
      <c r="T515" s="5">
        <v>42.054499596357346</v>
      </c>
      <c r="U515" s="5">
        <v>0</v>
      </c>
      <c r="V515" s="5">
        <v>0</v>
      </c>
      <c r="W515" s="5">
        <v>42.054499596357346</v>
      </c>
      <c r="X515" s="6">
        <f>+Excel_519CONDOR[[#This Row],[Ptos.Total]]-Excel_519CONDOR[[#This Row],[Ptos.PO]]</f>
        <v>-19.085304403642652</v>
      </c>
      <c r="Y515" s="6">
        <v>61.139803999999998</v>
      </c>
      <c r="Z515" s="6">
        <v>61.139803999999991</v>
      </c>
      <c r="AA515" s="5">
        <f>+Excel_519CONDOR[[#This Row],[Ptos.Total]]-Excel_519CONDOR[[#This Row],[Ptos.Nilo]]</f>
        <v>-19.085304403642645</v>
      </c>
      <c r="AB515"/>
      <c r="AC515"/>
      <c r="AD515"/>
      <c r="AE515"/>
      <c r="AF515"/>
      <c r="AG515"/>
      <c r="AH515"/>
      <c r="AI515"/>
    </row>
    <row r="516" spans="1:35" x14ac:dyDescent="0.25">
      <c r="A516" t="s">
        <v>391</v>
      </c>
      <c r="B516" t="s">
        <v>79</v>
      </c>
      <c r="C516" t="s">
        <v>392</v>
      </c>
      <c r="D516" t="s">
        <v>593</v>
      </c>
      <c r="E516">
        <v>8099029</v>
      </c>
      <c r="F516" t="s">
        <v>115</v>
      </c>
      <c r="G516" t="s">
        <v>22</v>
      </c>
      <c r="H516" t="s">
        <v>23</v>
      </c>
      <c r="I516" s="1"/>
      <c r="J516" s="1">
        <v>44230</v>
      </c>
      <c r="K516" s="11">
        <f>+Excel_519CONDOR[[#This Row],[Fx.r]]</f>
        <v>44230</v>
      </c>
      <c r="L516" s="1">
        <v>44368</v>
      </c>
      <c r="M516" s="1"/>
      <c r="N516" s="1">
        <v>44479</v>
      </c>
      <c r="O516" s="1">
        <v>44491</v>
      </c>
      <c r="P516" s="1" t="s">
        <v>24</v>
      </c>
      <c r="Q516" t="s">
        <v>24</v>
      </c>
      <c r="R516" t="s">
        <v>25</v>
      </c>
      <c r="S516" t="s">
        <v>3635</v>
      </c>
      <c r="T516" s="5">
        <v>131.53719966858625</v>
      </c>
      <c r="U516" s="5">
        <v>360.83199071884155</v>
      </c>
      <c r="V516" s="5">
        <v>8.8350000381469727</v>
      </c>
      <c r="W516" s="5">
        <v>501.20419042557478</v>
      </c>
      <c r="X516" s="6">
        <f>+Excel_519CONDOR[[#This Row],[Ptos.Total]]-Excel_519CONDOR[[#This Row],[Ptos.PO]]</f>
        <v>406.69578918417699</v>
      </c>
      <c r="Y516" s="6">
        <v>94.508401241397806</v>
      </c>
      <c r="Z516" s="6">
        <v>94.50839999999998</v>
      </c>
      <c r="AA516" s="5">
        <f>+Excel_519CONDOR[[#This Row],[Ptos.Total]]-Excel_519CONDOR[[#This Row],[Ptos.Nilo]]</f>
        <v>406.69579042557478</v>
      </c>
      <c r="AB516"/>
      <c r="AC516"/>
      <c r="AD516"/>
      <c r="AE516"/>
      <c r="AF516"/>
      <c r="AG516"/>
      <c r="AH516"/>
      <c r="AI516"/>
    </row>
    <row r="517" spans="1:35" x14ac:dyDescent="0.25">
      <c r="A517" t="s">
        <v>391</v>
      </c>
      <c r="B517" t="s">
        <v>79</v>
      </c>
      <c r="C517" t="s">
        <v>392</v>
      </c>
      <c r="D517" t="s">
        <v>594</v>
      </c>
      <c r="E517">
        <v>8099032</v>
      </c>
      <c r="F517" t="s">
        <v>389</v>
      </c>
      <c r="G517" t="s">
        <v>22</v>
      </c>
      <c r="H517" t="s">
        <v>23</v>
      </c>
      <c r="I517" s="1"/>
      <c r="J517" s="1">
        <v>44231</v>
      </c>
      <c r="K517" s="11">
        <f>+Excel_519CONDOR[[#This Row],[Fx.r]]</f>
        <v>44231</v>
      </c>
      <c r="L517" s="1">
        <v>44321</v>
      </c>
      <c r="M517" s="1"/>
      <c r="N517" s="1">
        <v>44862</v>
      </c>
      <c r="O517" s="1">
        <v>44883</v>
      </c>
      <c r="P517" s="1" t="s">
        <v>24</v>
      </c>
      <c r="Q517" t="s">
        <v>24</v>
      </c>
      <c r="R517" t="s">
        <v>25</v>
      </c>
      <c r="S517" t="s">
        <v>3631</v>
      </c>
      <c r="T517" s="5">
        <v>268.5278955449462</v>
      </c>
      <c r="U517" s="5">
        <v>0</v>
      </c>
      <c r="V517" s="5">
        <v>0</v>
      </c>
      <c r="W517" s="5">
        <v>268.5278955449462</v>
      </c>
      <c r="X517" s="6">
        <f>+Excel_519CONDOR[[#This Row],[Ptos.Total]]-Excel_519CONDOR[[#This Row],[Ptos.PO]]</f>
        <v>78.338604544946207</v>
      </c>
      <c r="Y517" s="6">
        <v>190.189291</v>
      </c>
      <c r="Z517" s="6">
        <v>189.85247400000003</v>
      </c>
      <c r="AA517" s="5">
        <f>+Excel_519CONDOR[[#This Row],[Ptos.Total]]-Excel_519CONDOR[[#This Row],[Ptos.Nilo]]</f>
        <v>78.675421544946175</v>
      </c>
      <c r="AB517"/>
      <c r="AC517"/>
      <c r="AD517"/>
      <c r="AE517"/>
      <c r="AF517"/>
      <c r="AG517"/>
      <c r="AH517"/>
      <c r="AI517"/>
    </row>
    <row r="518" spans="1:35" x14ac:dyDescent="0.25">
      <c r="A518" t="s">
        <v>391</v>
      </c>
      <c r="B518" t="s">
        <v>79</v>
      </c>
      <c r="C518" t="s">
        <v>392</v>
      </c>
      <c r="D518" t="s">
        <v>595</v>
      </c>
      <c r="E518">
        <v>8099035</v>
      </c>
      <c r="F518" t="s">
        <v>115</v>
      </c>
      <c r="G518" t="s">
        <v>22</v>
      </c>
      <c r="H518" t="s">
        <v>23</v>
      </c>
      <c r="I518" s="1"/>
      <c r="J518" s="1">
        <v>44231</v>
      </c>
      <c r="K518" s="11">
        <f>+Excel_519CONDOR[[#This Row],[Fx.r]]</f>
        <v>44231</v>
      </c>
      <c r="L518" s="1">
        <v>44235</v>
      </c>
      <c r="M518" s="1"/>
      <c r="N518" s="1">
        <v>44833</v>
      </c>
      <c r="O518" s="1">
        <v>44858</v>
      </c>
      <c r="P518" s="1" t="s">
        <v>24</v>
      </c>
      <c r="Q518" t="s">
        <v>24</v>
      </c>
      <c r="R518" t="s">
        <v>25</v>
      </c>
      <c r="S518" t="s">
        <v>3635</v>
      </c>
      <c r="T518" s="5">
        <v>156.96439778804779</v>
      </c>
      <c r="U518" s="5">
        <v>0</v>
      </c>
      <c r="V518" s="5">
        <v>0</v>
      </c>
      <c r="W518" s="5">
        <v>156.96439778804779</v>
      </c>
      <c r="X518" s="6">
        <f>+Excel_519CONDOR[[#This Row],[Ptos.Total]]-Excel_519CONDOR[[#This Row],[Ptos.PO]]</f>
        <v>-31.461590211952227</v>
      </c>
      <c r="Y518" s="6">
        <v>188.42598800000002</v>
      </c>
      <c r="Z518" s="6">
        <v>188.10238799999999</v>
      </c>
      <c r="AA518" s="5">
        <f>+Excel_519CONDOR[[#This Row],[Ptos.Total]]-Excel_519CONDOR[[#This Row],[Ptos.Nilo]]</f>
        <v>-31.1379902119522</v>
      </c>
      <c r="AB518"/>
      <c r="AC518"/>
      <c r="AD518"/>
      <c r="AE518"/>
      <c r="AF518"/>
      <c r="AG518"/>
      <c r="AH518"/>
      <c r="AI518"/>
    </row>
    <row r="519" spans="1:35" x14ac:dyDescent="0.25">
      <c r="A519" t="s">
        <v>391</v>
      </c>
      <c r="B519" t="s">
        <v>103</v>
      </c>
      <c r="C519" t="s">
        <v>392</v>
      </c>
      <c r="D519" t="s">
        <v>596</v>
      </c>
      <c r="E519">
        <v>1932797</v>
      </c>
      <c r="F519" t="s">
        <v>597</v>
      </c>
      <c r="G519" t="s">
        <v>22</v>
      </c>
      <c r="H519" t="s">
        <v>23</v>
      </c>
      <c r="I519" s="1"/>
      <c r="J519" s="1">
        <v>44376</v>
      </c>
      <c r="K519" s="11">
        <f>+Excel_519CONDOR[[#This Row],[Fx.r]]</f>
        <v>44376</v>
      </c>
      <c r="L519" s="1">
        <v>44630</v>
      </c>
      <c r="M519" s="1"/>
      <c r="N519" s="1">
        <v>44875</v>
      </c>
      <c r="O519" s="1">
        <v>44876</v>
      </c>
      <c r="P519" s="1" t="s">
        <v>24</v>
      </c>
      <c r="Q519" t="s">
        <v>24</v>
      </c>
      <c r="R519" t="s">
        <v>25</v>
      </c>
      <c r="S519" t="s">
        <v>3631</v>
      </c>
      <c r="T519" s="5">
        <v>1229.1599881034344</v>
      </c>
      <c r="U519" s="5">
        <v>0</v>
      </c>
      <c r="V519" s="5">
        <v>0</v>
      </c>
      <c r="W519" s="5">
        <v>1229.1599881034344</v>
      </c>
      <c r="X519" s="6">
        <f>+Excel_519CONDOR[[#This Row],[Ptos.Total]]-Excel_519CONDOR[[#This Row],[Ptos.PO]]</f>
        <v>17.068357292034307</v>
      </c>
      <c r="Y519" s="6">
        <v>1212.0916308114001</v>
      </c>
      <c r="Z519" s="6">
        <v>1212.0262970000006</v>
      </c>
      <c r="AA519" s="5">
        <f>+Excel_519CONDOR[[#This Row],[Ptos.Total]]-Excel_519CONDOR[[#This Row],[Ptos.Nilo]]</f>
        <v>17.133691103433875</v>
      </c>
      <c r="AB519"/>
      <c r="AC519"/>
      <c r="AD519"/>
      <c r="AE519"/>
      <c r="AF519"/>
      <c r="AG519"/>
      <c r="AH519"/>
      <c r="AI519"/>
    </row>
    <row r="520" spans="1:35" x14ac:dyDescent="0.25">
      <c r="A520" t="s">
        <v>391</v>
      </c>
      <c r="B520" t="s">
        <v>436</v>
      </c>
      <c r="C520" t="s">
        <v>392</v>
      </c>
      <c r="D520" t="s">
        <v>598</v>
      </c>
      <c r="E520">
        <v>8204026</v>
      </c>
      <c r="F520" t="s">
        <v>438</v>
      </c>
      <c r="G520" t="s">
        <v>70</v>
      </c>
      <c r="H520" t="s">
        <v>71</v>
      </c>
      <c r="I520" s="1"/>
      <c r="J520" s="1">
        <v>44240</v>
      </c>
      <c r="K520" s="11">
        <f>+Excel_519CONDOR[[#This Row],[Fx.r]]</f>
        <v>44240</v>
      </c>
      <c r="L520" s="1">
        <v>44242</v>
      </c>
      <c r="M520" s="1"/>
      <c r="N520" s="1">
        <v>44327</v>
      </c>
      <c r="O520" s="1">
        <v>44372</v>
      </c>
      <c r="P520" s="1" t="s">
        <v>24</v>
      </c>
      <c r="Q520" t="s">
        <v>24</v>
      </c>
      <c r="R520" t="s">
        <v>25</v>
      </c>
      <c r="S520" t="s">
        <v>3631</v>
      </c>
      <c r="T520" s="5">
        <v>25.3811996281147</v>
      </c>
      <c r="U520" s="5">
        <v>0</v>
      </c>
      <c r="V520" s="5">
        <v>6</v>
      </c>
      <c r="W520" s="5">
        <v>31.3811996281147</v>
      </c>
      <c r="X520" s="6">
        <f>+Excel_519CONDOR[[#This Row],[Ptos.Total]]-Excel_519CONDOR[[#This Row],[Ptos.PO]]</f>
        <v>27.781199628114699</v>
      </c>
      <c r="Y520" s="6">
        <v>3.5999999999999996</v>
      </c>
      <c r="Z520" s="6">
        <v>3.5999999999999996</v>
      </c>
      <c r="AA520" s="5">
        <f>+Excel_519CONDOR[[#This Row],[Ptos.Total]]-Excel_519CONDOR[[#This Row],[Ptos.Nilo]]</f>
        <v>27.781199628114699</v>
      </c>
      <c r="AB520"/>
      <c r="AC520"/>
      <c r="AD520"/>
      <c r="AE520"/>
      <c r="AF520"/>
      <c r="AG520"/>
      <c r="AH520"/>
      <c r="AI520"/>
    </row>
    <row r="521" spans="1:35" x14ac:dyDescent="0.25">
      <c r="A521" t="s">
        <v>391</v>
      </c>
      <c r="B521" t="s">
        <v>79</v>
      </c>
      <c r="C521" t="s">
        <v>392</v>
      </c>
      <c r="D521" t="s">
        <v>599</v>
      </c>
      <c r="E521">
        <v>8154369</v>
      </c>
      <c r="F521" t="s">
        <v>600</v>
      </c>
      <c r="G521" t="s">
        <v>70</v>
      </c>
      <c r="H521" t="s">
        <v>71</v>
      </c>
      <c r="I521" s="1"/>
      <c r="J521" s="1">
        <v>45100</v>
      </c>
      <c r="K521" s="11">
        <f>+Excel_519CONDOR[[#This Row],[Fx.r]]</f>
        <v>45100</v>
      </c>
      <c r="M521" s="1"/>
      <c r="N521" s="1">
        <v>45334</v>
      </c>
      <c r="O521" s="1">
        <v>45425</v>
      </c>
      <c r="P521" s="1" t="s">
        <v>24</v>
      </c>
      <c r="Q521" t="s">
        <v>24</v>
      </c>
      <c r="R521" t="s">
        <v>25</v>
      </c>
      <c r="S521" t="s">
        <v>25</v>
      </c>
      <c r="T521" s="5">
        <v>1578.925706923008</v>
      </c>
      <c r="U521" s="5">
        <v>8.4279997944831848</v>
      </c>
      <c r="V521" s="5">
        <v>95.431996583938599</v>
      </c>
      <c r="W521" s="5">
        <v>1682.7857033014297</v>
      </c>
      <c r="X521" s="6">
        <f>+Excel_519CONDOR[[#This Row],[Ptos.Total]]-Excel_519CONDOR[[#This Row],[Ptos.PO]]</f>
        <v>1638.4683033014298</v>
      </c>
      <c r="Y521" s="6">
        <v>44.317399999999999</v>
      </c>
      <c r="Z521" s="6">
        <v>44.317400000000006</v>
      </c>
      <c r="AA521" s="5">
        <f>+Excel_519CONDOR[[#This Row],[Ptos.Total]]-Excel_519CONDOR[[#This Row],[Ptos.Nilo]]</f>
        <v>1638.4683033014298</v>
      </c>
      <c r="AB521"/>
      <c r="AC521"/>
      <c r="AD521"/>
      <c r="AE521"/>
      <c r="AF521"/>
      <c r="AG521"/>
      <c r="AH521"/>
      <c r="AI521"/>
    </row>
    <row r="522" spans="1:35" x14ac:dyDescent="0.25">
      <c r="A522" t="s">
        <v>391</v>
      </c>
      <c r="B522" t="s">
        <v>436</v>
      </c>
      <c r="C522" t="s">
        <v>392</v>
      </c>
      <c r="D522" t="s">
        <v>601</v>
      </c>
      <c r="E522">
        <v>8206493</v>
      </c>
      <c r="F522" t="s">
        <v>602</v>
      </c>
      <c r="G522" t="s">
        <v>70</v>
      </c>
      <c r="H522" t="s">
        <v>70</v>
      </c>
      <c r="I522" s="1"/>
      <c r="J522" s="1">
        <v>44299</v>
      </c>
      <c r="K522" s="11">
        <f>+Excel_519CONDOR[[#This Row],[Fx.r]]</f>
        <v>44299</v>
      </c>
      <c r="L522" s="1">
        <v>44410</v>
      </c>
      <c r="M522" s="1"/>
      <c r="O522" s="1"/>
      <c r="P522" s="1" t="s">
        <v>24</v>
      </c>
      <c r="Q522" t="s">
        <v>24</v>
      </c>
      <c r="R522" t="s">
        <v>25</v>
      </c>
      <c r="S522" t="s">
        <v>3635</v>
      </c>
      <c r="T522" s="5">
        <v>92.000301640480757</v>
      </c>
      <c r="U522" s="5">
        <v>0</v>
      </c>
      <c r="V522" s="5">
        <v>6</v>
      </c>
      <c r="W522" s="5">
        <v>98.000301640480757</v>
      </c>
      <c r="X522" s="6">
        <f>+Excel_519CONDOR[[#This Row],[Ptos.Total]]-Excel_519CONDOR[[#This Row],[Ptos.PO]]</f>
        <v>90.536301640480758</v>
      </c>
      <c r="Y522" s="6">
        <v>7.4639999999999995</v>
      </c>
      <c r="Z522" s="6">
        <v>3.5999999999999996</v>
      </c>
      <c r="AA522" s="5">
        <f>+Excel_519CONDOR[[#This Row],[Ptos.Total]]-Excel_519CONDOR[[#This Row],[Ptos.Nilo]]</f>
        <v>94.400301640480762</v>
      </c>
      <c r="AB522"/>
      <c r="AC522"/>
      <c r="AD522"/>
      <c r="AE522"/>
      <c r="AF522"/>
      <c r="AG522"/>
      <c r="AH522"/>
      <c r="AI522"/>
    </row>
    <row r="523" spans="1:35" x14ac:dyDescent="0.25">
      <c r="A523" t="s">
        <v>391</v>
      </c>
      <c r="B523" t="s">
        <v>79</v>
      </c>
      <c r="C523" t="s">
        <v>392</v>
      </c>
      <c r="D523" t="s">
        <v>603</v>
      </c>
      <c r="E523">
        <v>8082259</v>
      </c>
      <c r="F523" t="s">
        <v>324</v>
      </c>
      <c r="G523" t="s">
        <v>22</v>
      </c>
      <c r="H523" t="s">
        <v>23</v>
      </c>
      <c r="I523" s="1"/>
      <c r="J523" s="1">
        <v>44280</v>
      </c>
      <c r="K523" s="11">
        <f>+Excel_519CONDOR[[#This Row],[Fx.r]]</f>
        <v>44280</v>
      </c>
      <c r="L523" s="1">
        <v>44308</v>
      </c>
      <c r="M523" s="1"/>
      <c r="N523" s="1">
        <v>44461</v>
      </c>
      <c r="O523" s="1">
        <v>44477</v>
      </c>
      <c r="P523" s="1" t="s">
        <v>24</v>
      </c>
      <c r="Q523" t="s">
        <v>24</v>
      </c>
      <c r="R523" t="s">
        <v>25</v>
      </c>
      <c r="S523" t="s">
        <v>3631</v>
      </c>
      <c r="T523" s="5">
        <v>308.55449669063091</v>
      </c>
      <c r="U523" s="5">
        <v>0.34999999403953552</v>
      </c>
      <c r="V523" s="5">
        <v>95.431996583938599</v>
      </c>
      <c r="W523" s="5">
        <v>404.33649326860905</v>
      </c>
      <c r="X523" s="6">
        <f>+Excel_519CONDOR[[#This Row],[Ptos.Total]]-Excel_519CONDOR[[#This Row],[Ptos.PO]]</f>
        <v>125.03999162049303</v>
      </c>
      <c r="Y523" s="6">
        <v>279.29650164811602</v>
      </c>
      <c r="Z523" s="6">
        <v>273.11650000000003</v>
      </c>
      <c r="AA523" s="5">
        <f>+Excel_519CONDOR[[#This Row],[Ptos.Total]]-Excel_519CONDOR[[#This Row],[Ptos.Nilo]]</f>
        <v>131.21999326860902</v>
      </c>
      <c r="AB523"/>
      <c r="AC523"/>
      <c r="AD523"/>
      <c r="AE523"/>
      <c r="AF523"/>
      <c r="AG523"/>
      <c r="AH523"/>
      <c r="AI523"/>
    </row>
    <row r="524" spans="1:35" x14ac:dyDescent="0.25">
      <c r="A524" t="s">
        <v>391</v>
      </c>
      <c r="B524" t="s">
        <v>436</v>
      </c>
      <c r="C524" t="s">
        <v>392</v>
      </c>
      <c r="D524" t="s">
        <v>604</v>
      </c>
      <c r="E524">
        <v>8209705</v>
      </c>
      <c r="F524" t="s">
        <v>83</v>
      </c>
      <c r="G524" t="s">
        <v>22</v>
      </c>
      <c r="H524" t="s">
        <v>23</v>
      </c>
      <c r="I524" s="1"/>
      <c r="J524" s="1">
        <v>44253</v>
      </c>
      <c r="K524" s="11">
        <f>+Excel_519CONDOR[[#This Row],[Fx.r]]</f>
        <v>44253</v>
      </c>
      <c r="L524" s="1">
        <v>44256</v>
      </c>
      <c r="M524" s="1"/>
      <c r="N524" s="1">
        <v>44273</v>
      </c>
      <c r="O524" s="1">
        <v>44281</v>
      </c>
      <c r="P524" s="1" t="s">
        <v>24</v>
      </c>
      <c r="Q524" t="s">
        <v>24</v>
      </c>
      <c r="R524" t="s">
        <v>25</v>
      </c>
      <c r="S524" t="s">
        <v>3646</v>
      </c>
      <c r="T524" s="5">
        <v>20.835500482469797</v>
      </c>
      <c r="U524" s="5">
        <v>0</v>
      </c>
      <c r="V524" s="5">
        <v>6</v>
      </c>
      <c r="W524" s="5">
        <v>26.835500482469797</v>
      </c>
      <c r="X524" s="6">
        <f>+Excel_519CONDOR[[#This Row],[Ptos.Total]]-Excel_519CONDOR[[#This Row],[Ptos.PO]]</f>
        <v>-3.5729995175301994</v>
      </c>
      <c r="Y524" s="6">
        <v>30.408499999999997</v>
      </c>
      <c r="Z524" s="6">
        <v>30.408499999999997</v>
      </c>
      <c r="AA524" s="5">
        <f>+Excel_519CONDOR[[#This Row],[Ptos.Total]]-Excel_519CONDOR[[#This Row],[Ptos.Nilo]]</f>
        <v>-3.5729995175301994</v>
      </c>
      <c r="AB524"/>
      <c r="AC524"/>
      <c r="AD524"/>
      <c r="AE524"/>
      <c r="AF524"/>
      <c r="AG524"/>
      <c r="AH524"/>
      <c r="AI524"/>
    </row>
    <row r="525" spans="1:35" x14ac:dyDescent="0.25">
      <c r="A525" t="s">
        <v>391</v>
      </c>
      <c r="B525" t="s">
        <v>414</v>
      </c>
      <c r="C525" t="s">
        <v>392</v>
      </c>
      <c r="D525" t="s">
        <v>3647</v>
      </c>
      <c r="E525">
        <v>7777777</v>
      </c>
      <c r="G525" t="s">
        <v>3557</v>
      </c>
      <c r="H525" t="s">
        <v>3557</v>
      </c>
      <c r="I525" s="1"/>
      <c r="J525" s="1"/>
      <c r="K525" s="11">
        <f>+Excel_519CONDOR[[#This Row],[Fx.r]]</f>
        <v>0</v>
      </c>
      <c r="M525" s="1"/>
      <c r="O525" s="1"/>
      <c r="P525" s="1" t="s">
        <v>24</v>
      </c>
      <c r="Q525" t="s">
        <v>25</v>
      </c>
      <c r="R525" t="s">
        <v>25</v>
      </c>
      <c r="S525" t="s">
        <v>24</v>
      </c>
      <c r="T525" s="5">
        <v>0</v>
      </c>
      <c r="U525" s="5">
        <v>0</v>
      </c>
      <c r="V525" s="5">
        <v>0</v>
      </c>
      <c r="W525" s="5">
        <v>0</v>
      </c>
      <c r="X525" s="6">
        <f>+Excel_519CONDOR[[#This Row],[Ptos.Total]]-Excel_519CONDOR[[#This Row],[Ptos.PO]]</f>
        <v>0</v>
      </c>
      <c r="Y525" s="6">
        <v>0</v>
      </c>
      <c r="Z525" s="6">
        <v>0</v>
      </c>
      <c r="AA525" s="5">
        <f>+Excel_519CONDOR[[#This Row],[Ptos.Total]]-Excel_519CONDOR[[#This Row],[Ptos.Nilo]]</f>
        <v>0</v>
      </c>
      <c r="AB525"/>
      <c r="AC525"/>
      <c r="AD525"/>
      <c r="AE525"/>
      <c r="AF525"/>
      <c r="AG525"/>
      <c r="AH525"/>
      <c r="AI525"/>
    </row>
    <row r="526" spans="1:35" x14ac:dyDescent="0.25">
      <c r="A526" t="s">
        <v>391</v>
      </c>
      <c r="B526" t="s">
        <v>436</v>
      </c>
      <c r="C526" t="s">
        <v>392</v>
      </c>
      <c r="D526" t="s">
        <v>605</v>
      </c>
      <c r="E526">
        <v>8211071</v>
      </c>
      <c r="F526" t="s">
        <v>83</v>
      </c>
      <c r="G526" t="s">
        <v>22</v>
      </c>
      <c r="H526" t="s">
        <v>23</v>
      </c>
      <c r="I526" s="1"/>
      <c r="J526" s="1">
        <v>44258</v>
      </c>
      <c r="K526" s="11">
        <f>+Excel_519CONDOR[[#This Row],[Fx.r]]</f>
        <v>44258</v>
      </c>
      <c r="L526" s="1">
        <v>44260</v>
      </c>
      <c r="M526" s="1"/>
      <c r="N526" s="1">
        <v>44293</v>
      </c>
      <c r="O526" s="1">
        <v>44300</v>
      </c>
      <c r="P526" s="1" t="s">
        <v>24</v>
      </c>
      <c r="Q526" t="s">
        <v>24</v>
      </c>
      <c r="R526" t="s">
        <v>25</v>
      </c>
      <c r="S526" t="s">
        <v>3635</v>
      </c>
      <c r="T526" s="5">
        <v>35.363099470734596</v>
      </c>
      <c r="U526" s="5">
        <v>0</v>
      </c>
      <c r="V526" s="5">
        <v>6</v>
      </c>
      <c r="W526" s="5">
        <v>41.363099470734596</v>
      </c>
      <c r="X526" s="6">
        <f>+Excel_519CONDOR[[#This Row],[Ptos.Total]]-Excel_519CONDOR[[#This Row],[Ptos.PO]]</f>
        <v>-29.02920052926541</v>
      </c>
      <c r="Y526" s="6">
        <v>70.392300000000006</v>
      </c>
      <c r="Z526" s="6">
        <v>70.392299999999992</v>
      </c>
      <c r="AA526" s="5">
        <f>+Excel_519CONDOR[[#This Row],[Ptos.Total]]-Excel_519CONDOR[[#This Row],[Ptos.Nilo]]</f>
        <v>-29.029200529265395</v>
      </c>
      <c r="AB526"/>
      <c r="AC526"/>
      <c r="AD526"/>
      <c r="AE526"/>
      <c r="AF526"/>
      <c r="AG526"/>
      <c r="AH526"/>
      <c r="AI526"/>
    </row>
    <row r="527" spans="1:35" x14ac:dyDescent="0.25">
      <c r="A527" t="s">
        <v>391</v>
      </c>
      <c r="B527" t="s">
        <v>79</v>
      </c>
      <c r="C527" t="s">
        <v>392</v>
      </c>
      <c r="D527" t="s">
        <v>606</v>
      </c>
      <c r="E527">
        <v>8154374</v>
      </c>
      <c r="F527" t="s">
        <v>115</v>
      </c>
      <c r="G527" t="s">
        <v>22</v>
      </c>
      <c r="H527" t="s">
        <v>23</v>
      </c>
      <c r="I527" s="1"/>
      <c r="J527" s="1">
        <v>44328</v>
      </c>
      <c r="K527" s="11">
        <f>+Excel_519CONDOR[[#This Row],[Fx.r]]</f>
        <v>44328</v>
      </c>
      <c r="L527" s="1">
        <v>44333</v>
      </c>
      <c r="M527" s="1"/>
      <c r="N527" s="1">
        <v>44651</v>
      </c>
      <c r="O527" s="1">
        <v>44658</v>
      </c>
      <c r="P527" s="1" t="s">
        <v>24</v>
      </c>
      <c r="Q527" t="s">
        <v>24</v>
      </c>
      <c r="R527" t="s">
        <v>25</v>
      </c>
      <c r="S527" t="s">
        <v>3635</v>
      </c>
      <c r="T527" s="5">
        <v>39.878199428319931</v>
      </c>
      <c r="U527" s="5">
        <v>0</v>
      </c>
      <c r="V527" s="5">
        <v>0</v>
      </c>
      <c r="W527" s="5">
        <v>39.878199428319931</v>
      </c>
      <c r="X527" s="6">
        <f>+Excel_519CONDOR[[#This Row],[Ptos.Total]]-Excel_519CONDOR[[#This Row],[Ptos.PO]]</f>
        <v>-9.5072465716800707</v>
      </c>
      <c r="Y527" s="6">
        <v>49.385446000000002</v>
      </c>
      <c r="Z527" s="6">
        <v>49.385446000000002</v>
      </c>
      <c r="AA527" s="5">
        <f>+Excel_519CONDOR[[#This Row],[Ptos.Total]]-Excel_519CONDOR[[#This Row],[Ptos.Nilo]]</f>
        <v>-9.5072465716800707</v>
      </c>
      <c r="AB527"/>
      <c r="AC527"/>
      <c r="AD527"/>
      <c r="AE527"/>
      <c r="AF527"/>
      <c r="AG527"/>
      <c r="AH527"/>
      <c r="AI527"/>
    </row>
    <row r="528" spans="1:35" x14ac:dyDescent="0.25">
      <c r="A528" t="s">
        <v>391</v>
      </c>
      <c r="B528" t="s">
        <v>436</v>
      </c>
      <c r="C528" t="s">
        <v>392</v>
      </c>
      <c r="D528" t="s">
        <v>607</v>
      </c>
      <c r="E528">
        <v>8213807</v>
      </c>
      <c r="F528" t="s">
        <v>438</v>
      </c>
      <c r="G528" t="s">
        <v>70</v>
      </c>
      <c r="H528" t="s">
        <v>71</v>
      </c>
      <c r="I528" s="1"/>
      <c r="J528" s="1">
        <v>44265</v>
      </c>
      <c r="K528" s="11">
        <f>+Excel_519CONDOR[[#This Row],[Fx.r]]</f>
        <v>44265</v>
      </c>
      <c r="L528" s="1">
        <v>44277</v>
      </c>
      <c r="M528" s="1"/>
      <c r="N528" s="1">
        <v>44306</v>
      </c>
      <c r="O528" s="1">
        <v>44372</v>
      </c>
      <c r="P528" s="1" t="s">
        <v>24</v>
      </c>
      <c r="Q528" t="s">
        <v>24</v>
      </c>
      <c r="R528" t="s">
        <v>25</v>
      </c>
      <c r="S528" t="s">
        <v>3632</v>
      </c>
      <c r="T528" s="5">
        <v>18.132199853658676</v>
      </c>
      <c r="U528" s="5">
        <v>0</v>
      </c>
      <c r="V528" s="5">
        <v>6</v>
      </c>
      <c r="W528" s="5">
        <v>24.132199853658676</v>
      </c>
      <c r="X528" s="6">
        <f>+Excel_519CONDOR[[#This Row],[Ptos.Total]]-Excel_519CONDOR[[#This Row],[Ptos.PO]]</f>
        <v>20.532199853658675</v>
      </c>
      <c r="Y528" s="6">
        <v>3.5999999999999996</v>
      </c>
      <c r="Z528" s="6">
        <v>3.5999999999999996</v>
      </c>
      <c r="AA528" s="5">
        <f>+Excel_519CONDOR[[#This Row],[Ptos.Total]]-Excel_519CONDOR[[#This Row],[Ptos.Nilo]]</f>
        <v>20.532199853658675</v>
      </c>
      <c r="AB528"/>
      <c r="AC528"/>
      <c r="AD528"/>
      <c r="AE528"/>
      <c r="AF528"/>
      <c r="AG528"/>
      <c r="AH528"/>
      <c r="AI528"/>
    </row>
    <row r="529" spans="1:35" x14ac:dyDescent="0.25">
      <c r="A529" t="s">
        <v>391</v>
      </c>
      <c r="B529" t="s">
        <v>436</v>
      </c>
      <c r="C529" t="s">
        <v>392</v>
      </c>
      <c r="D529" t="s">
        <v>608</v>
      </c>
      <c r="E529">
        <v>8214217</v>
      </c>
      <c r="F529" t="s">
        <v>83</v>
      </c>
      <c r="G529" t="s">
        <v>22</v>
      </c>
      <c r="H529" t="s">
        <v>23</v>
      </c>
      <c r="I529" s="1"/>
      <c r="J529" s="1">
        <v>44266</v>
      </c>
      <c r="K529" s="11">
        <f>+Excel_519CONDOR[[#This Row],[Fx.r]]</f>
        <v>44266</v>
      </c>
      <c r="L529" s="1">
        <v>44270</v>
      </c>
      <c r="M529" s="1"/>
      <c r="N529" s="1">
        <v>44293</v>
      </c>
      <c r="O529" s="1">
        <v>44300</v>
      </c>
      <c r="P529" s="1" t="s">
        <v>24</v>
      </c>
      <c r="Q529" t="s">
        <v>24</v>
      </c>
      <c r="R529" t="s">
        <v>25</v>
      </c>
      <c r="S529" t="s">
        <v>3646</v>
      </c>
      <c r="T529" s="5">
        <v>26.010100569576025</v>
      </c>
      <c r="U529" s="5">
        <v>0</v>
      </c>
      <c r="V529" s="5">
        <v>6</v>
      </c>
      <c r="W529" s="5">
        <v>32.010100569576025</v>
      </c>
      <c r="X529" s="6">
        <f>+Excel_519CONDOR[[#This Row],[Ptos.Total]]-Excel_519CONDOR[[#This Row],[Ptos.PO]]</f>
        <v>-14.881999430423974</v>
      </c>
      <c r="Y529" s="6">
        <v>46.892099999999999</v>
      </c>
      <c r="Z529" s="6">
        <v>46.892099999999992</v>
      </c>
      <c r="AA529" s="5">
        <f>+Excel_519CONDOR[[#This Row],[Ptos.Total]]-Excel_519CONDOR[[#This Row],[Ptos.Nilo]]</f>
        <v>-14.881999430423967</v>
      </c>
      <c r="AB529"/>
      <c r="AC529"/>
      <c r="AD529"/>
      <c r="AE529"/>
      <c r="AF529"/>
      <c r="AG529"/>
      <c r="AH529"/>
      <c r="AI529"/>
    </row>
    <row r="530" spans="1:35" x14ac:dyDescent="0.25">
      <c r="A530" t="s">
        <v>391</v>
      </c>
      <c r="B530" t="s">
        <v>436</v>
      </c>
      <c r="C530" t="s">
        <v>392</v>
      </c>
      <c r="D530" t="s">
        <v>609</v>
      </c>
      <c r="E530">
        <v>8214834</v>
      </c>
      <c r="F530" t="s">
        <v>83</v>
      </c>
      <c r="G530" t="s">
        <v>22</v>
      </c>
      <c r="H530" t="s">
        <v>23</v>
      </c>
      <c r="I530" s="1"/>
      <c r="J530" s="1">
        <v>44270</v>
      </c>
      <c r="K530" s="11">
        <f>+Excel_519CONDOR[[#This Row],[Fx.r]]</f>
        <v>44270</v>
      </c>
      <c r="L530" s="1">
        <v>44271</v>
      </c>
      <c r="M530" s="1"/>
      <c r="N530" s="1">
        <v>44298</v>
      </c>
      <c r="O530" s="1">
        <v>44302</v>
      </c>
      <c r="P530" s="1" t="s">
        <v>24</v>
      </c>
      <c r="Q530" t="s">
        <v>24</v>
      </c>
      <c r="R530" t="s">
        <v>25</v>
      </c>
      <c r="S530" t="s">
        <v>3646</v>
      </c>
      <c r="T530" s="5">
        <v>26.240300167351961</v>
      </c>
      <c r="U530" s="5">
        <v>0</v>
      </c>
      <c r="V530" s="5">
        <v>6</v>
      </c>
      <c r="W530" s="5">
        <v>32.240300167351961</v>
      </c>
      <c r="X530" s="6">
        <f>+Excel_519CONDOR[[#This Row],[Ptos.Total]]-Excel_519CONDOR[[#This Row],[Ptos.PO]]</f>
        <v>-5.4483998326480361</v>
      </c>
      <c r="Y530" s="6">
        <v>37.688699999999997</v>
      </c>
      <c r="Z530" s="6">
        <v>37.688700000000004</v>
      </c>
      <c r="AA530" s="5">
        <f>+Excel_519CONDOR[[#This Row],[Ptos.Total]]-Excel_519CONDOR[[#This Row],[Ptos.Nilo]]</f>
        <v>-5.4483998326480432</v>
      </c>
      <c r="AB530"/>
      <c r="AC530"/>
      <c r="AD530"/>
      <c r="AE530"/>
      <c r="AF530"/>
      <c r="AG530"/>
      <c r="AH530"/>
      <c r="AI530"/>
    </row>
    <row r="531" spans="1:35" x14ac:dyDescent="0.25">
      <c r="A531" t="s">
        <v>391</v>
      </c>
      <c r="B531" t="s">
        <v>79</v>
      </c>
      <c r="C531" t="s">
        <v>392</v>
      </c>
      <c r="D531" t="s">
        <v>610</v>
      </c>
      <c r="E531">
        <v>1935646</v>
      </c>
      <c r="F531" t="s">
        <v>142</v>
      </c>
      <c r="G531" t="s">
        <v>29</v>
      </c>
      <c r="H531" t="s">
        <v>30</v>
      </c>
      <c r="I531" s="1">
        <v>44355</v>
      </c>
      <c r="J531" s="1">
        <v>44364</v>
      </c>
      <c r="K531" s="11">
        <f>+Excel_519CONDOR[[#This Row],[Fx.r]]</f>
        <v>44364</v>
      </c>
      <c r="L531" s="1">
        <v>44392</v>
      </c>
      <c r="M531" s="1"/>
      <c r="N531" s="1">
        <v>44610</v>
      </c>
      <c r="O531" s="1">
        <v>44628</v>
      </c>
      <c r="P531" s="1" t="s">
        <v>24</v>
      </c>
      <c r="Q531" t="s">
        <v>24</v>
      </c>
      <c r="R531" t="s">
        <v>24</v>
      </c>
      <c r="S531" t="s">
        <v>3638</v>
      </c>
      <c r="T531" s="5">
        <v>469.9400019608438</v>
      </c>
      <c r="U531" s="5">
        <v>88.919997155666351</v>
      </c>
      <c r="V531" s="5">
        <v>124.92000144720078</v>
      </c>
      <c r="W531" s="5">
        <v>683.78000056371093</v>
      </c>
      <c r="X531" s="6">
        <f>+Excel_519CONDOR[[#This Row],[Ptos.Total]]-Excel_519CONDOR[[#This Row],[Ptos.PO]]</f>
        <v>255.77217960376527</v>
      </c>
      <c r="Y531" s="6">
        <v>428.00782095994566</v>
      </c>
      <c r="Z531" s="6">
        <v>428.00782100000015</v>
      </c>
      <c r="AA531" s="5">
        <f>+Excel_519CONDOR[[#This Row],[Ptos.Total]]-Excel_519CONDOR[[#This Row],[Ptos.Nilo]]</f>
        <v>255.77217956371078</v>
      </c>
      <c r="AB531"/>
      <c r="AC531"/>
      <c r="AD531"/>
      <c r="AE531"/>
      <c r="AF531"/>
      <c r="AG531"/>
      <c r="AH531"/>
      <c r="AI531"/>
    </row>
    <row r="532" spans="1:35" x14ac:dyDescent="0.25">
      <c r="A532" t="s">
        <v>391</v>
      </c>
      <c r="B532" t="s">
        <v>79</v>
      </c>
      <c r="C532" t="s">
        <v>392</v>
      </c>
      <c r="D532" t="s">
        <v>611</v>
      </c>
      <c r="E532">
        <v>1935699</v>
      </c>
      <c r="F532" t="s">
        <v>121</v>
      </c>
      <c r="G532" t="s">
        <v>22</v>
      </c>
      <c r="H532" t="s">
        <v>23</v>
      </c>
      <c r="I532" s="1">
        <v>44362</v>
      </c>
      <c r="J532" s="1">
        <v>44368</v>
      </c>
      <c r="K532" s="11">
        <f>+Excel_519CONDOR[[#This Row],[Fx.r]]</f>
        <v>44368</v>
      </c>
      <c r="L532" s="1">
        <v>44392</v>
      </c>
      <c r="M532" s="1"/>
      <c r="N532" s="1">
        <v>44545</v>
      </c>
      <c r="O532" s="1">
        <v>44578</v>
      </c>
      <c r="P532" s="1" t="s">
        <v>24</v>
      </c>
      <c r="Q532" t="s">
        <v>24</v>
      </c>
      <c r="R532" t="s">
        <v>24</v>
      </c>
      <c r="S532" t="s">
        <v>3631</v>
      </c>
      <c r="T532" s="5">
        <v>379.60000283271074</v>
      </c>
      <c r="U532" s="5">
        <v>80.899997413158417</v>
      </c>
      <c r="V532" s="5">
        <v>113.79000133275986</v>
      </c>
      <c r="W532" s="5">
        <v>574.29000157862902</v>
      </c>
      <c r="X532" s="6">
        <f>+Excel_519CONDOR[[#This Row],[Ptos.Total]]-Excel_519CONDOR[[#This Row],[Ptos.PO]]</f>
        <v>104.44469755849872</v>
      </c>
      <c r="Y532" s="6">
        <v>469.8453040201303</v>
      </c>
      <c r="Z532" s="6">
        <v>469.84529999999995</v>
      </c>
      <c r="AA532" s="5">
        <f>+Excel_519CONDOR[[#This Row],[Ptos.Total]]-Excel_519CONDOR[[#This Row],[Ptos.Nilo]]</f>
        <v>104.44470157862906</v>
      </c>
      <c r="AB532"/>
      <c r="AC532"/>
      <c r="AD532"/>
      <c r="AE532"/>
      <c r="AF532"/>
      <c r="AG532"/>
      <c r="AH532"/>
      <c r="AI532"/>
    </row>
    <row r="533" spans="1:35" x14ac:dyDescent="0.25">
      <c r="A533" t="s">
        <v>391</v>
      </c>
      <c r="B533" t="s">
        <v>79</v>
      </c>
      <c r="C533" t="s">
        <v>392</v>
      </c>
      <c r="D533" t="s">
        <v>612</v>
      </c>
      <c r="E533">
        <v>1935695</v>
      </c>
      <c r="F533" t="s">
        <v>121</v>
      </c>
      <c r="G533" t="s">
        <v>22</v>
      </c>
      <c r="H533" t="s">
        <v>23</v>
      </c>
      <c r="I533" s="1">
        <v>44362</v>
      </c>
      <c r="J533" s="1">
        <v>44409</v>
      </c>
      <c r="K533" s="11">
        <f>+Excel_519CONDOR[[#This Row],[Fx.r]]</f>
        <v>44409</v>
      </c>
      <c r="L533" s="1">
        <v>44440</v>
      </c>
      <c r="M533" s="1"/>
      <c r="N533" s="1">
        <v>44650</v>
      </c>
      <c r="O533" s="1">
        <v>44678</v>
      </c>
      <c r="P533" s="1" t="s">
        <v>24</v>
      </c>
      <c r="Q533" t="s">
        <v>24</v>
      </c>
      <c r="R533" t="s">
        <v>24</v>
      </c>
      <c r="S533" t="s">
        <v>3631</v>
      </c>
      <c r="T533" s="5">
        <v>279.10000132210553</v>
      </c>
      <c r="U533" s="5">
        <v>56.839998185634613</v>
      </c>
      <c r="V533" s="5">
        <v>83.120000958442688</v>
      </c>
      <c r="W533" s="5">
        <v>419.06000046618283</v>
      </c>
      <c r="X533" s="6">
        <f>+Excel_519CONDOR[[#This Row],[Ptos.Total]]-Excel_519CONDOR[[#This Row],[Ptos.PO]]</f>
        <v>183.95026478525932</v>
      </c>
      <c r="Y533" s="6">
        <v>235.10973568092351</v>
      </c>
      <c r="Z533" s="6">
        <v>235.10973499999997</v>
      </c>
      <c r="AA533" s="5">
        <f>+Excel_519CONDOR[[#This Row],[Ptos.Total]]-Excel_519CONDOR[[#This Row],[Ptos.Nilo]]</f>
        <v>183.95026546618286</v>
      </c>
      <c r="AB533"/>
      <c r="AC533"/>
      <c r="AD533"/>
      <c r="AE533"/>
      <c r="AF533"/>
      <c r="AG533"/>
      <c r="AH533"/>
      <c r="AI533"/>
    </row>
    <row r="534" spans="1:35" x14ac:dyDescent="0.25">
      <c r="A534" t="s">
        <v>391</v>
      </c>
      <c r="B534" t="s">
        <v>79</v>
      </c>
      <c r="C534" t="s">
        <v>392</v>
      </c>
      <c r="D534" t="s">
        <v>613</v>
      </c>
      <c r="E534">
        <v>1935688</v>
      </c>
      <c r="F534" t="s">
        <v>142</v>
      </c>
      <c r="G534" t="s">
        <v>29</v>
      </c>
      <c r="H534" t="s">
        <v>30</v>
      </c>
      <c r="I534" s="1">
        <v>44362</v>
      </c>
      <c r="J534" s="1">
        <v>44402</v>
      </c>
      <c r="K534" s="11">
        <f>+Excel_519CONDOR[[#This Row],[Fx.r]]</f>
        <v>44402</v>
      </c>
      <c r="L534" s="1">
        <v>44440</v>
      </c>
      <c r="M534" s="1"/>
      <c r="N534" s="1">
        <v>44590</v>
      </c>
      <c r="O534" s="1">
        <v>44609</v>
      </c>
      <c r="P534" s="1" t="s">
        <v>24</v>
      </c>
      <c r="Q534" t="s">
        <v>24</v>
      </c>
      <c r="R534" t="s">
        <v>24</v>
      </c>
      <c r="S534" t="s">
        <v>3631</v>
      </c>
      <c r="T534" s="5">
        <v>451.41000352054834</v>
      </c>
      <c r="U534" s="5">
        <v>140.34999549388885</v>
      </c>
      <c r="V534" s="5">
        <v>155.28000181913376</v>
      </c>
      <c r="W534" s="5">
        <v>747.04000083357096</v>
      </c>
      <c r="X534" s="6">
        <f>+Excel_519CONDOR[[#This Row],[Ptos.Total]]-Excel_519CONDOR[[#This Row],[Ptos.PO]]</f>
        <v>189.61128587362521</v>
      </c>
      <c r="Y534" s="6">
        <v>557.42871495994575</v>
      </c>
      <c r="Z534" s="6">
        <v>557.42871500000012</v>
      </c>
      <c r="AA534" s="5">
        <f>+Excel_519CONDOR[[#This Row],[Ptos.Total]]-Excel_519CONDOR[[#This Row],[Ptos.Nilo]]</f>
        <v>189.61128583357083</v>
      </c>
      <c r="AB534"/>
      <c r="AC534"/>
      <c r="AD534"/>
      <c r="AE534"/>
      <c r="AF534"/>
      <c r="AG534"/>
      <c r="AH534"/>
      <c r="AI534"/>
    </row>
    <row r="535" spans="1:35" x14ac:dyDescent="0.25">
      <c r="A535" t="s">
        <v>391</v>
      </c>
      <c r="B535" t="s">
        <v>79</v>
      </c>
      <c r="C535" t="s">
        <v>392</v>
      </c>
      <c r="D535" t="s">
        <v>614</v>
      </c>
      <c r="E535">
        <v>1935686</v>
      </c>
      <c r="F535" t="s">
        <v>142</v>
      </c>
      <c r="G535" t="s">
        <v>29</v>
      </c>
      <c r="H535" t="s">
        <v>30</v>
      </c>
      <c r="I535" s="1">
        <v>44362</v>
      </c>
      <c r="J535" s="1">
        <v>44374</v>
      </c>
      <c r="K535" s="11">
        <f>+Excel_519CONDOR[[#This Row],[Fx.r]]</f>
        <v>44374</v>
      </c>
      <c r="L535" s="1">
        <v>44392</v>
      </c>
      <c r="M535" s="1"/>
      <c r="N535" s="1">
        <v>44590</v>
      </c>
      <c r="O535" s="1">
        <v>44607</v>
      </c>
      <c r="P535" s="1" t="s">
        <v>24</v>
      </c>
      <c r="Q535" t="s">
        <v>24</v>
      </c>
      <c r="R535" t="s">
        <v>24</v>
      </c>
      <c r="S535" t="s">
        <v>3631</v>
      </c>
      <c r="T535" s="5">
        <v>237.03000197000802</v>
      </c>
      <c r="U535" s="5">
        <v>52.829998314380646</v>
      </c>
      <c r="V535" s="5">
        <v>77.620000898838043</v>
      </c>
      <c r="W535" s="5">
        <v>367.4800011832267</v>
      </c>
      <c r="X535" s="6">
        <f>+Excel_519CONDOR[[#This Row],[Ptos.Total]]-Excel_519CONDOR[[#This Row],[Ptos.PO]]</f>
        <v>-19.854012776719003</v>
      </c>
      <c r="Y535" s="6">
        <v>387.33401395994571</v>
      </c>
      <c r="Z535" s="6">
        <v>387.33401400000054</v>
      </c>
      <c r="AA535" s="5">
        <f>+Excel_519CONDOR[[#This Row],[Ptos.Total]]-Excel_519CONDOR[[#This Row],[Ptos.Nilo]]</f>
        <v>-19.854012816773832</v>
      </c>
      <c r="AB535"/>
      <c r="AC535"/>
      <c r="AD535"/>
      <c r="AE535"/>
      <c r="AF535"/>
      <c r="AG535"/>
      <c r="AH535"/>
      <c r="AI535"/>
    </row>
    <row r="536" spans="1:35" x14ac:dyDescent="0.25">
      <c r="A536" t="s">
        <v>391</v>
      </c>
      <c r="B536" t="s">
        <v>79</v>
      </c>
      <c r="C536" t="s">
        <v>392</v>
      </c>
      <c r="D536" t="s">
        <v>615</v>
      </c>
      <c r="E536">
        <v>1935685</v>
      </c>
      <c r="F536" t="s">
        <v>121</v>
      </c>
      <c r="G536" t="s">
        <v>22</v>
      </c>
      <c r="H536" t="s">
        <v>23</v>
      </c>
      <c r="I536" s="1">
        <v>44362</v>
      </c>
      <c r="J536" s="1">
        <v>44373</v>
      </c>
      <c r="K536" s="11">
        <f>+Excel_519CONDOR[[#This Row],[Fx.r]]</f>
        <v>44373</v>
      </c>
      <c r="L536" s="1">
        <v>44392</v>
      </c>
      <c r="M536" s="1"/>
      <c r="N536" s="1">
        <v>44580</v>
      </c>
      <c r="O536" s="1">
        <v>44595</v>
      </c>
      <c r="P536" s="1" t="s">
        <v>24</v>
      </c>
      <c r="Q536" t="s">
        <v>24</v>
      </c>
      <c r="R536" t="s">
        <v>24</v>
      </c>
      <c r="S536" t="s">
        <v>3631</v>
      </c>
      <c r="T536" s="5">
        <v>195.01000121980906</v>
      </c>
      <c r="U536" s="5">
        <v>44.809998571872711</v>
      </c>
      <c r="V536" s="5">
        <v>67.060000777244568</v>
      </c>
      <c r="W536" s="5">
        <v>306.88000056892633</v>
      </c>
      <c r="X536" s="6">
        <f>+Excel_519CONDOR[[#This Row],[Ptos.Total]]-Excel_519CONDOR[[#This Row],[Ptos.PO]]</f>
        <v>-91.911044391019402</v>
      </c>
      <c r="Y536" s="6">
        <v>398.79104495994574</v>
      </c>
      <c r="Z536" s="6">
        <v>398.79104500000017</v>
      </c>
      <c r="AA536" s="5">
        <f>+Excel_519CONDOR[[#This Row],[Ptos.Total]]-Excel_519CONDOR[[#This Row],[Ptos.Nilo]]</f>
        <v>-91.911044431073833</v>
      </c>
      <c r="AB536"/>
      <c r="AC536"/>
      <c r="AD536"/>
      <c r="AE536"/>
      <c r="AF536"/>
      <c r="AG536"/>
      <c r="AH536"/>
      <c r="AI536"/>
    </row>
    <row r="537" spans="1:35" x14ac:dyDescent="0.25">
      <c r="A537" t="s">
        <v>391</v>
      </c>
      <c r="B537" t="s">
        <v>79</v>
      </c>
      <c r="C537" t="s">
        <v>392</v>
      </c>
      <c r="D537" t="s">
        <v>616</v>
      </c>
      <c r="E537">
        <v>1935650</v>
      </c>
      <c r="F537" t="s">
        <v>142</v>
      </c>
      <c r="G537" t="s">
        <v>29</v>
      </c>
      <c r="H537" t="s">
        <v>30</v>
      </c>
      <c r="I537" s="1">
        <v>44355</v>
      </c>
      <c r="J537" s="1">
        <v>44361</v>
      </c>
      <c r="K537" s="11">
        <f>+Excel_519CONDOR[[#This Row],[Fx.r]]</f>
        <v>44361</v>
      </c>
      <c r="L537" s="1">
        <v>44392</v>
      </c>
      <c r="M537" s="1"/>
      <c r="N537" s="1">
        <v>44613</v>
      </c>
      <c r="O537" s="1">
        <v>44644</v>
      </c>
      <c r="P537" s="1" t="s">
        <v>24</v>
      </c>
      <c r="Q537" t="s">
        <v>24</v>
      </c>
      <c r="R537" t="s">
        <v>24</v>
      </c>
      <c r="S537" t="s">
        <v>3631</v>
      </c>
      <c r="T537" s="5">
        <v>237.50000136345625</v>
      </c>
      <c r="U537" s="5">
        <v>48.819998443126678</v>
      </c>
      <c r="V537" s="5">
        <v>72.120000839233398</v>
      </c>
      <c r="W537" s="5">
        <v>358.44000064581633</v>
      </c>
      <c r="X537" s="6">
        <f>+Excel_519CONDOR[[#This Row],[Ptos.Total]]-Excel_519CONDOR[[#This Row],[Ptos.PO]]</f>
        <v>36.937082685870621</v>
      </c>
      <c r="Y537" s="6">
        <v>321.50291795994571</v>
      </c>
      <c r="Z537" s="6">
        <v>321.50291800000031</v>
      </c>
      <c r="AA537" s="5">
        <f>+Excel_519CONDOR[[#This Row],[Ptos.Total]]-Excel_519CONDOR[[#This Row],[Ptos.Nilo]]</f>
        <v>36.93708264581602</v>
      </c>
      <c r="AB537"/>
      <c r="AC537"/>
      <c r="AD537"/>
      <c r="AE537"/>
      <c r="AF537"/>
      <c r="AG537"/>
      <c r="AH537"/>
      <c r="AI537"/>
    </row>
    <row r="538" spans="1:35" x14ac:dyDescent="0.25">
      <c r="A538" t="s">
        <v>391</v>
      </c>
      <c r="B538" t="s">
        <v>79</v>
      </c>
      <c r="C538" t="s">
        <v>392</v>
      </c>
      <c r="D538" t="s">
        <v>617</v>
      </c>
      <c r="E538">
        <v>1935645</v>
      </c>
      <c r="F538" t="s">
        <v>121</v>
      </c>
      <c r="G538" t="s">
        <v>22</v>
      </c>
      <c r="H538" t="s">
        <v>23</v>
      </c>
      <c r="I538" s="1">
        <v>44362</v>
      </c>
      <c r="J538" s="1">
        <v>44530</v>
      </c>
      <c r="K538" s="11">
        <f>+Excel_519CONDOR[[#This Row],[Fx.r]]</f>
        <v>44530</v>
      </c>
      <c r="L538" s="1">
        <v>44630</v>
      </c>
      <c r="M538" s="1"/>
      <c r="N538" s="1">
        <v>44763</v>
      </c>
      <c r="O538" s="1">
        <v>44796</v>
      </c>
      <c r="P538" s="1" t="s">
        <v>24</v>
      </c>
      <c r="Q538" t="s">
        <v>24</v>
      </c>
      <c r="R538" t="s">
        <v>24</v>
      </c>
      <c r="S538" t="s">
        <v>3638</v>
      </c>
      <c r="T538" s="5">
        <v>80.360000491142273</v>
      </c>
      <c r="U538" s="5">
        <v>8.0899997651576996</v>
      </c>
      <c r="V538" s="5">
        <v>26.580000281333923</v>
      </c>
      <c r="W538" s="5">
        <v>115.0300005376339</v>
      </c>
      <c r="X538" s="6">
        <f>+Excel_519CONDOR[[#This Row],[Ptos.Total]]-Excel_519CONDOR[[#This Row],[Ptos.PO]]</f>
        <v>-13.48528957680702</v>
      </c>
      <c r="Y538" s="6">
        <v>128.51529011444092</v>
      </c>
      <c r="Z538" s="6">
        <v>128.51528999999999</v>
      </c>
      <c r="AA538" s="5">
        <f>+Excel_519CONDOR[[#This Row],[Ptos.Total]]-Excel_519CONDOR[[#This Row],[Ptos.Nilo]]</f>
        <v>-13.485289462366097</v>
      </c>
      <c r="AB538"/>
      <c r="AC538"/>
      <c r="AD538"/>
      <c r="AE538"/>
      <c r="AF538"/>
      <c r="AG538"/>
      <c r="AH538"/>
      <c r="AI538"/>
    </row>
    <row r="539" spans="1:35" x14ac:dyDescent="0.25">
      <c r="A539" t="s">
        <v>391</v>
      </c>
      <c r="B539" t="s">
        <v>79</v>
      </c>
      <c r="C539" t="s">
        <v>392</v>
      </c>
      <c r="D539" t="s">
        <v>618</v>
      </c>
      <c r="E539">
        <v>1938644</v>
      </c>
      <c r="F539" t="s">
        <v>121</v>
      </c>
      <c r="G539" t="s">
        <v>22</v>
      </c>
      <c r="H539" t="s">
        <v>23</v>
      </c>
      <c r="I539" s="1">
        <v>44362</v>
      </c>
      <c r="J539" s="1">
        <v>44525</v>
      </c>
      <c r="K539" s="11">
        <f>+Excel_519CONDOR[[#This Row],[Fx.r]]</f>
        <v>44525</v>
      </c>
      <c r="L539" s="1">
        <v>44721</v>
      </c>
      <c r="M539" s="1"/>
      <c r="N539" s="1">
        <v>44742</v>
      </c>
      <c r="O539" s="1">
        <v>44792</v>
      </c>
      <c r="P539" s="1" t="s">
        <v>24</v>
      </c>
      <c r="Q539" t="s">
        <v>24</v>
      </c>
      <c r="R539" t="s">
        <v>24</v>
      </c>
      <c r="S539" t="s">
        <v>3648</v>
      </c>
      <c r="T539" s="5">
        <v>129.23000163212419</v>
      </c>
      <c r="U539" s="5">
        <v>31.309999078512192</v>
      </c>
      <c r="V539" s="5">
        <v>34.160000562667847</v>
      </c>
      <c r="W539" s="5">
        <v>194.70000127330422</v>
      </c>
      <c r="X539" s="6">
        <f>+Excel_519CONDOR[[#This Row],[Ptos.Total]]-Excel_519CONDOR[[#This Row],[Ptos.PO]]</f>
        <v>-52.509560995631972</v>
      </c>
      <c r="Y539" s="6">
        <v>247.2095622689362</v>
      </c>
      <c r="Z539" s="6">
        <v>247.20956200000009</v>
      </c>
      <c r="AA539" s="5">
        <f>+Excel_519CONDOR[[#This Row],[Ptos.Total]]-Excel_519CONDOR[[#This Row],[Ptos.Nilo]]</f>
        <v>-52.509560726695867</v>
      </c>
      <c r="AB539"/>
      <c r="AC539"/>
      <c r="AD539"/>
      <c r="AE539"/>
      <c r="AF539"/>
      <c r="AG539"/>
      <c r="AH539"/>
      <c r="AI539"/>
    </row>
    <row r="540" spans="1:35" x14ac:dyDescent="0.25">
      <c r="A540" t="s">
        <v>391</v>
      </c>
      <c r="B540" t="s">
        <v>79</v>
      </c>
      <c r="C540" t="s">
        <v>392</v>
      </c>
      <c r="D540" t="s">
        <v>619</v>
      </c>
      <c r="E540">
        <v>1935639</v>
      </c>
      <c r="F540" t="s">
        <v>620</v>
      </c>
      <c r="G540" t="s">
        <v>22</v>
      </c>
      <c r="H540" t="s">
        <v>23</v>
      </c>
      <c r="I540" s="1">
        <v>44332</v>
      </c>
      <c r="J540" s="1">
        <v>44551</v>
      </c>
      <c r="K540" s="11">
        <f>+Excel_519CONDOR[[#This Row],[Fx.r]]</f>
        <v>44551</v>
      </c>
      <c r="L540" s="1">
        <v>44551</v>
      </c>
      <c r="M540" s="1"/>
      <c r="N540" s="1">
        <v>44551</v>
      </c>
      <c r="O540" s="1">
        <v>44553</v>
      </c>
      <c r="P540" s="1" t="s">
        <v>24</v>
      </c>
      <c r="Q540" t="s">
        <v>25</v>
      </c>
      <c r="R540" t="s">
        <v>24</v>
      </c>
      <c r="S540" t="s">
        <v>25</v>
      </c>
      <c r="T540" s="5">
        <v>0</v>
      </c>
      <c r="U540" s="5">
        <v>0</v>
      </c>
      <c r="V540" s="5">
        <v>0.43999999761581421</v>
      </c>
      <c r="W540" s="5">
        <v>0.43999999761581421</v>
      </c>
      <c r="X540" s="6">
        <f>+Excel_519CONDOR[[#This Row],[Ptos.Total]]-Excel_519CONDOR[[#This Row],[Ptos.PO]]</f>
        <v>-2.384185793236071E-9</v>
      </c>
      <c r="Y540" s="6">
        <v>0.44</v>
      </c>
      <c r="Z540" s="6">
        <v>0.44</v>
      </c>
      <c r="AA540" s="5">
        <f>+Excel_519CONDOR[[#This Row],[Ptos.Total]]-Excel_519CONDOR[[#This Row],[Ptos.Nilo]]</f>
        <v>-2.384185793236071E-9</v>
      </c>
      <c r="AB540"/>
      <c r="AC540"/>
      <c r="AD540"/>
      <c r="AE540"/>
      <c r="AF540"/>
      <c r="AG540"/>
      <c r="AH540"/>
      <c r="AI540"/>
    </row>
    <row r="541" spans="1:35" x14ac:dyDescent="0.25">
      <c r="A541" t="s">
        <v>391</v>
      </c>
      <c r="B541" t="s">
        <v>79</v>
      </c>
      <c r="C541" t="s">
        <v>392</v>
      </c>
      <c r="D541" t="s">
        <v>621</v>
      </c>
      <c r="E541">
        <v>1935638</v>
      </c>
      <c r="F541" t="s">
        <v>142</v>
      </c>
      <c r="G541" t="s">
        <v>29</v>
      </c>
      <c r="H541" t="s">
        <v>30</v>
      </c>
      <c r="I541" s="1">
        <v>44355</v>
      </c>
      <c r="J541" s="1">
        <v>44358</v>
      </c>
      <c r="K541" s="11">
        <f>+Excel_519CONDOR[[#This Row],[Fx.r]]</f>
        <v>44358</v>
      </c>
      <c r="L541" s="1">
        <v>44392</v>
      </c>
      <c r="M541" s="1"/>
      <c r="N541" s="1">
        <v>44613</v>
      </c>
      <c r="O541" s="1">
        <v>44641</v>
      </c>
      <c r="P541" s="1" t="s">
        <v>24</v>
      </c>
      <c r="Q541" t="s">
        <v>24</v>
      </c>
      <c r="R541" t="s">
        <v>24</v>
      </c>
      <c r="S541" t="s">
        <v>3638</v>
      </c>
      <c r="T541" s="5">
        <v>132.46000048145652</v>
      </c>
      <c r="U541" s="5">
        <v>28.769999086856842</v>
      </c>
      <c r="V541" s="5">
        <v>46.820000529289246</v>
      </c>
      <c r="W541" s="5">
        <v>208.05000009760261</v>
      </c>
      <c r="X541" s="6">
        <f>+Excel_519CONDOR[[#This Row],[Ptos.Total]]-Excel_519CONDOR[[#This Row],[Ptos.PO]]</f>
        <v>28.409090137656932</v>
      </c>
      <c r="Y541" s="6">
        <v>179.64090995994567</v>
      </c>
      <c r="Z541" s="6">
        <v>179.64090999999999</v>
      </c>
      <c r="AA541" s="5">
        <f>+Excel_519CONDOR[[#This Row],[Ptos.Total]]-Excel_519CONDOR[[#This Row],[Ptos.Nilo]]</f>
        <v>28.409090097602615</v>
      </c>
      <c r="AB541"/>
      <c r="AC541"/>
      <c r="AD541"/>
      <c r="AE541"/>
      <c r="AF541"/>
      <c r="AG541"/>
      <c r="AH541"/>
      <c r="AI541"/>
    </row>
    <row r="542" spans="1:35" x14ac:dyDescent="0.25">
      <c r="A542" t="s">
        <v>391</v>
      </c>
      <c r="B542" t="s">
        <v>79</v>
      </c>
      <c r="C542" t="s">
        <v>392</v>
      </c>
      <c r="D542" t="s">
        <v>622</v>
      </c>
      <c r="E542">
        <v>1935636</v>
      </c>
      <c r="F542" t="s">
        <v>125</v>
      </c>
      <c r="G542" t="s">
        <v>29</v>
      </c>
      <c r="H542" t="s">
        <v>30</v>
      </c>
      <c r="I542" s="1">
        <v>44302</v>
      </c>
      <c r="J542" s="1">
        <v>44320</v>
      </c>
      <c r="K542" s="11">
        <f>+Excel_519CONDOR[[#This Row],[Fx.r]]</f>
        <v>44320</v>
      </c>
      <c r="L542" s="1">
        <v>45181</v>
      </c>
      <c r="M542" s="1"/>
      <c r="N542" s="1">
        <v>45289</v>
      </c>
      <c r="O542" s="1">
        <v>45314</v>
      </c>
      <c r="P542" s="1" t="s">
        <v>24</v>
      </c>
      <c r="Q542" t="s">
        <v>24</v>
      </c>
      <c r="R542" t="s">
        <v>25</v>
      </c>
      <c r="S542" t="s">
        <v>3641</v>
      </c>
      <c r="T542" s="5">
        <v>597.90399669355156</v>
      </c>
      <c r="U542" s="5">
        <v>336.68999004364014</v>
      </c>
      <c r="V542" s="5">
        <v>69.95000147819519</v>
      </c>
      <c r="W542" s="5">
        <v>1004.5439882153869</v>
      </c>
      <c r="X542" s="6">
        <f>+Excel_519CONDOR[[#This Row],[Ptos.Total]]-Excel_519CONDOR[[#This Row],[Ptos.PO]]</f>
        <v>-131.00943960286554</v>
      </c>
      <c r="Y542" s="6">
        <v>1135.5534278182524</v>
      </c>
      <c r="Z542" s="6">
        <v>1135.1687569999999</v>
      </c>
      <c r="AA542" s="5">
        <f>+Excel_519CONDOR[[#This Row],[Ptos.Total]]-Excel_519CONDOR[[#This Row],[Ptos.Nilo]]</f>
        <v>-130.62476878461302</v>
      </c>
      <c r="AB542"/>
      <c r="AC542"/>
      <c r="AD542"/>
      <c r="AE542"/>
      <c r="AF542"/>
      <c r="AG542"/>
      <c r="AH542"/>
      <c r="AI542"/>
    </row>
    <row r="543" spans="1:35" x14ac:dyDescent="0.25">
      <c r="A543" t="s">
        <v>391</v>
      </c>
      <c r="B543" t="s">
        <v>79</v>
      </c>
      <c r="C543" t="s">
        <v>392</v>
      </c>
      <c r="D543" t="s">
        <v>623</v>
      </c>
      <c r="E543">
        <v>1935634</v>
      </c>
      <c r="F543" t="s">
        <v>121</v>
      </c>
      <c r="G543" t="s">
        <v>22</v>
      </c>
      <c r="H543" t="s">
        <v>23</v>
      </c>
      <c r="I543" s="1">
        <v>44362</v>
      </c>
      <c r="J543" s="1">
        <v>44410</v>
      </c>
      <c r="K543" s="11">
        <f>+Excel_519CONDOR[[#This Row],[Fx.r]]</f>
        <v>44410</v>
      </c>
      <c r="L543" s="1">
        <v>44701</v>
      </c>
      <c r="M543" s="1"/>
      <c r="N543" s="1">
        <v>44763</v>
      </c>
      <c r="O543" s="1">
        <v>44796</v>
      </c>
      <c r="P543" s="1" t="s">
        <v>24</v>
      </c>
      <c r="Q543" t="s">
        <v>24</v>
      </c>
      <c r="R543" t="s">
        <v>24</v>
      </c>
      <c r="S543" t="s">
        <v>3641</v>
      </c>
      <c r="T543" s="5">
        <v>408.80000171065331</v>
      </c>
      <c r="U543" s="5">
        <v>64.859997928142548</v>
      </c>
      <c r="V543" s="5">
        <v>72.120000839233398</v>
      </c>
      <c r="W543" s="5">
        <v>545.78000047802925</v>
      </c>
      <c r="X543" s="6">
        <f>+Excel_519CONDOR[[#This Row],[Ptos.Total]]-Excel_519CONDOR[[#This Row],[Ptos.PO]]</f>
        <v>131.55811390010268</v>
      </c>
      <c r="Y543" s="6">
        <v>414.22188657792657</v>
      </c>
      <c r="Z543" s="6">
        <v>414.22188599999998</v>
      </c>
      <c r="AA543" s="5">
        <f>+Excel_519CONDOR[[#This Row],[Ptos.Total]]-Excel_519CONDOR[[#This Row],[Ptos.Nilo]]</f>
        <v>131.55811447802927</v>
      </c>
      <c r="AB543"/>
      <c r="AC543"/>
      <c r="AD543"/>
      <c r="AE543"/>
      <c r="AF543"/>
      <c r="AG543"/>
      <c r="AH543"/>
      <c r="AI543"/>
    </row>
    <row r="544" spans="1:35" x14ac:dyDescent="0.25">
      <c r="A544" t="s">
        <v>391</v>
      </c>
      <c r="B544" t="s">
        <v>79</v>
      </c>
      <c r="C544" t="s">
        <v>392</v>
      </c>
      <c r="D544" t="s">
        <v>624</v>
      </c>
      <c r="E544">
        <v>1935633</v>
      </c>
      <c r="F544" t="s">
        <v>121</v>
      </c>
      <c r="G544" t="s">
        <v>22</v>
      </c>
      <c r="H544" t="s">
        <v>23</v>
      </c>
      <c r="I544" s="1">
        <v>44362</v>
      </c>
      <c r="J544" s="1">
        <v>44412</v>
      </c>
      <c r="K544" s="11">
        <f>+Excel_519CONDOR[[#This Row],[Fx.r]]</f>
        <v>44412</v>
      </c>
      <c r="L544" s="1">
        <v>44440</v>
      </c>
      <c r="M544" s="1"/>
      <c r="N544" s="1">
        <v>44802</v>
      </c>
      <c r="O544" s="1">
        <v>44831</v>
      </c>
      <c r="P544" s="1" t="s">
        <v>24</v>
      </c>
      <c r="Q544" t="s">
        <v>24</v>
      </c>
      <c r="R544" t="s">
        <v>24</v>
      </c>
      <c r="S544" t="s">
        <v>3631</v>
      </c>
      <c r="T544" s="5">
        <v>667.31000468507409</v>
      </c>
      <c r="U544" s="5">
        <v>92.929997026920319</v>
      </c>
      <c r="V544" s="5">
        <v>122.7200014591217</v>
      </c>
      <c r="W544" s="5">
        <v>882.96000317111611</v>
      </c>
      <c r="X544" s="6">
        <f>+Excel_519CONDOR[[#This Row],[Ptos.Total]]-Excel_519CONDOR[[#This Row],[Ptos.PO]]</f>
        <v>241.24901321117045</v>
      </c>
      <c r="Y544" s="6">
        <v>641.71098995994566</v>
      </c>
      <c r="Z544" s="6">
        <v>641.71099000000027</v>
      </c>
      <c r="AA544" s="5">
        <f>+Excel_519CONDOR[[#This Row],[Ptos.Total]]-Excel_519CONDOR[[#This Row],[Ptos.Nilo]]</f>
        <v>241.24901317111585</v>
      </c>
      <c r="AB544"/>
      <c r="AC544"/>
      <c r="AD544"/>
      <c r="AE544"/>
      <c r="AF544"/>
      <c r="AG544"/>
      <c r="AH544"/>
      <c r="AI544"/>
    </row>
    <row r="545" spans="1:35" x14ac:dyDescent="0.25">
      <c r="A545" t="s">
        <v>391</v>
      </c>
      <c r="B545" t="s">
        <v>79</v>
      </c>
      <c r="C545" t="s">
        <v>392</v>
      </c>
      <c r="D545" t="s">
        <v>625</v>
      </c>
      <c r="E545">
        <v>1935629</v>
      </c>
      <c r="F545" t="s">
        <v>121</v>
      </c>
      <c r="G545" t="s">
        <v>22</v>
      </c>
      <c r="H545" t="s">
        <v>23</v>
      </c>
      <c r="I545" s="1">
        <v>44306</v>
      </c>
      <c r="J545" s="1">
        <v>44320</v>
      </c>
      <c r="K545" s="11">
        <f>+Excel_519CONDOR[[#This Row],[Fx.r]]</f>
        <v>44320</v>
      </c>
      <c r="L545" s="1">
        <v>44678</v>
      </c>
      <c r="M545" s="1"/>
      <c r="N545" s="1">
        <v>44957</v>
      </c>
      <c r="O545" s="1">
        <v>44987</v>
      </c>
      <c r="P545" s="1" t="s">
        <v>24</v>
      </c>
      <c r="Q545" t="s">
        <v>24</v>
      </c>
      <c r="R545" t="s">
        <v>24</v>
      </c>
      <c r="S545" t="s">
        <v>3648</v>
      </c>
      <c r="T545" s="5">
        <v>764.88400323441624</v>
      </c>
      <c r="U545" s="5">
        <v>205.2099934220314</v>
      </c>
      <c r="V545" s="5">
        <v>160.02000224590302</v>
      </c>
      <c r="W545" s="5">
        <v>1130.1139989023507</v>
      </c>
      <c r="X545" s="6">
        <f>+Excel_519CONDOR[[#This Row],[Ptos.Total]]-Excel_519CONDOR[[#This Row],[Ptos.PO]]</f>
        <v>-3.901472705543938</v>
      </c>
      <c r="Y545" s="6">
        <v>1134.0154716078946</v>
      </c>
      <c r="Z545" s="6">
        <v>1134.0197600000017</v>
      </c>
      <c r="AA545" s="5">
        <f>+Excel_519CONDOR[[#This Row],[Ptos.Total]]-Excel_519CONDOR[[#This Row],[Ptos.Nilo]]</f>
        <v>-3.9057610976510659</v>
      </c>
      <c r="AB545"/>
      <c r="AC545"/>
      <c r="AD545"/>
      <c r="AE545"/>
      <c r="AF545"/>
      <c r="AG545"/>
      <c r="AH545"/>
      <c r="AI545"/>
    </row>
    <row r="546" spans="1:35" x14ac:dyDescent="0.25">
      <c r="A546" t="s">
        <v>391</v>
      </c>
      <c r="B546" t="s">
        <v>79</v>
      </c>
      <c r="C546" t="s">
        <v>392</v>
      </c>
      <c r="D546" t="s">
        <v>626</v>
      </c>
      <c r="E546">
        <v>1935689</v>
      </c>
      <c r="F546" t="s">
        <v>121</v>
      </c>
      <c r="G546" t="s">
        <v>22</v>
      </c>
      <c r="H546" t="s">
        <v>23</v>
      </c>
      <c r="I546" s="1">
        <v>44362</v>
      </c>
      <c r="J546" s="1">
        <v>44376</v>
      </c>
      <c r="K546" s="11">
        <f>+Excel_519CONDOR[[#This Row],[Fx.r]]</f>
        <v>44376</v>
      </c>
      <c r="L546" s="1">
        <v>44837</v>
      </c>
      <c r="M546" s="1"/>
      <c r="N546" s="1">
        <v>44923</v>
      </c>
      <c r="O546" s="1">
        <v>45040</v>
      </c>
      <c r="P546" s="1" t="s">
        <v>24</v>
      </c>
      <c r="Q546" t="s">
        <v>24</v>
      </c>
      <c r="R546" t="s">
        <v>24</v>
      </c>
      <c r="S546" t="s">
        <v>3641</v>
      </c>
      <c r="T546" s="5">
        <v>531.27200407969951</v>
      </c>
      <c r="U546" s="5">
        <v>88.919997155666351</v>
      </c>
      <c r="V546" s="5">
        <v>122.7200014591217</v>
      </c>
      <c r="W546" s="5">
        <v>742.91200269448757</v>
      </c>
      <c r="X546" s="6">
        <f>+Excel_519CONDOR[[#This Row],[Ptos.Total]]-Excel_519CONDOR[[#This Row],[Ptos.PO]]</f>
        <v>189.05532660157678</v>
      </c>
      <c r="Y546" s="6">
        <v>553.85667609291079</v>
      </c>
      <c r="Z546" s="6">
        <v>553.856675</v>
      </c>
      <c r="AA546" s="5">
        <f>+Excel_519CONDOR[[#This Row],[Ptos.Total]]-Excel_519CONDOR[[#This Row],[Ptos.Nilo]]</f>
        <v>189.05532769448757</v>
      </c>
      <c r="AB546"/>
      <c r="AC546"/>
      <c r="AD546"/>
      <c r="AE546"/>
      <c r="AF546"/>
      <c r="AG546"/>
      <c r="AH546"/>
      <c r="AI546"/>
    </row>
    <row r="547" spans="1:35" x14ac:dyDescent="0.25">
      <c r="A547" t="s">
        <v>391</v>
      </c>
      <c r="B547" t="s">
        <v>79</v>
      </c>
      <c r="C547" t="s">
        <v>392</v>
      </c>
      <c r="D547" t="s">
        <v>627</v>
      </c>
      <c r="E547">
        <v>1935652</v>
      </c>
      <c r="F547" t="s">
        <v>121</v>
      </c>
      <c r="G547" t="s">
        <v>22</v>
      </c>
      <c r="H547" t="s">
        <v>23</v>
      </c>
      <c r="I547" s="1">
        <v>44355</v>
      </c>
      <c r="J547" s="1">
        <v>44362</v>
      </c>
      <c r="K547" s="11">
        <f>+Excel_519CONDOR[[#This Row],[Fx.r]]</f>
        <v>44362</v>
      </c>
      <c r="L547" s="1">
        <v>44392</v>
      </c>
      <c r="M547" s="1"/>
      <c r="N547" s="1">
        <v>44559</v>
      </c>
      <c r="O547" s="1">
        <v>44573</v>
      </c>
      <c r="P547" s="1" t="s">
        <v>24</v>
      </c>
      <c r="Q547" t="s">
        <v>24</v>
      </c>
      <c r="R547" t="s">
        <v>24</v>
      </c>
      <c r="S547" t="s">
        <v>3631</v>
      </c>
      <c r="T547" s="5">
        <v>206.41000147163868</v>
      </c>
      <c r="U547" s="5">
        <v>40.799998700618744</v>
      </c>
      <c r="V547" s="5">
        <v>62.000000715255737</v>
      </c>
      <c r="W547" s="5">
        <v>309.21000088751316</v>
      </c>
      <c r="X547" s="6">
        <f>+Excel_519CONDOR[[#This Row],[Ptos.Total]]-Excel_519CONDOR[[#This Row],[Ptos.PO]]</f>
        <v>70.156399282825106</v>
      </c>
      <c r="Y547" s="6">
        <v>239.05360160468805</v>
      </c>
      <c r="Z547" s="6">
        <v>239.05360000000005</v>
      </c>
      <c r="AA547" s="5">
        <f>+Excel_519CONDOR[[#This Row],[Ptos.Total]]-Excel_519CONDOR[[#This Row],[Ptos.Nilo]]</f>
        <v>70.156400887513115</v>
      </c>
      <c r="AB547"/>
      <c r="AC547"/>
      <c r="AD547"/>
      <c r="AE547"/>
      <c r="AF547"/>
      <c r="AG547"/>
      <c r="AH547"/>
      <c r="AI547"/>
    </row>
    <row r="548" spans="1:35" x14ac:dyDescent="0.25">
      <c r="A548" t="s">
        <v>391</v>
      </c>
      <c r="B548" t="s">
        <v>79</v>
      </c>
      <c r="C548" t="s">
        <v>392</v>
      </c>
      <c r="D548" t="s">
        <v>628</v>
      </c>
      <c r="E548">
        <v>1935649</v>
      </c>
      <c r="F548" t="s">
        <v>142</v>
      </c>
      <c r="G548" t="s">
        <v>29</v>
      </c>
      <c r="H548" t="s">
        <v>30</v>
      </c>
      <c r="I548" s="1">
        <v>44355</v>
      </c>
      <c r="J548" s="1">
        <v>44366</v>
      </c>
      <c r="K548" s="11">
        <f>+Excel_519CONDOR[[#This Row],[Fx.r]]</f>
        <v>44366</v>
      </c>
      <c r="L548" s="1">
        <v>44392</v>
      </c>
      <c r="M548" s="1"/>
      <c r="N548" s="1">
        <v>44610</v>
      </c>
      <c r="O548" s="1">
        <v>44641</v>
      </c>
      <c r="P548" s="1" t="s">
        <v>24</v>
      </c>
      <c r="Q548" t="s">
        <v>24</v>
      </c>
      <c r="R548" t="s">
        <v>24</v>
      </c>
      <c r="S548" t="s">
        <v>3638</v>
      </c>
      <c r="T548" s="5">
        <v>609.71000519767404</v>
      </c>
      <c r="U548" s="5">
        <v>133.02999573945999</v>
      </c>
      <c r="V548" s="5">
        <v>176.4800021648407</v>
      </c>
      <c r="W548" s="5">
        <v>919.22000310197473</v>
      </c>
      <c r="X548" s="6">
        <f>+Excel_519CONDOR[[#This Row],[Ptos.Total]]-Excel_519CONDOR[[#This Row],[Ptos.PO]]</f>
        <v>259.51668914202901</v>
      </c>
      <c r="Y548" s="6">
        <v>659.70331395994572</v>
      </c>
      <c r="Z548" s="6">
        <v>659.70331400000066</v>
      </c>
      <c r="AA548" s="5">
        <f>+Excel_519CONDOR[[#This Row],[Ptos.Total]]-Excel_519CONDOR[[#This Row],[Ptos.Nilo]]</f>
        <v>259.51668910197407</v>
      </c>
      <c r="AB548"/>
      <c r="AC548"/>
      <c r="AD548"/>
      <c r="AE548"/>
      <c r="AF548"/>
      <c r="AG548"/>
      <c r="AH548"/>
      <c r="AI548"/>
    </row>
    <row r="549" spans="1:35" x14ac:dyDescent="0.25">
      <c r="A549" t="s">
        <v>391</v>
      </c>
      <c r="B549" t="s">
        <v>79</v>
      </c>
      <c r="C549" t="s">
        <v>392</v>
      </c>
      <c r="D549" t="s">
        <v>629</v>
      </c>
      <c r="E549">
        <v>1935640</v>
      </c>
      <c r="F549" t="s">
        <v>121</v>
      </c>
      <c r="G549" t="s">
        <v>22</v>
      </c>
      <c r="H549" t="s">
        <v>23</v>
      </c>
      <c r="I549" s="1">
        <v>44332</v>
      </c>
      <c r="J549" s="1">
        <v>44348</v>
      </c>
      <c r="K549" s="11">
        <f>+Excel_519CONDOR[[#This Row],[Fx.r]]</f>
        <v>44348</v>
      </c>
      <c r="L549" s="1">
        <v>44392</v>
      </c>
      <c r="M549" s="1"/>
      <c r="N549" s="1">
        <v>44559</v>
      </c>
      <c r="O549" s="1">
        <v>44574</v>
      </c>
      <c r="P549" s="1" t="s">
        <v>24</v>
      </c>
      <c r="Q549" t="s">
        <v>24</v>
      </c>
      <c r="R549" t="s">
        <v>24</v>
      </c>
      <c r="S549" t="s">
        <v>3631</v>
      </c>
      <c r="T549" s="5">
        <v>163.41000116243958</v>
      </c>
      <c r="U549" s="5">
        <v>28.769999086856842</v>
      </c>
      <c r="V549" s="5">
        <v>41.760000467300415</v>
      </c>
      <c r="W549" s="5">
        <v>233.94000071659684</v>
      </c>
      <c r="X549" s="6">
        <f>+Excel_519CONDOR[[#This Row],[Ptos.Total]]-Excel_519CONDOR[[#This Row],[Ptos.PO]]</f>
        <v>29.230498422020759</v>
      </c>
      <c r="Y549" s="6">
        <v>204.70950229457608</v>
      </c>
      <c r="Z549" s="6">
        <v>204.70950000000002</v>
      </c>
      <c r="AA549" s="5">
        <f>+Excel_519CONDOR[[#This Row],[Ptos.Total]]-Excel_519CONDOR[[#This Row],[Ptos.Nilo]]</f>
        <v>29.230500716596822</v>
      </c>
      <c r="AB549"/>
      <c r="AC549"/>
      <c r="AD549"/>
      <c r="AE549"/>
      <c r="AF549"/>
      <c r="AG549"/>
      <c r="AH549"/>
      <c r="AI549"/>
    </row>
    <row r="550" spans="1:35" x14ac:dyDescent="0.25">
      <c r="A550" t="s">
        <v>391</v>
      </c>
      <c r="B550" t="s">
        <v>79</v>
      </c>
      <c r="C550" t="s">
        <v>392</v>
      </c>
      <c r="D550" t="s">
        <v>630</v>
      </c>
      <c r="E550">
        <v>1938642</v>
      </c>
      <c r="F550" t="s">
        <v>125</v>
      </c>
      <c r="G550" t="s">
        <v>29</v>
      </c>
      <c r="H550" t="s">
        <v>30</v>
      </c>
      <c r="I550" s="1">
        <v>44332</v>
      </c>
      <c r="J550" s="1">
        <v>44336</v>
      </c>
      <c r="K550" s="11">
        <f>+Excel_519CONDOR[[#This Row],[Fx.r]]</f>
        <v>44336</v>
      </c>
      <c r="L550" s="1">
        <v>45422</v>
      </c>
      <c r="M550" s="1"/>
      <c r="N550" s="1">
        <v>45600</v>
      </c>
      <c r="O550" s="1">
        <v>45625</v>
      </c>
      <c r="P550" s="1" t="s">
        <v>24</v>
      </c>
      <c r="Q550" t="s">
        <v>24</v>
      </c>
      <c r="R550" t="s">
        <v>25</v>
      </c>
      <c r="S550" t="s">
        <v>3641</v>
      </c>
      <c r="T550" s="5">
        <v>852.69199692580105</v>
      </c>
      <c r="U550" s="5">
        <v>220.58999347686768</v>
      </c>
      <c r="V550" s="5">
        <v>76.270001649856567</v>
      </c>
      <c r="W550" s="5">
        <v>1149.5519920525253</v>
      </c>
      <c r="X550" s="6">
        <f>+Excel_519CONDOR[[#This Row],[Ptos.Total]]-Excel_519CONDOR[[#This Row],[Ptos.PO]]</f>
        <v>250.84570813127607</v>
      </c>
      <c r="Y550" s="6">
        <v>898.70628392124922</v>
      </c>
      <c r="Z550" s="6">
        <v>897.40712799999994</v>
      </c>
      <c r="AA550" s="5">
        <f>+Excel_519CONDOR[[#This Row],[Ptos.Total]]-Excel_519CONDOR[[#This Row],[Ptos.Nilo]]</f>
        <v>252.14486405252535</v>
      </c>
      <c r="AB550"/>
      <c r="AC550"/>
      <c r="AD550"/>
      <c r="AE550"/>
      <c r="AF550"/>
      <c r="AG550"/>
      <c r="AH550"/>
      <c r="AI550"/>
    </row>
    <row r="551" spans="1:35" x14ac:dyDescent="0.25">
      <c r="A551" t="s">
        <v>391</v>
      </c>
      <c r="B551" t="s">
        <v>79</v>
      </c>
      <c r="C551" t="s">
        <v>392</v>
      </c>
      <c r="D551" t="s">
        <v>631</v>
      </c>
      <c r="E551">
        <v>1935632</v>
      </c>
      <c r="F551" t="s">
        <v>142</v>
      </c>
      <c r="G551" t="s">
        <v>29</v>
      </c>
      <c r="H551" t="s">
        <v>30</v>
      </c>
      <c r="I551" s="1">
        <v>44306</v>
      </c>
      <c r="J551" s="1">
        <v>44326</v>
      </c>
      <c r="K551" s="11">
        <f>+Excel_519CONDOR[[#This Row],[Fx.r]]</f>
        <v>44326</v>
      </c>
      <c r="L551" s="1">
        <v>44392</v>
      </c>
      <c r="M551" s="1"/>
      <c r="N551" s="1">
        <v>44641</v>
      </c>
      <c r="O551" s="1">
        <v>44678</v>
      </c>
      <c r="P551" s="1" t="s">
        <v>24</v>
      </c>
      <c r="Q551" t="s">
        <v>24</v>
      </c>
      <c r="R551" t="s">
        <v>24</v>
      </c>
      <c r="S551" t="s">
        <v>3631</v>
      </c>
      <c r="T551" s="5">
        <v>922.77000525034964</v>
      </c>
      <c r="U551" s="5">
        <v>165.10999470949173</v>
      </c>
      <c r="V551" s="5">
        <v>218.86000263690948</v>
      </c>
      <c r="W551" s="5">
        <v>1306.7400025967509</v>
      </c>
      <c r="X551" s="6">
        <f>+Excel_519CONDOR[[#This Row],[Ptos.Total]]-Excel_519CONDOR[[#This Row],[Ptos.PO]]</f>
        <v>253.10018463680512</v>
      </c>
      <c r="Y551" s="6">
        <v>1053.6398179599457</v>
      </c>
      <c r="Z551" s="6">
        <v>1053.6398179999999</v>
      </c>
      <c r="AA551" s="5">
        <f>+Excel_519CONDOR[[#This Row],[Ptos.Total]]-Excel_519CONDOR[[#This Row],[Ptos.Nilo]]</f>
        <v>253.10018459675098</v>
      </c>
      <c r="AB551"/>
      <c r="AC551"/>
      <c r="AD551"/>
      <c r="AE551"/>
      <c r="AF551"/>
      <c r="AG551"/>
      <c r="AH551"/>
      <c r="AI551"/>
    </row>
    <row r="552" spans="1:35" x14ac:dyDescent="0.25">
      <c r="A552" t="s">
        <v>391</v>
      </c>
      <c r="B552" t="s">
        <v>436</v>
      </c>
      <c r="C552" t="s">
        <v>392</v>
      </c>
      <c r="D552" t="s">
        <v>632</v>
      </c>
      <c r="E552">
        <v>8216556</v>
      </c>
      <c r="F552" t="s">
        <v>83</v>
      </c>
      <c r="G552" t="s">
        <v>22</v>
      </c>
      <c r="H552" t="s">
        <v>23</v>
      </c>
      <c r="I552" s="1"/>
      <c r="J552" s="1">
        <v>44273</v>
      </c>
      <c r="K552" s="11">
        <f>+Excel_519CONDOR[[#This Row],[Fx.r]]</f>
        <v>44273</v>
      </c>
      <c r="L552" s="1">
        <v>44274</v>
      </c>
      <c r="M552" s="1"/>
      <c r="N552" s="1">
        <v>44335</v>
      </c>
      <c r="O552" s="1">
        <v>44351</v>
      </c>
      <c r="P552" s="1" t="s">
        <v>24</v>
      </c>
      <c r="Q552" t="s">
        <v>24</v>
      </c>
      <c r="R552" t="s">
        <v>25</v>
      </c>
      <c r="S552" t="s">
        <v>3635</v>
      </c>
      <c r="T552" s="5">
        <v>20.949100375175476</v>
      </c>
      <c r="U552" s="5">
        <v>0</v>
      </c>
      <c r="V552" s="5">
        <v>6</v>
      </c>
      <c r="W552" s="5">
        <v>26.949100375175476</v>
      </c>
      <c r="X552" s="6">
        <f>+Excel_519CONDOR[[#This Row],[Ptos.Total]]-Excel_519CONDOR[[#This Row],[Ptos.PO]]</f>
        <v>-2.865999624824525</v>
      </c>
      <c r="Y552" s="6">
        <v>29.815100000000001</v>
      </c>
      <c r="Z552" s="6">
        <v>29.815100000000001</v>
      </c>
      <c r="AA552" s="5">
        <f>+Excel_519CONDOR[[#This Row],[Ptos.Total]]-Excel_519CONDOR[[#This Row],[Ptos.Nilo]]</f>
        <v>-2.865999624824525</v>
      </c>
      <c r="AB552"/>
      <c r="AC552"/>
      <c r="AD552"/>
      <c r="AE552"/>
      <c r="AF552"/>
      <c r="AG552"/>
      <c r="AH552"/>
      <c r="AI552"/>
    </row>
    <row r="553" spans="1:35" x14ac:dyDescent="0.25">
      <c r="A553" t="s">
        <v>391</v>
      </c>
      <c r="B553" t="s">
        <v>79</v>
      </c>
      <c r="C553" t="s">
        <v>392</v>
      </c>
      <c r="D553" t="s">
        <v>633</v>
      </c>
      <c r="E553">
        <v>8154302</v>
      </c>
      <c r="F553" t="s">
        <v>115</v>
      </c>
      <c r="G553" t="s">
        <v>22</v>
      </c>
      <c r="H553" t="s">
        <v>23</v>
      </c>
      <c r="I553" s="1"/>
      <c r="J553" s="1">
        <v>44330</v>
      </c>
      <c r="K553" s="11">
        <f>+Excel_519CONDOR[[#This Row],[Fx.r]]</f>
        <v>44330</v>
      </c>
      <c r="L553" s="1">
        <v>44397</v>
      </c>
      <c r="M553" s="1"/>
      <c r="N553" s="1">
        <v>44706</v>
      </c>
      <c r="O553" s="1">
        <v>44722</v>
      </c>
      <c r="P553" s="1" t="s">
        <v>24</v>
      </c>
      <c r="Q553" t="s">
        <v>24</v>
      </c>
      <c r="R553" t="s">
        <v>25</v>
      </c>
      <c r="S553" t="s">
        <v>3635</v>
      </c>
      <c r="T553" s="5">
        <v>66.101099342107773</v>
      </c>
      <c r="U553" s="5">
        <v>146.83199632167816</v>
      </c>
      <c r="V553" s="5">
        <v>8.8350000381469727</v>
      </c>
      <c r="W553" s="5">
        <v>221.76809570193291</v>
      </c>
      <c r="X553" s="6">
        <f>+Excel_519CONDOR[[#This Row],[Ptos.Total]]-Excel_519CONDOR[[#This Row],[Ptos.PO]]</f>
        <v>12.76143770193292</v>
      </c>
      <c r="Y553" s="6">
        <v>209.00665799999999</v>
      </c>
      <c r="Z553" s="6">
        <v>209.00665799999996</v>
      </c>
      <c r="AA553" s="5">
        <f>+Excel_519CONDOR[[#This Row],[Ptos.Total]]-Excel_519CONDOR[[#This Row],[Ptos.Nilo]]</f>
        <v>12.761437701932948</v>
      </c>
      <c r="AB553"/>
      <c r="AC553"/>
      <c r="AD553"/>
      <c r="AE553"/>
      <c r="AF553"/>
      <c r="AG553"/>
      <c r="AH553"/>
      <c r="AI553"/>
    </row>
    <row r="554" spans="1:35" x14ac:dyDescent="0.25">
      <c r="A554" t="s">
        <v>391</v>
      </c>
      <c r="B554" t="s">
        <v>436</v>
      </c>
      <c r="C554" t="s">
        <v>392</v>
      </c>
      <c r="D554" t="s">
        <v>634</v>
      </c>
      <c r="E554">
        <v>8219150</v>
      </c>
      <c r="F554" t="s">
        <v>83</v>
      </c>
      <c r="G554" t="s">
        <v>22</v>
      </c>
      <c r="H554" t="s">
        <v>23</v>
      </c>
      <c r="I554" s="1"/>
      <c r="J554" s="1">
        <v>44286</v>
      </c>
      <c r="K554" s="11">
        <f>+Excel_519CONDOR[[#This Row],[Fx.r]]</f>
        <v>44286</v>
      </c>
      <c r="L554" s="1">
        <v>44286</v>
      </c>
      <c r="M554" s="1"/>
      <c r="N554" s="1">
        <v>44313</v>
      </c>
      <c r="O554" s="1">
        <v>44315</v>
      </c>
      <c r="P554" s="1" t="s">
        <v>24</v>
      </c>
      <c r="Q554" t="s">
        <v>24</v>
      </c>
      <c r="R554" t="s">
        <v>25</v>
      </c>
      <c r="S554" t="s">
        <v>3642</v>
      </c>
      <c r="T554" s="5">
        <v>43.84069949388504</v>
      </c>
      <c r="U554" s="5">
        <v>0</v>
      </c>
      <c r="V554" s="5">
        <v>6</v>
      </c>
      <c r="W554" s="5">
        <v>49.84069949388504</v>
      </c>
      <c r="X554" s="6">
        <f>+Excel_519CONDOR[[#This Row],[Ptos.Total]]-Excel_519CONDOR[[#This Row],[Ptos.PO]]</f>
        <v>1.0081994938850443</v>
      </c>
      <c r="Y554" s="6">
        <v>48.832499999999996</v>
      </c>
      <c r="Z554" s="6">
        <v>48.832499999999989</v>
      </c>
      <c r="AA554" s="5">
        <f>+Excel_519CONDOR[[#This Row],[Ptos.Total]]-Excel_519CONDOR[[#This Row],[Ptos.Nilo]]</f>
        <v>1.0081994938850514</v>
      </c>
      <c r="AB554"/>
      <c r="AC554"/>
      <c r="AD554"/>
      <c r="AE554"/>
      <c r="AF554"/>
      <c r="AG554"/>
      <c r="AH554"/>
      <c r="AI554"/>
    </row>
    <row r="555" spans="1:35" x14ac:dyDescent="0.25">
      <c r="A555" t="s">
        <v>391</v>
      </c>
      <c r="B555" t="s">
        <v>79</v>
      </c>
      <c r="C555" t="s">
        <v>392</v>
      </c>
      <c r="D555" t="s">
        <v>635</v>
      </c>
      <c r="E555">
        <v>8143306</v>
      </c>
      <c r="F555" t="s">
        <v>115</v>
      </c>
      <c r="G555" t="s">
        <v>22</v>
      </c>
      <c r="H555" t="s">
        <v>23</v>
      </c>
      <c r="I555" s="1"/>
      <c r="J555" s="1">
        <v>44285</v>
      </c>
      <c r="K555" s="11">
        <f>+Excel_519CONDOR[[#This Row],[Fx.r]]</f>
        <v>44285</v>
      </c>
      <c r="L555" s="1">
        <v>44718</v>
      </c>
      <c r="M555" s="1"/>
      <c r="N555" s="1">
        <v>44742</v>
      </c>
      <c r="O555" s="1">
        <v>44776</v>
      </c>
      <c r="P555" s="1" t="s">
        <v>24</v>
      </c>
      <c r="Q555" t="s">
        <v>24</v>
      </c>
      <c r="R555" t="s">
        <v>25</v>
      </c>
      <c r="S555" t="s">
        <v>3640</v>
      </c>
      <c r="T555" s="5">
        <v>319.55270200967789</v>
      </c>
      <c r="U555" s="5">
        <v>135.93999660015106</v>
      </c>
      <c r="V555" s="5">
        <v>46.203500747680664</v>
      </c>
      <c r="W555" s="5">
        <v>501.69619935750961</v>
      </c>
      <c r="X555" s="6">
        <f>+Excel_519CONDOR[[#This Row],[Ptos.Total]]-Excel_519CONDOR[[#This Row],[Ptos.PO]]</f>
        <v>-99.249033642490303</v>
      </c>
      <c r="Y555" s="6">
        <v>600.94523299999992</v>
      </c>
      <c r="Z555" s="6">
        <v>600.78343299999983</v>
      </c>
      <c r="AA555" s="5">
        <f>+Excel_519CONDOR[[#This Row],[Ptos.Total]]-Excel_519CONDOR[[#This Row],[Ptos.Nilo]]</f>
        <v>-99.087233642490219</v>
      </c>
      <c r="AB555"/>
      <c r="AC555"/>
      <c r="AD555"/>
      <c r="AE555"/>
      <c r="AF555"/>
      <c r="AG555"/>
      <c r="AH555"/>
      <c r="AI555"/>
    </row>
    <row r="556" spans="1:35" x14ac:dyDescent="0.25">
      <c r="A556" t="s">
        <v>391</v>
      </c>
      <c r="B556" t="s">
        <v>79</v>
      </c>
      <c r="C556" t="s">
        <v>392</v>
      </c>
      <c r="D556" t="s">
        <v>636</v>
      </c>
      <c r="E556">
        <v>8203041</v>
      </c>
      <c r="F556" t="s">
        <v>387</v>
      </c>
      <c r="G556" t="s">
        <v>29</v>
      </c>
      <c r="H556" t="s">
        <v>30</v>
      </c>
      <c r="I556" s="1">
        <v>44767</v>
      </c>
      <c r="J556" s="1">
        <v>44734</v>
      </c>
      <c r="K556" s="11">
        <f>+Excel_519CONDOR[[#This Row],[Fx.r]]</f>
        <v>44734</v>
      </c>
      <c r="L556" s="1">
        <v>44587</v>
      </c>
      <c r="M556" s="1"/>
      <c r="N556" s="1">
        <v>45154</v>
      </c>
      <c r="O556" s="1">
        <v>45187</v>
      </c>
      <c r="P556" s="1" t="s">
        <v>24</v>
      </c>
      <c r="Q556" t="s">
        <v>24</v>
      </c>
      <c r="R556" t="s">
        <v>25</v>
      </c>
      <c r="S556" t="s">
        <v>3632</v>
      </c>
      <c r="T556" s="5">
        <v>2697.8308155238628</v>
      </c>
      <c r="U556" s="5">
        <v>4.5639998912811279</v>
      </c>
      <c r="V556" s="5">
        <v>101.7589967250824</v>
      </c>
      <c r="W556" s="5">
        <v>2804.1538121402264</v>
      </c>
      <c r="X556" s="6">
        <f>+Excel_519CONDOR[[#This Row],[Ptos.Total]]-Excel_519CONDOR[[#This Row],[Ptos.PO]]</f>
        <v>-1898.0565438597741</v>
      </c>
      <c r="Y556" s="6">
        <v>4702.2103560000005</v>
      </c>
      <c r="Z556" s="6">
        <v>4702.2103559999987</v>
      </c>
      <c r="AA556" s="5">
        <f>+Excel_519CONDOR[[#This Row],[Ptos.Total]]-Excel_519CONDOR[[#This Row],[Ptos.Nilo]]</f>
        <v>-1898.0565438597723</v>
      </c>
      <c r="AB556"/>
      <c r="AC556"/>
      <c r="AD556"/>
      <c r="AE556"/>
      <c r="AF556"/>
      <c r="AG556"/>
      <c r="AH556"/>
      <c r="AI556"/>
    </row>
    <row r="557" spans="1:35" x14ac:dyDescent="0.25">
      <c r="A557" t="s">
        <v>391</v>
      </c>
      <c r="B557" t="s">
        <v>79</v>
      </c>
      <c r="C557" t="s">
        <v>392</v>
      </c>
      <c r="D557" t="s">
        <v>637</v>
      </c>
      <c r="E557">
        <v>8045933</v>
      </c>
      <c r="F557" t="s">
        <v>512</v>
      </c>
      <c r="G557" t="s">
        <v>22</v>
      </c>
      <c r="H557" t="s">
        <v>23</v>
      </c>
      <c r="I557" s="1"/>
      <c r="J557" s="1">
        <v>44476</v>
      </c>
      <c r="K557" s="11">
        <f>+Excel_519CONDOR[[#This Row],[Fx.r]]</f>
        <v>44476</v>
      </c>
      <c r="L557" s="1">
        <v>44601</v>
      </c>
      <c r="M557" s="1"/>
      <c r="N557" s="1">
        <v>44860</v>
      </c>
      <c r="O557" s="1">
        <v>44875</v>
      </c>
      <c r="P557" s="1" t="s">
        <v>24</v>
      </c>
      <c r="Q557" t="s">
        <v>24</v>
      </c>
      <c r="R557" t="s">
        <v>25</v>
      </c>
      <c r="S557" t="s">
        <v>3631</v>
      </c>
      <c r="T557" s="5">
        <v>260.50670228898525</v>
      </c>
      <c r="U557" s="5">
        <v>8.4279997944831848</v>
      </c>
      <c r="V557" s="5">
        <v>12.060500144958496</v>
      </c>
      <c r="W557" s="5">
        <v>280.99520222842693</v>
      </c>
      <c r="X557" s="6">
        <f>+Excel_519CONDOR[[#This Row],[Ptos.Total]]-Excel_519CONDOR[[#This Row],[Ptos.PO]]</f>
        <v>-143.32665977157308</v>
      </c>
      <c r="Y557" s="6">
        <v>424.32186200000001</v>
      </c>
      <c r="Z557" s="6">
        <v>424.32186200000012</v>
      </c>
      <c r="AA557" s="5">
        <f>+Excel_519CONDOR[[#This Row],[Ptos.Total]]-Excel_519CONDOR[[#This Row],[Ptos.Nilo]]</f>
        <v>-143.32665977157319</v>
      </c>
      <c r="AB557"/>
      <c r="AC557"/>
      <c r="AD557"/>
      <c r="AE557"/>
      <c r="AF557"/>
      <c r="AG557"/>
      <c r="AH557"/>
      <c r="AI557"/>
    </row>
    <row r="558" spans="1:35" x14ac:dyDescent="0.25">
      <c r="A558" t="s">
        <v>391</v>
      </c>
      <c r="B558" t="s">
        <v>436</v>
      </c>
      <c r="C558" t="s">
        <v>392</v>
      </c>
      <c r="D558" t="s">
        <v>638</v>
      </c>
      <c r="E558">
        <v>8219674</v>
      </c>
      <c r="F558" t="s">
        <v>438</v>
      </c>
      <c r="G558" t="s">
        <v>70</v>
      </c>
      <c r="H558" t="s">
        <v>71</v>
      </c>
      <c r="I558" s="1"/>
      <c r="J558" s="1">
        <v>44284</v>
      </c>
      <c r="K558" s="11">
        <f>+Excel_519CONDOR[[#This Row],[Fx.r]]</f>
        <v>44284</v>
      </c>
      <c r="L558" s="1">
        <v>44292</v>
      </c>
      <c r="M558" s="1"/>
      <c r="N558" s="1">
        <v>44673</v>
      </c>
      <c r="O558" s="1">
        <v>44673</v>
      </c>
      <c r="P558" s="1" t="s">
        <v>24</v>
      </c>
      <c r="Q558" t="s">
        <v>24</v>
      </c>
      <c r="R558" t="s">
        <v>25</v>
      </c>
      <c r="S558" t="s">
        <v>3646</v>
      </c>
      <c r="T558" s="5">
        <v>48.689301069825888</v>
      </c>
      <c r="U558" s="5">
        <v>0</v>
      </c>
      <c r="V558" s="5">
        <v>6</v>
      </c>
      <c r="W558" s="5">
        <v>54.689301069825888</v>
      </c>
      <c r="X558" s="6">
        <f>+Excel_519CONDOR[[#This Row],[Ptos.Total]]-Excel_519CONDOR[[#This Row],[Ptos.PO]]</f>
        <v>51.089301069825886</v>
      </c>
      <c r="Y558" s="6">
        <v>3.5999999999999996</v>
      </c>
      <c r="Z558" s="6">
        <v>3.5999999999999996</v>
      </c>
      <c r="AA558" s="5">
        <f>+Excel_519CONDOR[[#This Row],[Ptos.Total]]-Excel_519CONDOR[[#This Row],[Ptos.Nilo]]</f>
        <v>51.089301069825886</v>
      </c>
      <c r="AB558"/>
      <c r="AC558"/>
      <c r="AD558"/>
      <c r="AE558"/>
      <c r="AF558"/>
      <c r="AG558"/>
      <c r="AH558"/>
      <c r="AI558"/>
    </row>
    <row r="559" spans="1:35" x14ac:dyDescent="0.25">
      <c r="A559" t="s">
        <v>391</v>
      </c>
      <c r="B559" t="s">
        <v>103</v>
      </c>
      <c r="C559" t="s">
        <v>392</v>
      </c>
      <c r="D559" t="s">
        <v>639</v>
      </c>
      <c r="E559">
        <v>1941269</v>
      </c>
      <c r="F559" t="s">
        <v>640</v>
      </c>
      <c r="G559" t="s">
        <v>22</v>
      </c>
      <c r="H559" t="s">
        <v>23</v>
      </c>
      <c r="I559" s="1"/>
      <c r="J559" s="1">
        <v>44607</v>
      </c>
      <c r="K559" s="11">
        <f>+Excel_519CONDOR[[#This Row],[Fx.r]]</f>
        <v>44607</v>
      </c>
      <c r="L559" s="1">
        <v>44585</v>
      </c>
      <c r="M559" s="1"/>
      <c r="N559" s="1">
        <v>44735</v>
      </c>
      <c r="O559" s="1">
        <v>44768</v>
      </c>
      <c r="P559" s="1" t="s">
        <v>24</v>
      </c>
      <c r="Q559" t="s">
        <v>24</v>
      </c>
      <c r="R559" t="s">
        <v>25</v>
      </c>
      <c r="S559" t="s">
        <v>3643</v>
      </c>
      <c r="T559" s="5">
        <v>2903.7916132676983</v>
      </c>
      <c r="U559" s="5">
        <v>0</v>
      </c>
      <c r="V559" s="5">
        <v>8.8400001525878906</v>
      </c>
      <c r="W559" s="5">
        <v>2912.6316134202862</v>
      </c>
      <c r="X559" s="6">
        <f>+Excel_519CONDOR[[#This Row],[Ptos.Total]]-Excel_519CONDOR[[#This Row],[Ptos.PO]]</f>
        <v>140.85030542028653</v>
      </c>
      <c r="Y559" s="6">
        <v>2771.7813079999996</v>
      </c>
      <c r="Z559" s="6">
        <v>2771.781308000001</v>
      </c>
      <c r="AA559" s="5">
        <f>+Excel_519CONDOR[[#This Row],[Ptos.Total]]-Excel_519CONDOR[[#This Row],[Ptos.Nilo]]</f>
        <v>140.85030542028517</v>
      </c>
      <c r="AB559"/>
      <c r="AC559"/>
      <c r="AD559"/>
      <c r="AE559"/>
      <c r="AF559"/>
      <c r="AG559"/>
      <c r="AH559"/>
      <c r="AI559"/>
    </row>
    <row r="560" spans="1:35" x14ac:dyDescent="0.25">
      <c r="A560" t="s">
        <v>391</v>
      </c>
      <c r="B560" t="s">
        <v>103</v>
      </c>
      <c r="C560" t="s">
        <v>392</v>
      </c>
      <c r="D560" t="s">
        <v>641</v>
      </c>
      <c r="E560">
        <v>1941268</v>
      </c>
      <c r="F560" t="s">
        <v>640</v>
      </c>
      <c r="G560" t="s">
        <v>22</v>
      </c>
      <c r="H560" t="s">
        <v>23</v>
      </c>
      <c r="I560" s="1"/>
      <c r="J560" s="1">
        <v>44404</v>
      </c>
      <c r="K560" s="11">
        <f>+Excel_519CONDOR[[#This Row],[Fx.r]]</f>
        <v>44404</v>
      </c>
      <c r="L560" s="1">
        <v>44608</v>
      </c>
      <c r="M560" s="1"/>
      <c r="N560" s="1">
        <v>44826</v>
      </c>
      <c r="O560" s="1">
        <v>44853</v>
      </c>
      <c r="P560" s="1" t="s">
        <v>25</v>
      </c>
      <c r="Q560" t="s">
        <v>24</v>
      </c>
      <c r="R560" t="s">
        <v>25</v>
      </c>
      <c r="S560" t="s">
        <v>3631</v>
      </c>
      <c r="T560" s="5">
        <v>4241.5191249242071</v>
      </c>
      <c r="U560" s="5">
        <v>0</v>
      </c>
      <c r="V560" s="5">
        <v>0</v>
      </c>
      <c r="W560" s="5">
        <v>4241.5191249242071</v>
      </c>
      <c r="X560" s="6">
        <f>+Excel_519CONDOR[[#This Row],[Ptos.Total]]-Excel_519CONDOR[[#This Row],[Ptos.PO]]</f>
        <v>452.18461192420773</v>
      </c>
      <c r="Y560" s="6">
        <v>3789.3345129999993</v>
      </c>
      <c r="Z560" s="6">
        <v>3789.3345129999998</v>
      </c>
      <c r="AA560" s="5">
        <f>+Excel_519CONDOR[[#This Row],[Ptos.Total]]-Excel_519CONDOR[[#This Row],[Ptos.Nilo]]</f>
        <v>452.18461192420727</v>
      </c>
      <c r="AB560"/>
      <c r="AC560"/>
      <c r="AD560"/>
      <c r="AE560"/>
      <c r="AF560"/>
      <c r="AG560"/>
      <c r="AH560"/>
      <c r="AI560"/>
    </row>
    <row r="561" spans="1:35" x14ac:dyDescent="0.25">
      <c r="A561" t="s">
        <v>391</v>
      </c>
      <c r="B561" t="s">
        <v>414</v>
      </c>
      <c r="C561" t="s">
        <v>392</v>
      </c>
      <c r="D561" t="s">
        <v>642</v>
      </c>
      <c r="E561">
        <v>8220703</v>
      </c>
      <c r="F561" t="s">
        <v>115</v>
      </c>
      <c r="G561" t="s">
        <v>22</v>
      </c>
      <c r="H561" t="s">
        <v>23</v>
      </c>
      <c r="I561" s="1"/>
      <c r="J561" s="1">
        <v>44306</v>
      </c>
      <c r="K561" s="11">
        <f>+Excel_519CONDOR[[#This Row],[Fx.r]]</f>
        <v>44306</v>
      </c>
      <c r="L561" s="1">
        <v>44308</v>
      </c>
      <c r="M561" s="1"/>
      <c r="N561" s="1">
        <v>44345</v>
      </c>
      <c r="O561" s="1">
        <v>44351</v>
      </c>
      <c r="P561" s="1" t="s">
        <v>25</v>
      </c>
      <c r="Q561" t="s">
        <v>24</v>
      </c>
      <c r="R561" t="s">
        <v>25</v>
      </c>
      <c r="S561" t="s">
        <v>3638</v>
      </c>
      <c r="T561" s="5">
        <v>0</v>
      </c>
      <c r="U561" s="5">
        <v>0</v>
      </c>
      <c r="V561" s="5">
        <v>0</v>
      </c>
      <c r="W561" s="5">
        <v>0</v>
      </c>
      <c r="X561" s="6">
        <f>+Excel_519CONDOR[[#This Row],[Ptos.Total]]-Excel_519CONDOR[[#This Row],[Ptos.PO]]</f>
        <v>-54.300999999999988</v>
      </c>
      <c r="Y561" s="6">
        <v>54.300999999999988</v>
      </c>
      <c r="Z561" s="6">
        <v>54.300999999999995</v>
      </c>
      <c r="AA561" s="5">
        <f>+Excel_519CONDOR[[#This Row],[Ptos.Total]]-Excel_519CONDOR[[#This Row],[Ptos.Nilo]]</f>
        <v>-54.300999999999995</v>
      </c>
      <c r="AB561"/>
      <c r="AC561"/>
      <c r="AD561"/>
      <c r="AE561"/>
      <c r="AF561"/>
      <c r="AG561"/>
      <c r="AH561"/>
      <c r="AI561"/>
    </row>
    <row r="562" spans="1:35" x14ac:dyDescent="0.25">
      <c r="A562" t="s">
        <v>391</v>
      </c>
      <c r="B562" t="s">
        <v>79</v>
      </c>
      <c r="C562" t="s">
        <v>392</v>
      </c>
      <c r="D562" t="s">
        <v>643</v>
      </c>
      <c r="E562">
        <v>8143288</v>
      </c>
      <c r="F562" t="s">
        <v>324</v>
      </c>
      <c r="G562" t="s">
        <v>22</v>
      </c>
      <c r="H562" t="s">
        <v>23</v>
      </c>
      <c r="I562" s="1"/>
      <c r="J562" s="1">
        <v>44299</v>
      </c>
      <c r="K562" s="11">
        <f>+Excel_519CONDOR[[#This Row],[Fx.r]]</f>
        <v>44299</v>
      </c>
      <c r="L562" s="1">
        <v>44495</v>
      </c>
      <c r="M562" s="1"/>
      <c r="N562" s="1">
        <v>44560</v>
      </c>
      <c r="O562" s="1">
        <v>44821</v>
      </c>
      <c r="P562" s="1" t="s">
        <v>25</v>
      </c>
      <c r="Q562" t="s">
        <v>24</v>
      </c>
      <c r="R562" t="s">
        <v>25</v>
      </c>
      <c r="S562" t="s">
        <v>3631</v>
      </c>
      <c r="T562" s="5">
        <v>1091.3371828794479</v>
      </c>
      <c r="U562" s="5">
        <v>220.94799447059631</v>
      </c>
      <c r="V562" s="5">
        <v>127.06699728965759</v>
      </c>
      <c r="W562" s="5">
        <v>1439.3521746397018</v>
      </c>
      <c r="X562" s="6">
        <f>+Excel_519CONDOR[[#This Row],[Ptos.Total]]-Excel_519CONDOR[[#This Row],[Ptos.PO]]</f>
        <v>-458.60772994254785</v>
      </c>
      <c r="Y562" s="6">
        <v>1897.9599045822497</v>
      </c>
      <c r="Z562" s="6">
        <v>1761.7298999999978</v>
      </c>
      <c r="AA562" s="5">
        <f>+Excel_519CONDOR[[#This Row],[Ptos.Total]]-Excel_519CONDOR[[#This Row],[Ptos.Nilo]]</f>
        <v>-322.37772536029593</v>
      </c>
      <c r="AB562"/>
      <c r="AC562"/>
      <c r="AD562"/>
      <c r="AE562"/>
      <c r="AF562"/>
      <c r="AG562"/>
      <c r="AH562"/>
      <c r="AI562"/>
    </row>
    <row r="563" spans="1:35" x14ac:dyDescent="0.25">
      <c r="A563" t="s">
        <v>391</v>
      </c>
      <c r="B563" t="s">
        <v>79</v>
      </c>
      <c r="C563" t="s">
        <v>392</v>
      </c>
      <c r="D563" t="s">
        <v>644</v>
      </c>
      <c r="E563">
        <v>8143304</v>
      </c>
      <c r="F563" t="s">
        <v>470</v>
      </c>
      <c r="G563" t="s">
        <v>22</v>
      </c>
      <c r="H563" t="s">
        <v>23</v>
      </c>
      <c r="I563" s="1">
        <v>44368</v>
      </c>
      <c r="J563" s="1">
        <v>44385</v>
      </c>
      <c r="K563" s="11">
        <f>+Excel_519CONDOR[[#This Row],[Fx.r]]</f>
        <v>44385</v>
      </c>
      <c r="L563" s="1">
        <v>44756</v>
      </c>
      <c r="M563" s="1"/>
      <c r="N563" s="1">
        <v>45016</v>
      </c>
      <c r="O563" s="1">
        <v>45043</v>
      </c>
      <c r="P563" s="1" t="s">
        <v>24</v>
      </c>
      <c r="Q563" t="s">
        <v>24</v>
      </c>
      <c r="R563" t="s">
        <v>25</v>
      </c>
      <c r="S563" t="s">
        <v>3637</v>
      </c>
      <c r="T563" s="5">
        <v>2412.2003185153008</v>
      </c>
      <c r="U563" s="5">
        <v>333.00399166345596</v>
      </c>
      <c r="V563" s="5">
        <v>117.57649707794189</v>
      </c>
      <c r="W563" s="5">
        <v>2862.7808072566986</v>
      </c>
      <c r="X563" s="6">
        <f>+Excel_519CONDOR[[#This Row],[Ptos.Total]]-Excel_519CONDOR[[#This Row],[Ptos.PO]]</f>
        <v>59.527568256698942</v>
      </c>
      <c r="Y563" s="6">
        <v>2803.2532389999997</v>
      </c>
      <c r="Z563" s="6">
        <v>2803.253238999996</v>
      </c>
      <c r="AA563" s="5">
        <f>+Excel_519CONDOR[[#This Row],[Ptos.Total]]-Excel_519CONDOR[[#This Row],[Ptos.Nilo]]</f>
        <v>59.52756825670258</v>
      </c>
      <c r="AB563"/>
      <c r="AC563"/>
      <c r="AD563"/>
      <c r="AE563"/>
      <c r="AF563"/>
      <c r="AG563"/>
      <c r="AH563"/>
      <c r="AI563"/>
    </row>
    <row r="564" spans="1:35" x14ac:dyDescent="0.25">
      <c r="A564" t="s">
        <v>391</v>
      </c>
      <c r="B564" t="s">
        <v>79</v>
      </c>
      <c r="C564" t="s">
        <v>392</v>
      </c>
      <c r="D564" t="s">
        <v>645</v>
      </c>
      <c r="E564">
        <v>1940116</v>
      </c>
      <c r="F564" t="s">
        <v>118</v>
      </c>
      <c r="G564" t="s">
        <v>22</v>
      </c>
      <c r="H564" t="s">
        <v>23</v>
      </c>
      <c r="I564" s="1">
        <v>44300</v>
      </c>
      <c r="J564" s="1">
        <v>44326</v>
      </c>
      <c r="K564" s="11">
        <f>+Excel_519CONDOR[[#This Row],[Fx.r]]</f>
        <v>44326</v>
      </c>
      <c r="L564" s="1">
        <v>44575</v>
      </c>
      <c r="M564" s="1"/>
      <c r="N564" s="1">
        <v>45041</v>
      </c>
      <c r="O564" s="1">
        <v>45068</v>
      </c>
      <c r="P564" s="1" t="s">
        <v>25</v>
      </c>
      <c r="Q564" t="s">
        <v>24</v>
      </c>
      <c r="R564" t="s">
        <v>25</v>
      </c>
      <c r="S564" t="s">
        <v>3631</v>
      </c>
      <c r="T564" s="5">
        <v>124.95999835431576</v>
      </c>
      <c r="U564" s="5">
        <v>3.0500000715255737</v>
      </c>
      <c r="V564" s="5">
        <v>9.9099998474121094</v>
      </c>
      <c r="W564" s="5">
        <v>137.91999827325344</v>
      </c>
      <c r="X564" s="6">
        <f>+Excel_519CONDOR[[#This Row],[Ptos.Total]]-Excel_519CONDOR[[#This Row],[Ptos.PO]]</f>
        <v>-982.57166256652908</v>
      </c>
      <c r="Y564" s="6">
        <v>1120.4916608397825</v>
      </c>
      <c r="Z564" s="6">
        <v>1120.382695</v>
      </c>
      <c r="AA564" s="5">
        <f>+Excel_519CONDOR[[#This Row],[Ptos.Total]]-Excel_519CONDOR[[#This Row],[Ptos.Nilo]]</f>
        <v>-982.46269672674657</v>
      </c>
      <c r="AB564"/>
      <c r="AC564"/>
      <c r="AD564"/>
      <c r="AE564"/>
      <c r="AF564"/>
      <c r="AG564"/>
      <c r="AH564"/>
      <c r="AI564"/>
    </row>
    <row r="565" spans="1:35" x14ac:dyDescent="0.25">
      <c r="A565" t="s">
        <v>391</v>
      </c>
      <c r="B565" t="s">
        <v>79</v>
      </c>
      <c r="C565" t="s">
        <v>392</v>
      </c>
      <c r="D565" t="s">
        <v>646</v>
      </c>
      <c r="E565">
        <v>8069970</v>
      </c>
      <c r="F565" t="s">
        <v>115</v>
      </c>
      <c r="G565" t="s">
        <v>22</v>
      </c>
      <c r="H565" t="s">
        <v>23</v>
      </c>
      <c r="I565" s="1"/>
      <c r="J565" s="1">
        <v>44321</v>
      </c>
      <c r="K565" s="11">
        <f>+Excel_519CONDOR[[#This Row],[Fx.r]]</f>
        <v>44321</v>
      </c>
      <c r="L565" s="1">
        <v>44326</v>
      </c>
      <c r="M565" s="1"/>
      <c r="N565" s="1">
        <v>44534</v>
      </c>
      <c r="O565" s="1">
        <v>44545</v>
      </c>
      <c r="P565" s="1" t="s">
        <v>24</v>
      </c>
      <c r="Q565" t="s">
        <v>24</v>
      </c>
      <c r="R565" t="s">
        <v>25</v>
      </c>
      <c r="S565" t="s">
        <v>3642</v>
      </c>
      <c r="T565" s="5">
        <v>65.840000383555889</v>
      </c>
      <c r="U565" s="5">
        <v>0</v>
      </c>
      <c r="V565" s="5">
        <v>0</v>
      </c>
      <c r="W565" s="5">
        <v>65.840000383555889</v>
      </c>
      <c r="X565" s="6">
        <f>+Excel_519CONDOR[[#This Row],[Ptos.Total]]-Excel_519CONDOR[[#This Row],[Ptos.PO]]</f>
        <v>-41.235999648392209</v>
      </c>
      <c r="Y565" s="6">
        <v>107.0760000319481</v>
      </c>
      <c r="Z565" s="6">
        <v>107.07599999999999</v>
      </c>
      <c r="AA565" s="5">
        <f>+Excel_519CONDOR[[#This Row],[Ptos.Total]]-Excel_519CONDOR[[#This Row],[Ptos.Nilo]]</f>
        <v>-41.235999616444104</v>
      </c>
      <c r="AB565"/>
      <c r="AC565"/>
      <c r="AD565"/>
      <c r="AE565"/>
      <c r="AF565"/>
      <c r="AG565"/>
      <c r="AH565"/>
      <c r="AI565"/>
    </row>
    <row r="566" spans="1:35" x14ac:dyDescent="0.25">
      <c r="A566" t="s">
        <v>391</v>
      </c>
      <c r="B566" t="s">
        <v>79</v>
      </c>
      <c r="C566" t="s">
        <v>392</v>
      </c>
      <c r="D566" t="s">
        <v>647</v>
      </c>
      <c r="E566">
        <v>8069977</v>
      </c>
      <c r="F566" t="s">
        <v>115</v>
      </c>
      <c r="G566" t="s">
        <v>22</v>
      </c>
      <c r="H566" t="s">
        <v>23</v>
      </c>
      <c r="I566" s="1"/>
      <c r="J566" s="1">
        <v>44315</v>
      </c>
      <c r="K566" s="11">
        <f>+Excel_519CONDOR[[#This Row],[Fx.r]]</f>
        <v>44315</v>
      </c>
      <c r="L566" s="1">
        <v>44319</v>
      </c>
      <c r="M566" s="1"/>
      <c r="N566" s="1">
        <v>44523</v>
      </c>
      <c r="O566" s="1">
        <v>44539</v>
      </c>
      <c r="P566" s="1" t="s">
        <v>25</v>
      </c>
      <c r="Q566" t="s">
        <v>24</v>
      </c>
      <c r="R566" t="s">
        <v>25</v>
      </c>
      <c r="S566" t="s">
        <v>3632</v>
      </c>
      <c r="T566" s="5">
        <v>23.076900005340576</v>
      </c>
      <c r="U566" s="5">
        <v>0.69999998807907104</v>
      </c>
      <c r="V566" s="5">
        <v>14.56850004196167</v>
      </c>
      <c r="W566" s="5">
        <v>38.345400035381317</v>
      </c>
      <c r="X566" s="6">
        <f>+Excel_519CONDOR[[#This Row],[Ptos.Total]]-Excel_519CONDOR[[#This Row],[Ptos.PO]]</f>
        <v>9.530000061989341E-2</v>
      </c>
      <c r="Y566" s="6">
        <v>38.250100034761424</v>
      </c>
      <c r="Z566" s="6">
        <v>38.250099999999996</v>
      </c>
      <c r="AA566" s="5">
        <f>+Excel_519CONDOR[[#This Row],[Ptos.Total]]-Excel_519CONDOR[[#This Row],[Ptos.Nilo]]</f>
        <v>9.5300035381320924E-2</v>
      </c>
      <c r="AB566"/>
      <c r="AC566"/>
      <c r="AD566"/>
      <c r="AE566"/>
      <c r="AF566"/>
      <c r="AG566"/>
      <c r="AH566"/>
      <c r="AI566"/>
    </row>
    <row r="567" spans="1:35" x14ac:dyDescent="0.25">
      <c r="A567" t="s">
        <v>391</v>
      </c>
      <c r="B567" t="s">
        <v>79</v>
      </c>
      <c r="C567" t="s">
        <v>392</v>
      </c>
      <c r="D567" t="s">
        <v>648</v>
      </c>
      <c r="E567">
        <v>8099022</v>
      </c>
      <c r="F567" t="s">
        <v>324</v>
      </c>
      <c r="G567" t="s">
        <v>22</v>
      </c>
      <c r="H567" t="s">
        <v>23</v>
      </c>
      <c r="I567" s="1"/>
      <c r="J567" s="1">
        <v>44343</v>
      </c>
      <c r="K567" s="11">
        <f>+Excel_519CONDOR[[#This Row],[Fx.r]]</f>
        <v>44343</v>
      </c>
      <c r="L567" s="1">
        <v>44354</v>
      </c>
      <c r="M567" s="1"/>
      <c r="N567" s="1">
        <v>44832</v>
      </c>
      <c r="O567" s="1">
        <v>44862</v>
      </c>
      <c r="P567" s="1" t="s">
        <v>25</v>
      </c>
      <c r="Q567" t="s">
        <v>24</v>
      </c>
      <c r="R567" t="s">
        <v>25</v>
      </c>
      <c r="S567" t="s">
        <v>3631</v>
      </c>
      <c r="T567" s="5">
        <v>492.19709352403879</v>
      </c>
      <c r="U567" s="5">
        <v>0</v>
      </c>
      <c r="V567" s="5">
        <v>0</v>
      </c>
      <c r="W567" s="5">
        <v>492.19709352403879</v>
      </c>
      <c r="X567" s="6">
        <f>+Excel_519CONDOR[[#This Row],[Ptos.Total]]-Excel_519CONDOR[[#This Row],[Ptos.PO]]</f>
        <v>-12.859990475961297</v>
      </c>
      <c r="Y567" s="6">
        <v>505.05708400000009</v>
      </c>
      <c r="Z567" s="6">
        <v>501.95528400000012</v>
      </c>
      <c r="AA567" s="5">
        <f>+Excel_519CONDOR[[#This Row],[Ptos.Total]]-Excel_519CONDOR[[#This Row],[Ptos.Nilo]]</f>
        <v>-9.758190475961328</v>
      </c>
      <c r="AB567"/>
      <c r="AC567"/>
      <c r="AD567"/>
      <c r="AE567"/>
      <c r="AF567"/>
      <c r="AG567"/>
      <c r="AH567"/>
      <c r="AI567"/>
    </row>
    <row r="568" spans="1:35" x14ac:dyDescent="0.25">
      <c r="A568" t="s">
        <v>391</v>
      </c>
      <c r="B568" t="s">
        <v>79</v>
      </c>
      <c r="C568" t="s">
        <v>392</v>
      </c>
      <c r="D568" t="s">
        <v>649</v>
      </c>
      <c r="E568">
        <v>8222576</v>
      </c>
      <c r="F568" t="s">
        <v>324</v>
      </c>
      <c r="G568" t="s">
        <v>22</v>
      </c>
      <c r="H568" t="s">
        <v>23</v>
      </c>
      <c r="I568" s="1"/>
      <c r="J568" s="1">
        <v>44404</v>
      </c>
      <c r="K568" s="11">
        <f>+Excel_519CONDOR[[#This Row],[Fx.r]]</f>
        <v>44404</v>
      </c>
      <c r="L568" s="1">
        <v>44525</v>
      </c>
      <c r="M568" s="1"/>
      <c r="N568" s="1">
        <v>44592</v>
      </c>
      <c r="O568" s="1">
        <v>44821</v>
      </c>
      <c r="P568" s="1" t="s">
        <v>25</v>
      </c>
      <c r="Q568" t="s">
        <v>24</v>
      </c>
      <c r="R568" t="s">
        <v>25</v>
      </c>
      <c r="S568" t="s">
        <v>3631</v>
      </c>
      <c r="T568" s="5">
        <v>1148.933571100235</v>
      </c>
      <c r="U568" s="5">
        <v>0</v>
      </c>
      <c r="V568" s="5">
        <v>0</v>
      </c>
      <c r="W568" s="5">
        <v>1148.933571100235</v>
      </c>
      <c r="X568" s="6">
        <f>+Excel_519CONDOR[[#This Row],[Ptos.Total]]-Excel_519CONDOR[[#This Row],[Ptos.PO]]</f>
        <v>-982.22050389976539</v>
      </c>
      <c r="Y568" s="6">
        <v>2131.1540750000004</v>
      </c>
      <c r="Z568" s="6">
        <v>2131.1540749999986</v>
      </c>
      <c r="AA568" s="5">
        <f>+Excel_519CONDOR[[#This Row],[Ptos.Total]]-Excel_519CONDOR[[#This Row],[Ptos.Nilo]]</f>
        <v>-982.22050389976357</v>
      </c>
      <c r="AB568"/>
      <c r="AC568"/>
      <c r="AD568"/>
      <c r="AE568"/>
      <c r="AF568"/>
      <c r="AG568"/>
      <c r="AH568"/>
      <c r="AI568"/>
    </row>
    <row r="569" spans="1:35" x14ac:dyDescent="0.25">
      <c r="A569" t="s">
        <v>391</v>
      </c>
      <c r="B569" t="s">
        <v>79</v>
      </c>
      <c r="C569" t="s">
        <v>392</v>
      </c>
      <c r="D569" t="s">
        <v>650</v>
      </c>
      <c r="E569">
        <v>8229896</v>
      </c>
      <c r="F569" t="s">
        <v>367</v>
      </c>
      <c r="G569" t="s">
        <v>22</v>
      </c>
      <c r="H569" t="s">
        <v>23</v>
      </c>
      <c r="I569" s="1"/>
      <c r="J569" s="1">
        <v>44439</v>
      </c>
      <c r="K569" s="11">
        <f>+Excel_519CONDOR[[#This Row],[Fx.r]]</f>
        <v>44439</v>
      </c>
      <c r="L569" s="1">
        <v>44621</v>
      </c>
      <c r="M569" s="1"/>
      <c r="N569" s="1">
        <v>44772</v>
      </c>
      <c r="O569" s="1">
        <v>44821</v>
      </c>
      <c r="P569" s="1" t="s">
        <v>24</v>
      </c>
      <c r="Q569" t="s">
        <v>24</v>
      </c>
      <c r="R569" t="s">
        <v>25</v>
      </c>
      <c r="S569" t="s">
        <v>3631</v>
      </c>
      <c r="T569" s="5">
        <v>1212.1105106137693</v>
      </c>
      <c r="U569" s="5">
        <v>17.839999794960022</v>
      </c>
      <c r="V569" s="5">
        <v>89.803770357293615</v>
      </c>
      <c r="W569" s="5">
        <v>1319.7542807660229</v>
      </c>
      <c r="X569" s="6">
        <f>+Excel_519CONDOR[[#This Row],[Ptos.Total]]-Excel_519CONDOR[[#This Row],[Ptos.PO]]</f>
        <v>-1428.8740132339772</v>
      </c>
      <c r="Y569" s="6">
        <v>2748.6282940000001</v>
      </c>
      <c r="Z569" s="6">
        <v>2748.6282939999992</v>
      </c>
      <c r="AA569" s="5">
        <f>+Excel_519CONDOR[[#This Row],[Ptos.Total]]-Excel_519CONDOR[[#This Row],[Ptos.Nilo]]</f>
        <v>-1428.8740132339763</v>
      </c>
      <c r="AB569"/>
      <c r="AC569"/>
      <c r="AD569"/>
      <c r="AE569"/>
      <c r="AF569"/>
      <c r="AG569"/>
      <c r="AH569"/>
      <c r="AI569"/>
    </row>
    <row r="570" spans="1:35" x14ac:dyDescent="0.25">
      <c r="A570" t="s">
        <v>391</v>
      </c>
      <c r="B570" t="s">
        <v>79</v>
      </c>
      <c r="C570" t="s">
        <v>392</v>
      </c>
      <c r="D570" t="s">
        <v>651</v>
      </c>
      <c r="E570">
        <v>8230768</v>
      </c>
      <c r="F570" t="s">
        <v>367</v>
      </c>
      <c r="G570" t="s">
        <v>22</v>
      </c>
      <c r="H570" t="s">
        <v>23</v>
      </c>
      <c r="I570" s="1"/>
      <c r="J570" s="1">
        <v>44508</v>
      </c>
      <c r="K570" s="11">
        <f>+Excel_519CONDOR[[#This Row],[Fx.r]]</f>
        <v>44508</v>
      </c>
      <c r="L570" s="1">
        <v>44609</v>
      </c>
      <c r="M570" s="1"/>
      <c r="N570" s="1">
        <v>44706</v>
      </c>
      <c r="O570" s="1">
        <v>44729</v>
      </c>
      <c r="P570" s="1" t="s">
        <v>24</v>
      </c>
      <c r="Q570" t="s">
        <v>24</v>
      </c>
      <c r="R570" t="s">
        <v>25</v>
      </c>
      <c r="S570" t="s">
        <v>3631</v>
      </c>
      <c r="T570" s="5">
        <v>1063.4430122040212</v>
      </c>
      <c r="U570" s="5">
        <v>14.271999835968018</v>
      </c>
      <c r="V570" s="5">
        <v>85.065483615295307</v>
      </c>
      <c r="W570" s="5">
        <v>1162.7804956552845</v>
      </c>
      <c r="X570" s="6">
        <f>+Excel_519CONDOR[[#This Row],[Ptos.Total]]-Excel_519CONDOR[[#This Row],[Ptos.PO]]</f>
        <v>-766.05909934471538</v>
      </c>
      <c r="Y570" s="6">
        <v>1928.8395949999999</v>
      </c>
      <c r="Z570" s="6">
        <v>3857.6791899999948</v>
      </c>
      <c r="AA570" s="5">
        <f>+Excel_519CONDOR[[#This Row],[Ptos.Total]]-Excel_519CONDOR[[#This Row],[Ptos.Nilo]]</f>
        <v>-2694.8986943447103</v>
      </c>
      <c r="AB570"/>
      <c r="AC570"/>
      <c r="AD570"/>
      <c r="AE570"/>
      <c r="AF570"/>
      <c r="AG570"/>
      <c r="AH570"/>
      <c r="AI570"/>
    </row>
    <row r="571" spans="1:35" x14ac:dyDescent="0.25">
      <c r="A571" t="s">
        <v>391</v>
      </c>
      <c r="B571" t="s">
        <v>79</v>
      </c>
      <c r="C571" t="s">
        <v>392</v>
      </c>
      <c r="D571" t="s">
        <v>652</v>
      </c>
      <c r="E571">
        <v>8231237</v>
      </c>
      <c r="F571" t="s">
        <v>367</v>
      </c>
      <c r="G571" t="s">
        <v>22</v>
      </c>
      <c r="H571" t="s">
        <v>23</v>
      </c>
      <c r="I571" s="1"/>
      <c r="J571" s="1">
        <v>44474</v>
      </c>
      <c r="K571" s="11">
        <f>+Excel_519CONDOR[[#This Row],[Fx.r]]</f>
        <v>44474</v>
      </c>
      <c r="L571" s="1">
        <v>44621</v>
      </c>
      <c r="M571" s="1"/>
      <c r="N571" s="1">
        <v>44893</v>
      </c>
      <c r="O571" s="1">
        <v>44923</v>
      </c>
      <c r="P571" s="1" t="s">
        <v>24</v>
      </c>
      <c r="Q571" t="s">
        <v>24</v>
      </c>
      <c r="R571" t="s">
        <v>25</v>
      </c>
      <c r="S571" t="s">
        <v>3641</v>
      </c>
      <c r="T571" s="5">
        <v>3974.3552164802313</v>
      </c>
      <c r="U571" s="5">
        <v>0</v>
      </c>
      <c r="V571" s="5">
        <v>0</v>
      </c>
      <c r="W571" s="5">
        <v>3974.3552164802313</v>
      </c>
      <c r="X571" s="6">
        <f>+Excel_519CONDOR[[#This Row],[Ptos.Total]]-Excel_519CONDOR[[#This Row],[Ptos.PO]]</f>
        <v>664.53760848023148</v>
      </c>
      <c r="Y571" s="6">
        <v>3309.8176079999998</v>
      </c>
      <c r="Z571" s="6">
        <v>3309.8176079999998</v>
      </c>
      <c r="AA571" s="5">
        <f>+Excel_519CONDOR[[#This Row],[Ptos.Total]]-Excel_519CONDOR[[#This Row],[Ptos.Nilo]]</f>
        <v>664.53760848023148</v>
      </c>
      <c r="AB571"/>
      <c r="AC571"/>
      <c r="AD571"/>
      <c r="AE571"/>
      <c r="AF571"/>
      <c r="AG571"/>
      <c r="AH571"/>
      <c r="AI571"/>
    </row>
    <row r="572" spans="1:35" x14ac:dyDescent="0.25">
      <c r="A572" t="s">
        <v>391</v>
      </c>
      <c r="B572" t="s">
        <v>79</v>
      </c>
      <c r="C572" t="s">
        <v>392</v>
      </c>
      <c r="D572" t="s">
        <v>653</v>
      </c>
      <c r="E572">
        <v>8094695</v>
      </c>
      <c r="F572" t="s">
        <v>115</v>
      </c>
      <c r="G572" t="s">
        <v>22</v>
      </c>
      <c r="H572" t="s">
        <v>23</v>
      </c>
      <c r="I572" s="1"/>
      <c r="J572" s="1">
        <v>44323</v>
      </c>
      <c r="K572" s="11">
        <f>+Excel_519CONDOR[[#This Row],[Fx.r]]</f>
        <v>44323</v>
      </c>
      <c r="L572" s="1">
        <v>44355</v>
      </c>
      <c r="M572" s="1"/>
      <c r="N572" s="1">
        <v>44473</v>
      </c>
      <c r="O572" s="1">
        <v>44477</v>
      </c>
      <c r="P572" s="1" t="s">
        <v>24</v>
      </c>
      <c r="Q572" t="s">
        <v>24</v>
      </c>
      <c r="R572" t="s">
        <v>25</v>
      </c>
      <c r="S572" t="s">
        <v>3631</v>
      </c>
      <c r="T572" s="5">
        <v>153.51700208708644</v>
      </c>
      <c r="U572" s="5">
        <v>124.34799689054489</v>
      </c>
      <c r="V572" s="5">
        <v>30.448000431060791</v>
      </c>
      <c r="W572" s="5">
        <v>308.31299940869212</v>
      </c>
      <c r="X572" s="6">
        <f>+Excel_519CONDOR[[#This Row],[Ptos.Total]]-Excel_519CONDOR[[#This Row],[Ptos.PO]]</f>
        <v>-26.700700588923667</v>
      </c>
      <c r="Y572" s="6">
        <v>335.01369999761579</v>
      </c>
      <c r="Z572" s="6">
        <v>335.01370000000003</v>
      </c>
      <c r="AA572" s="5">
        <f>+Excel_519CONDOR[[#This Row],[Ptos.Total]]-Excel_519CONDOR[[#This Row],[Ptos.Nilo]]</f>
        <v>-26.700700591307907</v>
      </c>
      <c r="AB572"/>
      <c r="AC572"/>
      <c r="AD572"/>
      <c r="AE572"/>
      <c r="AF572"/>
      <c r="AG572"/>
      <c r="AH572"/>
      <c r="AI572"/>
    </row>
    <row r="573" spans="1:35" x14ac:dyDescent="0.25">
      <c r="A573" t="s">
        <v>391</v>
      </c>
      <c r="B573" t="s">
        <v>79</v>
      </c>
      <c r="C573" t="s">
        <v>392</v>
      </c>
      <c r="D573" t="s">
        <v>654</v>
      </c>
      <c r="E573">
        <v>8069974</v>
      </c>
      <c r="F573" t="s">
        <v>83</v>
      </c>
      <c r="G573" t="s">
        <v>22</v>
      </c>
      <c r="H573" t="s">
        <v>23</v>
      </c>
      <c r="I573" s="1">
        <v>44377</v>
      </c>
      <c r="J573" s="1">
        <v>44425</v>
      </c>
      <c r="K573" s="11">
        <f>+Excel_519CONDOR[[#This Row],[Fx.r]]</f>
        <v>44425</v>
      </c>
      <c r="L573" s="1">
        <v>44372</v>
      </c>
      <c r="M573" s="1"/>
      <c r="N573" s="1">
        <v>44476</v>
      </c>
      <c r="O573" s="1">
        <v>44488</v>
      </c>
      <c r="P573" s="1" t="s">
        <v>24</v>
      </c>
      <c r="Q573" t="s">
        <v>24</v>
      </c>
      <c r="R573" t="s">
        <v>25</v>
      </c>
      <c r="S573" t="s">
        <v>3642</v>
      </c>
      <c r="T573" s="5">
        <v>348.3899986743927</v>
      </c>
      <c r="U573" s="5">
        <v>336.86799156665802</v>
      </c>
      <c r="V573" s="5">
        <v>30.386000394821167</v>
      </c>
      <c r="W573" s="5">
        <v>715.64399063587189</v>
      </c>
      <c r="X573" s="6">
        <f>+Excel_519CONDOR[[#This Row],[Ptos.Total]]-Excel_519CONDOR[[#This Row],[Ptos.PO]]</f>
        <v>166.16498400005139</v>
      </c>
      <c r="Y573" s="6">
        <v>549.4790066358205</v>
      </c>
      <c r="Z573" s="6">
        <v>549.47900000000038</v>
      </c>
      <c r="AA573" s="5">
        <f>+Excel_519CONDOR[[#This Row],[Ptos.Total]]-Excel_519CONDOR[[#This Row],[Ptos.Nilo]]</f>
        <v>166.1649906358715</v>
      </c>
      <c r="AB573"/>
      <c r="AC573"/>
      <c r="AD573"/>
      <c r="AE573"/>
      <c r="AF573"/>
      <c r="AG573"/>
      <c r="AH573"/>
      <c r="AI573"/>
    </row>
    <row r="574" spans="1:35" x14ac:dyDescent="0.25">
      <c r="A574" t="s">
        <v>391</v>
      </c>
      <c r="B574" t="s">
        <v>79</v>
      </c>
      <c r="C574" t="s">
        <v>392</v>
      </c>
      <c r="D574" t="s">
        <v>655</v>
      </c>
      <c r="E574">
        <v>8099015</v>
      </c>
      <c r="F574" t="s">
        <v>115</v>
      </c>
      <c r="G574" t="s">
        <v>22</v>
      </c>
      <c r="H574" t="s">
        <v>23</v>
      </c>
      <c r="I574" s="1"/>
      <c r="J574" s="1">
        <v>44329</v>
      </c>
      <c r="K574" s="11">
        <f>+Excel_519CONDOR[[#This Row],[Fx.r]]</f>
        <v>44329</v>
      </c>
      <c r="L574" s="1">
        <v>44368</v>
      </c>
      <c r="M574" s="1"/>
      <c r="N574" s="1">
        <v>44473</v>
      </c>
      <c r="O574" s="1">
        <v>44477</v>
      </c>
      <c r="P574" s="1" t="s">
        <v>25</v>
      </c>
      <c r="Q574" t="s">
        <v>24</v>
      </c>
      <c r="R574" t="s">
        <v>25</v>
      </c>
      <c r="S574" t="s">
        <v>3635</v>
      </c>
      <c r="T574" s="5">
        <v>182.48049868643284</v>
      </c>
      <c r="U574" s="5">
        <v>4.5639998912811279</v>
      </c>
      <c r="V574" s="5">
        <v>34.205000638961792</v>
      </c>
      <c r="W574" s="5">
        <v>221.24949921667576</v>
      </c>
      <c r="X574" s="6">
        <f>+Excel_519CONDOR[[#This Row],[Ptos.Total]]-Excel_519CONDOR[[#This Row],[Ptos.PO]]</f>
        <v>54.805898409962708</v>
      </c>
      <c r="Y574" s="6">
        <v>166.44360080671305</v>
      </c>
      <c r="Z574" s="6">
        <v>161.18559999999997</v>
      </c>
      <c r="AA574" s="5">
        <f>+Excel_519CONDOR[[#This Row],[Ptos.Total]]-Excel_519CONDOR[[#This Row],[Ptos.Nilo]]</f>
        <v>60.063899216675793</v>
      </c>
      <c r="AB574"/>
      <c r="AC574"/>
      <c r="AD574"/>
      <c r="AE574"/>
      <c r="AF574"/>
      <c r="AG574"/>
      <c r="AH574"/>
      <c r="AI574"/>
    </row>
    <row r="575" spans="1:35" x14ac:dyDescent="0.25">
      <c r="A575" t="s">
        <v>391</v>
      </c>
      <c r="B575" t="s">
        <v>436</v>
      </c>
      <c r="C575" t="s">
        <v>392</v>
      </c>
      <c r="D575" t="s">
        <v>656</v>
      </c>
      <c r="E575">
        <v>8234311</v>
      </c>
      <c r="F575" t="s">
        <v>657</v>
      </c>
      <c r="G575" t="s">
        <v>70</v>
      </c>
      <c r="H575" t="s">
        <v>71</v>
      </c>
      <c r="I575" s="1"/>
      <c r="J575" s="1">
        <v>44330</v>
      </c>
      <c r="K575" s="11">
        <f>+Excel_519CONDOR[[#This Row],[Fx.r]]</f>
        <v>44330</v>
      </c>
      <c r="L575" s="1">
        <v>44333</v>
      </c>
      <c r="M575" s="1"/>
      <c r="O575" s="1"/>
      <c r="P575" s="1" t="s">
        <v>24</v>
      </c>
      <c r="Q575" t="s">
        <v>24</v>
      </c>
      <c r="R575" t="s">
        <v>25</v>
      </c>
      <c r="S575" t="s">
        <v>3646</v>
      </c>
      <c r="T575" s="5">
        <v>45.150100767612457</v>
      </c>
      <c r="U575" s="5">
        <v>0</v>
      </c>
      <c r="V575" s="5">
        <v>6</v>
      </c>
      <c r="W575" s="5">
        <v>51.150100767612457</v>
      </c>
      <c r="X575" s="6">
        <f>+Excel_519CONDOR[[#This Row],[Ptos.Total]]-Excel_519CONDOR[[#This Row],[Ptos.PO]]</f>
        <v>47.550100767612456</v>
      </c>
      <c r="Y575" s="6">
        <v>3.5999999999999996</v>
      </c>
      <c r="Z575" s="6">
        <v>0</v>
      </c>
      <c r="AA575" s="5">
        <f>+Excel_519CONDOR[[#This Row],[Ptos.Total]]-Excel_519CONDOR[[#This Row],[Ptos.Nilo]]</f>
        <v>51.150100767612457</v>
      </c>
      <c r="AB575"/>
      <c r="AC575"/>
      <c r="AD575"/>
      <c r="AE575"/>
      <c r="AF575"/>
      <c r="AG575"/>
      <c r="AH575"/>
      <c r="AI575"/>
    </row>
    <row r="576" spans="1:35" x14ac:dyDescent="0.25">
      <c r="A576" t="s">
        <v>391</v>
      </c>
      <c r="B576" t="s">
        <v>436</v>
      </c>
      <c r="C576" t="s">
        <v>392</v>
      </c>
      <c r="D576" t="s">
        <v>658</v>
      </c>
      <c r="E576">
        <v>8234424</v>
      </c>
      <c r="F576" t="s">
        <v>659</v>
      </c>
      <c r="G576" t="s">
        <v>70</v>
      </c>
      <c r="H576" t="s">
        <v>71</v>
      </c>
      <c r="I576" s="1"/>
      <c r="J576" s="1">
        <v>44331</v>
      </c>
      <c r="K576" s="11">
        <f>+Excel_519CONDOR[[#This Row],[Fx.r]]</f>
        <v>44331</v>
      </c>
      <c r="L576" s="1">
        <v>44333</v>
      </c>
      <c r="M576" s="1"/>
      <c r="N576" s="1">
        <v>44375</v>
      </c>
      <c r="O576" s="1">
        <v>44406</v>
      </c>
      <c r="P576" s="1" t="s">
        <v>25</v>
      </c>
      <c r="Q576" t="s">
        <v>24</v>
      </c>
      <c r="R576" t="s">
        <v>25</v>
      </c>
      <c r="S576" t="s">
        <v>3646</v>
      </c>
      <c r="T576" s="5">
        <v>23.935300707817078</v>
      </c>
      <c r="U576" s="5">
        <v>0</v>
      </c>
      <c r="V576" s="5">
        <v>6</v>
      </c>
      <c r="W576" s="5">
        <v>29.935300707817078</v>
      </c>
      <c r="X576" s="6">
        <f>+Excel_519CONDOR[[#This Row],[Ptos.Total]]-Excel_519CONDOR[[#This Row],[Ptos.PO]]</f>
        <v>25.729300707817078</v>
      </c>
      <c r="Y576" s="6">
        <v>4.2059999999999995</v>
      </c>
      <c r="Z576" s="6">
        <v>0.60599999999999998</v>
      </c>
      <c r="AA576" s="5">
        <f>+Excel_519CONDOR[[#This Row],[Ptos.Total]]-Excel_519CONDOR[[#This Row],[Ptos.Nilo]]</f>
        <v>29.329300707817076</v>
      </c>
      <c r="AB576"/>
      <c r="AC576"/>
      <c r="AD576"/>
      <c r="AE576"/>
      <c r="AF576"/>
      <c r="AG576"/>
      <c r="AH576"/>
      <c r="AI576"/>
    </row>
    <row r="577" spans="1:35" x14ac:dyDescent="0.25">
      <c r="A577" t="s">
        <v>391</v>
      </c>
      <c r="B577" t="s">
        <v>79</v>
      </c>
      <c r="C577" t="s">
        <v>392</v>
      </c>
      <c r="D577" t="s">
        <v>660</v>
      </c>
      <c r="E577">
        <v>8154307</v>
      </c>
      <c r="F577" t="s">
        <v>83</v>
      </c>
      <c r="G577" t="s">
        <v>22</v>
      </c>
      <c r="H577" t="s">
        <v>23</v>
      </c>
      <c r="I577" s="1">
        <v>44377</v>
      </c>
      <c r="J577" s="1">
        <v>44333</v>
      </c>
      <c r="K577" s="11">
        <f>+Excel_519CONDOR[[#This Row],[Fx.r]]</f>
        <v>44333</v>
      </c>
      <c r="L577" s="1">
        <v>44390</v>
      </c>
      <c r="M577" s="1"/>
      <c r="N577" s="1">
        <v>44637</v>
      </c>
      <c r="O577" s="1">
        <v>44644</v>
      </c>
      <c r="P577" s="1" t="s">
        <v>24</v>
      </c>
      <c r="Q577" t="s">
        <v>24</v>
      </c>
      <c r="R577" t="s">
        <v>25</v>
      </c>
      <c r="S577" t="s">
        <v>3635</v>
      </c>
      <c r="T577" s="5">
        <v>27.93300074338913</v>
      </c>
      <c r="U577" s="5">
        <v>20.019999504089355</v>
      </c>
      <c r="V577" s="5">
        <v>8.8970000743865967</v>
      </c>
      <c r="W577" s="5">
        <v>56.850000321865082</v>
      </c>
      <c r="X577" s="6">
        <f>+Excel_519CONDOR[[#This Row],[Ptos.Total]]-Excel_519CONDOR[[#This Row],[Ptos.PO]]</f>
        <v>3.5768813218650735</v>
      </c>
      <c r="Y577" s="6">
        <v>53.273119000000008</v>
      </c>
      <c r="Z577" s="6">
        <v>53.273119000000001</v>
      </c>
      <c r="AA577" s="5">
        <f>+Excel_519CONDOR[[#This Row],[Ptos.Total]]-Excel_519CONDOR[[#This Row],[Ptos.Nilo]]</f>
        <v>3.5768813218650806</v>
      </c>
      <c r="AB577"/>
      <c r="AC577"/>
      <c r="AD577"/>
      <c r="AE577"/>
      <c r="AF577"/>
      <c r="AG577"/>
      <c r="AH577"/>
      <c r="AI577"/>
    </row>
    <row r="578" spans="1:35" x14ac:dyDescent="0.25">
      <c r="A578" t="s">
        <v>391</v>
      </c>
      <c r="B578" t="s">
        <v>103</v>
      </c>
      <c r="C578" t="s">
        <v>392</v>
      </c>
      <c r="D578" t="s">
        <v>661</v>
      </c>
      <c r="E578">
        <v>8235373</v>
      </c>
      <c r="F578" t="s">
        <v>662</v>
      </c>
      <c r="G578" t="s">
        <v>22</v>
      </c>
      <c r="H578" t="s">
        <v>23</v>
      </c>
      <c r="I578" s="1">
        <v>44336</v>
      </c>
      <c r="J578" s="1">
        <v>44959</v>
      </c>
      <c r="K578" s="11">
        <f>+Excel_519CONDOR[[#This Row],[Fx.r]]</f>
        <v>44959</v>
      </c>
      <c r="L578" s="1">
        <v>44959</v>
      </c>
      <c r="M578" s="1"/>
      <c r="N578" s="1">
        <v>45012</v>
      </c>
      <c r="O578" s="1">
        <v>45021</v>
      </c>
      <c r="P578" s="1" t="s">
        <v>24</v>
      </c>
      <c r="Q578" t="s">
        <v>24</v>
      </c>
      <c r="R578" t="s">
        <v>25</v>
      </c>
      <c r="S578" t="s">
        <v>3631</v>
      </c>
      <c r="T578" s="5">
        <v>434.33829176882136</v>
      </c>
      <c r="U578" s="5">
        <v>0</v>
      </c>
      <c r="V578" s="5">
        <v>42.887249024119228</v>
      </c>
      <c r="W578" s="5">
        <v>477.22554079294059</v>
      </c>
      <c r="X578" s="6">
        <f>+Excel_519CONDOR[[#This Row],[Ptos.Total]]-Excel_519CONDOR[[#This Row],[Ptos.PO]]</f>
        <v>-28.121805465919863</v>
      </c>
      <c r="Y578" s="6">
        <v>505.34734625886045</v>
      </c>
      <c r="Z578" s="6">
        <v>505.33291500000001</v>
      </c>
      <c r="AA578" s="5">
        <f>+Excel_519CONDOR[[#This Row],[Ptos.Total]]-Excel_519CONDOR[[#This Row],[Ptos.Nilo]]</f>
        <v>-28.107374207059422</v>
      </c>
      <c r="AB578"/>
      <c r="AC578"/>
      <c r="AD578"/>
      <c r="AE578"/>
      <c r="AF578"/>
      <c r="AG578"/>
      <c r="AH578"/>
      <c r="AI578"/>
    </row>
    <row r="579" spans="1:35" x14ac:dyDescent="0.25">
      <c r="A579" t="s">
        <v>391</v>
      </c>
      <c r="B579" t="s">
        <v>79</v>
      </c>
      <c r="C579" t="s">
        <v>392</v>
      </c>
      <c r="D579" t="s">
        <v>663</v>
      </c>
      <c r="E579">
        <v>8143285</v>
      </c>
      <c r="F579" t="s">
        <v>83</v>
      </c>
      <c r="G579" t="s">
        <v>22</v>
      </c>
      <c r="H579" t="s">
        <v>23</v>
      </c>
      <c r="I579" s="1">
        <v>44368</v>
      </c>
      <c r="J579" s="1">
        <v>44337</v>
      </c>
      <c r="K579" s="11">
        <f>+Excel_519CONDOR[[#This Row],[Fx.r]]</f>
        <v>44337</v>
      </c>
      <c r="L579" s="1">
        <v>44718</v>
      </c>
      <c r="M579" s="1"/>
      <c r="N579" s="1">
        <v>44742</v>
      </c>
      <c r="O579" s="1">
        <v>44776</v>
      </c>
      <c r="P579" s="1" t="s">
        <v>25</v>
      </c>
      <c r="Q579" t="s">
        <v>24</v>
      </c>
      <c r="R579" t="s">
        <v>25</v>
      </c>
      <c r="S579" t="s">
        <v>3631</v>
      </c>
      <c r="T579" s="5">
        <v>524.13981077075005</v>
      </c>
      <c r="U579" s="5">
        <v>483.69998788833618</v>
      </c>
      <c r="V579" s="5">
        <v>72.167001485824585</v>
      </c>
      <c r="W579" s="5">
        <v>1080.0068001449108</v>
      </c>
      <c r="X579" s="6">
        <f>+Excel_519CONDOR[[#This Row],[Ptos.Total]]-Excel_519CONDOR[[#This Row],[Ptos.PO]]</f>
        <v>393.8365501449108</v>
      </c>
      <c r="Y579" s="6">
        <v>686.17025000000001</v>
      </c>
      <c r="Z579" s="6">
        <v>686.17025000000012</v>
      </c>
      <c r="AA579" s="5">
        <f>+Excel_519CONDOR[[#This Row],[Ptos.Total]]-Excel_519CONDOR[[#This Row],[Ptos.Nilo]]</f>
        <v>393.83655014491069</v>
      </c>
      <c r="AB579"/>
      <c r="AC579"/>
      <c r="AD579"/>
      <c r="AE579"/>
      <c r="AF579"/>
      <c r="AG579"/>
      <c r="AH579"/>
      <c r="AI579"/>
    </row>
    <row r="580" spans="1:35" x14ac:dyDescent="0.25">
      <c r="A580" t="s">
        <v>391</v>
      </c>
      <c r="B580" t="s">
        <v>79</v>
      </c>
      <c r="C580" t="s">
        <v>392</v>
      </c>
      <c r="D580" t="s">
        <v>664</v>
      </c>
      <c r="E580">
        <v>8154309</v>
      </c>
      <c r="F580" t="s">
        <v>83</v>
      </c>
      <c r="G580" t="s">
        <v>22</v>
      </c>
      <c r="H580" t="s">
        <v>23</v>
      </c>
      <c r="I580" s="1">
        <v>44369</v>
      </c>
      <c r="J580" s="1">
        <v>44351</v>
      </c>
      <c r="K580" s="11">
        <f>+Excel_519CONDOR[[#This Row],[Fx.r]]</f>
        <v>44351</v>
      </c>
      <c r="L580" s="1">
        <v>44385</v>
      </c>
      <c r="M580" s="1"/>
      <c r="N580" s="1">
        <v>44698</v>
      </c>
      <c r="O580" s="1">
        <v>44722</v>
      </c>
      <c r="P580" s="1" t="s">
        <v>24</v>
      </c>
      <c r="Q580" t="s">
        <v>24</v>
      </c>
      <c r="R580" t="s">
        <v>25</v>
      </c>
      <c r="S580" t="s">
        <v>3638</v>
      </c>
      <c r="T580" s="5">
        <v>135.08930245041847</v>
      </c>
      <c r="U580" s="5">
        <v>54.795998632907867</v>
      </c>
      <c r="V580" s="5">
        <v>12.060500144958496</v>
      </c>
      <c r="W580" s="5">
        <v>201.94580122828484</v>
      </c>
      <c r="X580" s="6">
        <f>+Excel_519CONDOR[[#This Row],[Ptos.Total]]-Excel_519CONDOR[[#This Row],[Ptos.PO]]</f>
        <v>64.983615228284805</v>
      </c>
      <c r="Y580" s="6">
        <v>136.96218600000003</v>
      </c>
      <c r="Z580" s="6">
        <v>136.96218599999997</v>
      </c>
      <c r="AA580" s="5">
        <f>+Excel_519CONDOR[[#This Row],[Ptos.Total]]-Excel_519CONDOR[[#This Row],[Ptos.Nilo]]</f>
        <v>64.983615228284862</v>
      </c>
      <c r="AB580"/>
      <c r="AC580"/>
      <c r="AD580"/>
      <c r="AE580"/>
      <c r="AF580"/>
      <c r="AG580"/>
      <c r="AH580"/>
      <c r="AI580"/>
    </row>
    <row r="581" spans="1:35" x14ac:dyDescent="0.25">
      <c r="A581" t="s">
        <v>391</v>
      </c>
      <c r="B581" t="s">
        <v>436</v>
      </c>
      <c r="C581" t="s">
        <v>392</v>
      </c>
      <c r="D581" t="s">
        <v>665</v>
      </c>
      <c r="E581">
        <v>8237290</v>
      </c>
      <c r="F581" t="s">
        <v>657</v>
      </c>
      <c r="G581" t="s">
        <v>70</v>
      </c>
      <c r="H581" t="s">
        <v>71</v>
      </c>
      <c r="I581" s="1"/>
      <c r="J581" s="1">
        <v>44341</v>
      </c>
      <c r="K581" s="11">
        <f>+Excel_519CONDOR[[#This Row],[Fx.r]]</f>
        <v>44341</v>
      </c>
      <c r="L581" s="1">
        <v>44342</v>
      </c>
      <c r="M581" s="1"/>
      <c r="O581" s="1"/>
      <c r="P581" s="1" t="s">
        <v>24</v>
      </c>
      <c r="Q581" t="s">
        <v>24</v>
      </c>
      <c r="R581" t="s">
        <v>25</v>
      </c>
      <c r="S581" t="s">
        <v>3646</v>
      </c>
      <c r="T581" s="5">
        <v>28.160800389945507</v>
      </c>
      <c r="U581" s="5">
        <v>0</v>
      </c>
      <c r="V581" s="5">
        <v>6</v>
      </c>
      <c r="W581" s="5">
        <v>34.160800389945507</v>
      </c>
      <c r="X581" s="6">
        <f>+Excel_519CONDOR[[#This Row],[Ptos.Total]]-Excel_519CONDOR[[#This Row],[Ptos.PO]]</f>
        <v>30.560800389945506</v>
      </c>
      <c r="Y581" s="6">
        <v>3.5999999999999996</v>
      </c>
      <c r="Z581" s="6">
        <v>0</v>
      </c>
      <c r="AA581" s="5">
        <f>+Excel_519CONDOR[[#This Row],[Ptos.Total]]-Excel_519CONDOR[[#This Row],[Ptos.Nilo]]</f>
        <v>34.160800389945507</v>
      </c>
      <c r="AB581"/>
      <c r="AC581"/>
      <c r="AD581"/>
      <c r="AE581"/>
      <c r="AF581"/>
      <c r="AG581"/>
      <c r="AH581"/>
      <c r="AI581"/>
    </row>
    <row r="582" spans="1:35" x14ac:dyDescent="0.25">
      <c r="A582" t="s">
        <v>391</v>
      </c>
      <c r="B582" t="s">
        <v>79</v>
      </c>
      <c r="C582" t="s">
        <v>392</v>
      </c>
      <c r="D582" t="s">
        <v>666</v>
      </c>
      <c r="E582">
        <v>8156316</v>
      </c>
      <c r="F582" t="s">
        <v>470</v>
      </c>
      <c r="G582" t="s">
        <v>22</v>
      </c>
      <c r="H582" t="s">
        <v>23</v>
      </c>
      <c r="I582" s="1">
        <v>44369</v>
      </c>
      <c r="J582" s="1">
        <v>44351</v>
      </c>
      <c r="K582" s="11">
        <f>+Excel_519CONDOR[[#This Row],[Fx.r]]</f>
        <v>44351</v>
      </c>
      <c r="L582" s="1">
        <v>44385</v>
      </c>
      <c r="M582" s="1"/>
      <c r="N582" s="1">
        <v>44747</v>
      </c>
      <c r="O582" s="1">
        <v>44764</v>
      </c>
      <c r="P582" s="1" t="s">
        <v>24</v>
      </c>
      <c r="Q582" t="s">
        <v>24</v>
      </c>
      <c r="R582" t="s">
        <v>25</v>
      </c>
      <c r="S582" t="s">
        <v>3635</v>
      </c>
      <c r="T582" s="5">
        <v>331.01099497079849</v>
      </c>
      <c r="U582" s="5">
        <v>0.69999998807907104</v>
      </c>
      <c r="V582" s="5">
        <v>86.596996545791626</v>
      </c>
      <c r="W582" s="5">
        <v>418.30799150466919</v>
      </c>
      <c r="X582" s="6">
        <f>+Excel_519CONDOR[[#This Row],[Ptos.Total]]-Excel_519CONDOR[[#This Row],[Ptos.PO]]</f>
        <v>-18.007296495330763</v>
      </c>
      <c r="Y582" s="6">
        <v>436.31528799999995</v>
      </c>
      <c r="Z582" s="6">
        <v>436.31528800000012</v>
      </c>
      <c r="AA582" s="5">
        <f>+Excel_519CONDOR[[#This Row],[Ptos.Total]]-Excel_519CONDOR[[#This Row],[Ptos.Nilo]]</f>
        <v>-18.007296495330934</v>
      </c>
      <c r="AB582"/>
      <c r="AC582"/>
      <c r="AD582"/>
      <c r="AE582"/>
      <c r="AF582"/>
      <c r="AG582"/>
      <c r="AH582"/>
      <c r="AI582"/>
    </row>
    <row r="583" spans="1:35" x14ac:dyDescent="0.25">
      <c r="A583" t="s">
        <v>391</v>
      </c>
      <c r="B583" t="s">
        <v>79</v>
      </c>
      <c r="C583" t="s">
        <v>392</v>
      </c>
      <c r="D583" t="s">
        <v>667</v>
      </c>
      <c r="E583">
        <v>1934468</v>
      </c>
      <c r="F583" t="s">
        <v>118</v>
      </c>
      <c r="G583" t="s">
        <v>22</v>
      </c>
      <c r="H583" t="s">
        <v>23</v>
      </c>
      <c r="I583" s="1">
        <v>44369</v>
      </c>
      <c r="J583" s="1">
        <v>44433</v>
      </c>
      <c r="K583" s="11">
        <f>+Excel_519CONDOR[[#This Row],[Fx.r]]</f>
        <v>44433</v>
      </c>
      <c r="L583" s="1">
        <v>44476</v>
      </c>
      <c r="M583" s="1"/>
      <c r="N583" s="1">
        <v>44637</v>
      </c>
      <c r="O583" s="1">
        <v>44657</v>
      </c>
      <c r="P583" s="1" t="s">
        <v>25</v>
      </c>
      <c r="Q583" t="s">
        <v>24</v>
      </c>
      <c r="R583" t="s">
        <v>25</v>
      </c>
      <c r="S583" t="s">
        <v>3637</v>
      </c>
      <c r="T583" s="5">
        <v>505.26999786868691</v>
      </c>
      <c r="U583" s="5">
        <v>23.919999301433563</v>
      </c>
      <c r="V583" s="5">
        <v>22.490000247955322</v>
      </c>
      <c r="W583" s="5">
        <v>551.6799974180758</v>
      </c>
      <c r="X583" s="6">
        <f>+Excel_519CONDOR[[#This Row],[Ptos.Total]]-Excel_519CONDOR[[#This Row],[Ptos.PO]]</f>
        <v>126.26639141807578</v>
      </c>
      <c r="Y583" s="6">
        <v>425.41360600000002</v>
      </c>
      <c r="Z583" s="6">
        <v>425.41360600000002</v>
      </c>
      <c r="AA583" s="5">
        <f>+Excel_519CONDOR[[#This Row],[Ptos.Total]]-Excel_519CONDOR[[#This Row],[Ptos.Nilo]]</f>
        <v>126.26639141807578</v>
      </c>
      <c r="AB583"/>
      <c r="AC583"/>
      <c r="AD583"/>
      <c r="AE583"/>
      <c r="AF583"/>
      <c r="AG583"/>
      <c r="AH583"/>
      <c r="AI583"/>
    </row>
    <row r="584" spans="1:35" x14ac:dyDescent="0.25">
      <c r="A584" t="s">
        <v>391</v>
      </c>
      <c r="B584" t="s">
        <v>79</v>
      </c>
      <c r="C584" t="s">
        <v>392</v>
      </c>
      <c r="D584" t="s">
        <v>668</v>
      </c>
      <c r="E584">
        <v>8154333</v>
      </c>
      <c r="F584" t="s">
        <v>83</v>
      </c>
      <c r="G584" t="s">
        <v>22</v>
      </c>
      <c r="H584" t="s">
        <v>23</v>
      </c>
      <c r="I584" s="1">
        <v>44369</v>
      </c>
      <c r="J584" s="1">
        <v>44357</v>
      </c>
      <c r="K584" s="11">
        <f>+Excel_519CONDOR[[#This Row],[Fx.r]]</f>
        <v>44357</v>
      </c>
      <c r="L584" s="1">
        <v>44407</v>
      </c>
      <c r="M584" s="1"/>
      <c r="N584" s="1">
        <v>44681</v>
      </c>
      <c r="O584" s="1">
        <v>44698</v>
      </c>
      <c r="P584" s="1" t="s">
        <v>24</v>
      </c>
      <c r="Q584" t="s">
        <v>24</v>
      </c>
      <c r="R584" t="s">
        <v>25</v>
      </c>
      <c r="S584" t="s">
        <v>3631</v>
      </c>
      <c r="T584" s="5">
        <v>126.56730395555496</v>
      </c>
      <c r="U584" s="5">
        <v>54.795998632907867</v>
      </c>
      <c r="V584" s="5">
        <v>12.060500144958496</v>
      </c>
      <c r="W584" s="5">
        <v>193.42380273342133</v>
      </c>
      <c r="X584" s="6">
        <f>+Excel_519CONDOR[[#This Row],[Ptos.Total]]-Excel_519CONDOR[[#This Row],[Ptos.PO]]</f>
        <v>27.774380755741277</v>
      </c>
      <c r="Y584" s="6">
        <v>165.64942197768005</v>
      </c>
      <c r="Z584" s="6">
        <v>165.649418</v>
      </c>
      <c r="AA584" s="5">
        <f>+Excel_519CONDOR[[#This Row],[Ptos.Total]]-Excel_519CONDOR[[#This Row],[Ptos.Nilo]]</f>
        <v>27.774384733421329</v>
      </c>
      <c r="AB584"/>
      <c r="AC584"/>
      <c r="AD584"/>
      <c r="AE584"/>
      <c r="AF584"/>
      <c r="AG584"/>
      <c r="AH584"/>
      <c r="AI584"/>
    </row>
    <row r="585" spans="1:35" x14ac:dyDescent="0.25">
      <c r="A585" t="s">
        <v>391</v>
      </c>
      <c r="B585" t="s">
        <v>79</v>
      </c>
      <c r="C585" t="s">
        <v>392</v>
      </c>
      <c r="D585" t="s">
        <v>669</v>
      </c>
      <c r="E585">
        <v>8154315</v>
      </c>
      <c r="F585" t="s">
        <v>83</v>
      </c>
      <c r="G585" t="s">
        <v>22</v>
      </c>
      <c r="H585" t="s">
        <v>23</v>
      </c>
      <c r="I585" s="1">
        <v>44369</v>
      </c>
      <c r="J585" s="1">
        <v>44370</v>
      </c>
      <c r="K585" s="11">
        <f>+Excel_519CONDOR[[#This Row],[Fx.r]]</f>
        <v>44370</v>
      </c>
      <c r="L585" s="1">
        <v>44385</v>
      </c>
      <c r="M585" s="1"/>
      <c r="N585" s="1">
        <v>44681</v>
      </c>
      <c r="O585" s="1">
        <v>44704</v>
      </c>
      <c r="P585" s="1" t="s">
        <v>24</v>
      </c>
      <c r="Q585" t="s">
        <v>24</v>
      </c>
      <c r="R585" t="s">
        <v>25</v>
      </c>
      <c r="S585" t="s">
        <v>3631</v>
      </c>
      <c r="T585" s="5">
        <v>137.18040126562119</v>
      </c>
      <c r="U585" s="5">
        <v>31.611999213695526</v>
      </c>
      <c r="V585" s="5">
        <v>15.224000215530396</v>
      </c>
      <c r="W585" s="5">
        <v>184.01640069484711</v>
      </c>
      <c r="X585" s="6">
        <f>+Excel_519CONDOR[[#This Row],[Ptos.Total]]-Excel_519CONDOR[[#This Row],[Ptos.PO]]</f>
        <v>19.17169448399369</v>
      </c>
      <c r="Y585" s="6">
        <v>164.84470621085342</v>
      </c>
      <c r="Z585" s="6">
        <v>164.84470199999998</v>
      </c>
      <c r="AA585" s="5">
        <f>+Excel_519CONDOR[[#This Row],[Ptos.Total]]-Excel_519CONDOR[[#This Row],[Ptos.Nilo]]</f>
        <v>19.171698694847123</v>
      </c>
      <c r="AB585"/>
      <c r="AC585"/>
      <c r="AD585"/>
      <c r="AE585"/>
      <c r="AF585"/>
      <c r="AG585"/>
      <c r="AH585"/>
      <c r="AI585"/>
    </row>
    <row r="586" spans="1:35" x14ac:dyDescent="0.25">
      <c r="A586" t="s">
        <v>391</v>
      </c>
      <c r="B586" t="s">
        <v>79</v>
      </c>
      <c r="C586" t="s">
        <v>392</v>
      </c>
      <c r="D586" t="s">
        <v>670</v>
      </c>
      <c r="E586">
        <v>8154308</v>
      </c>
      <c r="F586" t="s">
        <v>83</v>
      </c>
      <c r="G586" t="s">
        <v>22</v>
      </c>
      <c r="H586" t="s">
        <v>23</v>
      </c>
      <c r="I586" s="1">
        <v>44369</v>
      </c>
      <c r="J586" s="1">
        <v>44398</v>
      </c>
      <c r="K586" s="11">
        <f>+Excel_519CONDOR[[#This Row],[Fx.r]]</f>
        <v>44398</v>
      </c>
      <c r="L586" s="1">
        <v>44441</v>
      </c>
      <c r="M586" s="1"/>
      <c r="N586" s="1">
        <v>44687</v>
      </c>
      <c r="O586" s="1">
        <v>44712</v>
      </c>
      <c r="P586" s="1" t="s">
        <v>24</v>
      </c>
      <c r="Q586" t="s">
        <v>24</v>
      </c>
      <c r="R586" t="s">
        <v>25</v>
      </c>
      <c r="S586" t="s">
        <v>3635</v>
      </c>
      <c r="T586" s="5">
        <v>145.0386013686657</v>
      </c>
      <c r="U586" s="5">
        <v>66.387998342514038</v>
      </c>
      <c r="V586" s="5">
        <v>21.551000356674194</v>
      </c>
      <c r="W586" s="5">
        <v>232.97760006785393</v>
      </c>
      <c r="X586" s="6">
        <f>+Excel_519CONDOR[[#This Row],[Ptos.Total]]-Excel_519CONDOR[[#This Row],[Ptos.PO]]</f>
        <v>21.848755067853972</v>
      </c>
      <c r="Y586" s="6">
        <v>211.12884499999996</v>
      </c>
      <c r="Z586" s="6">
        <v>211.12884499999998</v>
      </c>
      <c r="AA586" s="5">
        <f>+Excel_519CONDOR[[#This Row],[Ptos.Total]]-Excel_519CONDOR[[#This Row],[Ptos.Nilo]]</f>
        <v>21.848755067853944</v>
      </c>
      <c r="AB586"/>
      <c r="AC586"/>
      <c r="AD586"/>
      <c r="AE586"/>
      <c r="AF586"/>
      <c r="AG586"/>
      <c r="AH586"/>
      <c r="AI586"/>
    </row>
    <row r="587" spans="1:35" x14ac:dyDescent="0.25">
      <c r="A587" t="s">
        <v>391</v>
      </c>
      <c r="B587" t="s">
        <v>79</v>
      </c>
      <c r="C587" t="s">
        <v>392</v>
      </c>
      <c r="D587" t="s">
        <v>671</v>
      </c>
      <c r="E587">
        <v>8156315</v>
      </c>
      <c r="F587" t="s">
        <v>83</v>
      </c>
      <c r="G587" t="s">
        <v>22</v>
      </c>
      <c r="H587" t="s">
        <v>23</v>
      </c>
      <c r="I587" s="1">
        <v>44369</v>
      </c>
      <c r="J587" s="1">
        <v>44358</v>
      </c>
      <c r="K587" s="11">
        <f>+Excel_519CONDOR[[#This Row],[Fx.r]]</f>
        <v>44358</v>
      </c>
      <c r="L587" s="1">
        <v>44601</v>
      </c>
      <c r="M587" s="1"/>
      <c r="N587" s="1">
        <v>44741</v>
      </c>
      <c r="O587" s="1">
        <v>44771</v>
      </c>
      <c r="P587" s="1" t="s">
        <v>24</v>
      </c>
      <c r="Q587" t="s">
        <v>24</v>
      </c>
      <c r="R587" t="s">
        <v>25</v>
      </c>
      <c r="S587" t="s">
        <v>3635</v>
      </c>
      <c r="T587" s="5">
        <v>124.27030089497566</v>
      </c>
      <c r="U587" s="5">
        <v>8.4279997944831848</v>
      </c>
      <c r="V587" s="5">
        <v>21.551000356674194</v>
      </c>
      <c r="W587" s="5">
        <v>154.24930104613304</v>
      </c>
      <c r="X587" s="6">
        <f>+Excel_519CONDOR[[#This Row],[Ptos.Total]]-Excel_519CONDOR[[#This Row],[Ptos.PO]]</f>
        <v>5.4972360461330254</v>
      </c>
      <c r="Y587" s="6">
        <v>148.75206500000002</v>
      </c>
      <c r="Z587" s="6">
        <v>141.54646499999998</v>
      </c>
      <c r="AA587" s="5">
        <f>+Excel_519CONDOR[[#This Row],[Ptos.Total]]-Excel_519CONDOR[[#This Row],[Ptos.Nilo]]</f>
        <v>12.702836046133058</v>
      </c>
      <c r="AB587"/>
      <c r="AC587"/>
      <c r="AD587"/>
      <c r="AE587"/>
      <c r="AF587"/>
      <c r="AG587"/>
      <c r="AH587"/>
      <c r="AI587"/>
    </row>
    <row r="588" spans="1:35" x14ac:dyDescent="0.25">
      <c r="A588" t="s">
        <v>391</v>
      </c>
      <c r="B588" t="s">
        <v>79</v>
      </c>
      <c r="C588" t="s">
        <v>392</v>
      </c>
      <c r="D588" t="s">
        <v>672</v>
      </c>
      <c r="E588">
        <v>8211298</v>
      </c>
      <c r="F588" t="s">
        <v>569</v>
      </c>
      <c r="G588" t="s">
        <v>29</v>
      </c>
      <c r="H588" t="s">
        <v>30</v>
      </c>
      <c r="I588" s="1">
        <v>44431</v>
      </c>
      <c r="J588" s="1">
        <v>44454</v>
      </c>
      <c r="K588" s="11">
        <f>+Excel_519CONDOR[[#This Row],[Fx.r]]</f>
        <v>44454</v>
      </c>
      <c r="L588" s="1">
        <v>44515</v>
      </c>
      <c r="M588" s="1"/>
      <c r="N588" s="1">
        <v>44876</v>
      </c>
      <c r="O588" s="1">
        <v>44904</v>
      </c>
      <c r="P588" s="1" t="s">
        <v>24</v>
      </c>
      <c r="Q588" t="s">
        <v>24</v>
      </c>
      <c r="R588" t="s">
        <v>25</v>
      </c>
      <c r="S588" t="s">
        <v>3637</v>
      </c>
      <c r="T588" s="5">
        <v>315.4913066290319</v>
      </c>
      <c r="U588" s="5">
        <v>232.53999418020248</v>
      </c>
      <c r="V588" s="5">
        <v>31.041500568389893</v>
      </c>
      <c r="W588" s="5">
        <v>579.07280137762427</v>
      </c>
      <c r="X588" s="6">
        <f>+Excel_519CONDOR[[#This Row],[Ptos.Total]]-Excel_519CONDOR[[#This Row],[Ptos.PO]]</f>
        <v>146.92134337762423</v>
      </c>
      <c r="Y588" s="6">
        <v>432.15145800000005</v>
      </c>
      <c r="Z588" s="6">
        <v>432.15145800000028</v>
      </c>
      <c r="AA588" s="5">
        <f>+Excel_519CONDOR[[#This Row],[Ptos.Total]]-Excel_519CONDOR[[#This Row],[Ptos.Nilo]]</f>
        <v>146.921343377624</v>
      </c>
      <c r="AB588"/>
      <c r="AC588"/>
      <c r="AD588"/>
      <c r="AE588"/>
      <c r="AF588"/>
      <c r="AG588"/>
      <c r="AH588"/>
      <c r="AI588"/>
    </row>
    <row r="589" spans="1:35" x14ac:dyDescent="0.25">
      <c r="A589" t="s">
        <v>391</v>
      </c>
      <c r="B589" t="s">
        <v>18</v>
      </c>
      <c r="C589" t="s">
        <v>392</v>
      </c>
      <c r="D589" t="s">
        <v>673</v>
      </c>
      <c r="E589">
        <v>8241666</v>
      </c>
      <c r="F589" t="s">
        <v>367</v>
      </c>
      <c r="G589" t="s">
        <v>22</v>
      </c>
      <c r="H589" t="s">
        <v>23</v>
      </c>
      <c r="I589" s="1"/>
      <c r="J589" s="1">
        <v>44764</v>
      </c>
      <c r="K589" s="11">
        <f>+Excel_519CONDOR[[#This Row],[Fx.r]]</f>
        <v>44764</v>
      </c>
      <c r="L589" s="1">
        <v>44610</v>
      </c>
      <c r="M589" s="1"/>
      <c r="N589" s="1">
        <v>44854</v>
      </c>
      <c r="O589" s="1">
        <v>44855</v>
      </c>
      <c r="P589" s="1" t="s">
        <v>24</v>
      </c>
      <c r="Q589" t="s">
        <v>24</v>
      </c>
      <c r="R589" t="s">
        <v>25</v>
      </c>
      <c r="S589" t="s">
        <v>3637</v>
      </c>
      <c r="T589" s="5">
        <v>2250.0140100754797</v>
      </c>
      <c r="U589" s="5">
        <v>0</v>
      </c>
      <c r="V589" s="5">
        <v>0</v>
      </c>
      <c r="W589" s="5">
        <v>2250.0140100754797</v>
      </c>
      <c r="X589" s="6">
        <f>+Excel_519CONDOR[[#This Row],[Ptos.Total]]-Excel_519CONDOR[[#This Row],[Ptos.PO]]</f>
        <v>-3378.1221999245208</v>
      </c>
      <c r="Y589" s="6">
        <v>5628.1362100000006</v>
      </c>
      <c r="Z589" s="6">
        <v>5628.1360669999949</v>
      </c>
      <c r="AA589" s="5">
        <f>+Excel_519CONDOR[[#This Row],[Ptos.Total]]-Excel_519CONDOR[[#This Row],[Ptos.Nilo]]</f>
        <v>-3378.1220569245152</v>
      </c>
      <c r="AB589"/>
      <c r="AC589"/>
      <c r="AD589"/>
      <c r="AE589"/>
      <c r="AF589"/>
      <c r="AG589"/>
      <c r="AH589"/>
      <c r="AI589"/>
    </row>
    <row r="590" spans="1:35" x14ac:dyDescent="0.25">
      <c r="A590" t="s">
        <v>391</v>
      </c>
      <c r="B590" t="s">
        <v>79</v>
      </c>
      <c r="C590" t="s">
        <v>392</v>
      </c>
      <c r="D590" t="s">
        <v>674</v>
      </c>
      <c r="E590">
        <v>8154327</v>
      </c>
      <c r="F590" t="s">
        <v>83</v>
      </c>
      <c r="G590" t="s">
        <v>22</v>
      </c>
      <c r="H590" t="s">
        <v>23</v>
      </c>
      <c r="I590" s="1">
        <v>44369</v>
      </c>
      <c r="J590" s="1">
        <v>44357</v>
      </c>
      <c r="K590" s="11">
        <f>+Excel_519CONDOR[[#This Row],[Fx.r]]</f>
        <v>44357</v>
      </c>
      <c r="L590" s="1">
        <v>44407</v>
      </c>
      <c r="M590" s="1"/>
      <c r="N590" s="1">
        <v>44681</v>
      </c>
      <c r="O590" s="1">
        <v>44701</v>
      </c>
      <c r="P590" s="1" t="s">
        <v>24</v>
      </c>
      <c r="Q590" t="s">
        <v>24</v>
      </c>
      <c r="R590" t="s">
        <v>25</v>
      </c>
      <c r="S590" t="s">
        <v>3631</v>
      </c>
      <c r="T590" s="5">
        <v>177.60340397804976</v>
      </c>
      <c r="U590" s="5">
        <v>101.16399747133255</v>
      </c>
      <c r="V590" s="5">
        <v>21.551000356674194</v>
      </c>
      <c r="W590" s="5">
        <v>300.3184018060565</v>
      </c>
      <c r="X590" s="6">
        <f>+Excel_519CONDOR[[#This Row],[Ptos.Total]]-Excel_519CONDOR[[#This Row],[Ptos.PO]]</f>
        <v>-10.46051745035868</v>
      </c>
      <c r="Y590" s="6">
        <v>310.77891925641518</v>
      </c>
      <c r="Z590" s="6">
        <v>310.77891499999998</v>
      </c>
      <c r="AA590" s="5">
        <f>+Excel_519CONDOR[[#This Row],[Ptos.Total]]-Excel_519CONDOR[[#This Row],[Ptos.Nilo]]</f>
        <v>-10.460513193943484</v>
      </c>
      <c r="AB590"/>
      <c r="AC590"/>
      <c r="AD590"/>
      <c r="AE590"/>
      <c r="AF590"/>
      <c r="AG590"/>
      <c r="AH590"/>
      <c r="AI590"/>
    </row>
    <row r="591" spans="1:35" x14ac:dyDescent="0.25">
      <c r="A591" t="s">
        <v>391</v>
      </c>
      <c r="B591" t="s">
        <v>79</v>
      </c>
      <c r="C591" t="s">
        <v>392</v>
      </c>
      <c r="D591" t="s">
        <v>675</v>
      </c>
      <c r="E591">
        <v>8154338</v>
      </c>
      <c r="F591" t="s">
        <v>83</v>
      </c>
      <c r="G591" t="s">
        <v>22</v>
      </c>
      <c r="H591" t="s">
        <v>23</v>
      </c>
      <c r="I591" s="1">
        <v>44369</v>
      </c>
      <c r="J591" s="1">
        <v>44358</v>
      </c>
      <c r="K591" s="11">
        <f>+Excel_519CONDOR[[#This Row],[Fx.r]]</f>
        <v>44358</v>
      </c>
      <c r="L591" s="1">
        <v>44385</v>
      </c>
      <c r="M591" s="1"/>
      <c r="N591" s="1">
        <v>44699</v>
      </c>
      <c r="O591" s="1">
        <v>44722</v>
      </c>
      <c r="P591" s="1" t="s">
        <v>24</v>
      </c>
      <c r="Q591" t="s">
        <v>24</v>
      </c>
      <c r="R591" t="s">
        <v>25</v>
      </c>
      <c r="S591" t="s">
        <v>3638</v>
      </c>
      <c r="T591" s="5">
        <v>260.32250639796257</v>
      </c>
      <c r="U591" s="5">
        <v>112.75599718093872</v>
      </c>
      <c r="V591" s="5">
        <v>31.041500568389893</v>
      </c>
      <c r="W591" s="5">
        <v>404.12000414729118</v>
      </c>
      <c r="X591" s="6">
        <f>+Excel_519CONDOR[[#This Row],[Ptos.Total]]-Excel_519CONDOR[[#This Row],[Ptos.PO]]</f>
        <v>115.27360748613563</v>
      </c>
      <c r="Y591" s="6">
        <v>288.84639666115555</v>
      </c>
      <c r="Z591" s="6">
        <v>288.84639299999998</v>
      </c>
      <c r="AA591" s="5">
        <f>+Excel_519CONDOR[[#This Row],[Ptos.Total]]-Excel_519CONDOR[[#This Row],[Ptos.Nilo]]</f>
        <v>115.27361114729121</v>
      </c>
      <c r="AB591"/>
      <c r="AC591"/>
      <c r="AD591"/>
      <c r="AE591"/>
      <c r="AF591"/>
      <c r="AG591"/>
      <c r="AH591"/>
      <c r="AI591"/>
    </row>
    <row r="592" spans="1:35" x14ac:dyDescent="0.25">
      <c r="A592" t="s">
        <v>391</v>
      </c>
      <c r="B592" t="s">
        <v>79</v>
      </c>
      <c r="C592" t="s">
        <v>392</v>
      </c>
      <c r="D592" t="s">
        <v>676</v>
      </c>
      <c r="E592">
        <v>1935630</v>
      </c>
      <c r="F592" t="s">
        <v>297</v>
      </c>
      <c r="G592" t="s">
        <v>22</v>
      </c>
      <c r="H592" t="s">
        <v>23</v>
      </c>
      <c r="I592" s="1">
        <v>44362</v>
      </c>
      <c r="J592" s="1">
        <v>44415</v>
      </c>
      <c r="K592" s="11">
        <f>+Excel_519CONDOR[[#This Row],[Fx.r]]</f>
        <v>44415</v>
      </c>
      <c r="L592" s="1">
        <v>44900</v>
      </c>
      <c r="M592" s="1"/>
      <c r="N592" s="1">
        <v>45015</v>
      </c>
      <c r="O592" s="1">
        <v>45049</v>
      </c>
      <c r="P592" s="1" t="s">
        <v>24</v>
      </c>
      <c r="Q592" t="s">
        <v>24</v>
      </c>
      <c r="R592" t="s">
        <v>24</v>
      </c>
      <c r="S592" t="s">
        <v>3641</v>
      </c>
      <c r="T592" s="5">
        <v>595.7100042887032</v>
      </c>
      <c r="U592" s="5">
        <v>96.939996898174286</v>
      </c>
      <c r="V592" s="5">
        <v>128.22000151872635</v>
      </c>
      <c r="W592" s="5">
        <v>820.87000270560384</v>
      </c>
      <c r="X592" s="6">
        <f>+Excel_519CONDOR[[#This Row],[Ptos.Total]]-Excel_519CONDOR[[#This Row],[Ptos.PO]]</f>
        <v>291.39313074565814</v>
      </c>
      <c r="Y592" s="6">
        <v>529.4768719599457</v>
      </c>
      <c r="Z592" s="6">
        <v>520.65687199999991</v>
      </c>
      <c r="AA592" s="5">
        <f>+Excel_519CONDOR[[#This Row],[Ptos.Total]]-Excel_519CONDOR[[#This Row],[Ptos.Nilo]]</f>
        <v>300.21313070560393</v>
      </c>
      <c r="AB592"/>
      <c r="AC592"/>
      <c r="AD592"/>
      <c r="AE592"/>
      <c r="AF592"/>
      <c r="AG592"/>
      <c r="AH592"/>
      <c r="AI592"/>
    </row>
    <row r="593" spans="1:35" x14ac:dyDescent="0.25">
      <c r="A593" t="s">
        <v>391</v>
      </c>
      <c r="B593" t="s">
        <v>79</v>
      </c>
      <c r="C593" t="s">
        <v>392</v>
      </c>
      <c r="D593" t="s">
        <v>677</v>
      </c>
      <c r="E593">
        <v>1935631</v>
      </c>
      <c r="F593" t="s">
        <v>434</v>
      </c>
      <c r="G593" t="s">
        <v>22</v>
      </c>
      <c r="H593" t="s">
        <v>23</v>
      </c>
      <c r="I593" s="1">
        <v>44362</v>
      </c>
      <c r="J593" s="1">
        <v>44397</v>
      </c>
      <c r="K593" s="11">
        <f>+Excel_519CONDOR[[#This Row],[Fx.r]]</f>
        <v>44397</v>
      </c>
      <c r="L593" s="1">
        <v>44400</v>
      </c>
      <c r="M593" s="1"/>
      <c r="N593" s="1">
        <v>44454</v>
      </c>
      <c r="O593" s="1">
        <v>44468</v>
      </c>
      <c r="P593" s="1" t="s">
        <v>24</v>
      </c>
      <c r="Q593" t="s">
        <v>24</v>
      </c>
      <c r="R593" t="s">
        <v>24</v>
      </c>
      <c r="S593" t="s">
        <v>3631</v>
      </c>
      <c r="T593" s="5">
        <v>28.330000348389149</v>
      </c>
      <c r="U593" s="5">
        <v>12.729999601840973</v>
      </c>
      <c r="V593" s="5">
        <v>16.460000157356262</v>
      </c>
      <c r="W593" s="5">
        <v>57.520000107586384</v>
      </c>
      <c r="X593" s="6">
        <f>+Excel_519CONDOR[[#This Row],[Ptos.Total]]-Excel_519CONDOR[[#This Row],[Ptos.PO]]</f>
        <v>7.0907997964978264</v>
      </c>
      <c r="Y593" s="6">
        <v>50.429200311088557</v>
      </c>
      <c r="Z593" s="6">
        <v>50.429200000000002</v>
      </c>
      <c r="AA593" s="5">
        <f>+Excel_519CONDOR[[#This Row],[Ptos.Total]]-Excel_519CONDOR[[#This Row],[Ptos.Nilo]]</f>
        <v>7.0908001075863822</v>
      </c>
      <c r="AB593"/>
      <c r="AC593"/>
      <c r="AD593"/>
      <c r="AE593"/>
      <c r="AF593"/>
      <c r="AG593"/>
      <c r="AH593"/>
      <c r="AI593"/>
    </row>
    <row r="594" spans="1:35" x14ac:dyDescent="0.25">
      <c r="A594" t="s">
        <v>391</v>
      </c>
      <c r="B594" t="s">
        <v>79</v>
      </c>
      <c r="C594" t="s">
        <v>392</v>
      </c>
      <c r="D594" t="s">
        <v>678</v>
      </c>
      <c r="E594">
        <v>1935635</v>
      </c>
      <c r="F594" t="s">
        <v>121</v>
      </c>
      <c r="G594" t="s">
        <v>22</v>
      </c>
      <c r="H594" t="s">
        <v>23</v>
      </c>
      <c r="I594" s="1">
        <v>44362</v>
      </c>
      <c r="J594" s="1">
        <v>44573</v>
      </c>
      <c r="K594" s="11">
        <f>+Excel_519CONDOR[[#This Row],[Fx.r]]</f>
        <v>44573</v>
      </c>
      <c r="L594" s="1">
        <v>44728</v>
      </c>
      <c r="M594" s="1"/>
      <c r="N594" s="1">
        <v>44795</v>
      </c>
      <c r="O594" s="1">
        <v>44823</v>
      </c>
      <c r="P594" s="1" t="s">
        <v>24</v>
      </c>
      <c r="Q594" t="s">
        <v>24</v>
      </c>
      <c r="R594" t="s">
        <v>25</v>
      </c>
      <c r="S594" t="s">
        <v>3648</v>
      </c>
      <c r="T594" s="5">
        <v>167.87000166252255</v>
      </c>
      <c r="U594" s="5">
        <v>43.10999870300293</v>
      </c>
      <c r="V594" s="5">
        <v>0</v>
      </c>
      <c r="W594" s="5">
        <v>210.98000036552548</v>
      </c>
      <c r="X594" s="6">
        <f>+Excel_519CONDOR[[#This Row],[Ptos.Total]]-Excel_519CONDOR[[#This Row],[Ptos.PO]]</f>
        <v>-101.75111986467448</v>
      </c>
      <c r="Y594" s="6">
        <v>312.73112023019996</v>
      </c>
      <c r="Z594" s="6">
        <v>312.73109000000028</v>
      </c>
      <c r="AA594" s="5">
        <f>+Excel_519CONDOR[[#This Row],[Ptos.Total]]-Excel_519CONDOR[[#This Row],[Ptos.Nilo]]</f>
        <v>-101.75108963447479</v>
      </c>
      <c r="AB594"/>
      <c r="AC594"/>
      <c r="AD594"/>
      <c r="AE594"/>
      <c r="AF594"/>
      <c r="AG594"/>
      <c r="AH594"/>
      <c r="AI594"/>
    </row>
    <row r="595" spans="1:35" x14ac:dyDescent="0.25">
      <c r="A595" t="s">
        <v>391</v>
      </c>
      <c r="B595" t="s">
        <v>79</v>
      </c>
      <c r="C595" t="s">
        <v>392</v>
      </c>
      <c r="D595" t="s">
        <v>679</v>
      </c>
      <c r="E595">
        <v>1935641</v>
      </c>
      <c r="F595" t="s">
        <v>142</v>
      </c>
      <c r="G595" t="s">
        <v>29</v>
      </c>
      <c r="H595" t="s">
        <v>30</v>
      </c>
      <c r="I595" s="1">
        <v>44362</v>
      </c>
      <c r="J595" s="1">
        <v>44429</v>
      </c>
      <c r="K595" s="11">
        <f>+Excel_519CONDOR[[#This Row],[Fx.r]]</f>
        <v>44429</v>
      </c>
      <c r="L595" s="1">
        <v>44440</v>
      </c>
      <c r="M595" s="1"/>
      <c r="N595" s="1">
        <v>44610</v>
      </c>
      <c r="O595" s="1">
        <v>44635</v>
      </c>
      <c r="P595" s="1" t="s">
        <v>24</v>
      </c>
      <c r="Q595" t="s">
        <v>24</v>
      </c>
      <c r="R595" t="s">
        <v>24</v>
      </c>
      <c r="S595" t="s">
        <v>3631</v>
      </c>
      <c r="T595" s="5">
        <v>191.78000119142234</v>
      </c>
      <c r="U595" s="5">
        <v>31.359999120235443</v>
      </c>
      <c r="V595" s="5">
        <v>62.000000715255737</v>
      </c>
      <c r="W595" s="5">
        <v>285.14000102691352</v>
      </c>
      <c r="X595" s="6">
        <f>+Excel_519CONDOR[[#This Row],[Ptos.Total]]-Excel_519CONDOR[[#This Row],[Ptos.PO]]</f>
        <v>147.03622106696784</v>
      </c>
      <c r="Y595" s="6">
        <v>138.10377995994568</v>
      </c>
      <c r="Z595" s="6">
        <v>138.10377999999997</v>
      </c>
      <c r="AA595" s="5">
        <f>+Excel_519CONDOR[[#This Row],[Ptos.Total]]-Excel_519CONDOR[[#This Row],[Ptos.Nilo]]</f>
        <v>147.03622102691355</v>
      </c>
      <c r="AB595"/>
      <c r="AC595"/>
      <c r="AD595"/>
      <c r="AE595"/>
      <c r="AF595"/>
      <c r="AG595"/>
      <c r="AH595"/>
      <c r="AI595"/>
    </row>
    <row r="596" spans="1:35" x14ac:dyDescent="0.25">
      <c r="A596" t="s">
        <v>391</v>
      </c>
      <c r="B596" t="s">
        <v>79</v>
      </c>
      <c r="C596" t="s">
        <v>392</v>
      </c>
      <c r="D596" t="s">
        <v>680</v>
      </c>
      <c r="E596">
        <v>1935642</v>
      </c>
      <c r="F596" t="s">
        <v>121</v>
      </c>
      <c r="G596" t="s">
        <v>22</v>
      </c>
      <c r="H596" t="s">
        <v>23</v>
      </c>
      <c r="I596" s="1">
        <v>44362</v>
      </c>
      <c r="J596" s="1">
        <v>44419</v>
      </c>
      <c r="K596" s="11">
        <f>+Excel_519CONDOR[[#This Row],[Fx.r]]</f>
        <v>44419</v>
      </c>
      <c r="L596" s="1">
        <v>44440</v>
      </c>
      <c r="M596" s="1"/>
      <c r="N596" s="1">
        <v>44510</v>
      </c>
      <c r="O596" s="1">
        <v>44517</v>
      </c>
      <c r="P596" s="1" t="s">
        <v>24</v>
      </c>
      <c r="Q596" t="s">
        <v>24</v>
      </c>
      <c r="R596" t="s">
        <v>24</v>
      </c>
      <c r="S596" t="s">
        <v>3638</v>
      </c>
      <c r="T596" s="5">
        <v>241.07000132277608</v>
      </c>
      <c r="U596" s="5">
        <v>44.809998571872711</v>
      </c>
      <c r="V596" s="5">
        <v>67.060000777244568</v>
      </c>
      <c r="W596" s="5">
        <v>352.94000067189336</v>
      </c>
      <c r="X596" s="6">
        <f>+Excel_519CONDOR[[#This Row],[Ptos.Total]]-Excel_519CONDOR[[#This Row],[Ptos.PO]]</f>
        <v>52.922997845953887</v>
      </c>
      <c r="Y596" s="6">
        <v>300.01700282593947</v>
      </c>
      <c r="Z596" s="6">
        <v>300.01699999999988</v>
      </c>
      <c r="AA596" s="5">
        <f>+Excel_519CONDOR[[#This Row],[Ptos.Total]]-Excel_519CONDOR[[#This Row],[Ptos.Nilo]]</f>
        <v>52.923000671893476</v>
      </c>
      <c r="AB596"/>
      <c r="AC596"/>
      <c r="AD596"/>
      <c r="AE596"/>
      <c r="AF596"/>
      <c r="AG596"/>
      <c r="AH596"/>
      <c r="AI596"/>
    </row>
    <row r="597" spans="1:35" x14ac:dyDescent="0.25">
      <c r="A597" t="s">
        <v>391</v>
      </c>
      <c r="B597" t="s">
        <v>79</v>
      </c>
      <c r="C597" t="s">
        <v>392</v>
      </c>
      <c r="D597" t="s">
        <v>681</v>
      </c>
      <c r="E597">
        <v>1935684</v>
      </c>
      <c r="F597" t="s">
        <v>682</v>
      </c>
      <c r="G597" t="s">
        <v>70</v>
      </c>
      <c r="H597" t="s">
        <v>71</v>
      </c>
      <c r="I597" s="1">
        <v>44362</v>
      </c>
      <c r="J597" s="1">
        <v>44415</v>
      </c>
      <c r="K597" s="11">
        <f>+Excel_519CONDOR[[#This Row],[Fx.r]]</f>
        <v>44415</v>
      </c>
      <c r="L597" s="1">
        <v>44440</v>
      </c>
      <c r="M597" s="1"/>
      <c r="N597" s="1">
        <v>44520</v>
      </c>
      <c r="O597" s="1">
        <v>44614</v>
      </c>
      <c r="P597" s="1" t="s">
        <v>24</v>
      </c>
      <c r="Q597" t="s">
        <v>24</v>
      </c>
      <c r="R597" t="s">
        <v>24</v>
      </c>
      <c r="S597" t="s">
        <v>25</v>
      </c>
      <c r="T597" s="5">
        <v>25.120000295341015</v>
      </c>
      <c r="U597" s="5">
        <v>4.7099998593330383</v>
      </c>
      <c r="V597" s="5">
        <v>16.460000157356262</v>
      </c>
      <c r="W597" s="5">
        <v>46.290000312030315</v>
      </c>
      <c r="X597" s="6">
        <f>+Excel_519CONDOR[[#This Row],[Ptos.Total]]-Excel_519CONDOR[[#This Row],[Ptos.PO]]</f>
        <v>36.408900329196449</v>
      </c>
      <c r="Y597" s="6">
        <v>9.8810999828338684</v>
      </c>
      <c r="Z597" s="6">
        <v>9.8811</v>
      </c>
      <c r="AA597" s="5">
        <f>+Excel_519CONDOR[[#This Row],[Ptos.Total]]-Excel_519CONDOR[[#This Row],[Ptos.Nilo]]</f>
        <v>36.408900312030312</v>
      </c>
      <c r="AB597"/>
      <c r="AC597"/>
      <c r="AD597"/>
      <c r="AE597"/>
      <c r="AF597"/>
      <c r="AG597"/>
      <c r="AH597"/>
      <c r="AI597"/>
    </row>
    <row r="598" spans="1:35" x14ac:dyDescent="0.25">
      <c r="A598" t="s">
        <v>391</v>
      </c>
      <c r="B598" t="s">
        <v>79</v>
      </c>
      <c r="C598" t="s">
        <v>392</v>
      </c>
      <c r="D598" t="s">
        <v>683</v>
      </c>
      <c r="E598">
        <v>1935697</v>
      </c>
      <c r="F598" t="s">
        <v>121</v>
      </c>
      <c r="G598" t="s">
        <v>22</v>
      </c>
      <c r="H598" t="s">
        <v>23</v>
      </c>
      <c r="I598" s="1">
        <v>44362</v>
      </c>
      <c r="J598" s="1">
        <v>44453</v>
      </c>
      <c r="K598" s="11">
        <f>+Excel_519CONDOR[[#This Row],[Fx.r]]</f>
        <v>44453</v>
      </c>
      <c r="L598" s="1">
        <v>44440</v>
      </c>
      <c r="M598" s="1"/>
      <c r="N598" s="1">
        <v>44592</v>
      </c>
      <c r="O598" s="1">
        <v>44600</v>
      </c>
      <c r="P598" s="1" t="s">
        <v>25</v>
      </c>
      <c r="Q598" t="s">
        <v>24</v>
      </c>
      <c r="R598" t="s">
        <v>24</v>
      </c>
      <c r="S598" t="s">
        <v>3631</v>
      </c>
      <c r="T598" s="5">
        <v>54.460000410676003</v>
      </c>
      <c r="U598" s="5">
        <v>8.7199997305870056</v>
      </c>
      <c r="V598" s="5">
        <v>21.960000216960907</v>
      </c>
      <c r="W598" s="5">
        <v>85.140000358223915</v>
      </c>
      <c r="X598" s="6">
        <f>+Excel_519CONDOR[[#This Row],[Ptos.Total]]-Excel_519CONDOR[[#This Row],[Ptos.PO]]</f>
        <v>-51.88841175621701</v>
      </c>
      <c r="Y598" s="6">
        <v>137.02841211444093</v>
      </c>
      <c r="Z598" s="6">
        <v>137.02841199999997</v>
      </c>
      <c r="AA598" s="5">
        <f>+Excel_519CONDOR[[#This Row],[Ptos.Total]]-Excel_519CONDOR[[#This Row],[Ptos.Nilo]]</f>
        <v>-51.888411641776059</v>
      </c>
      <c r="AB598"/>
      <c r="AC598"/>
      <c r="AD598"/>
      <c r="AE598"/>
      <c r="AF598"/>
      <c r="AG598"/>
      <c r="AH598"/>
      <c r="AI598"/>
    </row>
    <row r="599" spans="1:35" x14ac:dyDescent="0.25">
      <c r="A599" t="s">
        <v>391</v>
      </c>
      <c r="B599" t="s">
        <v>79</v>
      </c>
      <c r="C599" t="s">
        <v>392</v>
      </c>
      <c r="D599" t="s">
        <v>684</v>
      </c>
      <c r="E599">
        <v>1935698</v>
      </c>
      <c r="F599" t="s">
        <v>121</v>
      </c>
      <c r="G599" t="s">
        <v>22</v>
      </c>
      <c r="H599" t="s">
        <v>23</v>
      </c>
      <c r="I599" s="1">
        <v>44362</v>
      </c>
      <c r="J599" s="1">
        <v>44416</v>
      </c>
      <c r="K599" s="11">
        <f>+Excel_519CONDOR[[#This Row],[Fx.r]]</f>
        <v>44416</v>
      </c>
      <c r="L599" s="1">
        <v>44440</v>
      </c>
      <c r="M599" s="1"/>
      <c r="N599" s="1">
        <v>44546</v>
      </c>
      <c r="O599" s="1">
        <v>44557</v>
      </c>
      <c r="P599" s="1" t="s">
        <v>24</v>
      </c>
      <c r="Q599" t="s">
        <v>24</v>
      </c>
      <c r="R599" t="s">
        <v>24</v>
      </c>
      <c r="S599" t="s">
        <v>3631</v>
      </c>
      <c r="T599" s="5">
        <v>78.600000942125916</v>
      </c>
      <c r="U599" s="5">
        <v>20.749999344348907</v>
      </c>
      <c r="V599" s="5">
        <v>36.700000405311584</v>
      </c>
      <c r="W599" s="5">
        <v>136.05000069178641</v>
      </c>
      <c r="X599" s="6">
        <f>+Excel_519CONDOR[[#This Row],[Ptos.Total]]-Excel_519CONDOR[[#This Row],[Ptos.PO]]</f>
        <v>58.690500014868405</v>
      </c>
      <c r="Y599" s="6">
        <v>77.359500676918003</v>
      </c>
      <c r="Z599" s="6">
        <v>77.359499999999997</v>
      </c>
      <c r="AA599" s="5">
        <f>+Excel_519CONDOR[[#This Row],[Ptos.Total]]-Excel_519CONDOR[[#This Row],[Ptos.Nilo]]</f>
        <v>58.690500691786411</v>
      </c>
      <c r="AB599"/>
      <c r="AC599"/>
      <c r="AD599"/>
      <c r="AE599"/>
      <c r="AF599"/>
      <c r="AG599"/>
      <c r="AH599"/>
      <c r="AI599"/>
    </row>
    <row r="600" spans="1:35" x14ac:dyDescent="0.25">
      <c r="A600" t="s">
        <v>391</v>
      </c>
      <c r="B600" t="s">
        <v>79</v>
      </c>
      <c r="C600" t="s">
        <v>392</v>
      </c>
      <c r="D600" t="s">
        <v>685</v>
      </c>
      <c r="E600">
        <v>8143291</v>
      </c>
      <c r="F600" t="s">
        <v>83</v>
      </c>
      <c r="G600" t="s">
        <v>22</v>
      </c>
      <c r="H600" t="s">
        <v>23</v>
      </c>
      <c r="I600" s="1">
        <v>44475</v>
      </c>
      <c r="J600" s="1">
        <v>44365</v>
      </c>
      <c r="K600" s="11">
        <f>+Excel_519CONDOR[[#This Row],[Fx.r]]</f>
        <v>44365</v>
      </c>
      <c r="L600" s="1">
        <v>44718</v>
      </c>
      <c r="M600" s="1"/>
      <c r="N600" s="1">
        <v>44769</v>
      </c>
      <c r="O600" s="1">
        <v>44792</v>
      </c>
      <c r="P600" s="1" t="s">
        <v>24</v>
      </c>
      <c r="Q600" t="s">
        <v>24</v>
      </c>
      <c r="R600" t="s">
        <v>25</v>
      </c>
      <c r="S600" t="s">
        <v>3638</v>
      </c>
      <c r="T600" s="5">
        <v>651.88570332527161</v>
      </c>
      <c r="U600" s="5">
        <v>387.09999030828476</v>
      </c>
      <c r="V600" s="5">
        <v>62.614501237869263</v>
      </c>
      <c r="W600" s="5">
        <v>1101.6001948714256</v>
      </c>
      <c r="X600" s="6">
        <f>+Excel_519CONDOR[[#This Row],[Ptos.Total]]-Excel_519CONDOR[[#This Row],[Ptos.PO]]</f>
        <v>-142.33083360857427</v>
      </c>
      <c r="Y600" s="6">
        <v>1243.9310284799999</v>
      </c>
      <c r="Z600" s="6">
        <v>1243.9309769999988</v>
      </c>
      <c r="AA600" s="5">
        <f>+Excel_519CONDOR[[#This Row],[Ptos.Total]]-Excel_519CONDOR[[#This Row],[Ptos.Nilo]]</f>
        <v>-142.33078212857322</v>
      </c>
      <c r="AB600"/>
      <c r="AC600"/>
      <c r="AD600"/>
      <c r="AE600"/>
      <c r="AF600"/>
      <c r="AG600"/>
      <c r="AH600"/>
      <c r="AI600"/>
    </row>
    <row r="601" spans="1:35" x14ac:dyDescent="0.25">
      <c r="A601" t="s">
        <v>391</v>
      </c>
      <c r="B601" t="s">
        <v>79</v>
      </c>
      <c r="C601" t="s">
        <v>392</v>
      </c>
      <c r="D601" t="s">
        <v>686</v>
      </c>
      <c r="E601">
        <v>8082250</v>
      </c>
      <c r="F601" t="s">
        <v>83</v>
      </c>
      <c r="G601" t="s">
        <v>22</v>
      </c>
      <c r="H601" t="s">
        <v>23</v>
      </c>
      <c r="I601" s="1">
        <v>44368</v>
      </c>
      <c r="J601" s="1">
        <v>44510</v>
      </c>
      <c r="K601" s="11">
        <f>+Excel_519CONDOR[[#This Row],[Fx.r]]</f>
        <v>44510</v>
      </c>
      <c r="L601" s="1">
        <v>44446</v>
      </c>
      <c r="M601" s="1"/>
      <c r="N601" s="1">
        <v>44799</v>
      </c>
      <c r="O601" s="1">
        <v>44825</v>
      </c>
      <c r="P601" s="1" t="s">
        <v>24</v>
      </c>
      <c r="Q601" t="s">
        <v>24</v>
      </c>
      <c r="R601" t="s">
        <v>25</v>
      </c>
      <c r="S601" t="s">
        <v>3642</v>
      </c>
      <c r="T601" s="5">
        <v>251.48500576615334</v>
      </c>
      <c r="U601" s="5">
        <v>456.65198856592178</v>
      </c>
      <c r="V601" s="5">
        <v>34.205000638961792</v>
      </c>
      <c r="W601" s="5">
        <v>742.34199497103691</v>
      </c>
      <c r="X601" s="6">
        <f>+Excel_519CONDOR[[#This Row],[Ptos.Total]]-Excel_519CONDOR[[#This Row],[Ptos.PO]]</f>
        <v>-81.384592307535286</v>
      </c>
      <c r="Y601" s="6">
        <v>823.7265872785722</v>
      </c>
      <c r="Z601" s="6">
        <v>823.72657900000002</v>
      </c>
      <c r="AA601" s="5">
        <f>+Excel_519CONDOR[[#This Row],[Ptos.Total]]-Excel_519CONDOR[[#This Row],[Ptos.Nilo]]</f>
        <v>-81.384584028963104</v>
      </c>
      <c r="AB601"/>
      <c r="AC601"/>
      <c r="AD601"/>
      <c r="AE601"/>
      <c r="AF601"/>
      <c r="AG601"/>
      <c r="AH601"/>
      <c r="AI601"/>
    </row>
    <row r="602" spans="1:35" x14ac:dyDescent="0.25">
      <c r="A602" t="s">
        <v>391</v>
      </c>
      <c r="B602" t="s">
        <v>79</v>
      </c>
      <c r="C602" t="s">
        <v>392</v>
      </c>
      <c r="D602" t="s">
        <v>687</v>
      </c>
      <c r="E602">
        <v>8086410</v>
      </c>
      <c r="F602" t="s">
        <v>336</v>
      </c>
      <c r="G602" t="s">
        <v>22</v>
      </c>
      <c r="H602" t="s">
        <v>23</v>
      </c>
      <c r="I602" s="1">
        <v>44368</v>
      </c>
      <c r="J602" s="1">
        <v>44825</v>
      </c>
      <c r="K602" s="11">
        <f>+Excel_519CONDOR[[#This Row],[Fx.r]]</f>
        <v>44825</v>
      </c>
      <c r="L602" s="1">
        <v>44494</v>
      </c>
      <c r="M602" s="1"/>
      <c r="N602" s="1">
        <v>44841</v>
      </c>
      <c r="O602" s="1">
        <v>44879</v>
      </c>
      <c r="P602" s="1" t="s">
        <v>24</v>
      </c>
      <c r="Q602" t="s">
        <v>24</v>
      </c>
      <c r="R602" t="s">
        <v>25</v>
      </c>
      <c r="S602" t="s">
        <v>3642</v>
      </c>
      <c r="T602" s="5">
        <v>1272.4183095544577</v>
      </c>
      <c r="U602" s="5">
        <v>379.37199050188065</v>
      </c>
      <c r="V602" s="5">
        <v>202.99099898338318</v>
      </c>
      <c r="W602" s="5">
        <v>1854.7812990397215</v>
      </c>
      <c r="X602" s="6">
        <f>+Excel_519CONDOR[[#This Row],[Ptos.Total]]-Excel_519CONDOR[[#This Row],[Ptos.PO]]</f>
        <v>331.76606443972173</v>
      </c>
      <c r="Y602" s="6">
        <v>1523.0152345999998</v>
      </c>
      <c r="Z602" s="6">
        <v>1521.4820369999984</v>
      </c>
      <c r="AA602" s="5">
        <f>+Excel_519CONDOR[[#This Row],[Ptos.Total]]-Excel_519CONDOR[[#This Row],[Ptos.Nilo]]</f>
        <v>333.29926203972309</v>
      </c>
      <c r="AB602"/>
      <c r="AC602"/>
      <c r="AD602"/>
      <c r="AE602"/>
      <c r="AF602"/>
      <c r="AG602"/>
      <c r="AH602"/>
      <c r="AI602"/>
    </row>
    <row r="603" spans="1:35" x14ac:dyDescent="0.25">
      <c r="A603" t="s">
        <v>391</v>
      </c>
      <c r="B603" t="s">
        <v>79</v>
      </c>
      <c r="C603" t="s">
        <v>392</v>
      </c>
      <c r="D603" t="s">
        <v>688</v>
      </c>
      <c r="E603">
        <v>8082263</v>
      </c>
      <c r="F603" t="s">
        <v>387</v>
      </c>
      <c r="G603" t="s">
        <v>29</v>
      </c>
      <c r="H603" t="s">
        <v>30</v>
      </c>
      <c r="I603" s="1">
        <v>44368</v>
      </c>
      <c r="J603" s="1">
        <v>44550</v>
      </c>
      <c r="K603" s="11">
        <f>+Excel_519CONDOR[[#This Row],[Fx.r]]</f>
        <v>44550</v>
      </c>
      <c r="L603" s="1">
        <v>44446</v>
      </c>
      <c r="M603" s="1"/>
      <c r="N603" s="1">
        <v>44851</v>
      </c>
      <c r="O603" s="1">
        <v>44853</v>
      </c>
      <c r="P603" s="1" t="s">
        <v>24</v>
      </c>
      <c r="Q603" t="s">
        <v>24</v>
      </c>
      <c r="R603" t="s">
        <v>25</v>
      </c>
      <c r="S603" t="s">
        <v>3642</v>
      </c>
      <c r="T603" s="5">
        <v>350.69700753688812</v>
      </c>
      <c r="U603" s="5">
        <v>360.05199098587036</v>
      </c>
      <c r="V603" s="5">
        <v>71.511501312255859</v>
      </c>
      <c r="W603" s="5">
        <v>782.26049983501434</v>
      </c>
      <c r="X603" s="6">
        <f>+Excel_519CONDOR[[#This Row],[Ptos.Total]]-Excel_519CONDOR[[#This Row],[Ptos.PO]]</f>
        <v>-280.17225108209959</v>
      </c>
      <c r="Y603" s="6">
        <v>1062.4327509171139</v>
      </c>
      <c r="Z603" s="6">
        <v>1062.4492930000004</v>
      </c>
      <c r="AA603" s="5">
        <f>+Excel_519CONDOR[[#This Row],[Ptos.Total]]-Excel_519CONDOR[[#This Row],[Ptos.Nilo]]</f>
        <v>-280.18879316498601</v>
      </c>
      <c r="AB603"/>
      <c r="AC603"/>
      <c r="AD603"/>
      <c r="AE603"/>
      <c r="AF603"/>
      <c r="AG603"/>
      <c r="AH603"/>
      <c r="AI603"/>
    </row>
    <row r="604" spans="1:35" x14ac:dyDescent="0.25">
      <c r="A604" t="s">
        <v>391</v>
      </c>
      <c r="B604" t="s">
        <v>79</v>
      </c>
      <c r="C604" t="s">
        <v>392</v>
      </c>
      <c r="D604" t="s">
        <v>689</v>
      </c>
      <c r="E604">
        <v>8154290</v>
      </c>
      <c r="F604" t="s">
        <v>83</v>
      </c>
      <c r="G604" t="s">
        <v>22</v>
      </c>
      <c r="H604" t="s">
        <v>23</v>
      </c>
      <c r="I604" s="1">
        <v>44368</v>
      </c>
      <c r="J604" s="1">
        <v>44377</v>
      </c>
      <c r="K604" s="11">
        <f>+Excel_519CONDOR[[#This Row],[Fx.r]]</f>
        <v>44377</v>
      </c>
      <c r="L604" s="1">
        <v>44474</v>
      </c>
      <c r="M604" s="1"/>
      <c r="N604" s="1">
        <v>44711</v>
      </c>
      <c r="O604" s="1">
        <v>44726</v>
      </c>
      <c r="P604" s="1" t="s">
        <v>24</v>
      </c>
      <c r="Q604" t="s">
        <v>24</v>
      </c>
      <c r="R604" t="s">
        <v>25</v>
      </c>
      <c r="S604" t="s">
        <v>3635</v>
      </c>
      <c r="T604" s="5">
        <v>402.63980397582054</v>
      </c>
      <c r="U604" s="5">
        <v>152.77599674463272</v>
      </c>
      <c r="V604" s="5">
        <v>59.513001203536987</v>
      </c>
      <c r="W604" s="5">
        <v>614.92880192399025</v>
      </c>
      <c r="X604" s="6">
        <f>+Excel_519CONDOR[[#This Row],[Ptos.Total]]-Excel_519CONDOR[[#This Row],[Ptos.PO]]</f>
        <v>101.38176892399031</v>
      </c>
      <c r="Y604" s="6">
        <v>513.54703299999994</v>
      </c>
      <c r="Z604" s="6">
        <v>513.54703300000062</v>
      </c>
      <c r="AA604" s="5">
        <f>+Excel_519CONDOR[[#This Row],[Ptos.Total]]-Excel_519CONDOR[[#This Row],[Ptos.Nilo]]</f>
        <v>101.38176892398963</v>
      </c>
      <c r="AB604"/>
      <c r="AC604"/>
      <c r="AD604"/>
      <c r="AE604"/>
      <c r="AF604"/>
      <c r="AG604"/>
      <c r="AH604"/>
      <c r="AI604"/>
    </row>
    <row r="605" spans="1:35" x14ac:dyDescent="0.25">
      <c r="A605" t="s">
        <v>391</v>
      </c>
      <c r="B605" t="s">
        <v>79</v>
      </c>
      <c r="C605" t="s">
        <v>392</v>
      </c>
      <c r="D605" t="s">
        <v>690</v>
      </c>
      <c r="E605">
        <v>8145669</v>
      </c>
      <c r="F605" t="s">
        <v>83</v>
      </c>
      <c r="G605" t="s">
        <v>22</v>
      </c>
      <c r="H605" t="s">
        <v>23</v>
      </c>
      <c r="I605" s="1">
        <v>44368</v>
      </c>
      <c r="J605" s="1">
        <v>44498</v>
      </c>
      <c r="K605" s="11">
        <f>+Excel_519CONDOR[[#This Row],[Fx.r]]</f>
        <v>44498</v>
      </c>
      <c r="L605" s="1">
        <v>44522</v>
      </c>
      <c r="M605" s="1"/>
      <c r="N605" s="1">
        <v>44833</v>
      </c>
      <c r="O605" s="1">
        <v>44867</v>
      </c>
      <c r="P605" s="1" t="s">
        <v>24</v>
      </c>
      <c r="Q605" t="s">
        <v>24</v>
      </c>
      <c r="R605" t="s">
        <v>25</v>
      </c>
      <c r="S605" t="s">
        <v>3649</v>
      </c>
      <c r="T605" s="5">
        <v>294.17800602316856</v>
      </c>
      <c r="U605" s="5">
        <v>360.05199098587036</v>
      </c>
      <c r="V605" s="5">
        <v>59.513001203536987</v>
      </c>
      <c r="W605" s="5">
        <v>713.74299821257591</v>
      </c>
      <c r="X605" s="6">
        <f>+Excel_519CONDOR[[#This Row],[Ptos.Total]]-Excel_519CONDOR[[#This Row],[Ptos.PO]]</f>
        <v>179.01218121257591</v>
      </c>
      <c r="Y605" s="6">
        <v>534.730817</v>
      </c>
      <c r="Z605" s="6">
        <v>534.73081700000012</v>
      </c>
      <c r="AA605" s="5">
        <f>+Excel_519CONDOR[[#This Row],[Ptos.Total]]-Excel_519CONDOR[[#This Row],[Ptos.Nilo]]</f>
        <v>179.0121812125758</v>
      </c>
      <c r="AB605"/>
      <c r="AC605"/>
      <c r="AD605"/>
      <c r="AE605"/>
      <c r="AF605"/>
      <c r="AG605"/>
      <c r="AH605"/>
      <c r="AI605"/>
    </row>
    <row r="606" spans="1:35" x14ac:dyDescent="0.25">
      <c r="A606" t="s">
        <v>391</v>
      </c>
      <c r="B606" t="s">
        <v>79</v>
      </c>
      <c r="C606" t="s">
        <v>392</v>
      </c>
      <c r="D606" t="s">
        <v>691</v>
      </c>
      <c r="E606">
        <v>8145670</v>
      </c>
      <c r="F606" t="s">
        <v>83</v>
      </c>
      <c r="G606" t="s">
        <v>22</v>
      </c>
      <c r="H606" t="s">
        <v>23</v>
      </c>
      <c r="I606" s="1">
        <v>44368</v>
      </c>
      <c r="J606" s="1">
        <v>44495</v>
      </c>
      <c r="K606" s="11">
        <f>+Excel_519CONDOR[[#This Row],[Fx.r]]</f>
        <v>44495</v>
      </c>
      <c r="L606" s="1">
        <v>44601</v>
      </c>
      <c r="M606" s="1"/>
      <c r="N606" s="1">
        <v>45013</v>
      </c>
      <c r="O606" s="1">
        <v>45030</v>
      </c>
      <c r="P606" s="1" t="s">
        <v>24</v>
      </c>
      <c r="Q606" t="s">
        <v>24</v>
      </c>
      <c r="R606" t="s">
        <v>25</v>
      </c>
      <c r="S606" t="s">
        <v>3638</v>
      </c>
      <c r="T606" s="5">
        <v>307.12110504508018</v>
      </c>
      <c r="U606" s="5">
        <v>232.53999418020248</v>
      </c>
      <c r="V606" s="5">
        <v>56.349501132965088</v>
      </c>
      <c r="W606" s="5">
        <v>596.01060035824776</v>
      </c>
      <c r="X606" s="6">
        <f>+Excel_519CONDOR[[#This Row],[Ptos.Total]]-Excel_519CONDOR[[#This Row],[Ptos.PO]]</f>
        <v>38.450790358247673</v>
      </c>
      <c r="Y606" s="6">
        <v>557.55981000000008</v>
      </c>
      <c r="Z606" s="6">
        <v>557.55981000000031</v>
      </c>
      <c r="AA606" s="5">
        <f>+Excel_519CONDOR[[#This Row],[Ptos.Total]]-Excel_519CONDOR[[#This Row],[Ptos.Nilo]]</f>
        <v>38.450790358247446</v>
      </c>
      <c r="AB606"/>
      <c r="AC606"/>
      <c r="AD606"/>
      <c r="AE606"/>
      <c r="AF606"/>
      <c r="AG606"/>
      <c r="AH606"/>
      <c r="AI606"/>
    </row>
    <row r="607" spans="1:35" x14ac:dyDescent="0.25">
      <c r="A607" t="s">
        <v>391</v>
      </c>
      <c r="B607" t="s">
        <v>79</v>
      </c>
      <c r="C607" t="s">
        <v>392</v>
      </c>
      <c r="D607" t="s">
        <v>692</v>
      </c>
      <c r="E607">
        <v>8145672</v>
      </c>
      <c r="F607" t="s">
        <v>83</v>
      </c>
      <c r="G607" t="s">
        <v>22</v>
      </c>
      <c r="H607" t="s">
        <v>23</v>
      </c>
      <c r="I607" s="1">
        <v>44368</v>
      </c>
      <c r="J607" s="1">
        <v>44502</v>
      </c>
      <c r="K607" s="11">
        <f>+Excel_519CONDOR[[#This Row],[Fx.r]]</f>
        <v>44502</v>
      </c>
      <c r="L607" s="1">
        <v>44508</v>
      </c>
      <c r="M607" s="1"/>
      <c r="N607" s="1">
        <v>44833</v>
      </c>
      <c r="O607" s="1">
        <v>44865</v>
      </c>
      <c r="P607" s="1" t="s">
        <v>24</v>
      </c>
      <c r="Q607" t="s">
        <v>24</v>
      </c>
      <c r="R607" t="s">
        <v>25</v>
      </c>
      <c r="S607" t="s">
        <v>3649</v>
      </c>
      <c r="T607" s="5">
        <v>239.48300453275442</v>
      </c>
      <c r="U607" s="5">
        <v>263.45199340581894</v>
      </c>
      <c r="V607" s="5">
        <v>46.85900092124939</v>
      </c>
      <c r="W607" s="5">
        <v>549.79399885982275</v>
      </c>
      <c r="X607" s="6">
        <f>+Excel_519CONDOR[[#This Row],[Ptos.Total]]-Excel_519CONDOR[[#This Row],[Ptos.PO]]</f>
        <v>-13.77906714017729</v>
      </c>
      <c r="Y607" s="6">
        <v>563.57306600000004</v>
      </c>
      <c r="Z607" s="6">
        <v>563.57306600000049</v>
      </c>
      <c r="AA607" s="5">
        <f>+Excel_519CONDOR[[#This Row],[Ptos.Total]]-Excel_519CONDOR[[#This Row],[Ptos.Nilo]]</f>
        <v>-13.779067140177744</v>
      </c>
      <c r="AB607"/>
      <c r="AC607"/>
      <c r="AD607"/>
      <c r="AE607"/>
      <c r="AF607"/>
      <c r="AG607"/>
      <c r="AH607"/>
      <c r="AI607"/>
    </row>
    <row r="608" spans="1:35" x14ac:dyDescent="0.25">
      <c r="A608" t="s">
        <v>391</v>
      </c>
      <c r="B608" t="s">
        <v>79</v>
      </c>
      <c r="C608" t="s">
        <v>392</v>
      </c>
      <c r="D608" t="s">
        <v>693</v>
      </c>
      <c r="E608">
        <v>8035357</v>
      </c>
      <c r="F608" t="s">
        <v>363</v>
      </c>
      <c r="G608" t="s">
        <v>22</v>
      </c>
      <c r="H608" t="s">
        <v>23</v>
      </c>
      <c r="I608" s="1">
        <v>44368</v>
      </c>
      <c r="J608" s="1">
        <v>44491</v>
      </c>
      <c r="K608" s="11">
        <f>+Excel_519CONDOR[[#This Row],[Fx.r]]</f>
        <v>44491</v>
      </c>
      <c r="L608" s="1">
        <v>44601</v>
      </c>
      <c r="M608" s="1"/>
      <c r="N608" s="1">
        <v>45013</v>
      </c>
      <c r="O608" s="1">
        <v>45030</v>
      </c>
      <c r="P608" s="1" t="s">
        <v>24</v>
      </c>
      <c r="Q608" t="s">
        <v>24</v>
      </c>
      <c r="R608" t="s">
        <v>25</v>
      </c>
      <c r="S608" t="s">
        <v>3638</v>
      </c>
      <c r="T608" s="5">
        <v>169.97850425541401</v>
      </c>
      <c r="U608" s="5">
        <v>132.07599669694901</v>
      </c>
      <c r="V608" s="5">
        <v>24.714500427246094</v>
      </c>
      <c r="W608" s="5">
        <v>326.76900137960911</v>
      </c>
      <c r="X608" s="6">
        <f>+Excel_519CONDOR[[#This Row],[Ptos.Total]]-Excel_519CONDOR[[#This Row],[Ptos.PO]]</f>
        <v>-67.610224620390909</v>
      </c>
      <c r="Y608" s="6">
        <v>394.37922600000002</v>
      </c>
      <c r="Z608" s="6">
        <v>394.37922600000019</v>
      </c>
      <c r="AA608" s="5">
        <f>+Excel_519CONDOR[[#This Row],[Ptos.Total]]-Excel_519CONDOR[[#This Row],[Ptos.Nilo]]</f>
        <v>-67.610224620391079</v>
      </c>
      <c r="AB608"/>
      <c r="AC608"/>
      <c r="AD608"/>
      <c r="AE608"/>
      <c r="AF608"/>
      <c r="AG608"/>
      <c r="AH608"/>
      <c r="AI608"/>
    </row>
    <row r="609" spans="1:35" x14ac:dyDescent="0.25">
      <c r="A609" t="s">
        <v>391</v>
      </c>
      <c r="B609" t="s">
        <v>79</v>
      </c>
      <c r="C609" t="s">
        <v>392</v>
      </c>
      <c r="D609" t="s">
        <v>694</v>
      </c>
      <c r="E609">
        <v>1934467</v>
      </c>
      <c r="F609" t="s">
        <v>142</v>
      </c>
      <c r="G609" t="s">
        <v>29</v>
      </c>
      <c r="H609" t="s">
        <v>30</v>
      </c>
      <c r="I609" s="1">
        <v>44369</v>
      </c>
      <c r="J609" s="1">
        <v>44446</v>
      </c>
      <c r="K609" s="11">
        <f>+Excel_519CONDOR[[#This Row],[Fx.r]]</f>
        <v>44446</v>
      </c>
      <c r="L609" s="1">
        <v>44452</v>
      </c>
      <c r="M609" s="1"/>
      <c r="N609" s="1">
        <v>44637</v>
      </c>
      <c r="O609" s="1">
        <v>44664</v>
      </c>
      <c r="P609" s="1" t="s">
        <v>25</v>
      </c>
      <c r="Q609" t="s">
        <v>24</v>
      </c>
      <c r="R609" t="s">
        <v>25</v>
      </c>
      <c r="S609" t="s">
        <v>3637</v>
      </c>
      <c r="T609" s="5">
        <v>122.21000007539988</v>
      </c>
      <c r="U609" s="5">
        <v>58.749998271465302</v>
      </c>
      <c r="V609" s="5">
        <v>15.210000276565552</v>
      </c>
      <c r="W609" s="5">
        <v>196.16999862343073</v>
      </c>
      <c r="X609" s="6">
        <f>+Excel_519CONDOR[[#This Row],[Ptos.Total]]-Excel_519CONDOR[[#This Row],[Ptos.PO]]</f>
        <v>-47.181857376569297</v>
      </c>
      <c r="Y609" s="6">
        <v>243.35185600000003</v>
      </c>
      <c r="Z609" s="6">
        <v>243.351856</v>
      </c>
      <c r="AA609" s="5">
        <f>+Excel_519CONDOR[[#This Row],[Ptos.Total]]-Excel_519CONDOR[[#This Row],[Ptos.Nilo]]</f>
        <v>-47.181857376569269</v>
      </c>
      <c r="AB609"/>
      <c r="AC609"/>
      <c r="AD609"/>
      <c r="AE609"/>
      <c r="AF609"/>
      <c r="AG609"/>
      <c r="AH609"/>
      <c r="AI609"/>
    </row>
    <row r="610" spans="1:35" x14ac:dyDescent="0.25">
      <c r="A610" t="s">
        <v>391</v>
      </c>
      <c r="B610" t="s">
        <v>79</v>
      </c>
      <c r="C610" t="s">
        <v>392</v>
      </c>
      <c r="D610" t="s">
        <v>695</v>
      </c>
      <c r="E610">
        <v>1935712</v>
      </c>
      <c r="F610" t="s">
        <v>118</v>
      </c>
      <c r="G610" t="s">
        <v>22</v>
      </c>
      <c r="H610" t="s">
        <v>23</v>
      </c>
      <c r="I610" s="1">
        <v>44369</v>
      </c>
      <c r="J610" s="1">
        <v>44406</v>
      </c>
      <c r="K610" s="11">
        <f>+Excel_519CONDOR[[#This Row],[Fx.r]]</f>
        <v>44406</v>
      </c>
      <c r="L610" s="1">
        <v>44446</v>
      </c>
      <c r="M610" s="1"/>
      <c r="N610" s="1">
        <v>44681</v>
      </c>
      <c r="O610" s="1">
        <v>44714</v>
      </c>
      <c r="P610" s="1" t="s">
        <v>25</v>
      </c>
      <c r="Q610" t="s">
        <v>24</v>
      </c>
      <c r="R610" t="s">
        <v>25</v>
      </c>
      <c r="S610" t="s">
        <v>3637</v>
      </c>
      <c r="T610" s="5">
        <v>360.98999489098787</v>
      </c>
      <c r="U610" s="5">
        <v>62.619998157024384</v>
      </c>
      <c r="V610" s="5">
        <v>99.229996919631958</v>
      </c>
      <c r="W610" s="5">
        <v>522.83998996764421</v>
      </c>
      <c r="X610" s="6">
        <f>+Excel_519CONDOR[[#This Row],[Ptos.Total]]-Excel_519CONDOR[[#This Row],[Ptos.PO]]</f>
        <v>265.44187896764419</v>
      </c>
      <c r="Y610" s="6">
        <v>257.39811100000003</v>
      </c>
      <c r="Z610" s="6">
        <v>257.39811099999997</v>
      </c>
      <c r="AA610" s="5">
        <f>+Excel_519CONDOR[[#This Row],[Ptos.Total]]-Excel_519CONDOR[[#This Row],[Ptos.Nilo]]</f>
        <v>265.44187896764424</v>
      </c>
      <c r="AB610"/>
      <c r="AC610"/>
      <c r="AD610"/>
      <c r="AE610"/>
      <c r="AF610"/>
      <c r="AG610"/>
      <c r="AH610"/>
      <c r="AI610"/>
    </row>
    <row r="611" spans="1:35" x14ac:dyDescent="0.25">
      <c r="A611" t="s">
        <v>391</v>
      </c>
      <c r="B611" t="s">
        <v>79</v>
      </c>
      <c r="C611" t="s">
        <v>392</v>
      </c>
      <c r="D611" t="s">
        <v>696</v>
      </c>
      <c r="E611">
        <v>1935715</v>
      </c>
      <c r="F611" t="s">
        <v>121</v>
      </c>
      <c r="G611" t="s">
        <v>22</v>
      </c>
      <c r="H611" t="s">
        <v>23</v>
      </c>
      <c r="I611" s="1">
        <v>44369</v>
      </c>
      <c r="J611" s="1">
        <v>44456</v>
      </c>
      <c r="K611" s="11">
        <f>+Excel_519CONDOR[[#This Row],[Fx.r]]</f>
        <v>44456</v>
      </c>
      <c r="L611" s="1">
        <v>44599</v>
      </c>
      <c r="M611" s="1"/>
      <c r="N611" s="1">
        <v>44771</v>
      </c>
      <c r="O611" s="1">
        <v>44818</v>
      </c>
      <c r="P611" s="1" t="s">
        <v>24</v>
      </c>
      <c r="Q611" t="s">
        <v>24</v>
      </c>
      <c r="R611" t="s">
        <v>25</v>
      </c>
      <c r="S611" t="s">
        <v>3641</v>
      </c>
      <c r="T611" s="5">
        <v>540.19000056758523</v>
      </c>
      <c r="U611" s="5">
        <v>81.969997584819794</v>
      </c>
      <c r="V611" s="5">
        <v>75.250001907348633</v>
      </c>
      <c r="W611" s="5">
        <v>697.41000005975366</v>
      </c>
      <c r="X611" s="6">
        <f>+Excel_519CONDOR[[#This Row],[Ptos.Total]]-Excel_519CONDOR[[#This Row],[Ptos.PO]]</f>
        <v>145.98736930975372</v>
      </c>
      <c r="Y611" s="6">
        <v>551.42263074999994</v>
      </c>
      <c r="Z611" s="6">
        <v>551.42259500000011</v>
      </c>
      <c r="AA611" s="5">
        <f>+Excel_519CONDOR[[#This Row],[Ptos.Total]]-Excel_519CONDOR[[#This Row],[Ptos.Nilo]]</f>
        <v>145.98740505975354</v>
      </c>
      <c r="AB611"/>
      <c r="AC611"/>
      <c r="AD611"/>
      <c r="AE611"/>
      <c r="AF611"/>
      <c r="AG611"/>
      <c r="AH611"/>
      <c r="AI611"/>
    </row>
    <row r="612" spans="1:35" x14ac:dyDescent="0.25">
      <c r="A612" t="s">
        <v>391</v>
      </c>
      <c r="B612" t="s">
        <v>79</v>
      </c>
      <c r="C612" t="s">
        <v>392</v>
      </c>
      <c r="D612" t="s">
        <v>697</v>
      </c>
      <c r="E612">
        <v>1936190</v>
      </c>
      <c r="F612" t="s">
        <v>121</v>
      </c>
      <c r="G612" t="s">
        <v>22</v>
      </c>
      <c r="H612" t="s">
        <v>23</v>
      </c>
      <c r="I612" s="1">
        <v>44369</v>
      </c>
      <c r="J612" s="1">
        <v>44405</v>
      </c>
      <c r="K612" s="11">
        <f>+Excel_519CONDOR[[#This Row],[Fx.r]]</f>
        <v>44405</v>
      </c>
      <c r="L612" s="1">
        <v>44446</v>
      </c>
      <c r="M612" s="1"/>
      <c r="N612" s="1">
        <v>44706</v>
      </c>
      <c r="O612" s="1">
        <v>44729</v>
      </c>
      <c r="P612" s="1" t="s">
        <v>25</v>
      </c>
      <c r="Q612" t="s">
        <v>24</v>
      </c>
      <c r="R612" t="s">
        <v>25</v>
      </c>
      <c r="S612" t="s">
        <v>3644</v>
      </c>
      <c r="T612" s="5">
        <v>473.50000266358256</v>
      </c>
      <c r="U612" s="5">
        <v>252.2499925494194</v>
      </c>
      <c r="V612" s="5">
        <v>97.370002508163452</v>
      </c>
      <c r="W612" s="5">
        <v>823.11999772116542</v>
      </c>
      <c r="X612" s="6">
        <f>+Excel_519CONDOR[[#This Row],[Ptos.Total]]-Excel_519CONDOR[[#This Row],[Ptos.PO]]</f>
        <v>88.095163675911635</v>
      </c>
      <c r="Y612" s="6">
        <v>735.02483404525378</v>
      </c>
      <c r="Z612" s="6">
        <v>735.02482399999974</v>
      </c>
      <c r="AA612" s="5">
        <f>+Excel_519CONDOR[[#This Row],[Ptos.Total]]-Excel_519CONDOR[[#This Row],[Ptos.Nilo]]</f>
        <v>88.095173721165679</v>
      </c>
      <c r="AB612"/>
      <c r="AC612"/>
      <c r="AD612"/>
      <c r="AE612"/>
      <c r="AF612"/>
      <c r="AG612"/>
      <c r="AH612"/>
      <c r="AI612"/>
    </row>
    <row r="613" spans="1:35" x14ac:dyDescent="0.25">
      <c r="A613" t="s">
        <v>391</v>
      </c>
      <c r="B613" t="s">
        <v>79</v>
      </c>
      <c r="C613" t="s">
        <v>392</v>
      </c>
      <c r="D613" t="s">
        <v>698</v>
      </c>
      <c r="E613">
        <v>1930111</v>
      </c>
      <c r="F613" t="s">
        <v>118</v>
      </c>
      <c r="G613" t="s">
        <v>22</v>
      </c>
      <c r="H613" t="s">
        <v>23</v>
      </c>
      <c r="I613" s="1">
        <v>44369</v>
      </c>
      <c r="J613" s="1">
        <v>44497</v>
      </c>
      <c r="K613" s="11">
        <f>+Excel_519CONDOR[[#This Row],[Fx.r]]</f>
        <v>44497</v>
      </c>
      <c r="L613" s="1">
        <v>44609</v>
      </c>
      <c r="M613" s="1"/>
      <c r="N613" s="1">
        <v>44906</v>
      </c>
      <c r="O613" s="1">
        <v>44924</v>
      </c>
      <c r="P613" s="1" t="s">
        <v>24</v>
      </c>
      <c r="Q613" t="s">
        <v>24</v>
      </c>
      <c r="R613" t="s">
        <v>25</v>
      </c>
      <c r="S613" t="s">
        <v>3635</v>
      </c>
      <c r="T613" s="5">
        <v>2582.8928781354552</v>
      </c>
      <c r="U613" s="5">
        <v>0</v>
      </c>
      <c r="V613" s="5">
        <v>18.740000009536743</v>
      </c>
      <c r="W613" s="5">
        <v>2601.632878144992</v>
      </c>
      <c r="X613" s="6">
        <f>+Excel_519CONDOR[[#This Row],[Ptos.Total]]-Excel_519CONDOR[[#This Row],[Ptos.PO]]</f>
        <v>1293.0851481449918</v>
      </c>
      <c r="Y613" s="6">
        <v>1308.5477300000002</v>
      </c>
      <c r="Z613" s="6">
        <v>1308.54773</v>
      </c>
      <c r="AA613" s="5">
        <f>+Excel_519CONDOR[[#This Row],[Ptos.Total]]-Excel_519CONDOR[[#This Row],[Ptos.Nilo]]</f>
        <v>1293.085148144992</v>
      </c>
      <c r="AB613"/>
      <c r="AC613"/>
      <c r="AD613"/>
      <c r="AE613"/>
      <c r="AF613"/>
      <c r="AG613"/>
      <c r="AH613"/>
      <c r="AI613"/>
    </row>
    <row r="614" spans="1:35" x14ac:dyDescent="0.25">
      <c r="A614" t="s">
        <v>391</v>
      </c>
      <c r="B614" t="s">
        <v>79</v>
      </c>
      <c r="C614" t="s">
        <v>392</v>
      </c>
      <c r="D614" t="s">
        <v>699</v>
      </c>
      <c r="E614">
        <v>8082274</v>
      </c>
      <c r="F614" t="s">
        <v>83</v>
      </c>
      <c r="G614" t="s">
        <v>22</v>
      </c>
      <c r="H614" t="s">
        <v>23</v>
      </c>
      <c r="I614" s="1">
        <v>44368</v>
      </c>
      <c r="J614" s="1">
        <v>44642</v>
      </c>
      <c r="K614" s="11">
        <f>+Excel_519CONDOR[[#This Row],[Fx.r]]</f>
        <v>44642</v>
      </c>
      <c r="L614" s="1">
        <v>44621</v>
      </c>
      <c r="M614" s="1"/>
      <c r="N614" s="1">
        <v>44799</v>
      </c>
      <c r="O614" s="1">
        <v>44827</v>
      </c>
      <c r="P614" s="1" t="s">
        <v>25</v>
      </c>
      <c r="Q614" t="s">
        <v>24</v>
      </c>
      <c r="R614" t="s">
        <v>25</v>
      </c>
      <c r="S614" t="s">
        <v>3642</v>
      </c>
      <c r="T614" s="5">
        <v>338.09139141440392</v>
      </c>
      <c r="U614" s="5">
        <v>275.04399311542511</v>
      </c>
      <c r="V614" s="5">
        <v>9.8217997550964355</v>
      </c>
      <c r="W614" s="5">
        <v>622.95718428492546</v>
      </c>
      <c r="X614" s="6">
        <f>+Excel_519CONDOR[[#This Row],[Ptos.Total]]-Excel_519CONDOR[[#This Row],[Ptos.PO]]</f>
        <v>-432.95834471507465</v>
      </c>
      <c r="Y614" s="6">
        <v>1055.9155290000001</v>
      </c>
      <c r="Z614" s="6">
        <v>2120.1945559999995</v>
      </c>
      <c r="AA614" s="5">
        <f>+Excel_519CONDOR[[#This Row],[Ptos.Total]]-Excel_519CONDOR[[#This Row],[Ptos.Nilo]]</f>
        <v>-1497.237371715074</v>
      </c>
      <c r="AB614"/>
      <c r="AC614"/>
      <c r="AD614"/>
      <c r="AE614"/>
      <c r="AF614"/>
      <c r="AG614"/>
      <c r="AH614"/>
      <c r="AI614"/>
    </row>
    <row r="615" spans="1:35" x14ac:dyDescent="0.25">
      <c r="A615" t="s">
        <v>391</v>
      </c>
      <c r="B615" t="s">
        <v>79</v>
      </c>
      <c r="C615" t="s">
        <v>392</v>
      </c>
      <c r="D615" t="s">
        <v>700</v>
      </c>
      <c r="E615">
        <v>8246379</v>
      </c>
      <c r="F615" t="s">
        <v>115</v>
      </c>
      <c r="G615" t="s">
        <v>22</v>
      </c>
      <c r="H615" t="s">
        <v>23</v>
      </c>
      <c r="I615" s="1"/>
      <c r="J615" s="1">
        <v>44369</v>
      </c>
      <c r="K615" s="11">
        <f>+Excel_519CONDOR[[#This Row],[Fx.r]]</f>
        <v>44369</v>
      </c>
      <c r="L615" s="1">
        <v>44621</v>
      </c>
      <c r="M615" s="1"/>
      <c r="N615" s="1">
        <v>44697</v>
      </c>
      <c r="O615" s="1">
        <v>44711</v>
      </c>
      <c r="P615" s="1" t="s">
        <v>25</v>
      </c>
      <c r="Q615" t="s">
        <v>24</v>
      </c>
      <c r="R615" t="s">
        <v>25</v>
      </c>
      <c r="S615" t="s">
        <v>3637</v>
      </c>
      <c r="T615" s="5">
        <v>215.78179770708084</v>
      </c>
      <c r="U615" s="5">
        <v>0</v>
      </c>
      <c r="V615" s="5">
        <v>0</v>
      </c>
      <c r="W615" s="5">
        <v>215.78179770708084</v>
      </c>
      <c r="X615" s="6">
        <f>+Excel_519CONDOR[[#This Row],[Ptos.Total]]-Excel_519CONDOR[[#This Row],[Ptos.PO]]</f>
        <v>-154.85996529291918</v>
      </c>
      <c r="Y615" s="6">
        <v>370.64176300000003</v>
      </c>
      <c r="Z615" s="6">
        <v>370.64176300000003</v>
      </c>
      <c r="AA615" s="5">
        <f>+Excel_519CONDOR[[#This Row],[Ptos.Total]]-Excel_519CONDOR[[#This Row],[Ptos.Nilo]]</f>
        <v>-154.85996529291918</v>
      </c>
      <c r="AB615"/>
      <c r="AC615"/>
      <c r="AD615"/>
      <c r="AE615"/>
      <c r="AF615"/>
      <c r="AG615"/>
      <c r="AH615"/>
      <c r="AI615"/>
    </row>
    <row r="616" spans="1:35" x14ac:dyDescent="0.25">
      <c r="A616" t="s">
        <v>391</v>
      </c>
      <c r="B616" t="s">
        <v>79</v>
      </c>
      <c r="C616" t="s">
        <v>392</v>
      </c>
      <c r="D616" t="s">
        <v>701</v>
      </c>
      <c r="E616">
        <v>8247831</v>
      </c>
      <c r="F616" t="s">
        <v>324</v>
      </c>
      <c r="G616" t="s">
        <v>22</v>
      </c>
      <c r="H616" t="s">
        <v>23</v>
      </c>
      <c r="I616" s="1"/>
      <c r="J616" s="1">
        <v>44375</v>
      </c>
      <c r="K616" s="11">
        <f>+Excel_519CONDOR[[#This Row],[Fx.r]]</f>
        <v>44375</v>
      </c>
      <c r="L616" s="1">
        <v>44508</v>
      </c>
      <c r="M616" s="1"/>
      <c r="N616" s="1">
        <v>44651</v>
      </c>
      <c r="O616" s="1">
        <v>44670</v>
      </c>
      <c r="P616" s="1" t="s">
        <v>25</v>
      </c>
      <c r="Q616" t="s">
        <v>24</v>
      </c>
      <c r="R616" t="s">
        <v>25</v>
      </c>
      <c r="S616" t="s">
        <v>3631</v>
      </c>
      <c r="T616" s="5">
        <v>1666.1403602361679</v>
      </c>
      <c r="U616" s="5">
        <v>0</v>
      </c>
      <c r="V616" s="5">
        <v>0</v>
      </c>
      <c r="W616" s="5">
        <v>1666.1403602361679</v>
      </c>
      <c r="X616" s="6">
        <f>+Excel_519CONDOR[[#This Row],[Ptos.Total]]-Excel_519CONDOR[[#This Row],[Ptos.PO]]</f>
        <v>-1474.7369417638329</v>
      </c>
      <c r="Y616" s="6">
        <v>3140.8773020000008</v>
      </c>
      <c r="Z616" s="6">
        <v>2987.2623019999978</v>
      </c>
      <c r="AA616" s="5">
        <f>+Excel_519CONDOR[[#This Row],[Ptos.Total]]-Excel_519CONDOR[[#This Row],[Ptos.Nilo]]</f>
        <v>-1321.1219417638299</v>
      </c>
      <c r="AB616"/>
      <c r="AC616"/>
      <c r="AD616"/>
      <c r="AE616"/>
      <c r="AF616"/>
      <c r="AG616"/>
      <c r="AH616"/>
      <c r="AI616"/>
    </row>
    <row r="617" spans="1:35" x14ac:dyDescent="0.25">
      <c r="A617" t="s">
        <v>391</v>
      </c>
      <c r="B617" t="s">
        <v>79</v>
      </c>
      <c r="C617" t="s">
        <v>392</v>
      </c>
      <c r="D617" t="s">
        <v>702</v>
      </c>
      <c r="E617">
        <v>8246919</v>
      </c>
      <c r="F617" t="s">
        <v>369</v>
      </c>
      <c r="G617" t="s">
        <v>29</v>
      </c>
      <c r="H617" t="s">
        <v>30</v>
      </c>
      <c r="I617" s="1"/>
      <c r="J617" s="1">
        <v>44370</v>
      </c>
      <c r="K617" s="11">
        <f>+Excel_519CONDOR[[#This Row],[Fx.r]]</f>
        <v>44370</v>
      </c>
      <c r="L617" s="1">
        <v>44621</v>
      </c>
      <c r="M617" s="1"/>
      <c r="N617" s="1">
        <v>44767</v>
      </c>
      <c r="O617" s="1">
        <v>44821</v>
      </c>
      <c r="P617" s="1" t="s">
        <v>25</v>
      </c>
      <c r="Q617" t="s">
        <v>24</v>
      </c>
      <c r="R617" t="s">
        <v>25</v>
      </c>
      <c r="S617" t="s">
        <v>3640</v>
      </c>
      <c r="T617" s="5">
        <v>361.30609640145303</v>
      </c>
      <c r="U617" s="5">
        <v>0</v>
      </c>
      <c r="V617" s="5">
        <v>0</v>
      </c>
      <c r="W617" s="5">
        <v>361.30609640145303</v>
      </c>
      <c r="X617" s="6">
        <f>+Excel_519CONDOR[[#This Row],[Ptos.Total]]-Excel_519CONDOR[[#This Row],[Ptos.PO]]</f>
        <v>-357.43239809854708</v>
      </c>
      <c r="Y617" s="6">
        <v>718.73849450000012</v>
      </c>
      <c r="Z617" s="6">
        <v>718.7384229999999</v>
      </c>
      <c r="AA617" s="5">
        <f>+Excel_519CONDOR[[#This Row],[Ptos.Total]]-Excel_519CONDOR[[#This Row],[Ptos.Nilo]]</f>
        <v>-357.43232659854687</v>
      </c>
      <c r="AB617"/>
      <c r="AC617"/>
      <c r="AD617"/>
      <c r="AE617"/>
      <c r="AF617"/>
      <c r="AG617"/>
      <c r="AH617"/>
      <c r="AI617"/>
    </row>
    <row r="618" spans="1:35" x14ac:dyDescent="0.25">
      <c r="A618" t="s">
        <v>391</v>
      </c>
      <c r="B618" t="s">
        <v>79</v>
      </c>
      <c r="C618" t="s">
        <v>392</v>
      </c>
      <c r="D618" t="s">
        <v>703</v>
      </c>
      <c r="E618">
        <v>8247136</v>
      </c>
      <c r="F618" t="s">
        <v>324</v>
      </c>
      <c r="G618" t="s">
        <v>22</v>
      </c>
      <c r="H618" t="s">
        <v>23</v>
      </c>
      <c r="I618" s="1"/>
      <c r="J618" s="1">
        <v>44370</v>
      </c>
      <c r="K618" s="11">
        <f>+Excel_519CONDOR[[#This Row],[Fx.r]]</f>
        <v>44370</v>
      </c>
      <c r="L618" s="1">
        <v>44581</v>
      </c>
      <c r="M618" s="1"/>
      <c r="N618" s="1">
        <v>44681</v>
      </c>
      <c r="O618" s="1">
        <v>44821</v>
      </c>
      <c r="P618" s="1" t="s">
        <v>24</v>
      </c>
      <c r="Q618" t="s">
        <v>24</v>
      </c>
      <c r="R618" t="s">
        <v>25</v>
      </c>
      <c r="S618" t="s">
        <v>3637</v>
      </c>
      <c r="T618" s="5">
        <v>882.31237986683846</v>
      </c>
      <c r="U618" s="5">
        <v>0</v>
      </c>
      <c r="V618" s="5">
        <v>0</v>
      </c>
      <c r="W618" s="5">
        <v>882.31237986683846</v>
      </c>
      <c r="X618" s="6">
        <f>+Excel_519CONDOR[[#This Row],[Ptos.Total]]-Excel_519CONDOR[[#This Row],[Ptos.PO]]</f>
        <v>-450.38325713316158</v>
      </c>
      <c r="Y618" s="6">
        <v>1332.695637</v>
      </c>
      <c r="Z618" s="6">
        <v>1332.3720369999999</v>
      </c>
      <c r="AA618" s="5">
        <f>+Excel_519CONDOR[[#This Row],[Ptos.Total]]-Excel_519CONDOR[[#This Row],[Ptos.Nilo]]</f>
        <v>-450.05965713316141</v>
      </c>
      <c r="AB618"/>
      <c r="AC618"/>
      <c r="AD618"/>
      <c r="AE618"/>
      <c r="AF618"/>
      <c r="AG618"/>
      <c r="AH618"/>
      <c r="AI618"/>
    </row>
    <row r="619" spans="1:35" x14ac:dyDescent="0.25">
      <c r="A619" t="s">
        <v>391</v>
      </c>
      <c r="B619" t="s">
        <v>414</v>
      </c>
      <c r="C619" t="s">
        <v>392</v>
      </c>
      <c r="D619" t="s">
        <v>704</v>
      </c>
      <c r="E619">
        <v>8248538</v>
      </c>
      <c r="F619" t="s">
        <v>369</v>
      </c>
      <c r="G619" t="s">
        <v>29</v>
      </c>
      <c r="H619" t="s">
        <v>30</v>
      </c>
      <c r="I619" s="1"/>
      <c r="J619" s="1">
        <v>44376</v>
      </c>
      <c r="K619" s="11">
        <f>+Excel_519CONDOR[[#This Row],[Fx.r]]</f>
        <v>44376</v>
      </c>
      <c r="L619" s="1">
        <v>44378</v>
      </c>
      <c r="M619" s="1"/>
      <c r="N619" s="1">
        <v>44384</v>
      </c>
      <c r="O619" s="1">
        <v>44407</v>
      </c>
      <c r="P619" s="1" t="s">
        <v>25</v>
      </c>
      <c r="Q619" t="s">
        <v>24</v>
      </c>
      <c r="R619" t="s">
        <v>25</v>
      </c>
      <c r="S619" t="s">
        <v>3646</v>
      </c>
      <c r="T619" s="5">
        <v>17.020700223743916</v>
      </c>
      <c r="U619" s="5">
        <v>0</v>
      </c>
      <c r="V619" s="5">
        <v>0</v>
      </c>
      <c r="W619" s="5">
        <v>17.020700223743916</v>
      </c>
      <c r="X619" s="6">
        <f>+Excel_519CONDOR[[#This Row],[Ptos.Total]]-Excel_519CONDOR[[#This Row],[Ptos.PO]]</f>
        <v>-4.4339997762560834</v>
      </c>
      <c r="Y619" s="6">
        <v>21.454699999999999</v>
      </c>
      <c r="Z619" s="6">
        <v>21.454699999999999</v>
      </c>
      <c r="AA619" s="5">
        <f>+Excel_519CONDOR[[#This Row],[Ptos.Total]]-Excel_519CONDOR[[#This Row],[Ptos.Nilo]]</f>
        <v>-4.4339997762560834</v>
      </c>
      <c r="AB619"/>
      <c r="AC619"/>
      <c r="AD619"/>
      <c r="AE619"/>
      <c r="AF619"/>
      <c r="AG619"/>
      <c r="AH619"/>
      <c r="AI619"/>
    </row>
    <row r="620" spans="1:35" x14ac:dyDescent="0.25">
      <c r="A620" t="s">
        <v>391</v>
      </c>
      <c r="B620" t="s">
        <v>79</v>
      </c>
      <c r="C620" t="s">
        <v>392</v>
      </c>
      <c r="D620" t="s">
        <v>705</v>
      </c>
      <c r="E620">
        <v>8143736</v>
      </c>
      <c r="F620" t="s">
        <v>470</v>
      </c>
      <c r="G620" t="s">
        <v>22</v>
      </c>
      <c r="H620" t="s">
        <v>23</v>
      </c>
      <c r="I620" s="1">
        <v>44398</v>
      </c>
      <c r="J620" s="1">
        <v>45026</v>
      </c>
      <c r="K620" s="11">
        <f>+Excel_519CONDOR[[#This Row],[Fx.r]]</f>
        <v>45026</v>
      </c>
      <c r="L620" s="1">
        <v>44760</v>
      </c>
      <c r="M620" s="1"/>
      <c r="N620" s="1">
        <v>45077</v>
      </c>
      <c r="O620" s="1">
        <v>45105</v>
      </c>
      <c r="P620" s="1" t="s">
        <v>25</v>
      </c>
      <c r="Q620" t="s">
        <v>24</v>
      </c>
      <c r="R620" t="s">
        <v>25</v>
      </c>
      <c r="S620" t="s">
        <v>3637</v>
      </c>
      <c r="T620" s="5">
        <v>3423.1663434803486</v>
      </c>
      <c r="U620" s="5">
        <v>13.454999685287476</v>
      </c>
      <c r="V620" s="5">
        <v>275.37181426431789</v>
      </c>
      <c r="W620" s="5">
        <v>3711.993157429954</v>
      </c>
      <c r="X620" s="6">
        <f>+Excel_519CONDOR[[#This Row],[Ptos.Total]]-Excel_519CONDOR[[#This Row],[Ptos.PO]]</f>
        <v>-1298.7217815700456</v>
      </c>
      <c r="Y620" s="6">
        <v>5010.7149389999995</v>
      </c>
      <c r="Z620" s="6">
        <v>5010.7149389999986</v>
      </c>
      <c r="AA620" s="5">
        <f>+Excel_519CONDOR[[#This Row],[Ptos.Total]]-Excel_519CONDOR[[#This Row],[Ptos.Nilo]]</f>
        <v>-1298.7217815700446</v>
      </c>
      <c r="AB620"/>
      <c r="AC620"/>
      <c r="AD620"/>
      <c r="AE620"/>
      <c r="AF620"/>
      <c r="AG620"/>
      <c r="AH620"/>
      <c r="AI620"/>
    </row>
    <row r="621" spans="1:35" x14ac:dyDescent="0.25">
      <c r="A621" t="s">
        <v>391</v>
      </c>
      <c r="B621" t="s">
        <v>79</v>
      </c>
      <c r="C621" t="s">
        <v>392</v>
      </c>
      <c r="D621" t="s">
        <v>706</v>
      </c>
      <c r="E621">
        <v>1934466</v>
      </c>
      <c r="F621" t="s">
        <v>707</v>
      </c>
      <c r="G621" t="s">
        <v>70</v>
      </c>
      <c r="H621" t="s">
        <v>71</v>
      </c>
      <c r="I621" s="1">
        <v>44440</v>
      </c>
      <c r="J621" s="1">
        <v>44462</v>
      </c>
      <c r="K621" s="11">
        <f>+Excel_519CONDOR[[#This Row],[Fx.r]]</f>
        <v>44462</v>
      </c>
      <c r="L621" s="1">
        <v>44609</v>
      </c>
      <c r="M621" s="1"/>
      <c r="N621" s="1">
        <v>45356</v>
      </c>
      <c r="O621" s="1">
        <v>45358</v>
      </c>
      <c r="P621" s="1" t="s">
        <v>25</v>
      </c>
      <c r="Q621" t="s">
        <v>24</v>
      </c>
      <c r="R621" t="s">
        <v>25</v>
      </c>
      <c r="S621" t="s">
        <v>25</v>
      </c>
      <c r="T621" s="5">
        <v>226.01999710127711</v>
      </c>
      <c r="U621" s="5">
        <v>27.789999186992645</v>
      </c>
      <c r="V621" s="5">
        <v>20.880000352859497</v>
      </c>
      <c r="W621" s="5">
        <v>274.68999664112926</v>
      </c>
      <c r="X621" s="6">
        <f>+Excel_519CONDOR[[#This Row],[Ptos.Total]]-Excel_519CONDOR[[#This Row],[Ptos.PO]]</f>
        <v>258.67869646374584</v>
      </c>
      <c r="Y621" s="6">
        <v>16.011300177383433</v>
      </c>
      <c r="Z621" s="6">
        <v>16.011300000000002</v>
      </c>
      <c r="AA621" s="5">
        <f>+Excel_519CONDOR[[#This Row],[Ptos.Total]]-Excel_519CONDOR[[#This Row],[Ptos.Nilo]]</f>
        <v>258.67869664112925</v>
      </c>
      <c r="AB621"/>
      <c r="AC621"/>
      <c r="AD621"/>
      <c r="AE621"/>
      <c r="AF621"/>
      <c r="AG621"/>
      <c r="AH621"/>
      <c r="AI621"/>
    </row>
    <row r="622" spans="1:35" x14ac:dyDescent="0.25">
      <c r="A622" t="s">
        <v>391</v>
      </c>
      <c r="B622" t="s">
        <v>79</v>
      </c>
      <c r="C622" t="s">
        <v>392</v>
      </c>
      <c r="D622" t="s">
        <v>708</v>
      </c>
      <c r="E622">
        <v>1948286</v>
      </c>
      <c r="F622" t="s">
        <v>125</v>
      </c>
      <c r="G622" t="s">
        <v>29</v>
      </c>
      <c r="H622" t="s">
        <v>30</v>
      </c>
      <c r="I622" s="1">
        <v>44398</v>
      </c>
      <c r="J622" s="1">
        <v>44483</v>
      </c>
      <c r="K622" s="11">
        <f>+Excel_519CONDOR[[#This Row],[Fx.r]]</f>
        <v>44483</v>
      </c>
      <c r="L622" s="1">
        <v>44623</v>
      </c>
      <c r="M622" s="1"/>
      <c r="N622" s="1">
        <v>45030</v>
      </c>
      <c r="O622" s="1">
        <v>45055</v>
      </c>
      <c r="P622" s="1" t="s">
        <v>24</v>
      </c>
      <c r="Q622" t="s">
        <v>24</v>
      </c>
      <c r="R622" t="s">
        <v>25</v>
      </c>
      <c r="S622" t="s">
        <v>3644</v>
      </c>
      <c r="T622" s="5">
        <v>5681.5800244286656</v>
      </c>
      <c r="U622" s="5">
        <v>0</v>
      </c>
      <c r="V622" s="5">
        <v>5.7300000190734863</v>
      </c>
      <c r="W622" s="5">
        <v>5687.3100244477391</v>
      </c>
      <c r="X622" s="6">
        <f>+Excel_519CONDOR[[#This Row],[Ptos.Total]]-Excel_519CONDOR[[#This Row],[Ptos.PO]]</f>
        <v>-401.47322545498537</v>
      </c>
      <c r="Y622" s="6">
        <v>6088.7832499027245</v>
      </c>
      <c r="Z622" s="6">
        <v>6088.7832499999995</v>
      </c>
      <c r="AA622" s="5">
        <f>+Excel_519CONDOR[[#This Row],[Ptos.Total]]-Excel_519CONDOR[[#This Row],[Ptos.Nilo]]</f>
        <v>-401.47322555226037</v>
      </c>
      <c r="AB622"/>
      <c r="AC622"/>
      <c r="AD622"/>
      <c r="AE622"/>
      <c r="AF622"/>
      <c r="AG622"/>
      <c r="AH622"/>
      <c r="AI622"/>
    </row>
    <row r="623" spans="1:35" x14ac:dyDescent="0.25">
      <c r="A623" t="s">
        <v>391</v>
      </c>
      <c r="B623" t="s">
        <v>103</v>
      </c>
      <c r="C623" t="s">
        <v>392</v>
      </c>
      <c r="D623" t="s">
        <v>709</v>
      </c>
      <c r="E623">
        <v>8252123</v>
      </c>
      <c r="F623" t="s">
        <v>710</v>
      </c>
      <c r="G623" t="s">
        <v>29</v>
      </c>
      <c r="H623" t="s">
        <v>182</v>
      </c>
      <c r="I623" s="1"/>
      <c r="J623" s="1">
        <v>44384</v>
      </c>
      <c r="K623" s="11">
        <f>+Excel_519CONDOR[[#This Row],[Fx.r]]</f>
        <v>44384</v>
      </c>
      <c r="L623" s="1">
        <v>45286</v>
      </c>
      <c r="M623" s="1"/>
      <c r="N623" s="1">
        <v>45432</v>
      </c>
      <c r="O623" s="1"/>
      <c r="P623" s="1" t="s">
        <v>24</v>
      </c>
      <c r="Q623" t="s">
        <v>24</v>
      </c>
      <c r="R623" t="s">
        <v>25</v>
      </c>
      <c r="S623" t="s">
        <v>3646</v>
      </c>
      <c r="T623" s="5">
        <v>10.679400123655796</v>
      </c>
      <c r="U623" s="5">
        <v>0</v>
      </c>
      <c r="V623" s="5">
        <v>0</v>
      </c>
      <c r="W623" s="5">
        <v>10.679400123655796</v>
      </c>
      <c r="X623" s="6">
        <f>+Excel_519CONDOR[[#This Row],[Ptos.Total]]-Excel_519CONDOR[[#This Row],[Ptos.PO]]</f>
        <v>0.48740012365579588</v>
      </c>
      <c r="Y623" s="6">
        <v>10.192</v>
      </c>
      <c r="Z623" s="6">
        <v>0</v>
      </c>
      <c r="AA623" s="5">
        <f>+Excel_519CONDOR[[#This Row],[Ptos.Total]]-Excel_519CONDOR[[#This Row],[Ptos.Nilo]]</f>
        <v>10.679400123655796</v>
      </c>
      <c r="AB623"/>
      <c r="AC623"/>
      <c r="AD623"/>
      <c r="AE623"/>
      <c r="AF623"/>
      <c r="AG623"/>
      <c r="AH623"/>
      <c r="AI623"/>
    </row>
    <row r="624" spans="1:35" x14ac:dyDescent="0.25">
      <c r="A624" t="s">
        <v>391</v>
      </c>
      <c r="B624" t="s">
        <v>79</v>
      </c>
      <c r="C624" t="s">
        <v>392</v>
      </c>
      <c r="D624" t="s">
        <v>711</v>
      </c>
      <c r="E624">
        <v>8252133</v>
      </c>
      <c r="F624" t="s">
        <v>115</v>
      </c>
      <c r="G624" t="s">
        <v>22</v>
      </c>
      <c r="H624" t="s">
        <v>23</v>
      </c>
      <c r="I624" s="1"/>
      <c r="J624" s="1">
        <v>44385</v>
      </c>
      <c r="K624" s="11">
        <f>+Excel_519CONDOR[[#This Row],[Fx.r]]</f>
        <v>44385</v>
      </c>
      <c r="L624" s="1">
        <v>44482</v>
      </c>
      <c r="M624" s="1"/>
      <c r="N624" s="1">
        <v>44592</v>
      </c>
      <c r="O624" s="1">
        <v>44821</v>
      </c>
      <c r="P624" s="1" t="s">
        <v>24</v>
      </c>
      <c r="Q624" t="s">
        <v>24</v>
      </c>
      <c r="R624" t="s">
        <v>25</v>
      </c>
      <c r="S624" t="s">
        <v>3635</v>
      </c>
      <c r="T624" s="5">
        <v>433.01599292457104</v>
      </c>
      <c r="U624" s="5">
        <v>0</v>
      </c>
      <c r="V624" s="5">
        <v>0</v>
      </c>
      <c r="W624" s="5">
        <v>433.01599292457104</v>
      </c>
      <c r="X624" s="6">
        <f>+Excel_519CONDOR[[#This Row],[Ptos.Total]]-Excel_519CONDOR[[#This Row],[Ptos.PO]]</f>
        <v>-212.4253550754288</v>
      </c>
      <c r="Y624" s="6">
        <v>645.44134799999983</v>
      </c>
      <c r="Z624" s="6">
        <v>645.44134799999983</v>
      </c>
      <c r="AA624" s="5">
        <f>+Excel_519CONDOR[[#This Row],[Ptos.Total]]-Excel_519CONDOR[[#This Row],[Ptos.Nilo]]</f>
        <v>-212.4253550754288</v>
      </c>
      <c r="AB624"/>
      <c r="AC624"/>
      <c r="AD624"/>
      <c r="AE624"/>
      <c r="AF624"/>
      <c r="AG624"/>
      <c r="AH624"/>
      <c r="AI624"/>
    </row>
    <row r="625" spans="1:35" x14ac:dyDescent="0.25">
      <c r="A625" t="s">
        <v>391</v>
      </c>
      <c r="B625" t="s">
        <v>79</v>
      </c>
      <c r="C625" t="s">
        <v>392</v>
      </c>
      <c r="D625" t="s">
        <v>712</v>
      </c>
      <c r="E625">
        <v>8252936</v>
      </c>
      <c r="F625" t="s">
        <v>713</v>
      </c>
      <c r="G625" t="s">
        <v>22</v>
      </c>
      <c r="H625" t="s">
        <v>23</v>
      </c>
      <c r="I625" s="1"/>
      <c r="J625" s="1">
        <v>44386</v>
      </c>
      <c r="K625" s="11">
        <f>+Excel_519CONDOR[[#This Row],[Fx.r]]</f>
        <v>44386</v>
      </c>
      <c r="L625" s="1">
        <v>44621</v>
      </c>
      <c r="M625" s="1"/>
      <c r="N625" s="1">
        <v>44742</v>
      </c>
      <c r="O625" s="1">
        <v>44821</v>
      </c>
      <c r="P625" s="1" t="s">
        <v>24</v>
      </c>
      <c r="Q625" t="s">
        <v>24</v>
      </c>
      <c r="R625" t="s">
        <v>25</v>
      </c>
      <c r="S625" t="s">
        <v>3649</v>
      </c>
      <c r="T625" s="5">
        <v>423.97208806872368</v>
      </c>
      <c r="U625" s="5">
        <v>0</v>
      </c>
      <c r="V625" s="5">
        <v>0</v>
      </c>
      <c r="W625" s="5">
        <v>423.97208806872368</v>
      </c>
      <c r="X625" s="6">
        <f>+Excel_519CONDOR[[#This Row],[Ptos.Total]]-Excel_519CONDOR[[#This Row],[Ptos.PO]]</f>
        <v>-19.121466931276359</v>
      </c>
      <c r="Y625" s="6">
        <v>443.09355500000004</v>
      </c>
      <c r="Z625" s="6">
        <v>443.09355500000009</v>
      </c>
      <c r="AA625" s="5">
        <f>+Excel_519CONDOR[[#This Row],[Ptos.Total]]-Excel_519CONDOR[[#This Row],[Ptos.Nilo]]</f>
        <v>-19.121466931276416</v>
      </c>
      <c r="AB625"/>
      <c r="AC625"/>
      <c r="AD625"/>
      <c r="AE625"/>
      <c r="AF625"/>
      <c r="AG625"/>
      <c r="AH625"/>
      <c r="AI625"/>
    </row>
    <row r="626" spans="1:35" x14ac:dyDescent="0.25">
      <c r="A626" t="s">
        <v>391</v>
      </c>
      <c r="B626" t="s">
        <v>79</v>
      </c>
      <c r="C626" t="s">
        <v>392</v>
      </c>
      <c r="D626" t="s">
        <v>714</v>
      </c>
      <c r="E626">
        <v>8218022</v>
      </c>
      <c r="F626" t="s">
        <v>387</v>
      </c>
      <c r="G626" t="s">
        <v>29</v>
      </c>
      <c r="H626" t="s">
        <v>30</v>
      </c>
      <c r="I626" s="1">
        <v>44398</v>
      </c>
      <c r="J626" s="1">
        <v>44629</v>
      </c>
      <c r="K626" s="11">
        <f>+Excel_519CONDOR[[#This Row],[Fx.r]]</f>
        <v>44629</v>
      </c>
      <c r="L626" s="1">
        <v>44621</v>
      </c>
      <c r="M626" s="1"/>
      <c r="N626" s="1">
        <v>45035</v>
      </c>
      <c r="O626" s="1">
        <v>45065</v>
      </c>
      <c r="P626" s="1" t="s">
        <v>24</v>
      </c>
      <c r="Q626" t="s">
        <v>24</v>
      </c>
      <c r="R626" t="s">
        <v>25</v>
      </c>
      <c r="S626" t="s">
        <v>3650</v>
      </c>
      <c r="T626" s="5">
        <v>1501.5608249892866</v>
      </c>
      <c r="U626" s="5">
        <v>58.865999102592468</v>
      </c>
      <c r="V626" s="5">
        <v>133.60588728358823</v>
      </c>
      <c r="W626" s="5">
        <v>1694.0327113754674</v>
      </c>
      <c r="X626" s="6">
        <f>+Excel_519CONDOR[[#This Row],[Ptos.Total]]-Excel_519CONDOR[[#This Row],[Ptos.PO]]</f>
        <v>-215.33491062453254</v>
      </c>
      <c r="Y626" s="6">
        <v>1909.367622</v>
      </c>
      <c r="Z626" s="6">
        <v>1909.3676220000002</v>
      </c>
      <c r="AA626" s="5">
        <f>+Excel_519CONDOR[[#This Row],[Ptos.Total]]-Excel_519CONDOR[[#This Row],[Ptos.Nilo]]</f>
        <v>-215.33491062453277</v>
      </c>
      <c r="AB626"/>
      <c r="AC626"/>
      <c r="AD626"/>
      <c r="AE626"/>
      <c r="AF626"/>
      <c r="AG626"/>
      <c r="AH626"/>
      <c r="AI626"/>
    </row>
    <row r="627" spans="1:35" x14ac:dyDescent="0.25">
      <c r="A627" t="s">
        <v>391</v>
      </c>
      <c r="B627" t="s">
        <v>79</v>
      </c>
      <c r="C627" t="s">
        <v>392</v>
      </c>
      <c r="D627" t="s">
        <v>715</v>
      </c>
      <c r="E627">
        <v>1930659</v>
      </c>
      <c r="F627" t="s">
        <v>716</v>
      </c>
      <c r="G627" t="s">
        <v>22</v>
      </c>
      <c r="H627" t="s">
        <v>23</v>
      </c>
      <c r="I627" s="1">
        <v>44386</v>
      </c>
      <c r="J627" s="1">
        <v>44579</v>
      </c>
      <c r="K627" s="11">
        <f>+Excel_519CONDOR[[#This Row],[Fx.r]]</f>
        <v>44579</v>
      </c>
      <c r="L627" s="1">
        <v>44602</v>
      </c>
      <c r="M627" s="1"/>
      <c r="N627" s="1">
        <v>44895</v>
      </c>
      <c r="O627" s="1">
        <v>45076</v>
      </c>
      <c r="P627" s="1" t="s">
        <v>24</v>
      </c>
      <c r="Q627" t="s">
        <v>24</v>
      </c>
      <c r="R627" t="s">
        <v>25</v>
      </c>
      <c r="S627" t="s">
        <v>3631</v>
      </c>
      <c r="T627" s="5">
        <v>5022.907959713757</v>
      </c>
      <c r="U627" s="5">
        <v>198.06999415159225</v>
      </c>
      <c r="V627" s="5">
        <v>314.67678038872509</v>
      </c>
      <c r="W627" s="5">
        <v>5535.6547342540744</v>
      </c>
      <c r="X627" s="6">
        <f>+Excel_519CONDOR[[#This Row],[Ptos.Total]]-Excel_519CONDOR[[#This Row],[Ptos.PO]]</f>
        <v>-879.63197774592572</v>
      </c>
      <c r="Y627" s="6">
        <v>6415.2867120000001</v>
      </c>
      <c r="Z627" s="6">
        <v>6415.2867120000037</v>
      </c>
      <c r="AA627" s="5">
        <f>+Excel_519CONDOR[[#This Row],[Ptos.Total]]-Excel_519CONDOR[[#This Row],[Ptos.Nilo]]</f>
        <v>-879.63197774592936</v>
      </c>
      <c r="AB627"/>
      <c r="AC627"/>
      <c r="AD627"/>
      <c r="AE627"/>
      <c r="AF627"/>
      <c r="AG627"/>
      <c r="AH627"/>
      <c r="AI627"/>
    </row>
    <row r="628" spans="1:35" x14ac:dyDescent="0.25">
      <c r="A628" t="s">
        <v>391</v>
      </c>
      <c r="B628" t="s">
        <v>79</v>
      </c>
      <c r="C628" t="s">
        <v>392</v>
      </c>
      <c r="D628" t="s">
        <v>717</v>
      </c>
      <c r="E628">
        <v>8218054</v>
      </c>
      <c r="F628" t="s">
        <v>336</v>
      </c>
      <c r="G628" t="s">
        <v>22</v>
      </c>
      <c r="H628" t="s">
        <v>23</v>
      </c>
      <c r="I628" s="1">
        <v>44398</v>
      </c>
      <c r="J628" s="1">
        <v>44543</v>
      </c>
      <c r="K628" s="11">
        <f>+Excel_519CONDOR[[#This Row],[Fx.r]]</f>
        <v>44543</v>
      </c>
      <c r="L628" s="1">
        <v>44760</v>
      </c>
      <c r="M628" s="1"/>
      <c r="N628" s="1">
        <v>44865</v>
      </c>
      <c r="O628" s="1">
        <v>44890</v>
      </c>
      <c r="P628" s="1" t="s">
        <v>25</v>
      </c>
      <c r="Q628" t="s">
        <v>24</v>
      </c>
      <c r="R628" t="s">
        <v>25</v>
      </c>
      <c r="S628" t="s">
        <v>3641</v>
      </c>
      <c r="T628" s="5">
        <v>308.13950035348535</v>
      </c>
      <c r="U628" s="5">
        <v>7.7279998064041138</v>
      </c>
      <c r="V628" s="5">
        <v>11.998500108718872</v>
      </c>
      <c r="W628" s="5">
        <v>327.86600026860833</v>
      </c>
      <c r="X628" s="6">
        <f>+Excel_519CONDOR[[#This Row],[Ptos.Total]]-Excel_519CONDOR[[#This Row],[Ptos.PO]]</f>
        <v>-141.69384373139178</v>
      </c>
      <c r="Y628" s="6">
        <v>469.55984400000011</v>
      </c>
      <c r="Z628" s="6">
        <v>469.55984400000006</v>
      </c>
      <c r="AA628" s="5">
        <f>+Excel_519CONDOR[[#This Row],[Ptos.Total]]-Excel_519CONDOR[[#This Row],[Ptos.Nilo]]</f>
        <v>-141.69384373139172</v>
      </c>
      <c r="AB628"/>
      <c r="AC628"/>
      <c r="AD628"/>
      <c r="AE628"/>
      <c r="AF628"/>
      <c r="AG628"/>
      <c r="AH628"/>
      <c r="AI628"/>
    </row>
    <row r="629" spans="1:35" x14ac:dyDescent="0.25">
      <c r="A629" t="s">
        <v>391</v>
      </c>
      <c r="B629" t="s">
        <v>79</v>
      </c>
      <c r="C629" t="s">
        <v>392</v>
      </c>
      <c r="D629" t="s">
        <v>718</v>
      </c>
      <c r="E629">
        <v>8252935</v>
      </c>
      <c r="F629" t="s">
        <v>367</v>
      </c>
      <c r="G629" t="s">
        <v>22</v>
      </c>
      <c r="H629" t="s">
        <v>23</v>
      </c>
      <c r="I629" s="1"/>
      <c r="J629" s="1">
        <v>44392</v>
      </c>
      <c r="K629" s="11">
        <f>+Excel_519CONDOR[[#This Row],[Fx.r]]</f>
        <v>44392</v>
      </c>
      <c r="L629" s="1">
        <v>44621</v>
      </c>
      <c r="M629" s="1"/>
      <c r="N629" s="1">
        <v>44880</v>
      </c>
      <c r="O629" s="1">
        <v>44893</v>
      </c>
      <c r="P629" s="1" t="s">
        <v>24</v>
      </c>
      <c r="Q629" t="s">
        <v>24</v>
      </c>
      <c r="R629" t="s">
        <v>25</v>
      </c>
      <c r="S629" t="s">
        <v>3632</v>
      </c>
      <c r="T629" s="5">
        <v>2357.3636001944542</v>
      </c>
      <c r="U629" s="5">
        <v>0</v>
      </c>
      <c r="V629" s="5">
        <v>0</v>
      </c>
      <c r="W629" s="5">
        <v>2357.3636001944542</v>
      </c>
      <c r="X629" s="6">
        <f>+Excel_519CONDOR[[#This Row],[Ptos.Total]]-Excel_519CONDOR[[#This Row],[Ptos.PO]]</f>
        <v>-89.696507805546389</v>
      </c>
      <c r="Y629" s="6">
        <v>2447.0601080000006</v>
      </c>
      <c r="Z629" s="6">
        <v>2447.0601079999997</v>
      </c>
      <c r="AA629" s="5">
        <f>+Excel_519CONDOR[[#This Row],[Ptos.Total]]-Excel_519CONDOR[[#This Row],[Ptos.Nilo]]</f>
        <v>-89.69650780554548</v>
      </c>
      <c r="AB629"/>
      <c r="AC629"/>
      <c r="AD629"/>
      <c r="AE629"/>
      <c r="AF629"/>
      <c r="AG629"/>
      <c r="AH629"/>
      <c r="AI629"/>
    </row>
    <row r="630" spans="1:35" x14ac:dyDescent="0.25">
      <c r="A630" t="s">
        <v>391</v>
      </c>
      <c r="B630" t="s">
        <v>79</v>
      </c>
      <c r="C630" t="s">
        <v>392</v>
      </c>
      <c r="D630" t="s">
        <v>719</v>
      </c>
      <c r="E630">
        <v>1955841</v>
      </c>
      <c r="F630" t="s">
        <v>121</v>
      </c>
      <c r="G630" t="s">
        <v>22</v>
      </c>
      <c r="H630" t="s">
        <v>23</v>
      </c>
      <c r="I630" s="1">
        <v>44390</v>
      </c>
      <c r="J630" s="1">
        <v>44429</v>
      </c>
      <c r="K630" s="11">
        <f>+Excel_519CONDOR[[#This Row],[Fx.r]]</f>
        <v>44429</v>
      </c>
      <c r="L630" s="1">
        <v>44756</v>
      </c>
      <c r="M630" s="1"/>
      <c r="N630" s="1">
        <v>44865</v>
      </c>
      <c r="O630" s="1">
        <v>44889</v>
      </c>
      <c r="P630" s="1" t="s">
        <v>24</v>
      </c>
      <c r="Q630" t="s">
        <v>24</v>
      </c>
      <c r="R630" t="s">
        <v>24</v>
      </c>
      <c r="S630" t="s">
        <v>3648</v>
      </c>
      <c r="T630" s="5">
        <v>395.33000227436423</v>
      </c>
      <c r="U630" s="5">
        <v>60.84999805688858</v>
      </c>
      <c r="V630" s="5">
        <v>87.990001022815704</v>
      </c>
      <c r="W630" s="5">
        <v>544.17000135406852</v>
      </c>
      <c r="X630" s="6">
        <f>+Excel_519CONDOR[[#This Row],[Ptos.Total]]-Excel_519CONDOR[[#This Row],[Ptos.PO]]</f>
        <v>326.5173226216466</v>
      </c>
      <c r="Y630" s="6">
        <v>217.65267873242189</v>
      </c>
      <c r="Z630" s="6">
        <v>217.65267800000007</v>
      </c>
      <c r="AA630" s="5">
        <f>+Excel_519CONDOR[[#This Row],[Ptos.Total]]-Excel_519CONDOR[[#This Row],[Ptos.Nilo]]</f>
        <v>326.51732335406848</v>
      </c>
      <c r="AB630"/>
      <c r="AC630"/>
      <c r="AD630"/>
      <c r="AE630"/>
      <c r="AF630"/>
      <c r="AG630"/>
      <c r="AH630"/>
      <c r="AI630"/>
    </row>
    <row r="631" spans="1:35" x14ac:dyDescent="0.25">
      <c r="A631" t="s">
        <v>391</v>
      </c>
      <c r="B631" t="s">
        <v>79</v>
      </c>
      <c r="C631" t="s">
        <v>392</v>
      </c>
      <c r="D631" t="s">
        <v>720</v>
      </c>
      <c r="E631">
        <v>1935644</v>
      </c>
      <c r="F631" t="s">
        <v>121</v>
      </c>
      <c r="G631" t="s">
        <v>22</v>
      </c>
      <c r="H631" t="s">
        <v>23</v>
      </c>
      <c r="I631" s="1">
        <v>44390</v>
      </c>
      <c r="J631" s="1">
        <v>44426</v>
      </c>
      <c r="K631" s="11">
        <f>+Excel_519CONDOR[[#This Row],[Fx.r]]</f>
        <v>44426</v>
      </c>
      <c r="L631" s="1">
        <v>44440</v>
      </c>
      <c r="M631" s="1"/>
      <c r="N631" s="1">
        <v>44951</v>
      </c>
      <c r="O631" s="1">
        <v>44978</v>
      </c>
      <c r="P631" s="1" t="s">
        <v>24</v>
      </c>
      <c r="Q631" t="s">
        <v>24</v>
      </c>
      <c r="R631" t="s">
        <v>24</v>
      </c>
      <c r="S631" t="s">
        <v>3638</v>
      </c>
      <c r="T631" s="5">
        <v>26.060000222176313</v>
      </c>
      <c r="U631" s="5">
        <v>4.7099998593330383</v>
      </c>
      <c r="V631" s="5">
        <v>16.900000154972076</v>
      </c>
      <c r="W631" s="5">
        <v>47.670000236481428</v>
      </c>
      <c r="X631" s="6">
        <f>+Excel_519CONDOR[[#This Row],[Ptos.Total]]-Excel_519CONDOR[[#This Row],[Ptos.PO]]</f>
        <v>5.0633092765357475</v>
      </c>
      <c r="Y631" s="6">
        <v>42.606690959945681</v>
      </c>
      <c r="Z631" s="6">
        <v>42.606690999999998</v>
      </c>
      <c r="AA631" s="5">
        <f>+Excel_519CONDOR[[#This Row],[Ptos.Total]]-Excel_519CONDOR[[#This Row],[Ptos.Nilo]]</f>
        <v>5.0633092364814303</v>
      </c>
      <c r="AB631"/>
      <c r="AC631"/>
      <c r="AD631"/>
      <c r="AE631"/>
      <c r="AF631"/>
      <c r="AG631"/>
      <c r="AH631"/>
      <c r="AI631"/>
    </row>
    <row r="632" spans="1:35" x14ac:dyDescent="0.25">
      <c r="A632" t="s">
        <v>391</v>
      </c>
      <c r="B632" t="s">
        <v>79</v>
      </c>
      <c r="C632" t="s">
        <v>392</v>
      </c>
      <c r="D632" t="s">
        <v>721</v>
      </c>
      <c r="E632">
        <v>1955707</v>
      </c>
      <c r="F632" t="s">
        <v>722</v>
      </c>
      <c r="G632" t="s">
        <v>70</v>
      </c>
      <c r="H632" t="s">
        <v>70</v>
      </c>
      <c r="I632" s="1">
        <v>44390</v>
      </c>
      <c r="J632" s="1"/>
      <c r="K632" s="11">
        <f>+Excel_519CONDOR[[#This Row],[Fx.r]]</f>
        <v>0</v>
      </c>
      <c r="M632" s="1"/>
      <c r="O632" s="1"/>
      <c r="P632" s="1" t="s">
        <v>24</v>
      </c>
      <c r="Q632" t="s">
        <v>25</v>
      </c>
      <c r="R632" t="s">
        <v>24</v>
      </c>
      <c r="S632" t="s">
        <v>25</v>
      </c>
      <c r="T632" s="5">
        <v>0</v>
      </c>
      <c r="U632" s="5">
        <v>0</v>
      </c>
      <c r="V632" s="5">
        <v>0</v>
      </c>
      <c r="W632" s="5">
        <v>0</v>
      </c>
      <c r="X632" s="6">
        <f>+Excel_519CONDOR[[#This Row],[Ptos.Total]]-Excel_519CONDOR[[#This Row],[Ptos.PO]]</f>
        <v>0</v>
      </c>
      <c r="Y632" s="6">
        <v>0</v>
      </c>
      <c r="Z632" s="6">
        <v>0</v>
      </c>
      <c r="AA632" s="5">
        <f>+Excel_519CONDOR[[#This Row],[Ptos.Total]]-Excel_519CONDOR[[#This Row],[Ptos.Nilo]]</f>
        <v>0</v>
      </c>
      <c r="AB632"/>
      <c r="AC632"/>
      <c r="AD632"/>
      <c r="AE632"/>
      <c r="AF632"/>
      <c r="AG632"/>
      <c r="AH632"/>
      <c r="AI632"/>
    </row>
    <row r="633" spans="1:35" x14ac:dyDescent="0.25">
      <c r="A633" t="s">
        <v>391</v>
      </c>
      <c r="B633" t="s">
        <v>79</v>
      </c>
      <c r="C633" t="s">
        <v>392</v>
      </c>
      <c r="D633" t="s">
        <v>723</v>
      </c>
      <c r="E633">
        <v>1956387</v>
      </c>
      <c r="F633" t="s">
        <v>722</v>
      </c>
      <c r="G633" t="s">
        <v>70</v>
      </c>
      <c r="H633" t="s">
        <v>70</v>
      </c>
      <c r="I633" s="1">
        <v>44390</v>
      </c>
      <c r="J633" s="1"/>
      <c r="K633" s="11">
        <f>+Excel_519CONDOR[[#This Row],[Fx.r]]</f>
        <v>0</v>
      </c>
      <c r="M633" s="1"/>
      <c r="O633" s="1"/>
      <c r="P633" s="1" t="s">
        <v>24</v>
      </c>
      <c r="Q633" t="s">
        <v>24</v>
      </c>
      <c r="R633" t="s">
        <v>24</v>
      </c>
      <c r="S633" t="s">
        <v>25</v>
      </c>
      <c r="T633" s="5">
        <v>0</v>
      </c>
      <c r="U633" s="5">
        <v>0</v>
      </c>
      <c r="V633" s="5">
        <v>0</v>
      </c>
      <c r="W633" s="5">
        <v>0</v>
      </c>
      <c r="X633" s="6">
        <f>+Excel_519CONDOR[[#This Row],[Ptos.Total]]-Excel_519CONDOR[[#This Row],[Ptos.PO]]</f>
        <v>0</v>
      </c>
      <c r="Y633" s="6">
        <v>0</v>
      </c>
      <c r="Z633" s="6">
        <v>0</v>
      </c>
      <c r="AA633" s="5">
        <f>+Excel_519CONDOR[[#This Row],[Ptos.Total]]-Excel_519CONDOR[[#This Row],[Ptos.Nilo]]</f>
        <v>0</v>
      </c>
      <c r="AB633"/>
      <c r="AC633"/>
      <c r="AD633"/>
      <c r="AE633"/>
      <c r="AF633"/>
      <c r="AG633"/>
      <c r="AH633"/>
      <c r="AI633"/>
    </row>
    <row r="634" spans="1:35" x14ac:dyDescent="0.25">
      <c r="A634" t="s">
        <v>391</v>
      </c>
      <c r="B634" t="s">
        <v>79</v>
      </c>
      <c r="C634" t="s">
        <v>392</v>
      </c>
      <c r="D634" t="s">
        <v>724</v>
      </c>
      <c r="E634">
        <v>1956714</v>
      </c>
      <c r="F634" t="s">
        <v>722</v>
      </c>
      <c r="G634" t="s">
        <v>70</v>
      </c>
      <c r="H634" t="s">
        <v>70</v>
      </c>
      <c r="I634" s="1">
        <v>44390</v>
      </c>
      <c r="J634" s="1"/>
      <c r="K634" s="11">
        <f>+Excel_519CONDOR[[#This Row],[Fx.r]]</f>
        <v>0</v>
      </c>
      <c r="M634" s="1"/>
      <c r="O634" s="1"/>
      <c r="P634" s="1" t="s">
        <v>24</v>
      </c>
      <c r="Q634" t="s">
        <v>25</v>
      </c>
      <c r="R634" t="s">
        <v>24</v>
      </c>
      <c r="S634" t="s">
        <v>25</v>
      </c>
      <c r="T634" s="5">
        <v>0</v>
      </c>
      <c r="U634" s="5">
        <v>0</v>
      </c>
      <c r="V634" s="5">
        <v>0</v>
      </c>
      <c r="W634" s="5">
        <v>0</v>
      </c>
      <c r="X634" s="6">
        <f>+Excel_519CONDOR[[#This Row],[Ptos.Total]]-Excel_519CONDOR[[#This Row],[Ptos.PO]]</f>
        <v>0</v>
      </c>
      <c r="Y634" s="6">
        <v>0</v>
      </c>
      <c r="Z634" s="6">
        <v>0</v>
      </c>
      <c r="AA634" s="5">
        <f>+Excel_519CONDOR[[#This Row],[Ptos.Total]]-Excel_519CONDOR[[#This Row],[Ptos.Nilo]]</f>
        <v>0</v>
      </c>
      <c r="AB634"/>
      <c r="AC634"/>
      <c r="AD634"/>
      <c r="AE634"/>
      <c r="AF634"/>
      <c r="AG634"/>
      <c r="AH634"/>
      <c r="AI634"/>
    </row>
    <row r="635" spans="1:35" x14ac:dyDescent="0.25">
      <c r="A635" t="s">
        <v>391</v>
      </c>
      <c r="B635" t="s">
        <v>79</v>
      </c>
      <c r="C635" t="s">
        <v>392</v>
      </c>
      <c r="D635" t="s">
        <v>725</v>
      </c>
      <c r="E635">
        <v>1935714</v>
      </c>
      <c r="F635" t="s">
        <v>118</v>
      </c>
      <c r="G635" t="s">
        <v>22</v>
      </c>
      <c r="H635" t="s">
        <v>23</v>
      </c>
      <c r="I635" s="1">
        <v>44390</v>
      </c>
      <c r="J635" s="1">
        <v>44588</v>
      </c>
      <c r="K635" s="11">
        <f>+Excel_519CONDOR[[#This Row],[Fx.r]]</f>
        <v>44588</v>
      </c>
      <c r="L635" s="1">
        <v>44623</v>
      </c>
      <c r="M635" s="1"/>
      <c r="N635" s="1">
        <v>44706</v>
      </c>
      <c r="O635" s="1">
        <v>44741</v>
      </c>
      <c r="P635" s="1" t="s">
        <v>24</v>
      </c>
      <c r="Q635" t="s">
        <v>24</v>
      </c>
      <c r="R635" t="s">
        <v>25</v>
      </c>
      <c r="S635" t="s">
        <v>3637</v>
      </c>
      <c r="T635" s="5">
        <v>358.91399978226423</v>
      </c>
      <c r="U635" s="5">
        <v>93.57999724149704</v>
      </c>
      <c r="V635" s="5">
        <v>4.179999828338623</v>
      </c>
      <c r="W635" s="5">
        <v>456.67399685209989</v>
      </c>
      <c r="X635" s="6">
        <f>+Excel_519CONDOR[[#This Row],[Ptos.Total]]-Excel_519CONDOR[[#This Row],[Ptos.PO]]</f>
        <v>93.185248852099903</v>
      </c>
      <c r="Y635" s="6">
        <v>363.48874799999999</v>
      </c>
      <c r="Z635" s="6">
        <v>363.48874800000027</v>
      </c>
      <c r="AA635" s="5">
        <f>+Excel_519CONDOR[[#This Row],[Ptos.Total]]-Excel_519CONDOR[[#This Row],[Ptos.Nilo]]</f>
        <v>93.185248852099619</v>
      </c>
      <c r="AB635"/>
      <c r="AC635"/>
      <c r="AD635"/>
      <c r="AE635"/>
      <c r="AF635"/>
      <c r="AG635"/>
      <c r="AH635"/>
      <c r="AI635"/>
    </row>
    <row r="636" spans="1:35" x14ac:dyDescent="0.25">
      <c r="A636" t="s">
        <v>391</v>
      </c>
      <c r="B636" t="s">
        <v>79</v>
      </c>
      <c r="C636" t="s">
        <v>392</v>
      </c>
      <c r="D636" t="s">
        <v>726</v>
      </c>
      <c r="E636">
        <v>8218038</v>
      </c>
      <c r="F636" t="s">
        <v>371</v>
      </c>
      <c r="G636" t="s">
        <v>29</v>
      </c>
      <c r="H636" t="s">
        <v>30</v>
      </c>
      <c r="I636" s="1">
        <v>44398</v>
      </c>
      <c r="J636" s="1">
        <v>45077</v>
      </c>
      <c r="K636" s="11">
        <f>+Excel_519CONDOR[[#This Row],[Fx.r]]</f>
        <v>45077</v>
      </c>
      <c r="L636" s="1">
        <v>44621</v>
      </c>
      <c r="M636" s="1"/>
      <c r="N636" s="1">
        <v>45096</v>
      </c>
      <c r="O636" s="1">
        <v>45131</v>
      </c>
      <c r="P636" s="1" t="s">
        <v>25</v>
      </c>
      <c r="Q636" t="s">
        <v>24</v>
      </c>
      <c r="R636" t="s">
        <v>25</v>
      </c>
      <c r="S636" t="s">
        <v>3631</v>
      </c>
      <c r="T636" s="5">
        <v>0</v>
      </c>
      <c r="U636" s="5">
        <v>0</v>
      </c>
      <c r="V636" s="5">
        <v>0</v>
      </c>
      <c r="W636" s="5">
        <v>0</v>
      </c>
      <c r="X636" s="6">
        <f>+Excel_519CONDOR[[#This Row],[Ptos.Total]]-Excel_519CONDOR[[#This Row],[Ptos.PO]]</f>
        <v>-1628.3992249999999</v>
      </c>
      <c r="Y636" s="6">
        <v>1628.3992249999999</v>
      </c>
      <c r="Z636" s="6">
        <v>1628.3992249999997</v>
      </c>
      <c r="AA636" s="5">
        <f>+Excel_519CONDOR[[#This Row],[Ptos.Total]]-Excel_519CONDOR[[#This Row],[Ptos.Nilo]]</f>
        <v>-1628.3992249999997</v>
      </c>
      <c r="AB636"/>
      <c r="AC636"/>
      <c r="AD636"/>
      <c r="AE636"/>
      <c r="AF636"/>
      <c r="AG636"/>
      <c r="AH636"/>
      <c r="AI636"/>
    </row>
    <row r="637" spans="1:35" x14ac:dyDescent="0.25">
      <c r="A637" t="s">
        <v>391</v>
      </c>
      <c r="B637" t="s">
        <v>79</v>
      </c>
      <c r="C637" t="s">
        <v>392</v>
      </c>
      <c r="D637" t="s">
        <v>727</v>
      </c>
      <c r="E637">
        <v>8218058</v>
      </c>
      <c r="F637" t="s">
        <v>336</v>
      </c>
      <c r="G637" t="s">
        <v>22</v>
      </c>
      <c r="H637" t="s">
        <v>23</v>
      </c>
      <c r="I637" s="1">
        <v>44398</v>
      </c>
      <c r="J637" s="1">
        <v>44609</v>
      </c>
      <c r="K637" s="11">
        <f>+Excel_519CONDOR[[#This Row],[Fx.r]]</f>
        <v>44609</v>
      </c>
      <c r="L637" s="1">
        <v>44621</v>
      </c>
      <c r="M637" s="1"/>
      <c r="N637" s="1">
        <v>44917</v>
      </c>
      <c r="O637" s="1">
        <v>44936</v>
      </c>
      <c r="P637" s="1" t="s">
        <v>24</v>
      </c>
      <c r="Q637" t="s">
        <v>24</v>
      </c>
      <c r="R637" t="s">
        <v>25</v>
      </c>
      <c r="S637" t="s">
        <v>3641</v>
      </c>
      <c r="T637" s="5">
        <v>1000.6549721360207</v>
      </c>
      <c r="U637" s="5">
        <v>217.08399456739426</v>
      </c>
      <c r="V637" s="5">
        <v>90.695809201906741</v>
      </c>
      <c r="W637" s="5">
        <v>1308.4347759053217</v>
      </c>
      <c r="X637" s="6">
        <f>+Excel_519CONDOR[[#This Row],[Ptos.Total]]-Excel_519CONDOR[[#This Row],[Ptos.PO]]</f>
        <v>-182.78219809467851</v>
      </c>
      <c r="Y637" s="6">
        <v>1491.2169740000002</v>
      </c>
      <c r="Z637" s="6">
        <v>1491.2169740000002</v>
      </c>
      <c r="AA637" s="5">
        <f>+Excel_519CONDOR[[#This Row],[Ptos.Total]]-Excel_519CONDOR[[#This Row],[Ptos.Nilo]]</f>
        <v>-182.78219809467851</v>
      </c>
      <c r="AB637"/>
      <c r="AC637"/>
      <c r="AD637"/>
      <c r="AE637"/>
      <c r="AF637"/>
      <c r="AG637"/>
      <c r="AH637"/>
      <c r="AI637"/>
    </row>
    <row r="638" spans="1:35" x14ac:dyDescent="0.25">
      <c r="A638" t="s">
        <v>391</v>
      </c>
      <c r="B638" t="s">
        <v>79</v>
      </c>
      <c r="C638" t="s">
        <v>392</v>
      </c>
      <c r="D638" t="s">
        <v>728</v>
      </c>
      <c r="E638">
        <v>1956712</v>
      </c>
      <c r="F638" t="s">
        <v>722</v>
      </c>
      <c r="G638" t="s">
        <v>70</v>
      </c>
      <c r="H638" t="s">
        <v>70</v>
      </c>
      <c r="I638" s="1">
        <v>44446</v>
      </c>
      <c r="J638" s="1"/>
      <c r="K638" s="11">
        <f>+Excel_519CONDOR[[#This Row],[Fx.r]]</f>
        <v>0</v>
      </c>
      <c r="M638" s="1"/>
      <c r="O638" s="1"/>
      <c r="P638" s="1" t="s">
        <v>24</v>
      </c>
      <c r="Q638" t="s">
        <v>24</v>
      </c>
      <c r="R638" t="s">
        <v>24</v>
      </c>
      <c r="S638" t="s">
        <v>25</v>
      </c>
      <c r="T638" s="5">
        <v>0</v>
      </c>
      <c r="U638" s="5">
        <v>0</v>
      </c>
      <c r="V638" s="5">
        <v>0</v>
      </c>
      <c r="W638" s="5">
        <v>0</v>
      </c>
      <c r="X638" s="6">
        <f>+Excel_519CONDOR[[#This Row],[Ptos.Total]]-Excel_519CONDOR[[#This Row],[Ptos.PO]]</f>
        <v>0</v>
      </c>
      <c r="Y638" s="6">
        <v>0</v>
      </c>
      <c r="Z638" s="6">
        <v>0</v>
      </c>
      <c r="AA638" s="5">
        <f>+Excel_519CONDOR[[#This Row],[Ptos.Total]]-Excel_519CONDOR[[#This Row],[Ptos.Nilo]]</f>
        <v>0</v>
      </c>
      <c r="AB638"/>
      <c r="AC638"/>
      <c r="AD638"/>
      <c r="AE638"/>
      <c r="AF638"/>
      <c r="AG638"/>
      <c r="AH638"/>
      <c r="AI638"/>
    </row>
    <row r="639" spans="1:35" x14ac:dyDescent="0.25">
      <c r="A639" t="s">
        <v>391</v>
      </c>
      <c r="B639" t="s">
        <v>79</v>
      </c>
      <c r="C639" t="s">
        <v>392</v>
      </c>
      <c r="D639" t="s">
        <v>729</v>
      </c>
      <c r="E639">
        <v>1956707</v>
      </c>
      <c r="F639" t="s">
        <v>730</v>
      </c>
      <c r="G639" t="s">
        <v>70</v>
      </c>
      <c r="H639" t="s">
        <v>70</v>
      </c>
      <c r="I639" s="1"/>
      <c r="J639" s="1"/>
      <c r="K639" s="11">
        <f>+Excel_519CONDOR[[#This Row],[Fx.r]]</f>
        <v>0</v>
      </c>
      <c r="M639" s="1"/>
      <c r="O639" s="1"/>
      <c r="P639" s="1" t="s">
        <v>24</v>
      </c>
      <c r="Q639" t="s">
        <v>24</v>
      </c>
      <c r="R639" t="s">
        <v>24</v>
      </c>
      <c r="S639" t="s">
        <v>25</v>
      </c>
      <c r="T639" s="5">
        <v>0</v>
      </c>
      <c r="U639" s="5">
        <v>0</v>
      </c>
      <c r="V639" s="5">
        <v>0</v>
      </c>
      <c r="W639" s="5">
        <v>0</v>
      </c>
      <c r="X639" s="6">
        <f>+Excel_519CONDOR[[#This Row],[Ptos.Total]]-Excel_519CONDOR[[#This Row],[Ptos.PO]]</f>
        <v>0</v>
      </c>
      <c r="Y639" s="6">
        <v>0</v>
      </c>
      <c r="Z639" s="6">
        <v>0</v>
      </c>
      <c r="AA639" s="5">
        <f>+Excel_519CONDOR[[#This Row],[Ptos.Total]]-Excel_519CONDOR[[#This Row],[Ptos.Nilo]]</f>
        <v>0</v>
      </c>
      <c r="AB639"/>
      <c r="AC639"/>
      <c r="AD639"/>
      <c r="AE639"/>
      <c r="AF639"/>
      <c r="AG639"/>
      <c r="AH639"/>
      <c r="AI639"/>
    </row>
    <row r="640" spans="1:35" x14ac:dyDescent="0.25">
      <c r="A640" t="s">
        <v>391</v>
      </c>
      <c r="B640" t="s">
        <v>79</v>
      </c>
      <c r="C640" t="s">
        <v>392</v>
      </c>
      <c r="D640" t="s">
        <v>731</v>
      </c>
      <c r="E640">
        <v>1956705</v>
      </c>
      <c r="F640" t="s">
        <v>732</v>
      </c>
      <c r="G640" t="s">
        <v>70</v>
      </c>
      <c r="H640" t="s">
        <v>71</v>
      </c>
      <c r="I640" s="1">
        <v>44446</v>
      </c>
      <c r="J640" s="1">
        <v>44509</v>
      </c>
      <c r="K640" s="11">
        <f>+Excel_519CONDOR[[#This Row],[Fx.r]]</f>
        <v>44509</v>
      </c>
      <c r="M640" s="1"/>
      <c r="N640" s="1">
        <v>45335</v>
      </c>
      <c r="O640" s="1">
        <v>45425</v>
      </c>
      <c r="P640" s="1" t="s">
        <v>24</v>
      </c>
      <c r="Q640" t="s">
        <v>24</v>
      </c>
      <c r="R640" t="s">
        <v>24</v>
      </c>
      <c r="S640" t="s">
        <v>25</v>
      </c>
      <c r="T640" s="5">
        <v>0</v>
      </c>
      <c r="U640" s="5">
        <v>0</v>
      </c>
      <c r="V640" s="5">
        <v>0</v>
      </c>
      <c r="W640" s="5">
        <v>0</v>
      </c>
      <c r="X640" s="6">
        <f>+Excel_519CONDOR[[#This Row],[Ptos.Total]]-Excel_519CONDOR[[#This Row],[Ptos.PO]]</f>
        <v>-32.636300114440921</v>
      </c>
      <c r="Y640" s="6">
        <v>32.636300114440921</v>
      </c>
      <c r="Z640" s="6">
        <v>12.2523</v>
      </c>
      <c r="AA640" s="5">
        <f>+Excel_519CONDOR[[#This Row],[Ptos.Total]]-Excel_519CONDOR[[#This Row],[Ptos.Nilo]]</f>
        <v>-12.2523</v>
      </c>
      <c r="AB640"/>
      <c r="AC640"/>
      <c r="AD640"/>
      <c r="AE640"/>
      <c r="AF640"/>
      <c r="AG640"/>
      <c r="AH640"/>
      <c r="AI640"/>
    </row>
    <row r="641" spans="1:35" x14ac:dyDescent="0.25">
      <c r="A641" t="s">
        <v>391</v>
      </c>
      <c r="B641" t="s">
        <v>79</v>
      </c>
      <c r="C641" t="s">
        <v>392</v>
      </c>
      <c r="D641" t="s">
        <v>733</v>
      </c>
      <c r="E641">
        <v>1956406</v>
      </c>
      <c r="F641" t="s">
        <v>142</v>
      </c>
      <c r="G641" t="s">
        <v>29</v>
      </c>
      <c r="H641" t="s">
        <v>30</v>
      </c>
      <c r="I641" s="1">
        <v>44446</v>
      </c>
      <c r="J641" s="1">
        <v>44509</v>
      </c>
      <c r="K641" s="11">
        <f>+Excel_519CONDOR[[#This Row],[Fx.r]]</f>
        <v>44509</v>
      </c>
      <c r="L641" s="1">
        <v>44616</v>
      </c>
      <c r="M641" s="1"/>
      <c r="N641" s="1">
        <v>44644</v>
      </c>
      <c r="O641" s="1">
        <v>44673</v>
      </c>
      <c r="P641" s="1" t="s">
        <v>25</v>
      </c>
      <c r="Q641" t="s">
        <v>24</v>
      </c>
      <c r="R641" t="s">
        <v>24</v>
      </c>
      <c r="S641" t="s">
        <v>3644</v>
      </c>
      <c r="T641" s="5">
        <v>107.82000060752034</v>
      </c>
      <c r="U641" s="5">
        <v>8.7199997305870056</v>
      </c>
      <c r="V641" s="5">
        <v>21.520000219345093</v>
      </c>
      <c r="W641" s="5">
        <v>138.06000055745244</v>
      </c>
      <c r="X641" s="6">
        <f>+Excel_519CONDOR[[#This Row],[Ptos.Total]]-Excel_519CONDOR[[#This Row],[Ptos.PO]]</f>
        <v>40.991555494509939</v>
      </c>
      <c r="Y641" s="6">
        <v>97.068445062942502</v>
      </c>
      <c r="Z641" s="6">
        <v>97.068444999999997</v>
      </c>
      <c r="AA641" s="5">
        <f>+Excel_519CONDOR[[#This Row],[Ptos.Total]]-Excel_519CONDOR[[#This Row],[Ptos.Nilo]]</f>
        <v>40.991555557452443</v>
      </c>
      <c r="AB641"/>
      <c r="AC641"/>
      <c r="AD641"/>
      <c r="AE641"/>
      <c r="AF641"/>
      <c r="AG641"/>
      <c r="AH641"/>
      <c r="AI641"/>
    </row>
    <row r="642" spans="1:35" x14ac:dyDescent="0.25">
      <c r="A642" t="s">
        <v>391</v>
      </c>
      <c r="B642" t="s">
        <v>79</v>
      </c>
      <c r="C642" t="s">
        <v>392</v>
      </c>
      <c r="D642" t="s">
        <v>734</v>
      </c>
      <c r="E642">
        <v>1956388</v>
      </c>
      <c r="F642" t="s">
        <v>121</v>
      </c>
      <c r="G642" t="s">
        <v>22</v>
      </c>
      <c r="H642" t="s">
        <v>23</v>
      </c>
      <c r="I642" s="1">
        <v>44446</v>
      </c>
      <c r="J642" s="1">
        <v>44520</v>
      </c>
      <c r="K642" s="11">
        <f>+Excel_519CONDOR[[#This Row],[Fx.r]]</f>
        <v>44520</v>
      </c>
      <c r="L642" s="1">
        <v>44616</v>
      </c>
      <c r="M642" s="1"/>
      <c r="N642" s="1">
        <v>44628</v>
      </c>
      <c r="O642" s="1">
        <v>44641</v>
      </c>
      <c r="P642" s="1" t="s">
        <v>25</v>
      </c>
      <c r="Q642" t="s">
        <v>24</v>
      </c>
      <c r="R642" t="s">
        <v>24</v>
      </c>
      <c r="S642" t="s">
        <v>3646</v>
      </c>
      <c r="T642" s="5">
        <v>19.140000455081463</v>
      </c>
      <c r="U642" s="5">
        <v>4.7099998593330383</v>
      </c>
      <c r="V642" s="5">
        <v>16.460000157356262</v>
      </c>
      <c r="W642" s="5">
        <v>40.310000471770763</v>
      </c>
      <c r="X642" s="6">
        <f>+Excel_519CONDOR[[#This Row],[Ptos.Total]]-Excel_519CONDOR[[#This Row],[Ptos.PO]]</f>
        <v>-0.94688153967332767</v>
      </c>
      <c r="Y642" s="6">
        <v>41.256882011444091</v>
      </c>
      <c r="Z642" s="6">
        <v>41.256881999999983</v>
      </c>
      <c r="AA642" s="5">
        <f>+Excel_519CONDOR[[#This Row],[Ptos.Total]]-Excel_519CONDOR[[#This Row],[Ptos.Nilo]]</f>
        <v>-0.94688152822921978</v>
      </c>
      <c r="AB642"/>
      <c r="AC642"/>
      <c r="AD642"/>
      <c r="AE642"/>
      <c r="AF642"/>
      <c r="AG642"/>
      <c r="AH642"/>
      <c r="AI642"/>
    </row>
    <row r="643" spans="1:35" x14ac:dyDescent="0.25">
      <c r="A643" t="s">
        <v>391</v>
      </c>
      <c r="B643" t="s">
        <v>79</v>
      </c>
      <c r="C643" t="s">
        <v>392</v>
      </c>
      <c r="D643" t="s">
        <v>735</v>
      </c>
      <c r="E643">
        <v>1956386</v>
      </c>
      <c r="F643" t="s">
        <v>121</v>
      </c>
      <c r="G643" t="s">
        <v>22</v>
      </c>
      <c r="H643" t="s">
        <v>23</v>
      </c>
      <c r="I643" s="1">
        <v>44446</v>
      </c>
      <c r="J643" s="1">
        <v>44509</v>
      </c>
      <c r="K643" s="11">
        <f>+Excel_519CONDOR[[#This Row],[Fx.r]]</f>
        <v>44509</v>
      </c>
      <c r="L643" s="1">
        <v>44616</v>
      </c>
      <c r="M643" s="1"/>
      <c r="N643" s="1">
        <v>44651</v>
      </c>
      <c r="O643" s="1">
        <v>44677</v>
      </c>
      <c r="P643" s="1" t="s">
        <v>25</v>
      </c>
      <c r="Q643" t="s">
        <v>24</v>
      </c>
      <c r="R643" t="s">
        <v>24</v>
      </c>
      <c r="S643" t="s">
        <v>3646</v>
      </c>
      <c r="T643" s="5">
        <v>13.13000013679266</v>
      </c>
      <c r="U643" s="5">
        <v>4.7099998593330383</v>
      </c>
      <c r="V643" s="5">
        <v>16.460000157356262</v>
      </c>
      <c r="W643" s="5">
        <v>34.30000015348196</v>
      </c>
      <c r="X643" s="6">
        <f>+Excel_519CONDOR[[#This Row],[Ptos.Total]]-Excel_519CONDOR[[#This Row],[Ptos.PO]]</f>
        <v>-10.430842857962134</v>
      </c>
      <c r="Y643" s="6">
        <v>44.730843011444094</v>
      </c>
      <c r="Z643" s="6">
        <v>44.730842999999993</v>
      </c>
      <c r="AA643" s="5">
        <f>+Excel_519CONDOR[[#This Row],[Ptos.Total]]-Excel_519CONDOR[[#This Row],[Ptos.Nilo]]</f>
        <v>-10.430842846518033</v>
      </c>
      <c r="AB643"/>
      <c r="AC643"/>
      <c r="AD643"/>
      <c r="AE643"/>
      <c r="AF643"/>
      <c r="AG643"/>
      <c r="AH643"/>
      <c r="AI643"/>
    </row>
    <row r="644" spans="1:35" x14ac:dyDescent="0.25">
      <c r="A644" t="s">
        <v>391</v>
      </c>
      <c r="B644" t="s">
        <v>79</v>
      </c>
      <c r="C644" t="s">
        <v>392</v>
      </c>
      <c r="D644" t="s">
        <v>736</v>
      </c>
      <c r="E644">
        <v>1956383</v>
      </c>
      <c r="F644" t="s">
        <v>737</v>
      </c>
      <c r="G644" t="s">
        <v>29</v>
      </c>
      <c r="H644" t="s">
        <v>30</v>
      </c>
      <c r="I644" s="1">
        <v>44446</v>
      </c>
      <c r="J644" s="1">
        <v>44859</v>
      </c>
      <c r="K644" s="11">
        <f>+Excel_519CONDOR[[#This Row],[Fx.r]]</f>
        <v>44859</v>
      </c>
      <c r="L644" s="1">
        <v>44620</v>
      </c>
      <c r="M644" s="1"/>
      <c r="N644" s="1">
        <v>44985</v>
      </c>
      <c r="O644" s="1">
        <v>45012</v>
      </c>
      <c r="P644" s="1" t="s">
        <v>24</v>
      </c>
      <c r="Q644" t="s">
        <v>24</v>
      </c>
      <c r="R644" t="s">
        <v>24</v>
      </c>
      <c r="S644" t="s">
        <v>3642</v>
      </c>
      <c r="T644" s="5">
        <v>181.27000221610069</v>
      </c>
      <c r="U644" s="5">
        <v>43.269998729228973</v>
      </c>
      <c r="V644" s="5">
        <v>22.656600226537876</v>
      </c>
      <c r="W644" s="5">
        <v>247.19660117186754</v>
      </c>
      <c r="X644" s="6">
        <f>+Excel_519CONDOR[[#This Row],[Ptos.Total]]-Excel_519CONDOR[[#This Row],[Ptos.PO]]</f>
        <v>-116.8277438281325</v>
      </c>
      <c r="Y644" s="6">
        <v>364.02434500000004</v>
      </c>
      <c r="Z644" s="6">
        <v>364.02520300000003</v>
      </c>
      <c r="AA644" s="5">
        <f>+Excel_519CONDOR[[#This Row],[Ptos.Total]]-Excel_519CONDOR[[#This Row],[Ptos.Nilo]]</f>
        <v>-116.82860182813249</v>
      </c>
      <c r="AB644"/>
      <c r="AC644"/>
      <c r="AD644"/>
      <c r="AE644"/>
      <c r="AF644"/>
      <c r="AG644"/>
      <c r="AH644"/>
      <c r="AI644"/>
    </row>
    <row r="645" spans="1:35" x14ac:dyDescent="0.25">
      <c r="A645" t="s">
        <v>391</v>
      </c>
      <c r="B645" t="s">
        <v>79</v>
      </c>
      <c r="C645" t="s">
        <v>392</v>
      </c>
      <c r="D645" t="s">
        <v>738</v>
      </c>
      <c r="E645">
        <v>1956377</v>
      </c>
      <c r="F645" t="s">
        <v>739</v>
      </c>
      <c r="G645" t="s">
        <v>70</v>
      </c>
      <c r="H645" t="s">
        <v>71</v>
      </c>
      <c r="I645" s="1">
        <v>44446</v>
      </c>
      <c r="J645" s="1">
        <v>44534</v>
      </c>
      <c r="K645" s="11">
        <f>+Excel_519CONDOR[[#This Row],[Fx.r]]</f>
        <v>44534</v>
      </c>
      <c r="L645" s="1">
        <v>44616</v>
      </c>
      <c r="M645" s="1"/>
      <c r="N645" s="1">
        <v>45006</v>
      </c>
      <c r="O645" s="1">
        <v>45021</v>
      </c>
      <c r="P645" s="1" t="s">
        <v>24</v>
      </c>
      <c r="Q645" t="s">
        <v>24</v>
      </c>
      <c r="R645" t="s">
        <v>24</v>
      </c>
      <c r="S645" t="s">
        <v>3642</v>
      </c>
      <c r="T645" s="5">
        <v>325.20999980717897</v>
      </c>
      <c r="U645" s="5">
        <v>40.799998700618744</v>
      </c>
      <c r="V645" s="5">
        <v>62.000000715255737</v>
      </c>
      <c r="W645" s="5">
        <v>428.00999922305346</v>
      </c>
      <c r="X645" s="6">
        <f>+Excel_519CONDOR[[#This Row],[Ptos.Total]]-Excel_519CONDOR[[#This Row],[Ptos.PO]]</f>
        <v>401.92995922305346</v>
      </c>
      <c r="Y645" s="6">
        <v>26.080039999999997</v>
      </c>
      <c r="Z645" s="6">
        <v>26.080807999999998</v>
      </c>
      <c r="AA645" s="5">
        <f>+Excel_519CONDOR[[#This Row],[Ptos.Total]]-Excel_519CONDOR[[#This Row],[Ptos.Nilo]]</f>
        <v>401.92919122305346</v>
      </c>
      <c r="AB645"/>
      <c r="AC645"/>
      <c r="AD645"/>
      <c r="AE645"/>
      <c r="AF645"/>
      <c r="AG645"/>
      <c r="AH645"/>
      <c r="AI645"/>
    </row>
    <row r="646" spans="1:35" x14ac:dyDescent="0.25">
      <c r="A646" t="s">
        <v>391</v>
      </c>
      <c r="B646" t="s">
        <v>79</v>
      </c>
      <c r="C646" t="s">
        <v>392</v>
      </c>
      <c r="D646" t="s">
        <v>740</v>
      </c>
      <c r="E646">
        <v>1955710</v>
      </c>
      <c r="F646" t="s">
        <v>620</v>
      </c>
      <c r="G646" t="s">
        <v>22</v>
      </c>
      <c r="H646" t="s">
        <v>23</v>
      </c>
      <c r="I646" s="1">
        <v>44431</v>
      </c>
      <c r="J646" s="1">
        <v>44426</v>
      </c>
      <c r="K646" s="11">
        <f>+Excel_519CONDOR[[#This Row],[Fx.r]]</f>
        <v>44426</v>
      </c>
      <c r="L646" s="1">
        <v>44461</v>
      </c>
      <c r="M646" s="1"/>
      <c r="N646" s="1">
        <v>44463</v>
      </c>
      <c r="O646" s="1">
        <v>44467</v>
      </c>
      <c r="P646" s="1" t="s">
        <v>25</v>
      </c>
      <c r="Q646" t="s">
        <v>25</v>
      </c>
      <c r="R646" t="s">
        <v>24</v>
      </c>
      <c r="S646" t="s">
        <v>25</v>
      </c>
      <c r="T646" s="5">
        <v>0</v>
      </c>
      <c r="U646" s="5">
        <v>0</v>
      </c>
      <c r="V646" s="5">
        <v>0</v>
      </c>
      <c r="W646" s="5">
        <v>0</v>
      </c>
      <c r="X646" s="6">
        <f>+Excel_519CONDOR[[#This Row],[Ptos.Total]]-Excel_519CONDOR[[#This Row],[Ptos.PO]]</f>
        <v>-1.32</v>
      </c>
      <c r="Y646" s="6">
        <v>1.32</v>
      </c>
      <c r="Z646" s="6">
        <v>1.32</v>
      </c>
      <c r="AA646" s="5">
        <f>+Excel_519CONDOR[[#This Row],[Ptos.Total]]-Excel_519CONDOR[[#This Row],[Ptos.Nilo]]</f>
        <v>-1.32</v>
      </c>
      <c r="AB646"/>
      <c r="AC646"/>
      <c r="AD646"/>
      <c r="AE646"/>
      <c r="AF646"/>
      <c r="AG646"/>
      <c r="AH646"/>
      <c r="AI646"/>
    </row>
    <row r="647" spans="1:35" x14ac:dyDescent="0.25">
      <c r="A647" t="s">
        <v>391</v>
      </c>
      <c r="B647" t="s">
        <v>79</v>
      </c>
      <c r="C647" t="s">
        <v>392</v>
      </c>
      <c r="D647" t="s">
        <v>741</v>
      </c>
      <c r="E647">
        <v>1955709</v>
      </c>
      <c r="F647" t="s">
        <v>142</v>
      </c>
      <c r="G647" t="s">
        <v>29</v>
      </c>
      <c r="H647" t="s">
        <v>30</v>
      </c>
      <c r="I647" s="1">
        <v>44446</v>
      </c>
      <c r="J647" s="1">
        <v>44529</v>
      </c>
      <c r="K647" s="11">
        <f>+Excel_519CONDOR[[#This Row],[Fx.r]]</f>
        <v>44529</v>
      </c>
      <c r="L647" s="1">
        <v>44623</v>
      </c>
      <c r="M647" s="1"/>
      <c r="N647" s="1">
        <v>44673</v>
      </c>
      <c r="O647" s="1">
        <v>44698</v>
      </c>
      <c r="P647" s="1" t="s">
        <v>25</v>
      </c>
      <c r="Q647" t="s">
        <v>24</v>
      </c>
      <c r="R647" t="s">
        <v>24</v>
      </c>
      <c r="S647" t="s">
        <v>3631</v>
      </c>
      <c r="T647" s="5">
        <v>22.650000486522913</v>
      </c>
      <c r="U647" s="5">
        <v>4.2199998795986176</v>
      </c>
      <c r="V647" s="5">
        <v>17.720000267028809</v>
      </c>
      <c r="W647" s="5">
        <v>44.590000633150339</v>
      </c>
      <c r="X647" s="6">
        <f>+Excel_519CONDOR[[#This Row],[Ptos.Total]]-Excel_519CONDOR[[#This Row],[Ptos.PO]]</f>
        <v>-21.764007429792159</v>
      </c>
      <c r="Y647" s="6">
        <v>66.354008062942498</v>
      </c>
      <c r="Z647" s="6">
        <v>66.354007999999993</v>
      </c>
      <c r="AA647" s="5">
        <f>+Excel_519CONDOR[[#This Row],[Ptos.Total]]-Excel_519CONDOR[[#This Row],[Ptos.Nilo]]</f>
        <v>-21.764007366849654</v>
      </c>
      <c r="AB647"/>
      <c r="AC647"/>
      <c r="AD647"/>
      <c r="AE647"/>
      <c r="AF647"/>
      <c r="AG647"/>
      <c r="AH647"/>
      <c r="AI647"/>
    </row>
    <row r="648" spans="1:35" x14ac:dyDescent="0.25">
      <c r="A648" t="s">
        <v>391</v>
      </c>
      <c r="B648" t="s">
        <v>79</v>
      </c>
      <c r="C648" t="s">
        <v>392</v>
      </c>
      <c r="D648" t="s">
        <v>742</v>
      </c>
      <c r="E648">
        <v>1955706</v>
      </c>
      <c r="F648" t="s">
        <v>730</v>
      </c>
      <c r="G648" t="s">
        <v>70</v>
      </c>
      <c r="H648" t="s">
        <v>70</v>
      </c>
      <c r="I648" s="1"/>
      <c r="J648" s="1"/>
      <c r="K648" s="11">
        <f>+Excel_519CONDOR[[#This Row],[Fx.r]]</f>
        <v>0</v>
      </c>
      <c r="M648" s="1"/>
      <c r="O648" s="1"/>
      <c r="P648" s="1" t="s">
        <v>25</v>
      </c>
      <c r="Q648" t="s">
        <v>25</v>
      </c>
      <c r="R648" t="s">
        <v>24</v>
      </c>
      <c r="S648" t="s">
        <v>25</v>
      </c>
      <c r="T648" s="5">
        <v>0</v>
      </c>
      <c r="U648" s="5">
        <v>0</v>
      </c>
      <c r="V648" s="5">
        <v>0</v>
      </c>
      <c r="W648" s="5">
        <v>0</v>
      </c>
      <c r="X648" s="6">
        <f>+Excel_519CONDOR[[#This Row],[Ptos.Total]]-Excel_519CONDOR[[#This Row],[Ptos.PO]]</f>
        <v>0</v>
      </c>
      <c r="Y648" s="6">
        <v>0</v>
      </c>
      <c r="Z648" s="6">
        <v>0</v>
      </c>
      <c r="AA648" s="5">
        <f>+Excel_519CONDOR[[#This Row],[Ptos.Total]]-Excel_519CONDOR[[#This Row],[Ptos.Nilo]]</f>
        <v>0</v>
      </c>
      <c r="AB648"/>
      <c r="AC648"/>
      <c r="AD648"/>
      <c r="AE648"/>
      <c r="AF648"/>
      <c r="AG648"/>
      <c r="AH648"/>
      <c r="AI648"/>
    </row>
    <row r="649" spans="1:35" x14ac:dyDescent="0.25">
      <c r="A649" t="s">
        <v>391</v>
      </c>
      <c r="B649" t="s">
        <v>79</v>
      </c>
      <c r="C649" t="s">
        <v>392</v>
      </c>
      <c r="D649" t="s">
        <v>743</v>
      </c>
      <c r="E649">
        <v>1955705</v>
      </c>
      <c r="F649" t="s">
        <v>121</v>
      </c>
      <c r="G649" t="s">
        <v>22</v>
      </c>
      <c r="H649" t="s">
        <v>23</v>
      </c>
      <c r="I649" s="1">
        <v>44572</v>
      </c>
      <c r="J649" s="1">
        <v>44639</v>
      </c>
      <c r="K649" s="11">
        <f>+Excel_519CONDOR[[#This Row],[Fx.r]]</f>
        <v>44639</v>
      </c>
      <c r="L649" s="1">
        <v>44756</v>
      </c>
      <c r="M649" s="1"/>
      <c r="N649" s="1">
        <v>44922</v>
      </c>
      <c r="O649" s="1">
        <v>44950</v>
      </c>
      <c r="P649" s="1" t="s">
        <v>24</v>
      </c>
      <c r="Q649" t="s">
        <v>24</v>
      </c>
      <c r="R649" t="s">
        <v>24</v>
      </c>
      <c r="S649" t="s">
        <v>3642</v>
      </c>
      <c r="T649" s="5">
        <v>194.88000055029988</v>
      </c>
      <c r="U649" s="5">
        <v>84.909997284412384</v>
      </c>
      <c r="V649" s="5">
        <v>23.952400383374084</v>
      </c>
      <c r="W649" s="5">
        <v>303.74239821808635</v>
      </c>
      <c r="X649" s="6">
        <f>+Excel_519CONDOR[[#This Row],[Ptos.Total]]-Excel_519CONDOR[[#This Row],[Ptos.PO]]</f>
        <v>-109.7954067819137</v>
      </c>
      <c r="Y649" s="6">
        <v>413.53780500000005</v>
      </c>
      <c r="Z649" s="6">
        <v>413.53780500000011</v>
      </c>
      <c r="AA649" s="5">
        <f>+Excel_519CONDOR[[#This Row],[Ptos.Total]]-Excel_519CONDOR[[#This Row],[Ptos.Nilo]]</f>
        <v>-109.79540678191375</v>
      </c>
      <c r="AB649"/>
      <c r="AC649"/>
      <c r="AD649"/>
      <c r="AE649"/>
      <c r="AF649"/>
      <c r="AG649"/>
      <c r="AH649"/>
      <c r="AI649"/>
    </row>
    <row r="650" spans="1:35" x14ac:dyDescent="0.25">
      <c r="A650" t="s">
        <v>391</v>
      </c>
      <c r="B650" t="s">
        <v>79</v>
      </c>
      <c r="C650" t="s">
        <v>392</v>
      </c>
      <c r="D650" t="s">
        <v>744</v>
      </c>
      <c r="E650">
        <v>1938643</v>
      </c>
      <c r="F650" t="s">
        <v>707</v>
      </c>
      <c r="G650" t="s">
        <v>70</v>
      </c>
      <c r="H650" t="s">
        <v>71</v>
      </c>
      <c r="I650" s="1">
        <v>44522</v>
      </c>
      <c r="J650" s="1">
        <v>44523</v>
      </c>
      <c r="K650" s="11">
        <f>+Excel_519CONDOR[[#This Row],[Fx.r]]</f>
        <v>44523</v>
      </c>
      <c r="L650" s="1">
        <v>44754</v>
      </c>
      <c r="M650" s="1"/>
      <c r="N650" s="1">
        <v>44798</v>
      </c>
      <c r="O650" s="1">
        <v>44827</v>
      </c>
      <c r="P650" s="1" t="s">
        <v>24</v>
      </c>
      <c r="Q650" t="s">
        <v>24</v>
      </c>
      <c r="R650" t="s">
        <v>24</v>
      </c>
      <c r="S650" t="s">
        <v>3631</v>
      </c>
      <c r="T650" s="5">
        <v>39.930000498890877</v>
      </c>
      <c r="U650" s="5">
        <v>3.869999885559082</v>
      </c>
      <c r="V650" s="5">
        <v>6.1700000166893005</v>
      </c>
      <c r="W650" s="5">
        <v>49.970000401139259</v>
      </c>
      <c r="X650" s="6">
        <f>+Excel_519CONDOR[[#This Row],[Ptos.Total]]-Excel_519CONDOR[[#This Row],[Ptos.PO]]</f>
        <v>49.970000401139259</v>
      </c>
      <c r="Y650" s="6">
        <v>0</v>
      </c>
      <c r="Z650" s="6">
        <v>0</v>
      </c>
      <c r="AA650" s="5">
        <f>+Excel_519CONDOR[[#This Row],[Ptos.Total]]-Excel_519CONDOR[[#This Row],[Ptos.Nilo]]</f>
        <v>49.970000401139259</v>
      </c>
      <c r="AB650"/>
      <c r="AC650"/>
      <c r="AD650"/>
      <c r="AE650"/>
      <c r="AF650"/>
      <c r="AG650"/>
      <c r="AH650"/>
      <c r="AI650"/>
    </row>
    <row r="651" spans="1:35" x14ac:dyDescent="0.25">
      <c r="A651" t="s">
        <v>391</v>
      </c>
      <c r="B651" t="s">
        <v>79</v>
      </c>
      <c r="C651" t="s">
        <v>392</v>
      </c>
      <c r="D651" t="s">
        <v>745</v>
      </c>
      <c r="E651">
        <v>1957847</v>
      </c>
      <c r="F651" t="s">
        <v>746</v>
      </c>
      <c r="G651" t="s">
        <v>22</v>
      </c>
      <c r="H651" t="s">
        <v>23</v>
      </c>
      <c r="I651" s="1">
        <v>44572</v>
      </c>
      <c r="J651" s="1">
        <v>44596</v>
      </c>
      <c r="K651" s="11">
        <f>+Excel_519CONDOR[[#This Row],[Fx.r]]</f>
        <v>44596</v>
      </c>
      <c r="L651" s="1">
        <v>44602</v>
      </c>
      <c r="M651" s="1"/>
      <c r="N651" s="1">
        <v>44607</v>
      </c>
      <c r="O651" s="1">
        <v>44609</v>
      </c>
      <c r="P651" s="1" t="s">
        <v>24</v>
      </c>
      <c r="Q651" t="s">
        <v>25</v>
      </c>
      <c r="R651" t="s">
        <v>24</v>
      </c>
      <c r="S651" t="s">
        <v>25</v>
      </c>
      <c r="T651" s="5">
        <v>0</v>
      </c>
      <c r="U651" s="5">
        <v>0</v>
      </c>
      <c r="V651" s="5">
        <v>0.43999999761581421</v>
      </c>
      <c r="W651" s="5">
        <v>0.43999999761581421</v>
      </c>
      <c r="X651" s="6">
        <f>+Excel_519CONDOR[[#This Row],[Ptos.Total]]-Excel_519CONDOR[[#This Row],[Ptos.PO]]</f>
        <v>-6.292002384185813E-3</v>
      </c>
      <c r="Y651" s="6">
        <v>0.44629200000000002</v>
      </c>
      <c r="Z651" s="6">
        <v>0.44629200000000002</v>
      </c>
      <c r="AA651" s="5">
        <f>+Excel_519CONDOR[[#This Row],[Ptos.Total]]-Excel_519CONDOR[[#This Row],[Ptos.Nilo]]</f>
        <v>-6.292002384185813E-3</v>
      </c>
      <c r="AB651"/>
      <c r="AC651"/>
      <c r="AD651"/>
      <c r="AE651"/>
      <c r="AF651"/>
      <c r="AG651"/>
      <c r="AH651"/>
      <c r="AI651"/>
    </row>
    <row r="652" spans="1:35" x14ac:dyDescent="0.25">
      <c r="A652" t="s">
        <v>391</v>
      </c>
      <c r="B652" t="s">
        <v>79</v>
      </c>
      <c r="C652" t="s">
        <v>392</v>
      </c>
      <c r="D652" t="s">
        <v>747</v>
      </c>
      <c r="E652">
        <v>1955711</v>
      </c>
      <c r="F652" t="s">
        <v>121</v>
      </c>
      <c r="G652" t="s">
        <v>22</v>
      </c>
      <c r="H652" t="s">
        <v>23</v>
      </c>
      <c r="I652" s="1">
        <v>44446</v>
      </c>
      <c r="J652" s="1">
        <v>44465</v>
      </c>
      <c r="K652" s="11">
        <f>+Excel_519CONDOR[[#This Row],[Fx.r]]</f>
        <v>44465</v>
      </c>
      <c r="L652" s="1">
        <v>44679</v>
      </c>
      <c r="M652" s="1"/>
      <c r="N652" s="1">
        <v>44698</v>
      </c>
      <c r="O652" s="1">
        <v>44720</v>
      </c>
      <c r="P652" s="1" t="s">
        <v>24</v>
      </c>
      <c r="Q652" t="s">
        <v>24</v>
      </c>
      <c r="R652" t="s">
        <v>24</v>
      </c>
      <c r="S652" t="s">
        <v>3638</v>
      </c>
      <c r="T652" s="5">
        <v>96.080000361427665</v>
      </c>
      <c r="U652" s="5">
        <v>8.7199997305870056</v>
      </c>
      <c r="V652" s="5">
        <v>24.680000305175781</v>
      </c>
      <c r="W652" s="5">
        <v>129.48000039719045</v>
      </c>
      <c r="X652" s="6">
        <f>+Excel_519CONDOR[[#This Row],[Ptos.Total]]-Excel_519CONDOR[[#This Row],[Ptos.PO]]</f>
        <v>29.134543282749505</v>
      </c>
      <c r="Y652" s="6">
        <v>100.34545711444095</v>
      </c>
      <c r="Z652" s="6">
        <v>100.34545699999998</v>
      </c>
      <c r="AA652" s="5">
        <f>+Excel_519CONDOR[[#This Row],[Ptos.Total]]-Excel_519CONDOR[[#This Row],[Ptos.Nilo]]</f>
        <v>29.13454339719047</v>
      </c>
      <c r="AB652"/>
      <c r="AC652"/>
      <c r="AD652"/>
      <c r="AE652"/>
      <c r="AF652"/>
      <c r="AG652"/>
      <c r="AH652"/>
      <c r="AI652"/>
    </row>
    <row r="653" spans="1:35" x14ac:dyDescent="0.25">
      <c r="A653" t="s">
        <v>391</v>
      </c>
      <c r="B653" t="s">
        <v>79</v>
      </c>
      <c r="C653" t="s">
        <v>392</v>
      </c>
      <c r="D653" t="s">
        <v>748</v>
      </c>
      <c r="E653">
        <v>1956900</v>
      </c>
      <c r="F653" t="s">
        <v>121</v>
      </c>
      <c r="G653" t="s">
        <v>22</v>
      </c>
      <c r="H653" t="s">
        <v>23</v>
      </c>
      <c r="I653" s="1">
        <v>44446</v>
      </c>
      <c r="J653" s="1">
        <v>44543</v>
      </c>
      <c r="K653" s="11">
        <f>+Excel_519CONDOR[[#This Row],[Fx.r]]</f>
        <v>44543</v>
      </c>
      <c r="L653" s="1">
        <v>44760</v>
      </c>
      <c r="M653" s="1"/>
      <c r="N653" s="1">
        <v>44957</v>
      </c>
      <c r="O653" s="1">
        <v>44978</v>
      </c>
      <c r="P653" s="1" t="s">
        <v>24</v>
      </c>
      <c r="Q653" t="s">
        <v>24</v>
      </c>
      <c r="R653" t="s">
        <v>24</v>
      </c>
      <c r="S653" t="s">
        <v>3648</v>
      </c>
      <c r="T653" s="5">
        <v>25.280000358819962</v>
      </c>
      <c r="U653" s="5">
        <v>8.0899997651576996</v>
      </c>
      <c r="V653" s="5">
        <v>21.520000219345093</v>
      </c>
      <c r="W653" s="5">
        <v>54.890000343322754</v>
      </c>
      <c r="X653" s="6">
        <f>+Excel_519CONDOR[[#This Row],[Ptos.Total]]-Excel_519CONDOR[[#This Row],[Ptos.PO]]</f>
        <v>8.5600183433227599</v>
      </c>
      <c r="Y653" s="6">
        <v>46.329981999999994</v>
      </c>
      <c r="Z653" s="6">
        <v>46.329982000000001</v>
      </c>
      <c r="AA653" s="5">
        <f>+Excel_519CONDOR[[#This Row],[Ptos.Total]]-Excel_519CONDOR[[#This Row],[Ptos.Nilo]]</f>
        <v>8.5600183433227528</v>
      </c>
      <c r="AB653"/>
      <c r="AC653"/>
      <c r="AD653"/>
      <c r="AE653"/>
      <c r="AF653"/>
      <c r="AG653"/>
      <c r="AH653"/>
      <c r="AI653"/>
    </row>
    <row r="654" spans="1:35" x14ac:dyDescent="0.25">
      <c r="A654" t="s">
        <v>391</v>
      </c>
      <c r="B654" t="s">
        <v>79</v>
      </c>
      <c r="C654" t="s">
        <v>392</v>
      </c>
      <c r="D654" t="s">
        <v>749</v>
      </c>
      <c r="E654">
        <v>1956894</v>
      </c>
      <c r="F654" t="s">
        <v>121</v>
      </c>
      <c r="G654" t="s">
        <v>22</v>
      </c>
      <c r="H654" t="s">
        <v>23</v>
      </c>
      <c r="I654" s="1">
        <v>44446</v>
      </c>
      <c r="J654" s="1">
        <v>44542</v>
      </c>
      <c r="K654" s="11">
        <f>+Excel_519CONDOR[[#This Row],[Fx.r]]</f>
        <v>44542</v>
      </c>
      <c r="L654" s="1">
        <v>44643</v>
      </c>
      <c r="M654" s="1"/>
      <c r="N654" s="1">
        <v>44736</v>
      </c>
      <c r="O654" s="1">
        <v>44770</v>
      </c>
      <c r="P654" s="1" t="s">
        <v>24</v>
      </c>
      <c r="Q654" t="s">
        <v>24</v>
      </c>
      <c r="R654" t="s">
        <v>24</v>
      </c>
      <c r="S654" t="s">
        <v>3641</v>
      </c>
      <c r="T654" s="5">
        <v>201.76000189781189</v>
      </c>
      <c r="U654" s="5">
        <v>44.809998571872711</v>
      </c>
      <c r="V654" s="5">
        <v>67.060000777244568</v>
      </c>
      <c r="W654" s="5">
        <v>313.63000124692917</v>
      </c>
      <c r="X654" s="6">
        <f>+Excel_519CONDOR[[#This Row],[Ptos.Total]]-Excel_519CONDOR[[#This Row],[Ptos.PO]]</f>
        <v>-19.329897753070838</v>
      </c>
      <c r="Y654" s="6">
        <v>332.95989900000001</v>
      </c>
      <c r="Z654" s="6">
        <v>332.95989900000006</v>
      </c>
      <c r="AA654" s="5">
        <f>+Excel_519CONDOR[[#This Row],[Ptos.Total]]-Excel_519CONDOR[[#This Row],[Ptos.Nilo]]</f>
        <v>-19.329897753070895</v>
      </c>
      <c r="AB654"/>
      <c r="AC654"/>
      <c r="AD654"/>
      <c r="AE654"/>
      <c r="AF654"/>
      <c r="AG654"/>
      <c r="AH654"/>
      <c r="AI654"/>
    </row>
    <row r="655" spans="1:35" x14ac:dyDescent="0.25">
      <c r="A655" t="s">
        <v>391</v>
      </c>
      <c r="B655" t="s">
        <v>79</v>
      </c>
      <c r="C655" t="s">
        <v>392</v>
      </c>
      <c r="D655" t="s">
        <v>750</v>
      </c>
      <c r="E655">
        <v>1956720</v>
      </c>
      <c r="F655" t="s">
        <v>722</v>
      </c>
      <c r="G655" t="s">
        <v>70</v>
      </c>
      <c r="H655" t="s">
        <v>70</v>
      </c>
      <c r="I655" s="1">
        <v>44446</v>
      </c>
      <c r="J655" s="1"/>
      <c r="K655" s="11">
        <f>+Excel_519CONDOR[[#This Row],[Fx.r]]</f>
        <v>0</v>
      </c>
      <c r="M655" s="1"/>
      <c r="O655" s="1"/>
      <c r="P655" s="1" t="s">
        <v>24</v>
      </c>
      <c r="Q655" t="s">
        <v>24</v>
      </c>
      <c r="R655" t="s">
        <v>24</v>
      </c>
      <c r="S655" t="s">
        <v>25</v>
      </c>
      <c r="T655" s="5">
        <v>0</v>
      </c>
      <c r="U655" s="5">
        <v>0</v>
      </c>
      <c r="V655" s="5">
        <v>0</v>
      </c>
      <c r="W655" s="5">
        <v>0</v>
      </c>
      <c r="X655" s="6">
        <f>+Excel_519CONDOR[[#This Row],[Ptos.Total]]-Excel_519CONDOR[[#This Row],[Ptos.PO]]</f>
        <v>0</v>
      </c>
      <c r="Y655" s="6">
        <v>0</v>
      </c>
      <c r="Z655" s="6">
        <v>0</v>
      </c>
      <c r="AA655" s="5">
        <f>+Excel_519CONDOR[[#This Row],[Ptos.Total]]-Excel_519CONDOR[[#This Row],[Ptos.Nilo]]</f>
        <v>0</v>
      </c>
      <c r="AB655"/>
      <c r="AC655"/>
      <c r="AD655"/>
      <c r="AE655"/>
      <c r="AF655"/>
      <c r="AG655"/>
      <c r="AH655"/>
      <c r="AI655"/>
    </row>
    <row r="656" spans="1:35" x14ac:dyDescent="0.25">
      <c r="A656" t="s">
        <v>391</v>
      </c>
      <c r="B656" t="s">
        <v>436</v>
      </c>
      <c r="C656" t="s">
        <v>392</v>
      </c>
      <c r="D656" t="s">
        <v>751</v>
      </c>
      <c r="E656">
        <v>8255185</v>
      </c>
      <c r="F656" t="s">
        <v>115</v>
      </c>
      <c r="G656" t="s">
        <v>22</v>
      </c>
      <c r="H656" t="s">
        <v>23</v>
      </c>
      <c r="I656" s="1"/>
      <c r="J656" s="1">
        <v>44393</v>
      </c>
      <c r="K656" s="11">
        <f>+Excel_519CONDOR[[#This Row],[Fx.r]]</f>
        <v>44393</v>
      </c>
      <c r="L656" s="1">
        <v>44396</v>
      </c>
      <c r="M656" s="1"/>
      <c r="N656" s="1">
        <v>44426</v>
      </c>
      <c r="O656" s="1">
        <v>44438</v>
      </c>
      <c r="P656" s="1" t="s">
        <v>24</v>
      </c>
      <c r="Q656" t="s">
        <v>24</v>
      </c>
      <c r="R656" t="s">
        <v>25</v>
      </c>
      <c r="S656" t="s">
        <v>3646</v>
      </c>
      <c r="T656" s="5">
        <v>13.18970000743866</v>
      </c>
      <c r="U656" s="5">
        <v>0</v>
      </c>
      <c r="V656" s="5">
        <v>6</v>
      </c>
      <c r="W656" s="5">
        <v>19.18970000743866</v>
      </c>
      <c r="X656" s="6">
        <f>+Excel_519CONDOR[[#This Row],[Ptos.Total]]-Excel_519CONDOR[[#This Row],[Ptos.PO]]</f>
        <v>-7.8301999925613401</v>
      </c>
      <c r="Y656" s="6">
        <v>27.0199</v>
      </c>
      <c r="Z656" s="6">
        <v>27.019900000000003</v>
      </c>
      <c r="AA656" s="5">
        <f>+Excel_519CONDOR[[#This Row],[Ptos.Total]]-Excel_519CONDOR[[#This Row],[Ptos.Nilo]]</f>
        <v>-7.8301999925613437</v>
      </c>
      <c r="AB656"/>
      <c r="AC656"/>
      <c r="AD656"/>
      <c r="AE656"/>
      <c r="AF656"/>
      <c r="AG656"/>
      <c r="AH656"/>
      <c r="AI656"/>
    </row>
    <row r="657" spans="1:35" x14ac:dyDescent="0.25">
      <c r="A657" t="s">
        <v>391</v>
      </c>
      <c r="B657" t="s">
        <v>79</v>
      </c>
      <c r="C657" t="s">
        <v>392</v>
      </c>
      <c r="D657" t="s">
        <v>752</v>
      </c>
      <c r="E657">
        <v>8154284</v>
      </c>
      <c r="F657" t="s">
        <v>569</v>
      </c>
      <c r="G657" t="s">
        <v>29</v>
      </c>
      <c r="H657" t="s">
        <v>30</v>
      </c>
      <c r="I657" s="1">
        <v>44393</v>
      </c>
      <c r="J657" s="1">
        <v>44403</v>
      </c>
      <c r="K657" s="11">
        <f>+Excel_519CONDOR[[#This Row],[Fx.r]]</f>
        <v>44403</v>
      </c>
      <c r="L657" s="1">
        <v>44463</v>
      </c>
      <c r="M657" s="1"/>
      <c r="N657" s="1">
        <v>44641</v>
      </c>
      <c r="O657" s="1">
        <v>44652</v>
      </c>
      <c r="P657" s="1" t="s">
        <v>24</v>
      </c>
      <c r="Q657" t="s">
        <v>24</v>
      </c>
      <c r="R657" t="s">
        <v>25</v>
      </c>
      <c r="S657" t="s">
        <v>3635</v>
      </c>
      <c r="T657" s="5">
        <v>78.683499090373516</v>
      </c>
      <c r="U657" s="5">
        <v>0</v>
      </c>
      <c r="V657" s="5">
        <v>21.551000356674194</v>
      </c>
      <c r="W657" s="5">
        <v>100.23449944704771</v>
      </c>
      <c r="X657" s="6">
        <f>+Excel_519CONDOR[[#This Row],[Ptos.Total]]-Excel_519CONDOR[[#This Row],[Ptos.PO]]</f>
        <v>-49.765209552952314</v>
      </c>
      <c r="Y657" s="6">
        <v>149.99970900000002</v>
      </c>
      <c r="Z657" s="6">
        <v>149.99970900000005</v>
      </c>
      <c r="AA657" s="5">
        <f>+Excel_519CONDOR[[#This Row],[Ptos.Total]]-Excel_519CONDOR[[#This Row],[Ptos.Nilo]]</f>
        <v>-49.765209552952342</v>
      </c>
      <c r="AB657"/>
      <c r="AC657"/>
      <c r="AD657"/>
      <c r="AE657"/>
      <c r="AF657"/>
      <c r="AG657"/>
      <c r="AH657"/>
      <c r="AI657"/>
    </row>
    <row r="658" spans="1:35" x14ac:dyDescent="0.25">
      <c r="A658" t="s">
        <v>391</v>
      </c>
      <c r="B658" t="s">
        <v>79</v>
      </c>
      <c r="C658" t="s">
        <v>392</v>
      </c>
      <c r="D658" t="s">
        <v>753</v>
      </c>
      <c r="E658">
        <v>8154319</v>
      </c>
      <c r="F658" t="s">
        <v>83</v>
      </c>
      <c r="G658" t="s">
        <v>22</v>
      </c>
      <c r="H658" t="s">
        <v>23</v>
      </c>
      <c r="I658" s="1">
        <v>44393</v>
      </c>
      <c r="J658" s="1">
        <v>44403</v>
      </c>
      <c r="K658" s="11">
        <f>+Excel_519CONDOR[[#This Row],[Fx.r]]</f>
        <v>44403</v>
      </c>
      <c r="L658" s="1">
        <v>44427</v>
      </c>
      <c r="M658" s="1"/>
      <c r="N658" s="1">
        <v>44681</v>
      </c>
      <c r="O658" s="1">
        <v>44698</v>
      </c>
      <c r="P658" s="1" t="s">
        <v>24</v>
      </c>
      <c r="Q658" t="s">
        <v>24</v>
      </c>
      <c r="R658" t="s">
        <v>25</v>
      </c>
      <c r="S658" t="s">
        <v>3631</v>
      </c>
      <c r="T658" s="5">
        <v>75.114101931452751</v>
      </c>
      <c r="U658" s="5">
        <v>0</v>
      </c>
      <c r="V658" s="5">
        <v>12.060500144958496</v>
      </c>
      <c r="W658" s="5">
        <v>87.174602076411247</v>
      </c>
      <c r="X658" s="6">
        <f>+Excel_519CONDOR[[#This Row],[Ptos.Total]]-Excel_519CONDOR[[#This Row],[Ptos.PO]]</f>
        <v>-4.2823649254941358</v>
      </c>
      <c r="Y658" s="6">
        <v>91.456967001905383</v>
      </c>
      <c r="Z658" s="6">
        <v>91.456964999999983</v>
      </c>
      <c r="AA658" s="5">
        <f>+Excel_519CONDOR[[#This Row],[Ptos.Total]]-Excel_519CONDOR[[#This Row],[Ptos.Nilo]]</f>
        <v>-4.2823629235887353</v>
      </c>
      <c r="AB658"/>
      <c r="AC658"/>
      <c r="AD658"/>
      <c r="AE658"/>
      <c r="AF658"/>
      <c r="AG658"/>
      <c r="AH658"/>
      <c r="AI658"/>
    </row>
    <row r="659" spans="1:35" x14ac:dyDescent="0.25">
      <c r="A659" t="s">
        <v>391</v>
      </c>
      <c r="B659" t="s">
        <v>79</v>
      </c>
      <c r="C659" t="s">
        <v>392</v>
      </c>
      <c r="D659" t="s">
        <v>754</v>
      </c>
      <c r="E659">
        <v>8154321</v>
      </c>
      <c r="F659" t="s">
        <v>83</v>
      </c>
      <c r="G659" t="s">
        <v>22</v>
      </c>
      <c r="H659" t="s">
        <v>23</v>
      </c>
      <c r="I659" s="1">
        <v>44393</v>
      </c>
      <c r="J659" s="1">
        <v>44405</v>
      </c>
      <c r="K659" s="11">
        <f>+Excel_519CONDOR[[#This Row],[Fx.r]]</f>
        <v>44405</v>
      </c>
      <c r="L659" s="1">
        <v>44418</v>
      </c>
      <c r="M659" s="1"/>
      <c r="N659" s="1">
        <v>44681</v>
      </c>
      <c r="O659" s="1">
        <v>44698</v>
      </c>
      <c r="P659" s="1" t="s">
        <v>24</v>
      </c>
      <c r="Q659" t="s">
        <v>24</v>
      </c>
      <c r="R659" t="s">
        <v>25</v>
      </c>
      <c r="S659" t="s">
        <v>3631</v>
      </c>
      <c r="T659" s="5">
        <v>81.23569855093956</v>
      </c>
      <c r="U659" s="5">
        <v>0</v>
      </c>
      <c r="V659" s="5">
        <v>18.387500286102295</v>
      </c>
      <c r="W659" s="5">
        <v>99.623198837041855</v>
      </c>
      <c r="X659" s="6">
        <f>+Excel_519CONDOR[[#This Row],[Ptos.Total]]-Excel_519CONDOR[[#This Row],[Ptos.PO]]</f>
        <v>-21.965691371717426</v>
      </c>
      <c r="Y659" s="6">
        <v>121.58889020875928</v>
      </c>
      <c r="Z659" s="6">
        <v>121.58888999999998</v>
      </c>
      <c r="AA659" s="5">
        <f>+Excel_519CONDOR[[#This Row],[Ptos.Total]]-Excel_519CONDOR[[#This Row],[Ptos.Nilo]]</f>
        <v>-21.965691162958123</v>
      </c>
      <c r="AB659"/>
      <c r="AC659"/>
      <c r="AD659"/>
      <c r="AE659"/>
      <c r="AF659"/>
      <c r="AG659"/>
      <c r="AH659"/>
      <c r="AI659"/>
    </row>
    <row r="660" spans="1:35" x14ac:dyDescent="0.25">
      <c r="A660" t="s">
        <v>391</v>
      </c>
      <c r="B660" t="s">
        <v>79</v>
      </c>
      <c r="C660" t="s">
        <v>392</v>
      </c>
      <c r="D660" t="s">
        <v>755</v>
      </c>
      <c r="E660">
        <v>8154346</v>
      </c>
      <c r="F660" t="s">
        <v>83</v>
      </c>
      <c r="G660" t="s">
        <v>22</v>
      </c>
      <c r="H660" t="s">
        <v>23</v>
      </c>
      <c r="I660" s="1">
        <v>44393</v>
      </c>
      <c r="J660" s="1">
        <v>44403</v>
      </c>
      <c r="K660" s="11">
        <f>+Excel_519CONDOR[[#This Row],[Fx.r]]</f>
        <v>44403</v>
      </c>
      <c r="L660" s="1">
        <v>44414</v>
      </c>
      <c r="M660" s="1"/>
      <c r="N660" s="1">
        <v>44749</v>
      </c>
      <c r="O660" s="1">
        <v>44768</v>
      </c>
      <c r="P660" s="1" t="s">
        <v>24</v>
      </c>
      <c r="Q660" t="s">
        <v>24</v>
      </c>
      <c r="R660" t="s">
        <v>25</v>
      </c>
      <c r="S660" t="s">
        <v>3642</v>
      </c>
      <c r="T660" s="5">
        <v>62.308002293109894</v>
      </c>
      <c r="U660" s="5">
        <v>0</v>
      </c>
      <c r="V660" s="5">
        <v>8.8970000743865967</v>
      </c>
      <c r="W660" s="5">
        <v>71.20500236749649</v>
      </c>
      <c r="X660" s="6">
        <f>+Excel_519CONDOR[[#This Row],[Ptos.Total]]-Excel_519CONDOR[[#This Row],[Ptos.PO]]</f>
        <v>-30.12480591154663</v>
      </c>
      <c r="Y660" s="6">
        <v>101.32980827904312</v>
      </c>
      <c r="Z660" s="6">
        <v>99.098945999999984</v>
      </c>
      <c r="AA660" s="5">
        <f>+Excel_519CONDOR[[#This Row],[Ptos.Total]]-Excel_519CONDOR[[#This Row],[Ptos.Nilo]]</f>
        <v>-27.893943632503493</v>
      </c>
      <c r="AB660"/>
      <c r="AC660"/>
      <c r="AD660"/>
      <c r="AE660"/>
      <c r="AF660"/>
      <c r="AG660"/>
      <c r="AH660"/>
      <c r="AI660"/>
    </row>
    <row r="661" spans="1:35" x14ac:dyDescent="0.25">
      <c r="A661" t="s">
        <v>391</v>
      </c>
      <c r="B661" t="s">
        <v>79</v>
      </c>
      <c r="C661" t="s">
        <v>392</v>
      </c>
      <c r="D661" t="s">
        <v>756</v>
      </c>
      <c r="E661">
        <v>8154351</v>
      </c>
      <c r="F661" t="s">
        <v>83</v>
      </c>
      <c r="G661" t="s">
        <v>22</v>
      </c>
      <c r="H661" t="s">
        <v>23</v>
      </c>
      <c r="I661" s="1">
        <v>44393</v>
      </c>
      <c r="J661" s="1">
        <v>44405</v>
      </c>
      <c r="K661" s="11">
        <f>+Excel_519CONDOR[[#This Row],[Fx.r]]</f>
        <v>44405</v>
      </c>
      <c r="L661" s="1">
        <v>44414</v>
      </c>
      <c r="M661" s="1"/>
      <c r="N661" s="1">
        <v>44746</v>
      </c>
      <c r="O661" s="1">
        <v>44782</v>
      </c>
      <c r="P661" s="1" t="s">
        <v>24</v>
      </c>
      <c r="Q661" t="s">
        <v>24</v>
      </c>
      <c r="R661" t="s">
        <v>25</v>
      </c>
      <c r="S661" t="s">
        <v>3642</v>
      </c>
      <c r="T661" s="5">
        <v>237.79650169610977</v>
      </c>
      <c r="U661" s="5">
        <v>0</v>
      </c>
      <c r="V661" s="5">
        <v>37.368500709533691</v>
      </c>
      <c r="W661" s="5">
        <v>275.16500240564346</v>
      </c>
      <c r="X661" s="6">
        <f>+Excel_519CONDOR[[#This Row],[Ptos.Total]]-Excel_519CONDOR[[#This Row],[Ptos.PO]]</f>
        <v>-121.19642297253114</v>
      </c>
      <c r="Y661" s="6">
        <v>396.3614253781746</v>
      </c>
      <c r="Z661" s="6">
        <v>392.54332000000028</v>
      </c>
      <c r="AA661" s="5">
        <f>+Excel_519CONDOR[[#This Row],[Ptos.Total]]-Excel_519CONDOR[[#This Row],[Ptos.Nilo]]</f>
        <v>-117.37831759435682</v>
      </c>
      <c r="AB661"/>
      <c r="AC661"/>
      <c r="AD661"/>
      <c r="AE661"/>
      <c r="AF661"/>
      <c r="AG661"/>
      <c r="AH661"/>
      <c r="AI661"/>
    </row>
    <row r="662" spans="1:35" x14ac:dyDescent="0.25">
      <c r="A662" t="s">
        <v>391</v>
      </c>
      <c r="B662" t="s">
        <v>79</v>
      </c>
      <c r="C662" t="s">
        <v>392</v>
      </c>
      <c r="D662" t="s">
        <v>757</v>
      </c>
      <c r="E662">
        <v>1956252</v>
      </c>
      <c r="F662" t="s">
        <v>121</v>
      </c>
      <c r="G662" t="s">
        <v>22</v>
      </c>
      <c r="H662" t="s">
        <v>23</v>
      </c>
      <c r="I662" s="1">
        <v>44439</v>
      </c>
      <c r="J662" s="1">
        <v>44435</v>
      </c>
      <c r="K662" s="11">
        <f>+Excel_519CONDOR[[#This Row],[Fx.r]]</f>
        <v>44435</v>
      </c>
      <c r="L662" s="1">
        <v>44760</v>
      </c>
      <c r="M662" s="1"/>
      <c r="N662" s="1">
        <v>44930</v>
      </c>
      <c r="O662" s="1">
        <v>44939</v>
      </c>
      <c r="P662" s="1" t="s">
        <v>24</v>
      </c>
      <c r="Q662" t="s">
        <v>24</v>
      </c>
      <c r="R662" t="s">
        <v>24</v>
      </c>
      <c r="S662" t="s">
        <v>3641</v>
      </c>
      <c r="T662" s="5">
        <v>21.40000020340085</v>
      </c>
      <c r="U662" s="5">
        <v>4.7099998593330383</v>
      </c>
      <c r="V662" s="5">
        <v>16.460000157356262</v>
      </c>
      <c r="W662" s="5">
        <v>42.570000220090151</v>
      </c>
      <c r="X662" s="6">
        <f>+Excel_519CONDOR[[#This Row],[Ptos.Total]]-Excel_519CONDOR[[#This Row],[Ptos.PO]]</f>
        <v>-8.1233287913539343</v>
      </c>
      <c r="Y662" s="6">
        <v>50.693329011444085</v>
      </c>
      <c r="Z662" s="6">
        <v>50.693328999999999</v>
      </c>
      <c r="AA662" s="5">
        <f>+Excel_519CONDOR[[#This Row],[Ptos.Total]]-Excel_519CONDOR[[#This Row],[Ptos.Nilo]]</f>
        <v>-8.1233287799098477</v>
      </c>
      <c r="AB662"/>
      <c r="AC662"/>
      <c r="AD662"/>
      <c r="AE662"/>
      <c r="AF662"/>
      <c r="AG662"/>
      <c r="AH662"/>
      <c r="AI662"/>
    </row>
    <row r="663" spans="1:35" x14ac:dyDescent="0.25">
      <c r="A663" t="s">
        <v>391</v>
      </c>
      <c r="B663" t="s">
        <v>79</v>
      </c>
      <c r="C663" t="s">
        <v>392</v>
      </c>
      <c r="D663" t="s">
        <v>758</v>
      </c>
      <c r="E663">
        <v>1956213</v>
      </c>
      <c r="F663" t="s">
        <v>121</v>
      </c>
      <c r="G663" t="s">
        <v>22</v>
      </c>
      <c r="H663" t="s">
        <v>23</v>
      </c>
      <c r="I663" s="1">
        <v>44439</v>
      </c>
      <c r="J663" s="1">
        <v>44431</v>
      </c>
      <c r="K663" s="11">
        <f>+Excel_519CONDOR[[#This Row],[Fx.r]]</f>
        <v>44431</v>
      </c>
      <c r="L663" s="1">
        <v>44659</v>
      </c>
      <c r="M663" s="1"/>
      <c r="N663" s="1">
        <v>44694</v>
      </c>
      <c r="O663" s="1">
        <v>44715</v>
      </c>
      <c r="P663" s="1" t="s">
        <v>24</v>
      </c>
      <c r="Q663" t="s">
        <v>24</v>
      </c>
      <c r="R663" t="s">
        <v>24</v>
      </c>
      <c r="S663" t="s">
        <v>3641</v>
      </c>
      <c r="T663" s="5">
        <v>31.020000375807285</v>
      </c>
      <c r="U663" s="5">
        <v>8.7199997305870056</v>
      </c>
      <c r="V663" s="5">
        <v>21.520000219345093</v>
      </c>
      <c r="W663" s="5">
        <v>61.260000325739384</v>
      </c>
      <c r="X663" s="6">
        <f>+Excel_519CONDOR[[#This Row],[Ptos.Total]]-Excel_519CONDOR[[#This Row],[Ptos.PO]]</f>
        <v>7.3894323657937093</v>
      </c>
      <c r="Y663" s="6">
        <v>53.870567959945674</v>
      </c>
      <c r="Z663" s="6">
        <v>53.870567999999999</v>
      </c>
      <c r="AA663" s="5">
        <f>+Excel_519CONDOR[[#This Row],[Ptos.Total]]-Excel_519CONDOR[[#This Row],[Ptos.Nilo]]</f>
        <v>7.389432325739385</v>
      </c>
      <c r="AB663"/>
      <c r="AC663"/>
      <c r="AD663"/>
      <c r="AE663"/>
      <c r="AF663"/>
      <c r="AG663"/>
      <c r="AH663"/>
      <c r="AI663"/>
    </row>
    <row r="664" spans="1:35" x14ac:dyDescent="0.25">
      <c r="A664" t="s">
        <v>391</v>
      </c>
      <c r="B664" t="s">
        <v>79</v>
      </c>
      <c r="C664" t="s">
        <v>392</v>
      </c>
      <c r="D664" t="s">
        <v>759</v>
      </c>
      <c r="E664">
        <v>1955884</v>
      </c>
      <c r="F664" t="s">
        <v>121</v>
      </c>
      <c r="G664" t="s">
        <v>22</v>
      </c>
      <c r="H664" t="s">
        <v>23</v>
      </c>
      <c r="I664" s="1">
        <v>44572</v>
      </c>
      <c r="J664" s="1">
        <v>44550</v>
      </c>
      <c r="K664" s="11">
        <f>+Excel_519CONDOR[[#This Row],[Fx.r]]</f>
        <v>44550</v>
      </c>
      <c r="L664" s="1">
        <v>44711</v>
      </c>
      <c r="M664" s="1"/>
      <c r="N664" s="1">
        <v>44865</v>
      </c>
      <c r="O664" s="1">
        <v>44889</v>
      </c>
      <c r="P664" s="1" t="s">
        <v>24</v>
      </c>
      <c r="Q664" t="s">
        <v>24</v>
      </c>
      <c r="R664" t="s">
        <v>24</v>
      </c>
      <c r="S664" t="s">
        <v>3646</v>
      </c>
      <c r="T664" s="5">
        <v>28.699999902397394</v>
      </c>
      <c r="U664" s="5">
        <v>4.7099998593330383</v>
      </c>
      <c r="V664" s="5">
        <v>17.320000171661377</v>
      </c>
      <c r="W664" s="5">
        <v>50.729999933391809</v>
      </c>
      <c r="X664" s="6">
        <f>+Excel_519CONDOR[[#This Row],[Ptos.Total]]-Excel_519CONDOR[[#This Row],[Ptos.PO]]</f>
        <v>-2.0115230666081843</v>
      </c>
      <c r="Y664" s="6">
        <v>52.741522999999994</v>
      </c>
      <c r="Z664" s="6">
        <v>52.710062999999998</v>
      </c>
      <c r="AA664" s="5">
        <f>+Excel_519CONDOR[[#This Row],[Ptos.Total]]-Excel_519CONDOR[[#This Row],[Ptos.Nilo]]</f>
        <v>-1.9800630666081886</v>
      </c>
      <c r="AB664"/>
      <c r="AC664"/>
      <c r="AD664"/>
      <c r="AE664"/>
      <c r="AF664"/>
      <c r="AG664"/>
      <c r="AH664"/>
      <c r="AI664"/>
    </row>
    <row r="665" spans="1:35" x14ac:dyDescent="0.25">
      <c r="A665" t="s">
        <v>391</v>
      </c>
      <c r="B665" t="s">
        <v>79</v>
      </c>
      <c r="C665" t="s">
        <v>392</v>
      </c>
      <c r="D665" t="s">
        <v>760</v>
      </c>
      <c r="E665">
        <v>1955882</v>
      </c>
      <c r="F665" t="s">
        <v>707</v>
      </c>
      <c r="G665" t="s">
        <v>70</v>
      </c>
      <c r="H665" t="s">
        <v>71</v>
      </c>
      <c r="I665" s="1">
        <v>44439</v>
      </c>
      <c r="J665" s="1">
        <v>44431</v>
      </c>
      <c r="K665" s="11">
        <f>+Excel_519CONDOR[[#This Row],[Fx.r]]</f>
        <v>44431</v>
      </c>
      <c r="L665" s="1">
        <v>44442</v>
      </c>
      <c r="M665" s="1"/>
      <c r="N665" s="1">
        <v>44520</v>
      </c>
      <c r="O665" s="1">
        <v>44614</v>
      </c>
      <c r="P665" s="1" t="s">
        <v>24</v>
      </c>
      <c r="Q665" t="s">
        <v>24</v>
      </c>
      <c r="R665" t="s">
        <v>24</v>
      </c>
      <c r="S665" t="s">
        <v>3646</v>
      </c>
      <c r="T665" s="5">
        <v>25.050000172108412</v>
      </c>
      <c r="U665" s="5">
        <v>4.7099998593330383</v>
      </c>
      <c r="V665" s="5">
        <v>16.460000157356262</v>
      </c>
      <c r="W665" s="5">
        <v>46.220000188797712</v>
      </c>
      <c r="X665" s="6">
        <f>+Excel_519CONDOR[[#This Row],[Ptos.Total]]-Excel_519CONDOR[[#This Row],[Ptos.PO]]</f>
        <v>36.338900205963846</v>
      </c>
      <c r="Y665" s="6">
        <v>9.8810999828338684</v>
      </c>
      <c r="Z665" s="6">
        <v>9.8811</v>
      </c>
      <c r="AA665" s="5">
        <f>+Excel_519CONDOR[[#This Row],[Ptos.Total]]-Excel_519CONDOR[[#This Row],[Ptos.Nilo]]</f>
        <v>36.338900188797709</v>
      </c>
      <c r="AB665"/>
      <c r="AC665"/>
      <c r="AD665"/>
      <c r="AE665"/>
      <c r="AF665"/>
      <c r="AG665"/>
      <c r="AH665"/>
      <c r="AI665"/>
    </row>
    <row r="666" spans="1:35" x14ac:dyDescent="0.25">
      <c r="A666" t="s">
        <v>391</v>
      </c>
      <c r="B666" t="s">
        <v>79</v>
      </c>
      <c r="C666" t="s">
        <v>392</v>
      </c>
      <c r="D666" t="s">
        <v>761</v>
      </c>
      <c r="E666">
        <v>1955853</v>
      </c>
      <c r="F666" t="s">
        <v>121</v>
      </c>
      <c r="G666" t="s">
        <v>22</v>
      </c>
      <c r="H666" t="s">
        <v>23</v>
      </c>
      <c r="I666" s="1">
        <v>44431</v>
      </c>
      <c r="J666" s="1">
        <v>44425</v>
      </c>
      <c r="K666" s="11">
        <f>+Excel_519CONDOR[[#This Row],[Fx.r]]</f>
        <v>44425</v>
      </c>
      <c r="L666" s="1">
        <v>44463</v>
      </c>
      <c r="M666" s="1"/>
      <c r="N666" s="1">
        <v>44530</v>
      </c>
      <c r="O666" s="1">
        <v>44544</v>
      </c>
      <c r="P666" s="1" t="s">
        <v>24</v>
      </c>
      <c r="Q666" t="s">
        <v>24</v>
      </c>
      <c r="R666" t="s">
        <v>24</v>
      </c>
      <c r="S666" t="s">
        <v>3638</v>
      </c>
      <c r="T666" s="5">
        <v>48.659999383613467</v>
      </c>
      <c r="U666" s="5">
        <v>4.7099998593330383</v>
      </c>
      <c r="V666" s="5">
        <v>17.340000152587891</v>
      </c>
      <c r="W666" s="5">
        <v>70.709999395534396</v>
      </c>
      <c r="X666" s="6">
        <f>+Excel_519CONDOR[[#This Row],[Ptos.Total]]-Excel_519CONDOR[[#This Row],[Ptos.PO]]</f>
        <v>27.102199159166219</v>
      </c>
      <c r="Y666" s="6">
        <v>43.607800236368178</v>
      </c>
      <c r="Z666" s="6">
        <v>43.827800000000003</v>
      </c>
      <c r="AA666" s="5">
        <f>+Excel_519CONDOR[[#This Row],[Ptos.Total]]-Excel_519CONDOR[[#This Row],[Ptos.Nilo]]</f>
        <v>26.882199395534393</v>
      </c>
      <c r="AB666"/>
      <c r="AC666"/>
      <c r="AD666"/>
      <c r="AE666"/>
      <c r="AF666"/>
      <c r="AG666"/>
      <c r="AH666"/>
      <c r="AI666"/>
    </row>
    <row r="667" spans="1:35" x14ac:dyDescent="0.25">
      <c r="A667" t="s">
        <v>391</v>
      </c>
      <c r="B667" t="s">
        <v>79</v>
      </c>
      <c r="C667" t="s">
        <v>392</v>
      </c>
      <c r="D667" t="s">
        <v>762</v>
      </c>
      <c r="E667">
        <v>1955846</v>
      </c>
      <c r="F667" t="s">
        <v>739</v>
      </c>
      <c r="G667" t="s">
        <v>70</v>
      </c>
      <c r="H667" t="s">
        <v>71</v>
      </c>
      <c r="I667" s="1">
        <v>44439</v>
      </c>
      <c r="J667" s="1">
        <v>44431</v>
      </c>
      <c r="K667" s="11">
        <f>+Excel_519CONDOR[[#This Row],[Fx.r]]</f>
        <v>44431</v>
      </c>
      <c r="L667" s="1">
        <v>44442</v>
      </c>
      <c r="M667" s="1"/>
      <c r="N667" s="1">
        <v>44520</v>
      </c>
      <c r="O667" s="1">
        <v>44539</v>
      </c>
      <c r="P667" s="1" t="s">
        <v>24</v>
      </c>
      <c r="Q667" t="s">
        <v>24</v>
      </c>
      <c r="R667" t="s">
        <v>24</v>
      </c>
      <c r="S667" t="s">
        <v>3646</v>
      </c>
      <c r="T667" s="5">
        <v>27.450000267475843</v>
      </c>
      <c r="U667" s="5">
        <v>4.7099998593330383</v>
      </c>
      <c r="V667" s="5">
        <v>16.460000157356262</v>
      </c>
      <c r="W667" s="5">
        <v>48.620000284165144</v>
      </c>
      <c r="X667" s="6">
        <f>+Excel_519CONDOR[[#This Row],[Ptos.Total]]-Excel_519CONDOR[[#This Row],[Ptos.PO]]</f>
        <v>34.86290030133128</v>
      </c>
      <c r="Y667" s="6">
        <v>13.757099982833868</v>
      </c>
      <c r="Z667" s="6">
        <v>13.757099999999999</v>
      </c>
      <c r="AA667" s="5">
        <f>+Excel_519CONDOR[[#This Row],[Ptos.Total]]-Excel_519CONDOR[[#This Row],[Ptos.Nilo]]</f>
        <v>34.862900284165143</v>
      </c>
      <c r="AB667"/>
      <c r="AC667"/>
      <c r="AD667"/>
      <c r="AE667"/>
      <c r="AF667"/>
      <c r="AG667"/>
      <c r="AH667"/>
      <c r="AI667"/>
    </row>
    <row r="668" spans="1:35" x14ac:dyDescent="0.25">
      <c r="A668" t="s">
        <v>391</v>
      </c>
      <c r="B668" t="s">
        <v>79</v>
      </c>
      <c r="C668" t="s">
        <v>392</v>
      </c>
      <c r="D668" t="s">
        <v>763</v>
      </c>
      <c r="E668">
        <v>1956258</v>
      </c>
      <c r="F668" t="s">
        <v>121</v>
      </c>
      <c r="G668" t="s">
        <v>22</v>
      </c>
      <c r="H668" t="s">
        <v>23</v>
      </c>
      <c r="I668" s="1">
        <v>44474</v>
      </c>
      <c r="J668" s="1">
        <v>44465</v>
      </c>
      <c r="K668" s="11">
        <f>+Excel_519CONDOR[[#This Row],[Fx.r]]</f>
        <v>44465</v>
      </c>
      <c r="L668" s="1">
        <v>44623</v>
      </c>
      <c r="M668" s="1"/>
      <c r="N668" s="1">
        <v>44690</v>
      </c>
      <c r="O668" s="1">
        <v>44714</v>
      </c>
      <c r="P668" s="1" t="s">
        <v>24</v>
      </c>
      <c r="Q668" t="s">
        <v>24</v>
      </c>
      <c r="R668" t="s">
        <v>24</v>
      </c>
      <c r="S668" t="s">
        <v>3638</v>
      </c>
      <c r="T668" s="5">
        <v>83.84999992698431</v>
      </c>
      <c r="U668" s="5">
        <v>8.7199997305870056</v>
      </c>
      <c r="V668" s="5">
        <v>22.780000329017639</v>
      </c>
      <c r="W668" s="5">
        <v>115.34999998658895</v>
      </c>
      <c r="X668" s="6">
        <f>+Excel_519CONDOR[[#This Row],[Ptos.Total]]-Excel_519CONDOR[[#This Row],[Ptos.PO]]</f>
        <v>44.541473872148032</v>
      </c>
      <c r="Y668" s="6">
        <v>70.808526114440923</v>
      </c>
      <c r="Z668" s="6">
        <v>70.808526000000001</v>
      </c>
      <c r="AA668" s="5">
        <f>+Excel_519CONDOR[[#This Row],[Ptos.Total]]-Excel_519CONDOR[[#This Row],[Ptos.Nilo]]</f>
        <v>44.541473986588954</v>
      </c>
      <c r="AB668"/>
      <c r="AC668"/>
      <c r="AD668"/>
      <c r="AE668"/>
      <c r="AF668"/>
      <c r="AG668"/>
      <c r="AH668"/>
      <c r="AI668"/>
    </row>
    <row r="669" spans="1:35" x14ac:dyDescent="0.25">
      <c r="A669" t="s">
        <v>391</v>
      </c>
      <c r="B669" t="s">
        <v>79</v>
      </c>
      <c r="C669" t="s">
        <v>392</v>
      </c>
      <c r="D669" t="s">
        <v>764</v>
      </c>
      <c r="E669">
        <v>1956256</v>
      </c>
      <c r="F669" t="s">
        <v>121</v>
      </c>
      <c r="G669" t="s">
        <v>22</v>
      </c>
      <c r="H669" t="s">
        <v>23</v>
      </c>
      <c r="I669" s="1">
        <v>44571</v>
      </c>
      <c r="J669" s="1">
        <v>44570</v>
      </c>
      <c r="K669" s="11">
        <f>+Excel_519CONDOR[[#This Row],[Fx.r]]</f>
        <v>44570</v>
      </c>
      <c r="L669" s="1">
        <v>44676</v>
      </c>
      <c r="M669" s="1"/>
      <c r="N669" s="1">
        <v>44694</v>
      </c>
      <c r="O669" s="1">
        <v>44715</v>
      </c>
      <c r="P669" s="1" t="s">
        <v>24</v>
      </c>
      <c r="Q669" t="s">
        <v>24</v>
      </c>
      <c r="R669" t="s">
        <v>24</v>
      </c>
      <c r="S669" t="s">
        <v>3641</v>
      </c>
      <c r="T669" s="5">
        <v>208.79000212997198</v>
      </c>
      <c r="U669" s="5">
        <v>52.829998314380646</v>
      </c>
      <c r="V669" s="5">
        <v>19.969399062706543</v>
      </c>
      <c r="W669" s="5">
        <v>281.58939950705917</v>
      </c>
      <c r="X669" s="6">
        <f>+Excel_519CONDOR[[#This Row],[Ptos.Total]]-Excel_519CONDOR[[#This Row],[Ptos.PO]]</f>
        <v>-86.425269492940856</v>
      </c>
      <c r="Y669" s="6">
        <v>368.01466900000003</v>
      </c>
      <c r="Z669" s="6">
        <v>368.01466899999991</v>
      </c>
      <c r="AA669" s="5">
        <f>+Excel_519CONDOR[[#This Row],[Ptos.Total]]-Excel_519CONDOR[[#This Row],[Ptos.Nilo]]</f>
        <v>-86.425269492940743</v>
      </c>
      <c r="AB669"/>
      <c r="AC669"/>
      <c r="AD669"/>
      <c r="AE669"/>
      <c r="AF669"/>
      <c r="AG669"/>
      <c r="AH669"/>
      <c r="AI669"/>
    </row>
    <row r="670" spans="1:35" x14ac:dyDescent="0.25">
      <c r="A670" t="s">
        <v>391</v>
      </c>
      <c r="B670" t="s">
        <v>79</v>
      </c>
      <c r="C670" t="s">
        <v>392</v>
      </c>
      <c r="D670" t="s">
        <v>765</v>
      </c>
      <c r="E670">
        <v>1956885</v>
      </c>
      <c r="F670" t="s">
        <v>620</v>
      </c>
      <c r="G670" t="s">
        <v>22</v>
      </c>
      <c r="H670" t="s">
        <v>23</v>
      </c>
      <c r="I670" s="1">
        <v>44489</v>
      </c>
      <c r="J670" s="1">
        <v>44483</v>
      </c>
      <c r="K670" s="11">
        <f>+Excel_519CONDOR[[#This Row],[Fx.r]]</f>
        <v>44483</v>
      </c>
      <c r="L670" s="1">
        <v>44487</v>
      </c>
      <c r="M670" s="1"/>
      <c r="N670" s="1">
        <v>44490</v>
      </c>
      <c r="O670" s="1">
        <v>44491</v>
      </c>
      <c r="P670" s="1" t="s">
        <v>24</v>
      </c>
      <c r="Q670" t="s">
        <v>24</v>
      </c>
      <c r="R670" t="s">
        <v>24</v>
      </c>
      <c r="S670" t="s">
        <v>25</v>
      </c>
      <c r="T670" s="5">
        <v>0</v>
      </c>
      <c r="U670" s="5">
        <v>0</v>
      </c>
      <c r="V670" s="5">
        <v>0.43999999761581421</v>
      </c>
      <c r="W670" s="5">
        <v>0.43999999761581421</v>
      </c>
      <c r="X670" s="6">
        <f>+Excel_519CONDOR[[#This Row],[Ptos.Total]]-Excel_519CONDOR[[#This Row],[Ptos.PO]]</f>
        <v>-2.384185793236071E-9</v>
      </c>
      <c r="Y670" s="6">
        <v>0.44</v>
      </c>
      <c r="Z670" s="6">
        <v>0.44</v>
      </c>
      <c r="AA670" s="5">
        <f>+Excel_519CONDOR[[#This Row],[Ptos.Total]]-Excel_519CONDOR[[#This Row],[Ptos.Nilo]]</f>
        <v>-2.384185793236071E-9</v>
      </c>
      <c r="AB670"/>
      <c r="AC670"/>
      <c r="AD670"/>
      <c r="AE670"/>
      <c r="AF670"/>
      <c r="AG670"/>
      <c r="AH670"/>
      <c r="AI670"/>
    </row>
    <row r="671" spans="1:35" x14ac:dyDescent="0.25">
      <c r="A671" t="s">
        <v>391</v>
      </c>
      <c r="B671" t="s">
        <v>79</v>
      </c>
      <c r="C671" t="s">
        <v>392</v>
      </c>
      <c r="D671" t="s">
        <v>766</v>
      </c>
      <c r="E671">
        <v>1956557</v>
      </c>
      <c r="F671" t="s">
        <v>121</v>
      </c>
      <c r="G671" t="s">
        <v>22</v>
      </c>
      <c r="H671" t="s">
        <v>23</v>
      </c>
      <c r="I671" s="1">
        <v>44489</v>
      </c>
      <c r="J671" s="1">
        <v>44478</v>
      </c>
      <c r="K671" s="11">
        <f>+Excel_519CONDOR[[#This Row],[Fx.r]]</f>
        <v>44478</v>
      </c>
      <c r="L671" s="1">
        <v>44636</v>
      </c>
      <c r="M671" s="1"/>
      <c r="N671" s="1">
        <v>44715</v>
      </c>
      <c r="O671" s="1">
        <v>44729</v>
      </c>
      <c r="P671" s="1" t="s">
        <v>24</v>
      </c>
      <c r="Q671" t="s">
        <v>24</v>
      </c>
      <c r="R671" t="s">
        <v>24</v>
      </c>
      <c r="S671" t="s">
        <v>3631</v>
      </c>
      <c r="T671" s="5">
        <v>111.03000140562654</v>
      </c>
      <c r="U671" s="5">
        <v>28.769999086856842</v>
      </c>
      <c r="V671" s="5">
        <v>46.820000529289246</v>
      </c>
      <c r="W671" s="5">
        <v>186.62000102177262</v>
      </c>
      <c r="X671" s="6">
        <f>+Excel_519CONDOR[[#This Row],[Ptos.Total]]-Excel_519CONDOR[[#This Row],[Ptos.PO]]</f>
        <v>66.85552670133805</v>
      </c>
      <c r="Y671" s="6">
        <v>119.76447432043457</v>
      </c>
      <c r="Z671" s="6">
        <v>119.76447400000001</v>
      </c>
      <c r="AA671" s="5">
        <f>+Excel_519CONDOR[[#This Row],[Ptos.Total]]-Excel_519CONDOR[[#This Row],[Ptos.Nilo]]</f>
        <v>66.855527021772616</v>
      </c>
      <c r="AB671"/>
      <c r="AC671"/>
      <c r="AD671"/>
      <c r="AE671"/>
      <c r="AF671"/>
      <c r="AG671"/>
      <c r="AH671"/>
      <c r="AI671"/>
    </row>
    <row r="672" spans="1:35" x14ac:dyDescent="0.25">
      <c r="A672" t="s">
        <v>391</v>
      </c>
      <c r="B672" t="s">
        <v>79</v>
      </c>
      <c r="C672" t="s">
        <v>392</v>
      </c>
      <c r="D672" t="s">
        <v>767</v>
      </c>
      <c r="E672">
        <v>1956547</v>
      </c>
      <c r="F672" t="s">
        <v>121</v>
      </c>
      <c r="G672" t="s">
        <v>22</v>
      </c>
      <c r="H672" t="s">
        <v>23</v>
      </c>
      <c r="I672" s="1">
        <v>44449</v>
      </c>
      <c r="J672" s="1">
        <v>44443</v>
      </c>
      <c r="K672" s="11">
        <f>+Excel_519CONDOR[[#This Row],[Fx.r]]</f>
        <v>44443</v>
      </c>
      <c r="L672" s="1">
        <v>44469</v>
      </c>
      <c r="M672" s="1"/>
      <c r="N672" s="1">
        <v>44590</v>
      </c>
      <c r="O672" s="1">
        <v>44620</v>
      </c>
      <c r="P672" s="1" t="s">
        <v>24</v>
      </c>
      <c r="Q672" t="s">
        <v>24</v>
      </c>
      <c r="R672" t="s">
        <v>24</v>
      </c>
      <c r="S672" t="s">
        <v>3643</v>
      </c>
      <c r="T672" s="5">
        <v>28.339999839663506</v>
      </c>
      <c r="U672" s="5">
        <v>4.7099998593330383</v>
      </c>
      <c r="V672" s="5">
        <v>16.460000157356262</v>
      </c>
      <c r="W672" s="5">
        <v>49.509999856352806</v>
      </c>
      <c r="X672" s="6">
        <f>+Excel_519CONDOR[[#This Row],[Ptos.Total]]-Excel_519CONDOR[[#This Row],[Ptos.PO]]</f>
        <v>7.0405498449087105</v>
      </c>
      <c r="Y672" s="6">
        <v>42.469450011444096</v>
      </c>
      <c r="Z672" s="6">
        <v>42.469449999999988</v>
      </c>
      <c r="AA672" s="5">
        <f>+Excel_519CONDOR[[#This Row],[Ptos.Total]]-Excel_519CONDOR[[#This Row],[Ptos.Nilo]]</f>
        <v>7.0405498563528184</v>
      </c>
      <c r="AB672"/>
      <c r="AC672"/>
      <c r="AD672"/>
      <c r="AE672"/>
      <c r="AF672"/>
      <c r="AG672"/>
      <c r="AH672"/>
      <c r="AI672"/>
    </row>
    <row r="673" spans="1:35" x14ac:dyDescent="0.25">
      <c r="A673" t="s">
        <v>391</v>
      </c>
      <c r="B673" t="s">
        <v>79</v>
      </c>
      <c r="C673" t="s">
        <v>392</v>
      </c>
      <c r="D673" t="s">
        <v>768</v>
      </c>
      <c r="E673">
        <v>1956545</v>
      </c>
      <c r="F673" t="s">
        <v>121</v>
      </c>
      <c r="G673" t="s">
        <v>22</v>
      </c>
      <c r="H673" t="s">
        <v>23</v>
      </c>
      <c r="I673" s="1">
        <v>44463</v>
      </c>
      <c r="J673" s="1">
        <v>44458</v>
      </c>
      <c r="K673" s="11">
        <f>+Excel_519CONDOR[[#This Row],[Fx.r]]</f>
        <v>44458</v>
      </c>
      <c r="L673" s="1">
        <v>44469</v>
      </c>
      <c r="M673" s="1"/>
      <c r="N673" s="1">
        <v>44694</v>
      </c>
      <c r="O673" s="1">
        <v>44720</v>
      </c>
      <c r="P673" s="1" t="s">
        <v>24</v>
      </c>
      <c r="Q673" t="s">
        <v>24</v>
      </c>
      <c r="R673" t="s">
        <v>24</v>
      </c>
      <c r="S673" t="s">
        <v>3641</v>
      </c>
      <c r="T673" s="5">
        <v>47.210000697523355</v>
      </c>
      <c r="U673" s="5">
        <v>12.729999601840973</v>
      </c>
      <c r="V673" s="5">
        <v>26.580000281333923</v>
      </c>
      <c r="W673" s="5">
        <v>86.520000580698252</v>
      </c>
      <c r="X673" s="6">
        <f>+Excel_519CONDOR[[#This Row],[Ptos.Total]]-Excel_519CONDOR[[#This Row],[Ptos.PO]]</f>
        <v>1.7628104662573207</v>
      </c>
      <c r="Y673" s="6">
        <v>84.757190114440931</v>
      </c>
      <c r="Z673" s="6">
        <v>84.757189999999994</v>
      </c>
      <c r="AA673" s="5">
        <f>+Excel_519CONDOR[[#This Row],[Ptos.Total]]-Excel_519CONDOR[[#This Row],[Ptos.Nilo]]</f>
        <v>1.7628105806982575</v>
      </c>
      <c r="AB673"/>
      <c r="AC673"/>
      <c r="AD673"/>
      <c r="AE673"/>
      <c r="AF673"/>
      <c r="AG673"/>
      <c r="AH673"/>
      <c r="AI673"/>
    </row>
    <row r="674" spans="1:35" x14ac:dyDescent="0.25">
      <c r="A674" t="s">
        <v>391</v>
      </c>
      <c r="B674" t="s">
        <v>79</v>
      </c>
      <c r="C674" t="s">
        <v>392</v>
      </c>
      <c r="D674" t="s">
        <v>769</v>
      </c>
      <c r="E674">
        <v>1957334</v>
      </c>
      <c r="F674" t="s">
        <v>297</v>
      </c>
      <c r="G674" t="s">
        <v>22</v>
      </c>
      <c r="H674" t="s">
        <v>23</v>
      </c>
      <c r="I674" s="1">
        <v>44532</v>
      </c>
      <c r="J674" s="1">
        <v>44867</v>
      </c>
      <c r="K674" s="11">
        <f>+Excel_519CONDOR[[#This Row],[Fx.r]]</f>
        <v>44867</v>
      </c>
      <c r="L674" s="1">
        <v>44616</v>
      </c>
      <c r="M674" s="1"/>
      <c r="N674" s="1">
        <v>44896</v>
      </c>
      <c r="O674" s="1">
        <v>44897</v>
      </c>
      <c r="P674" s="1" t="s">
        <v>24</v>
      </c>
      <c r="Q674" t="s">
        <v>24</v>
      </c>
      <c r="R674" t="s">
        <v>24</v>
      </c>
      <c r="S674" t="s">
        <v>3641</v>
      </c>
      <c r="T674" s="5">
        <v>313.19000151008368</v>
      </c>
      <c r="U674" s="5">
        <v>40.799998700618744</v>
      </c>
      <c r="V674" s="5">
        <v>62.000000715255737</v>
      </c>
      <c r="W674" s="5">
        <v>415.99000092595816</v>
      </c>
      <c r="X674" s="6">
        <f>+Excel_519CONDOR[[#This Row],[Ptos.Total]]-Excel_519CONDOR[[#This Row],[Ptos.PO]]</f>
        <v>148.73902845102833</v>
      </c>
      <c r="Y674" s="6">
        <v>267.25097247492982</v>
      </c>
      <c r="Z674" s="6">
        <v>267.25097199999999</v>
      </c>
      <c r="AA674" s="5">
        <f>+Excel_519CONDOR[[#This Row],[Ptos.Total]]-Excel_519CONDOR[[#This Row],[Ptos.Nilo]]</f>
        <v>148.73902892595817</v>
      </c>
      <c r="AB674"/>
      <c r="AC674"/>
      <c r="AD674"/>
      <c r="AE674"/>
      <c r="AF674"/>
      <c r="AG674"/>
      <c r="AH674"/>
      <c r="AI674"/>
    </row>
    <row r="675" spans="1:35" x14ac:dyDescent="0.25">
      <c r="A675" t="s">
        <v>391</v>
      </c>
      <c r="B675" t="s">
        <v>79</v>
      </c>
      <c r="C675" t="s">
        <v>392</v>
      </c>
      <c r="D675" t="s">
        <v>770</v>
      </c>
      <c r="E675">
        <v>1956543</v>
      </c>
      <c r="F675" t="s">
        <v>142</v>
      </c>
      <c r="G675" t="s">
        <v>29</v>
      </c>
      <c r="H675" t="s">
        <v>30</v>
      </c>
      <c r="I675" s="1">
        <v>44489</v>
      </c>
      <c r="J675" s="1">
        <v>44479</v>
      </c>
      <c r="K675" s="11">
        <f>+Excel_519CONDOR[[#This Row],[Fx.r]]</f>
        <v>44479</v>
      </c>
      <c r="L675" s="1">
        <v>44641</v>
      </c>
      <c r="M675" s="1"/>
      <c r="N675" s="1">
        <v>44860</v>
      </c>
      <c r="O675" s="1">
        <v>44888</v>
      </c>
      <c r="P675" s="1" t="s">
        <v>24</v>
      </c>
      <c r="Q675" t="s">
        <v>24</v>
      </c>
      <c r="R675" t="s">
        <v>24</v>
      </c>
      <c r="S675" t="s">
        <v>3631</v>
      </c>
      <c r="T675" s="5">
        <v>329.27000214532018</v>
      </c>
      <c r="U675" s="5">
        <v>48.819998443126678</v>
      </c>
      <c r="V675" s="5">
        <v>72.120000839233398</v>
      </c>
      <c r="W675" s="5">
        <v>450.21000142768025</v>
      </c>
      <c r="X675" s="6">
        <f>+Excel_519CONDOR[[#This Row],[Ptos.Total]]-Excel_519CONDOR[[#This Row],[Ptos.PO]]</f>
        <v>224.38828184975358</v>
      </c>
      <c r="Y675" s="6">
        <v>225.82171957792667</v>
      </c>
      <c r="Z675" s="6">
        <v>225.82171900000012</v>
      </c>
      <c r="AA675" s="5">
        <f>+Excel_519CONDOR[[#This Row],[Ptos.Total]]-Excel_519CONDOR[[#This Row],[Ptos.Nilo]]</f>
        <v>224.38828242768014</v>
      </c>
      <c r="AB675"/>
      <c r="AC675"/>
      <c r="AD675"/>
      <c r="AE675"/>
      <c r="AF675"/>
      <c r="AG675"/>
      <c r="AH675"/>
      <c r="AI675"/>
    </row>
    <row r="676" spans="1:35" x14ac:dyDescent="0.25">
      <c r="A676" t="s">
        <v>391</v>
      </c>
      <c r="B676" t="s">
        <v>79</v>
      </c>
      <c r="C676" t="s">
        <v>392</v>
      </c>
      <c r="D676" t="s">
        <v>771</v>
      </c>
      <c r="E676">
        <v>1956288</v>
      </c>
      <c r="F676" t="s">
        <v>739</v>
      </c>
      <c r="G676" t="s">
        <v>70</v>
      </c>
      <c r="H676" t="s">
        <v>71</v>
      </c>
      <c r="I676" s="1">
        <v>44449</v>
      </c>
      <c r="J676" s="1">
        <v>44439</v>
      </c>
      <c r="K676" s="11">
        <f>+Excel_519CONDOR[[#This Row],[Fx.r]]</f>
        <v>44439</v>
      </c>
      <c r="L676" s="1">
        <v>44760</v>
      </c>
      <c r="M676" s="1"/>
      <c r="N676" s="1">
        <v>44830</v>
      </c>
      <c r="O676" s="1">
        <v>44841</v>
      </c>
      <c r="P676" s="1" t="s">
        <v>24</v>
      </c>
      <c r="Q676" t="s">
        <v>24</v>
      </c>
      <c r="R676" t="s">
        <v>24</v>
      </c>
      <c r="S676" t="s">
        <v>3648</v>
      </c>
      <c r="T676" s="5">
        <v>29.730000223964453</v>
      </c>
      <c r="U676" s="5">
        <v>8.7199997305870056</v>
      </c>
      <c r="V676" s="5">
        <v>22.900000214576721</v>
      </c>
      <c r="W676" s="5">
        <v>61.35000016912818</v>
      </c>
      <c r="X676" s="6">
        <f>+Excel_519CONDOR[[#This Row],[Ptos.Total]]-Excel_519CONDOR[[#This Row],[Ptos.PO]]</f>
        <v>50.389800106185675</v>
      </c>
      <c r="Y676" s="6">
        <v>10.960200062942507</v>
      </c>
      <c r="Z676" s="6">
        <v>10.9602</v>
      </c>
      <c r="AA676" s="5">
        <f>+Excel_519CONDOR[[#This Row],[Ptos.Total]]-Excel_519CONDOR[[#This Row],[Ptos.Nilo]]</f>
        <v>50.389800169128179</v>
      </c>
      <c r="AB676"/>
      <c r="AC676"/>
      <c r="AD676"/>
      <c r="AE676"/>
      <c r="AF676"/>
      <c r="AG676"/>
      <c r="AH676"/>
      <c r="AI676"/>
    </row>
    <row r="677" spans="1:35" x14ac:dyDescent="0.25">
      <c r="A677" t="s">
        <v>391</v>
      </c>
      <c r="B677" t="s">
        <v>79</v>
      </c>
      <c r="C677" t="s">
        <v>392</v>
      </c>
      <c r="D677" t="s">
        <v>772</v>
      </c>
      <c r="E677">
        <v>1955839</v>
      </c>
      <c r="F677" t="s">
        <v>739</v>
      </c>
      <c r="G677" t="s">
        <v>70</v>
      </c>
      <c r="H677" t="s">
        <v>71</v>
      </c>
      <c r="I677" s="1">
        <v>44565</v>
      </c>
      <c r="J677" s="1">
        <v>44553</v>
      </c>
      <c r="K677" s="11">
        <f>+Excel_519CONDOR[[#This Row],[Fx.r]]</f>
        <v>44553</v>
      </c>
      <c r="L677" s="1">
        <v>44643</v>
      </c>
      <c r="M677" s="1"/>
      <c r="N677" s="1">
        <v>44811</v>
      </c>
      <c r="O677" s="1">
        <v>44827</v>
      </c>
      <c r="P677" s="1" t="s">
        <v>24</v>
      </c>
      <c r="Q677" t="s">
        <v>24</v>
      </c>
      <c r="R677" t="s">
        <v>24</v>
      </c>
      <c r="S677" t="s">
        <v>3641</v>
      </c>
      <c r="T677" s="5">
        <v>13.46000025421381</v>
      </c>
      <c r="U677" s="5">
        <v>4.7099998593330383</v>
      </c>
      <c r="V677" s="5">
        <v>16.900000154972076</v>
      </c>
      <c r="W677" s="5">
        <v>35.070000268518925</v>
      </c>
      <c r="X677" s="6">
        <f>+Excel_519CONDOR[[#This Row],[Ptos.Total]]-Excel_519CONDOR[[#This Row],[Ptos.PO]]</f>
        <v>28.057245268518926</v>
      </c>
      <c r="Y677" s="6">
        <v>7.0127549999999994</v>
      </c>
      <c r="Z677" s="6">
        <v>7.0127549999999994</v>
      </c>
      <c r="AA677" s="5">
        <f>+Excel_519CONDOR[[#This Row],[Ptos.Total]]-Excel_519CONDOR[[#This Row],[Ptos.Nilo]]</f>
        <v>28.057245268518926</v>
      </c>
      <c r="AB677"/>
      <c r="AC677"/>
      <c r="AD677"/>
      <c r="AE677"/>
      <c r="AF677"/>
      <c r="AG677"/>
      <c r="AH677"/>
      <c r="AI677"/>
    </row>
    <row r="678" spans="1:35" x14ac:dyDescent="0.25">
      <c r="A678" t="s">
        <v>391</v>
      </c>
      <c r="B678" t="s">
        <v>79</v>
      </c>
      <c r="C678" t="s">
        <v>392</v>
      </c>
      <c r="D678" t="s">
        <v>773</v>
      </c>
      <c r="E678">
        <v>1955835</v>
      </c>
      <c r="F678" t="s">
        <v>123</v>
      </c>
      <c r="G678" t="s">
        <v>22</v>
      </c>
      <c r="H678" t="s">
        <v>23</v>
      </c>
      <c r="I678" s="1">
        <v>44439</v>
      </c>
      <c r="J678" s="1">
        <v>44505</v>
      </c>
      <c r="K678" s="11">
        <f>+Excel_519CONDOR[[#This Row],[Fx.r]]</f>
        <v>44505</v>
      </c>
      <c r="L678" s="1">
        <v>44440</v>
      </c>
      <c r="M678" s="1"/>
      <c r="N678" s="1">
        <v>44515</v>
      </c>
      <c r="O678" s="1">
        <v>44525</v>
      </c>
      <c r="P678" s="1" t="s">
        <v>24</v>
      </c>
      <c r="Q678" t="s">
        <v>24</v>
      </c>
      <c r="R678" t="s">
        <v>24</v>
      </c>
      <c r="S678" t="s">
        <v>3646</v>
      </c>
      <c r="T678" s="5">
        <v>26.490000281482935</v>
      </c>
      <c r="U678" s="5">
        <v>4.7099998593330383</v>
      </c>
      <c r="V678" s="5">
        <v>16.460000157356262</v>
      </c>
      <c r="W678" s="5">
        <v>47.660000298172235</v>
      </c>
      <c r="X678" s="6">
        <f>+Excel_519CONDOR[[#This Row],[Ptos.Total]]-Excel_519CONDOR[[#This Row],[Ptos.PO]]</f>
        <v>6.5419999558985324</v>
      </c>
      <c r="Y678" s="6">
        <v>41.118000342273703</v>
      </c>
      <c r="Z678" s="6">
        <v>41.118000000000002</v>
      </c>
      <c r="AA678" s="5">
        <f>+Excel_519CONDOR[[#This Row],[Ptos.Total]]-Excel_519CONDOR[[#This Row],[Ptos.Nilo]]</f>
        <v>6.5420002981722334</v>
      </c>
      <c r="AB678"/>
      <c r="AC678"/>
      <c r="AD678"/>
      <c r="AE678"/>
      <c r="AF678"/>
      <c r="AG678"/>
      <c r="AH678"/>
      <c r="AI678"/>
    </row>
    <row r="679" spans="1:35" x14ac:dyDescent="0.25">
      <c r="A679" t="s">
        <v>391</v>
      </c>
      <c r="B679" t="s">
        <v>79</v>
      </c>
      <c r="C679" t="s">
        <v>392</v>
      </c>
      <c r="D679" t="s">
        <v>774</v>
      </c>
      <c r="E679">
        <v>1955832</v>
      </c>
      <c r="F679" t="s">
        <v>121</v>
      </c>
      <c r="G679" t="s">
        <v>22</v>
      </c>
      <c r="H679" t="s">
        <v>23</v>
      </c>
      <c r="I679" s="1">
        <v>44565</v>
      </c>
      <c r="J679" s="1">
        <v>44553</v>
      </c>
      <c r="K679" s="11">
        <f>+Excel_519CONDOR[[#This Row],[Fx.r]]</f>
        <v>44553</v>
      </c>
      <c r="L679" s="1">
        <v>44648</v>
      </c>
      <c r="M679" s="1"/>
      <c r="N679" s="1">
        <v>44677</v>
      </c>
      <c r="O679" s="1">
        <v>44700</v>
      </c>
      <c r="P679" s="1" t="s">
        <v>24</v>
      </c>
      <c r="Q679" t="s">
        <v>24</v>
      </c>
      <c r="R679" t="s">
        <v>24</v>
      </c>
      <c r="S679" t="s">
        <v>3641</v>
      </c>
      <c r="T679" s="5">
        <v>72.060001023113728</v>
      </c>
      <c r="U679" s="5">
        <v>12.729999601840973</v>
      </c>
      <c r="V679" s="5">
        <v>26.580000281333923</v>
      </c>
      <c r="W679" s="5">
        <v>111.37000090628862</v>
      </c>
      <c r="X679" s="6">
        <f>+Excel_519CONDOR[[#This Row],[Ptos.Total]]-Excel_519CONDOR[[#This Row],[Ptos.PO]]</f>
        <v>21.271558906288618</v>
      </c>
      <c r="Y679" s="6">
        <v>90.098442000000006</v>
      </c>
      <c r="Z679" s="6">
        <v>90.098442000000006</v>
      </c>
      <c r="AA679" s="5">
        <f>+Excel_519CONDOR[[#This Row],[Ptos.Total]]-Excel_519CONDOR[[#This Row],[Ptos.Nilo]]</f>
        <v>21.271558906288618</v>
      </c>
      <c r="AB679"/>
      <c r="AC679"/>
      <c r="AD679"/>
      <c r="AE679"/>
      <c r="AF679"/>
      <c r="AG679"/>
      <c r="AH679"/>
      <c r="AI679"/>
    </row>
    <row r="680" spans="1:35" x14ac:dyDescent="0.25">
      <c r="A680" t="s">
        <v>391</v>
      </c>
      <c r="B680" t="s">
        <v>79</v>
      </c>
      <c r="C680" t="s">
        <v>392</v>
      </c>
      <c r="D680" t="s">
        <v>775</v>
      </c>
      <c r="E680">
        <v>1955829</v>
      </c>
      <c r="F680" t="s">
        <v>121</v>
      </c>
      <c r="G680" t="s">
        <v>22</v>
      </c>
      <c r="H680" t="s">
        <v>23</v>
      </c>
      <c r="I680" s="1">
        <v>44431</v>
      </c>
      <c r="J680" s="1">
        <v>44430</v>
      </c>
      <c r="K680" s="11">
        <f>+Excel_519CONDOR[[#This Row],[Fx.r]]</f>
        <v>44430</v>
      </c>
      <c r="L680" s="1">
        <v>44440</v>
      </c>
      <c r="M680" s="1"/>
      <c r="N680" s="1">
        <v>44520</v>
      </c>
      <c r="O680" s="1">
        <v>44530</v>
      </c>
      <c r="P680" s="1" t="s">
        <v>24</v>
      </c>
      <c r="Q680" t="s">
        <v>24</v>
      </c>
      <c r="R680" t="s">
        <v>24</v>
      </c>
      <c r="S680" t="s">
        <v>3646</v>
      </c>
      <c r="T680" s="5">
        <v>43.970000538975</v>
      </c>
      <c r="U680" s="5">
        <v>8.7199997305870056</v>
      </c>
      <c r="V680" s="5">
        <v>21.520000219345093</v>
      </c>
      <c r="W680" s="5">
        <v>74.210000488907099</v>
      </c>
      <c r="X680" s="6">
        <f>+Excel_519CONDOR[[#This Row],[Ptos.Total]]-Excel_519CONDOR[[#This Row],[Ptos.PO]]</f>
        <v>25.332100180393468</v>
      </c>
      <c r="Y680" s="6">
        <v>48.877900308513631</v>
      </c>
      <c r="Z680" s="6">
        <v>48.877899999999997</v>
      </c>
      <c r="AA680" s="5">
        <f>+Excel_519CONDOR[[#This Row],[Ptos.Total]]-Excel_519CONDOR[[#This Row],[Ptos.Nilo]]</f>
        <v>25.332100488907102</v>
      </c>
      <c r="AB680"/>
      <c r="AC680"/>
      <c r="AD680"/>
      <c r="AE680"/>
      <c r="AF680"/>
      <c r="AG680"/>
      <c r="AH680"/>
      <c r="AI680"/>
    </row>
    <row r="681" spans="1:35" x14ac:dyDescent="0.25">
      <c r="A681" t="s">
        <v>391</v>
      </c>
      <c r="B681" t="s">
        <v>79</v>
      </c>
      <c r="C681" t="s">
        <v>392</v>
      </c>
      <c r="D681" t="s">
        <v>776</v>
      </c>
      <c r="E681">
        <v>1955819</v>
      </c>
      <c r="F681" t="s">
        <v>746</v>
      </c>
      <c r="G681" t="s">
        <v>22</v>
      </c>
      <c r="H681" t="s">
        <v>23</v>
      </c>
      <c r="I681" s="1">
        <v>44572</v>
      </c>
      <c r="J681" s="1">
        <v>44656</v>
      </c>
      <c r="K681" s="11">
        <f>+Excel_519CONDOR[[#This Row],[Fx.r]]</f>
        <v>44656</v>
      </c>
      <c r="L681" s="1">
        <v>44659</v>
      </c>
      <c r="M681" s="1"/>
      <c r="N681" s="1">
        <v>44677</v>
      </c>
      <c r="O681" s="1">
        <v>44690</v>
      </c>
      <c r="P681" s="1" t="s">
        <v>24</v>
      </c>
      <c r="Q681" t="s">
        <v>25</v>
      </c>
      <c r="R681" t="s">
        <v>24</v>
      </c>
      <c r="S681" t="s">
        <v>3651</v>
      </c>
      <c r="T681" s="5">
        <v>0</v>
      </c>
      <c r="U681" s="5">
        <v>0</v>
      </c>
      <c r="V681" s="5">
        <v>0.43999999761581421</v>
      </c>
      <c r="W681" s="5">
        <v>0.43999999761581421</v>
      </c>
      <c r="X681" s="6">
        <f>+Excel_519CONDOR[[#This Row],[Ptos.Total]]-Excel_519CONDOR[[#This Row],[Ptos.PO]]</f>
        <v>-6.292002384185813E-3</v>
      </c>
      <c r="Y681" s="6">
        <v>0.44629200000000002</v>
      </c>
      <c r="Z681" s="6">
        <v>0.44629200000000002</v>
      </c>
      <c r="AA681" s="5">
        <f>+Excel_519CONDOR[[#This Row],[Ptos.Total]]-Excel_519CONDOR[[#This Row],[Ptos.Nilo]]</f>
        <v>-6.292002384185813E-3</v>
      </c>
      <c r="AB681"/>
      <c r="AC681"/>
      <c r="AD681"/>
      <c r="AE681"/>
      <c r="AF681"/>
      <c r="AG681"/>
      <c r="AH681"/>
      <c r="AI681"/>
    </row>
    <row r="682" spans="1:35" x14ac:dyDescent="0.25">
      <c r="A682" t="s">
        <v>391</v>
      </c>
      <c r="B682" t="s">
        <v>79</v>
      </c>
      <c r="C682" t="s">
        <v>392</v>
      </c>
      <c r="D682" t="s">
        <v>777</v>
      </c>
      <c r="E682">
        <v>1955813</v>
      </c>
      <c r="F682" t="s">
        <v>778</v>
      </c>
      <c r="G682" t="s">
        <v>22</v>
      </c>
      <c r="H682" t="s">
        <v>23</v>
      </c>
      <c r="I682" s="1">
        <v>44505</v>
      </c>
      <c r="J682" s="1">
        <v>44490</v>
      </c>
      <c r="K682" s="11">
        <f>+Excel_519CONDOR[[#This Row],[Fx.r]]</f>
        <v>44490</v>
      </c>
      <c r="L682" s="1">
        <v>44505</v>
      </c>
      <c r="M682" s="1"/>
      <c r="N682" s="1">
        <v>44510</v>
      </c>
      <c r="O682" s="1">
        <v>44512</v>
      </c>
      <c r="P682" s="1" t="s">
        <v>24</v>
      </c>
      <c r="Q682" t="s">
        <v>25</v>
      </c>
      <c r="R682" t="s">
        <v>24</v>
      </c>
      <c r="S682" t="s">
        <v>25</v>
      </c>
      <c r="T682" s="5">
        <v>0</v>
      </c>
      <c r="U682" s="5">
        <v>0</v>
      </c>
      <c r="V682" s="5">
        <v>0.43999999761581421</v>
      </c>
      <c r="W682" s="5">
        <v>0.43999999761581421</v>
      </c>
      <c r="X682" s="6">
        <f>+Excel_519CONDOR[[#This Row],[Ptos.Total]]-Excel_519CONDOR[[#This Row],[Ptos.PO]]</f>
        <v>-2.384185793236071E-9</v>
      </c>
      <c r="Y682" s="6">
        <v>0.44</v>
      </c>
      <c r="Z682" s="6">
        <v>0.44</v>
      </c>
      <c r="AA682" s="5">
        <f>+Excel_519CONDOR[[#This Row],[Ptos.Total]]-Excel_519CONDOR[[#This Row],[Ptos.Nilo]]</f>
        <v>-2.384185793236071E-9</v>
      </c>
      <c r="AB682"/>
      <c r="AC682"/>
      <c r="AD682"/>
      <c r="AE682"/>
      <c r="AF682"/>
      <c r="AG682"/>
      <c r="AH682"/>
      <c r="AI682"/>
    </row>
    <row r="683" spans="1:35" x14ac:dyDescent="0.25">
      <c r="A683" t="s">
        <v>391</v>
      </c>
      <c r="B683" t="s">
        <v>79</v>
      </c>
      <c r="C683" t="s">
        <v>392</v>
      </c>
      <c r="D683" t="s">
        <v>779</v>
      </c>
      <c r="E683">
        <v>1955794</v>
      </c>
      <c r="F683" t="s">
        <v>780</v>
      </c>
      <c r="G683" t="s">
        <v>70</v>
      </c>
      <c r="H683" t="s">
        <v>71</v>
      </c>
      <c r="I683" s="1">
        <v>44522</v>
      </c>
      <c r="J683" s="1">
        <v>44520</v>
      </c>
      <c r="K683" s="11">
        <f>+Excel_519CONDOR[[#This Row],[Fx.r]]</f>
        <v>44520</v>
      </c>
      <c r="M683" s="1"/>
      <c r="N683" s="1">
        <v>44606</v>
      </c>
      <c r="O683" s="1">
        <v>44655</v>
      </c>
      <c r="P683" s="1" t="s">
        <v>24</v>
      </c>
      <c r="Q683" t="s">
        <v>24</v>
      </c>
      <c r="R683" t="s">
        <v>24</v>
      </c>
      <c r="S683" t="s">
        <v>25</v>
      </c>
      <c r="T683" s="5">
        <v>71.180000580847263</v>
      </c>
      <c r="U683" s="5">
        <v>8.7199997305870056</v>
      </c>
      <c r="V683" s="5">
        <v>27.84000039100647</v>
      </c>
      <c r="W683" s="5">
        <v>107.74000070244074</v>
      </c>
      <c r="X683" s="6">
        <f>+Excel_519CONDOR[[#This Row],[Ptos.Total]]-Excel_519CONDOR[[#This Row],[Ptos.PO]]</f>
        <v>94.195600536501402</v>
      </c>
      <c r="Y683" s="6">
        <v>13.544400165939336</v>
      </c>
      <c r="Z683" s="6">
        <v>13.5444</v>
      </c>
      <c r="AA683" s="5">
        <f>+Excel_519CONDOR[[#This Row],[Ptos.Total]]-Excel_519CONDOR[[#This Row],[Ptos.Nilo]]</f>
        <v>94.195600702440743</v>
      </c>
      <c r="AB683"/>
      <c r="AC683"/>
      <c r="AD683"/>
      <c r="AE683"/>
      <c r="AF683"/>
      <c r="AG683"/>
      <c r="AH683"/>
      <c r="AI683"/>
    </row>
    <row r="684" spans="1:35" x14ac:dyDescent="0.25">
      <c r="A684" t="s">
        <v>391</v>
      </c>
      <c r="B684" t="s">
        <v>79</v>
      </c>
      <c r="C684" t="s">
        <v>392</v>
      </c>
      <c r="D684" t="s">
        <v>781</v>
      </c>
      <c r="E684">
        <v>1955810</v>
      </c>
      <c r="F684" t="s">
        <v>620</v>
      </c>
      <c r="G684" t="s">
        <v>22</v>
      </c>
      <c r="H684" t="s">
        <v>23</v>
      </c>
      <c r="I684" s="1">
        <v>44397</v>
      </c>
      <c r="J684" s="1">
        <v>44397</v>
      </c>
      <c r="K684" s="11">
        <f>+Excel_519CONDOR[[#This Row],[Fx.r]]</f>
        <v>44397</v>
      </c>
      <c r="L684" s="1">
        <v>44461</v>
      </c>
      <c r="M684" s="1"/>
      <c r="N684" s="1">
        <v>44467</v>
      </c>
      <c r="O684" s="1">
        <v>44469</v>
      </c>
      <c r="P684" s="1" t="s">
        <v>24</v>
      </c>
      <c r="Q684" t="s">
        <v>25</v>
      </c>
      <c r="R684" t="s">
        <v>24</v>
      </c>
      <c r="S684" t="s">
        <v>25</v>
      </c>
      <c r="T684" s="5">
        <v>0</v>
      </c>
      <c r="U684" s="5">
        <v>0</v>
      </c>
      <c r="V684" s="5">
        <v>0.43999999761581421</v>
      </c>
      <c r="W684" s="5">
        <v>0.43999999761581421</v>
      </c>
      <c r="X684" s="6">
        <f>+Excel_519CONDOR[[#This Row],[Ptos.Total]]-Excel_519CONDOR[[#This Row],[Ptos.PO]]</f>
        <v>-2.384185793236071E-9</v>
      </c>
      <c r="Y684" s="6">
        <v>0.44</v>
      </c>
      <c r="Z684" s="6">
        <v>0.44</v>
      </c>
      <c r="AA684" s="5">
        <f>+Excel_519CONDOR[[#This Row],[Ptos.Total]]-Excel_519CONDOR[[#This Row],[Ptos.Nilo]]</f>
        <v>-2.384185793236071E-9</v>
      </c>
      <c r="AB684"/>
      <c r="AC684"/>
      <c r="AD684"/>
      <c r="AE684"/>
      <c r="AF684"/>
      <c r="AG684"/>
      <c r="AH684"/>
      <c r="AI684"/>
    </row>
    <row r="685" spans="1:35" x14ac:dyDescent="0.25">
      <c r="A685" t="s">
        <v>391</v>
      </c>
      <c r="B685" t="s">
        <v>79</v>
      </c>
      <c r="C685" t="s">
        <v>392</v>
      </c>
      <c r="D685" t="s">
        <v>782</v>
      </c>
      <c r="E685">
        <v>8256051</v>
      </c>
      <c r="F685" t="s">
        <v>367</v>
      </c>
      <c r="G685" t="s">
        <v>22</v>
      </c>
      <c r="H685" t="s">
        <v>23</v>
      </c>
      <c r="I685" s="1"/>
      <c r="J685" s="1">
        <v>44636</v>
      </c>
      <c r="K685" s="11">
        <f>+Excel_519CONDOR[[#This Row],[Fx.r]]</f>
        <v>44636</v>
      </c>
      <c r="L685" s="1">
        <v>44609</v>
      </c>
      <c r="M685" s="1"/>
      <c r="N685" s="1">
        <v>44712</v>
      </c>
      <c r="O685" s="1">
        <v>44821</v>
      </c>
      <c r="P685" s="1" t="s">
        <v>24</v>
      </c>
      <c r="Q685" t="s">
        <v>24</v>
      </c>
      <c r="R685" t="s">
        <v>25</v>
      </c>
      <c r="S685" t="s">
        <v>3640</v>
      </c>
      <c r="T685" s="5">
        <v>1305.7502481985769</v>
      </c>
      <c r="U685" s="5">
        <v>0</v>
      </c>
      <c r="V685" s="5">
        <v>0</v>
      </c>
      <c r="W685" s="5">
        <v>1305.7502481985769</v>
      </c>
      <c r="X685" s="6">
        <f>+Excel_519CONDOR[[#This Row],[Ptos.Total]]-Excel_519CONDOR[[#This Row],[Ptos.PO]]</f>
        <v>-617.27894280142277</v>
      </c>
      <c r="Y685" s="6">
        <v>1923.0291909999996</v>
      </c>
      <c r="Z685" s="6">
        <v>1922.4775909999998</v>
      </c>
      <c r="AA685" s="5">
        <f>+Excel_519CONDOR[[#This Row],[Ptos.Total]]-Excel_519CONDOR[[#This Row],[Ptos.Nilo]]</f>
        <v>-616.72734280142299</v>
      </c>
      <c r="AB685"/>
      <c r="AC685"/>
      <c r="AD685"/>
      <c r="AE685"/>
      <c r="AF685"/>
      <c r="AG685"/>
      <c r="AH685"/>
      <c r="AI685"/>
    </row>
    <row r="686" spans="1:35" x14ac:dyDescent="0.25">
      <c r="A686" t="s">
        <v>391</v>
      </c>
      <c r="B686" t="s">
        <v>79</v>
      </c>
      <c r="C686" t="s">
        <v>392</v>
      </c>
      <c r="D686" t="s">
        <v>783</v>
      </c>
      <c r="E686">
        <v>1955859</v>
      </c>
      <c r="F686" t="s">
        <v>620</v>
      </c>
      <c r="G686" t="s">
        <v>22</v>
      </c>
      <c r="H686" t="s">
        <v>23</v>
      </c>
      <c r="I686" s="1">
        <v>44397</v>
      </c>
      <c r="J686" s="1">
        <v>44424</v>
      </c>
      <c r="K686" s="11">
        <f>+Excel_519CONDOR[[#This Row],[Fx.r]]</f>
        <v>44424</v>
      </c>
      <c r="L686" s="1">
        <v>44445</v>
      </c>
      <c r="M686" s="1"/>
      <c r="N686" s="1">
        <v>44490</v>
      </c>
      <c r="O686" s="1">
        <v>44491</v>
      </c>
      <c r="P686" s="1" t="s">
        <v>24</v>
      </c>
      <c r="Q686" t="s">
        <v>25</v>
      </c>
      <c r="R686" t="s">
        <v>24</v>
      </c>
      <c r="S686" t="s">
        <v>25</v>
      </c>
      <c r="T686" s="5">
        <v>0</v>
      </c>
      <c r="U686" s="5">
        <v>0</v>
      </c>
      <c r="V686" s="5">
        <v>0.87999999523162842</v>
      </c>
      <c r="W686" s="5">
        <v>0.87999999523162842</v>
      </c>
      <c r="X686" s="6">
        <f>+Excel_519CONDOR[[#This Row],[Ptos.Total]]-Excel_519CONDOR[[#This Row],[Ptos.PO]]</f>
        <v>-4.7683715864721421E-9</v>
      </c>
      <c r="Y686" s="6">
        <v>0.88</v>
      </c>
      <c r="Z686" s="6">
        <v>0.88</v>
      </c>
      <c r="AA686" s="5">
        <f>+Excel_519CONDOR[[#This Row],[Ptos.Total]]-Excel_519CONDOR[[#This Row],[Ptos.Nilo]]</f>
        <v>-4.7683715864721421E-9</v>
      </c>
      <c r="AB686"/>
      <c r="AC686"/>
      <c r="AD686"/>
      <c r="AE686"/>
      <c r="AF686"/>
      <c r="AG686"/>
      <c r="AH686"/>
      <c r="AI686"/>
    </row>
    <row r="687" spans="1:35" x14ac:dyDescent="0.25">
      <c r="A687" t="s">
        <v>391</v>
      </c>
      <c r="B687" t="s">
        <v>79</v>
      </c>
      <c r="C687" t="s">
        <v>392</v>
      </c>
      <c r="D687" t="s">
        <v>784</v>
      </c>
      <c r="E687">
        <v>1955906</v>
      </c>
      <c r="F687" t="s">
        <v>434</v>
      </c>
      <c r="G687" t="s">
        <v>22</v>
      </c>
      <c r="H687" t="s">
        <v>23</v>
      </c>
      <c r="I687" s="1">
        <v>44397</v>
      </c>
      <c r="J687" s="1">
        <v>44424</v>
      </c>
      <c r="K687" s="11">
        <f>+Excel_519CONDOR[[#This Row],[Fx.r]]</f>
        <v>44424</v>
      </c>
      <c r="L687" s="1">
        <v>44445</v>
      </c>
      <c r="M687" s="1"/>
      <c r="N687" s="1">
        <v>44454</v>
      </c>
      <c r="O687" s="1">
        <v>44456</v>
      </c>
      <c r="P687" s="1" t="s">
        <v>24</v>
      </c>
      <c r="Q687" t="s">
        <v>25</v>
      </c>
      <c r="R687" t="s">
        <v>24</v>
      </c>
      <c r="S687" t="s">
        <v>25</v>
      </c>
      <c r="T687" s="5">
        <v>0</v>
      </c>
      <c r="U687" s="5">
        <v>0</v>
      </c>
      <c r="V687" s="5">
        <v>0.87999999523162842</v>
      </c>
      <c r="W687" s="5">
        <v>0.87999999523162842</v>
      </c>
      <c r="X687" s="6">
        <f>+Excel_519CONDOR[[#This Row],[Ptos.Total]]-Excel_519CONDOR[[#This Row],[Ptos.PO]]</f>
        <v>-4.7683715864721421E-9</v>
      </c>
      <c r="Y687" s="6">
        <v>0.88</v>
      </c>
      <c r="Z687" s="6">
        <v>0.88</v>
      </c>
      <c r="AA687" s="5">
        <f>+Excel_519CONDOR[[#This Row],[Ptos.Total]]-Excel_519CONDOR[[#This Row],[Ptos.Nilo]]</f>
        <v>-4.7683715864721421E-9</v>
      </c>
      <c r="AB687"/>
      <c r="AC687"/>
      <c r="AD687"/>
      <c r="AE687"/>
      <c r="AF687"/>
      <c r="AG687"/>
      <c r="AH687"/>
      <c r="AI687"/>
    </row>
    <row r="688" spans="1:35" x14ac:dyDescent="0.25">
      <c r="A688" t="s">
        <v>391</v>
      </c>
      <c r="B688" t="s">
        <v>79</v>
      </c>
      <c r="C688" t="s">
        <v>392</v>
      </c>
      <c r="D688" t="s">
        <v>785</v>
      </c>
      <c r="E688">
        <v>1955940</v>
      </c>
      <c r="F688" t="s">
        <v>620</v>
      </c>
      <c r="G688" t="s">
        <v>22</v>
      </c>
      <c r="H688" t="s">
        <v>23</v>
      </c>
      <c r="I688" s="1">
        <v>44397</v>
      </c>
      <c r="J688" s="1">
        <v>44424</v>
      </c>
      <c r="K688" s="11">
        <f>+Excel_519CONDOR[[#This Row],[Fx.r]]</f>
        <v>44424</v>
      </c>
      <c r="L688" s="1">
        <v>44445</v>
      </c>
      <c r="M688" s="1"/>
      <c r="N688" s="1">
        <v>44490</v>
      </c>
      <c r="O688" s="1">
        <v>44491</v>
      </c>
      <c r="P688" s="1" t="s">
        <v>24</v>
      </c>
      <c r="Q688" t="s">
        <v>25</v>
      </c>
      <c r="R688" t="s">
        <v>24</v>
      </c>
      <c r="S688" t="s">
        <v>25</v>
      </c>
      <c r="T688" s="5">
        <v>0</v>
      </c>
      <c r="U688" s="5">
        <v>0</v>
      </c>
      <c r="V688" s="5">
        <v>0.43999999761581421</v>
      </c>
      <c r="W688" s="5">
        <v>0.43999999761581421</v>
      </c>
      <c r="X688" s="6">
        <f>+Excel_519CONDOR[[#This Row],[Ptos.Total]]-Excel_519CONDOR[[#This Row],[Ptos.PO]]</f>
        <v>-2.384185793236071E-9</v>
      </c>
      <c r="Y688" s="6">
        <v>0.44</v>
      </c>
      <c r="Z688" s="6">
        <v>0.44</v>
      </c>
      <c r="AA688" s="5">
        <f>+Excel_519CONDOR[[#This Row],[Ptos.Total]]-Excel_519CONDOR[[#This Row],[Ptos.Nilo]]</f>
        <v>-2.384185793236071E-9</v>
      </c>
      <c r="AB688"/>
      <c r="AC688"/>
      <c r="AD688"/>
      <c r="AE688"/>
      <c r="AF688"/>
      <c r="AG688"/>
      <c r="AH688"/>
      <c r="AI688"/>
    </row>
    <row r="689" spans="1:35" x14ac:dyDescent="0.25">
      <c r="A689" t="s">
        <v>391</v>
      </c>
      <c r="B689" t="s">
        <v>79</v>
      </c>
      <c r="C689" t="s">
        <v>392</v>
      </c>
      <c r="D689" t="s">
        <v>786</v>
      </c>
      <c r="E689">
        <v>1955952</v>
      </c>
      <c r="F689" t="s">
        <v>434</v>
      </c>
      <c r="G689" t="s">
        <v>22</v>
      </c>
      <c r="H689" t="s">
        <v>23</v>
      </c>
      <c r="I689" s="1">
        <v>44397</v>
      </c>
      <c r="J689" s="1">
        <v>44424</v>
      </c>
      <c r="K689" s="11">
        <f>+Excel_519CONDOR[[#This Row],[Fx.r]]</f>
        <v>44424</v>
      </c>
      <c r="L689" s="1">
        <v>44445</v>
      </c>
      <c r="M689" s="1"/>
      <c r="N689" s="1">
        <v>44454</v>
      </c>
      <c r="O689" s="1">
        <v>44456</v>
      </c>
      <c r="P689" s="1" t="s">
        <v>24</v>
      </c>
      <c r="Q689" t="s">
        <v>25</v>
      </c>
      <c r="R689" t="s">
        <v>24</v>
      </c>
      <c r="S689" t="s">
        <v>25</v>
      </c>
      <c r="T689" s="5">
        <v>0</v>
      </c>
      <c r="U689" s="5">
        <v>0</v>
      </c>
      <c r="V689" s="5">
        <v>0.43999999761581421</v>
      </c>
      <c r="W689" s="5">
        <v>0.43999999761581421</v>
      </c>
      <c r="X689" s="6">
        <f>+Excel_519CONDOR[[#This Row],[Ptos.Total]]-Excel_519CONDOR[[#This Row],[Ptos.PO]]</f>
        <v>-2.384185793236071E-9</v>
      </c>
      <c r="Y689" s="6">
        <v>0.44</v>
      </c>
      <c r="Z689" s="6">
        <v>0.44</v>
      </c>
      <c r="AA689" s="5">
        <f>+Excel_519CONDOR[[#This Row],[Ptos.Total]]-Excel_519CONDOR[[#This Row],[Ptos.Nilo]]</f>
        <v>-2.384185793236071E-9</v>
      </c>
      <c r="AB689"/>
      <c r="AC689"/>
      <c r="AD689"/>
      <c r="AE689"/>
      <c r="AF689"/>
      <c r="AG689"/>
      <c r="AH689"/>
      <c r="AI689"/>
    </row>
    <row r="690" spans="1:35" x14ac:dyDescent="0.25">
      <c r="A690" t="s">
        <v>391</v>
      </c>
      <c r="B690" t="s">
        <v>79</v>
      </c>
      <c r="C690" t="s">
        <v>392</v>
      </c>
      <c r="D690" t="s">
        <v>787</v>
      </c>
      <c r="E690">
        <v>1955852</v>
      </c>
      <c r="F690" t="s">
        <v>121</v>
      </c>
      <c r="G690" t="s">
        <v>22</v>
      </c>
      <c r="H690" t="s">
        <v>23</v>
      </c>
      <c r="I690" s="1">
        <v>44449</v>
      </c>
      <c r="J690" s="1">
        <v>44443</v>
      </c>
      <c r="K690" s="11">
        <f>+Excel_519CONDOR[[#This Row],[Fx.r]]</f>
        <v>44443</v>
      </c>
      <c r="L690" s="1">
        <v>44467</v>
      </c>
      <c r="M690" s="1"/>
      <c r="N690" s="1">
        <v>44576</v>
      </c>
      <c r="O690" s="1">
        <v>44595</v>
      </c>
      <c r="P690" s="1" t="s">
        <v>24</v>
      </c>
      <c r="Q690" t="s">
        <v>24</v>
      </c>
      <c r="R690" t="s">
        <v>24</v>
      </c>
      <c r="S690" t="s">
        <v>3642</v>
      </c>
      <c r="T690" s="5">
        <v>95.910000886768103</v>
      </c>
      <c r="U690" s="5">
        <v>16.73999947309494</v>
      </c>
      <c r="V690" s="5">
        <v>31.640000343322754</v>
      </c>
      <c r="W690" s="5">
        <v>144.2900007031858</v>
      </c>
      <c r="X690" s="6">
        <f>+Excel_519CONDOR[[#This Row],[Ptos.Total]]-Excel_519CONDOR[[#This Row],[Ptos.PO]]</f>
        <v>-15.497760462753519</v>
      </c>
      <c r="Y690" s="6">
        <v>159.78776116593932</v>
      </c>
      <c r="Z690" s="6">
        <v>159.78776099999996</v>
      </c>
      <c r="AA690" s="5">
        <f>+Excel_519CONDOR[[#This Row],[Ptos.Total]]-Excel_519CONDOR[[#This Row],[Ptos.Nilo]]</f>
        <v>-15.497760296814164</v>
      </c>
      <c r="AB690"/>
      <c r="AC690"/>
      <c r="AD690"/>
      <c r="AE690"/>
      <c r="AF690"/>
      <c r="AG690"/>
      <c r="AH690"/>
      <c r="AI690"/>
    </row>
    <row r="691" spans="1:35" x14ac:dyDescent="0.25">
      <c r="A691" t="s">
        <v>391</v>
      </c>
      <c r="B691" t="s">
        <v>79</v>
      </c>
      <c r="C691" t="s">
        <v>392</v>
      </c>
      <c r="D691" t="s">
        <v>788</v>
      </c>
      <c r="E691">
        <v>1955922</v>
      </c>
      <c r="F691" t="s">
        <v>620</v>
      </c>
      <c r="G691" t="s">
        <v>22</v>
      </c>
      <c r="H691" t="s">
        <v>23</v>
      </c>
      <c r="I691" s="1">
        <v>44431</v>
      </c>
      <c r="J691" s="1">
        <v>44426</v>
      </c>
      <c r="K691" s="11">
        <f>+Excel_519CONDOR[[#This Row],[Fx.r]]</f>
        <v>44426</v>
      </c>
      <c r="L691" s="1">
        <v>44461</v>
      </c>
      <c r="M691" s="1"/>
      <c r="N691" s="1">
        <v>44463</v>
      </c>
      <c r="O691" s="1">
        <v>44467</v>
      </c>
      <c r="P691" s="1" t="s">
        <v>24</v>
      </c>
      <c r="Q691" t="s">
        <v>24</v>
      </c>
      <c r="R691" t="s">
        <v>24</v>
      </c>
      <c r="S691" t="s">
        <v>25</v>
      </c>
      <c r="T691" s="5">
        <v>0</v>
      </c>
      <c r="U691" s="5">
        <v>0</v>
      </c>
      <c r="V691" s="5">
        <v>0</v>
      </c>
      <c r="W691" s="5">
        <v>0</v>
      </c>
      <c r="X691" s="6">
        <f>+Excel_519CONDOR[[#This Row],[Ptos.Total]]-Excel_519CONDOR[[#This Row],[Ptos.PO]]</f>
        <v>-0.88</v>
      </c>
      <c r="Y691" s="6">
        <v>0.88</v>
      </c>
      <c r="Z691" s="6">
        <v>0.88</v>
      </c>
      <c r="AA691" s="5">
        <f>+Excel_519CONDOR[[#This Row],[Ptos.Total]]-Excel_519CONDOR[[#This Row],[Ptos.Nilo]]</f>
        <v>-0.88</v>
      </c>
      <c r="AB691"/>
      <c r="AC691"/>
      <c r="AD691"/>
      <c r="AE691"/>
      <c r="AF691"/>
      <c r="AG691"/>
      <c r="AH691"/>
      <c r="AI691"/>
    </row>
    <row r="692" spans="1:35" x14ac:dyDescent="0.25">
      <c r="A692" t="s">
        <v>391</v>
      </c>
      <c r="B692" t="s">
        <v>79</v>
      </c>
      <c r="C692" t="s">
        <v>392</v>
      </c>
      <c r="D692" t="s">
        <v>789</v>
      </c>
      <c r="E692">
        <v>1955918</v>
      </c>
      <c r="F692" t="s">
        <v>620</v>
      </c>
      <c r="G692" t="s">
        <v>22</v>
      </c>
      <c r="H692" t="s">
        <v>23</v>
      </c>
      <c r="I692" s="1">
        <v>44431</v>
      </c>
      <c r="J692" s="1">
        <v>44426</v>
      </c>
      <c r="K692" s="11">
        <f>+Excel_519CONDOR[[#This Row],[Fx.r]]</f>
        <v>44426</v>
      </c>
      <c r="L692" s="1">
        <v>44461</v>
      </c>
      <c r="M692" s="1"/>
      <c r="N692" s="1">
        <v>44463</v>
      </c>
      <c r="O692" s="1">
        <v>44467</v>
      </c>
      <c r="P692" s="1" t="s">
        <v>24</v>
      </c>
      <c r="Q692" t="s">
        <v>24</v>
      </c>
      <c r="R692" t="s">
        <v>24</v>
      </c>
      <c r="S692" t="s">
        <v>25</v>
      </c>
      <c r="T692" s="5">
        <v>0</v>
      </c>
      <c r="U692" s="5">
        <v>0</v>
      </c>
      <c r="V692" s="5">
        <v>0</v>
      </c>
      <c r="W692" s="5">
        <v>0</v>
      </c>
      <c r="X692" s="6">
        <f>+Excel_519CONDOR[[#This Row],[Ptos.Total]]-Excel_519CONDOR[[#This Row],[Ptos.PO]]</f>
        <v>-0.88</v>
      </c>
      <c r="Y692" s="6">
        <v>0.88</v>
      </c>
      <c r="Z692" s="6">
        <v>0.88</v>
      </c>
      <c r="AA692" s="5">
        <f>+Excel_519CONDOR[[#This Row],[Ptos.Total]]-Excel_519CONDOR[[#This Row],[Ptos.Nilo]]</f>
        <v>-0.88</v>
      </c>
      <c r="AB692"/>
      <c r="AC692"/>
      <c r="AD692"/>
      <c r="AE692"/>
      <c r="AF692"/>
      <c r="AG692"/>
      <c r="AH692"/>
      <c r="AI692"/>
    </row>
    <row r="693" spans="1:35" x14ac:dyDescent="0.25">
      <c r="A693" t="s">
        <v>391</v>
      </c>
      <c r="B693" t="s">
        <v>79</v>
      </c>
      <c r="C693" t="s">
        <v>392</v>
      </c>
      <c r="D693" t="s">
        <v>790</v>
      </c>
      <c r="E693">
        <v>1955894</v>
      </c>
      <c r="F693" t="s">
        <v>620</v>
      </c>
      <c r="G693" t="s">
        <v>22</v>
      </c>
      <c r="H693" t="s">
        <v>23</v>
      </c>
      <c r="I693" s="1">
        <v>44431</v>
      </c>
      <c r="J693" s="1">
        <v>44426</v>
      </c>
      <c r="K693" s="11">
        <f>+Excel_519CONDOR[[#This Row],[Fx.r]]</f>
        <v>44426</v>
      </c>
      <c r="L693" s="1">
        <v>44461</v>
      </c>
      <c r="M693" s="1"/>
      <c r="N693" s="1">
        <v>44467</v>
      </c>
      <c r="O693" s="1">
        <v>44470</v>
      </c>
      <c r="P693" s="1" t="s">
        <v>24</v>
      </c>
      <c r="Q693" t="s">
        <v>24</v>
      </c>
      <c r="R693" t="s">
        <v>24</v>
      </c>
      <c r="S693" t="s">
        <v>25</v>
      </c>
      <c r="T693" s="5">
        <v>0</v>
      </c>
      <c r="U693" s="5">
        <v>0</v>
      </c>
      <c r="V693" s="5">
        <v>0</v>
      </c>
      <c r="W693" s="5">
        <v>0</v>
      </c>
      <c r="X693" s="6">
        <f>+Excel_519CONDOR[[#This Row],[Ptos.Total]]-Excel_519CONDOR[[#This Row],[Ptos.PO]]</f>
        <v>-0.88</v>
      </c>
      <c r="Y693" s="6">
        <v>0.88</v>
      </c>
      <c r="Z693" s="6">
        <v>0.88</v>
      </c>
      <c r="AA693" s="5">
        <f>+Excel_519CONDOR[[#This Row],[Ptos.Total]]-Excel_519CONDOR[[#This Row],[Ptos.Nilo]]</f>
        <v>-0.88</v>
      </c>
      <c r="AB693"/>
      <c r="AC693"/>
      <c r="AD693"/>
      <c r="AE693"/>
      <c r="AF693"/>
      <c r="AG693"/>
      <c r="AH693"/>
      <c r="AI693"/>
    </row>
    <row r="694" spans="1:35" x14ac:dyDescent="0.25">
      <c r="A694" t="s">
        <v>391</v>
      </c>
      <c r="B694" t="s">
        <v>79</v>
      </c>
      <c r="C694" t="s">
        <v>392</v>
      </c>
      <c r="D694" t="s">
        <v>791</v>
      </c>
      <c r="E694">
        <v>1955880</v>
      </c>
      <c r="F694" t="s">
        <v>739</v>
      </c>
      <c r="G694" t="s">
        <v>70</v>
      </c>
      <c r="H694" t="s">
        <v>71</v>
      </c>
      <c r="I694" s="1">
        <v>44571</v>
      </c>
      <c r="J694" s="1">
        <v>44570</v>
      </c>
      <c r="K694" s="11">
        <f>+Excel_519CONDOR[[#This Row],[Fx.r]]</f>
        <v>44570</v>
      </c>
      <c r="L694" s="1">
        <v>44676</v>
      </c>
      <c r="M694" s="1"/>
      <c r="N694" s="1">
        <v>44694</v>
      </c>
      <c r="O694" s="1">
        <v>44719</v>
      </c>
      <c r="P694" s="1" t="s">
        <v>24</v>
      </c>
      <c r="Q694" t="s">
        <v>24</v>
      </c>
      <c r="R694" t="s">
        <v>24</v>
      </c>
      <c r="S694" t="s">
        <v>3638</v>
      </c>
      <c r="T694" s="5">
        <v>61.010000675916672</v>
      </c>
      <c r="U694" s="5">
        <v>8.7199997305870056</v>
      </c>
      <c r="V694" s="5">
        <v>8.8743997759133606</v>
      </c>
      <c r="W694" s="5">
        <v>78.604400182417038</v>
      </c>
      <c r="X694" s="6">
        <f>+Excel_519CONDOR[[#This Row],[Ptos.Total]]-Excel_519CONDOR[[#This Row],[Ptos.PO]]</f>
        <v>63.90529618241704</v>
      </c>
      <c r="Y694" s="6">
        <v>14.699103999999998</v>
      </c>
      <c r="Z694" s="6">
        <v>14.699103999999998</v>
      </c>
      <c r="AA694" s="5">
        <f>+Excel_519CONDOR[[#This Row],[Ptos.Total]]-Excel_519CONDOR[[#This Row],[Ptos.Nilo]]</f>
        <v>63.90529618241704</v>
      </c>
      <c r="AB694"/>
      <c r="AC694"/>
      <c r="AD694"/>
      <c r="AE694"/>
      <c r="AF694"/>
      <c r="AG694"/>
      <c r="AH694"/>
      <c r="AI694"/>
    </row>
    <row r="695" spans="1:35" x14ac:dyDescent="0.25">
      <c r="A695" t="s">
        <v>391</v>
      </c>
      <c r="B695" t="s">
        <v>79</v>
      </c>
      <c r="C695" t="s">
        <v>392</v>
      </c>
      <c r="D695" t="s">
        <v>792</v>
      </c>
      <c r="E695">
        <v>1955857</v>
      </c>
      <c r="F695" t="s">
        <v>121</v>
      </c>
      <c r="G695" t="s">
        <v>22</v>
      </c>
      <c r="H695" t="s">
        <v>23</v>
      </c>
      <c r="I695" s="1">
        <v>44449</v>
      </c>
      <c r="J695" s="1">
        <v>44443</v>
      </c>
      <c r="K695" s="11">
        <f>+Excel_519CONDOR[[#This Row],[Fx.r]]</f>
        <v>44443</v>
      </c>
      <c r="L695" s="1">
        <v>44463</v>
      </c>
      <c r="M695" s="1"/>
      <c r="N695" s="1">
        <v>44641</v>
      </c>
      <c r="O695" s="1">
        <v>44676</v>
      </c>
      <c r="P695" s="1" t="s">
        <v>24</v>
      </c>
      <c r="Q695" t="s">
        <v>24</v>
      </c>
      <c r="R695" t="s">
        <v>24</v>
      </c>
      <c r="S695" t="s">
        <v>3631</v>
      </c>
      <c r="T695" s="5">
        <v>122.62000104412436</v>
      </c>
      <c r="U695" s="5">
        <v>24.759999215602875</v>
      </c>
      <c r="V695" s="5">
        <v>42.200000464916229</v>
      </c>
      <c r="W695" s="5">
        <v>189.58000072464347</v>
      </c>
      <c r="X695" s="6">
        <f>+Excel_519CONDOR[[#This Row],[Ptos.Total]]-Excel_519CONDOR[[#This Row],[Ptos.PO]]</f>
        <v>129.91378445570732</v>
      </c>
      <c r="Y695" s="6">
        <v>59.666216268936161</v>
      </c>
      <c r="Z695" s="6">
        <v>59.666215999999991</v>
      </c>
      <c r="AA695" s="5">
        <f>+Excel_519CONDOR[[#This Row],[Ptos.Total]]-Excel_519CONDOR[[#This Row],[Ptos.Nilo]]</f>
        <v>129.91378472464348</v>
      </c>
      <c r="AB695"/>
      <c r="AC695"/>
      <c r="AD695"/>
      <c r="AE695"/>
      <c r="AF695"/>
      <c r="AG695"/>
      <c r="AH695"/>
      <c r="AI695"/>
    </row>
    <row r="696" spans="1:35" x14ac:dyDescent="0.25">
      <c r="A696" t="s">
        <v>391</v>
      </c>
      <c r="B696" t="s">
        <v>79</v>
      </c>
      <c r="C696" t="s">
        <v>392</v>
      </c>
      <c r="D696" t="s">
        <v>793</v>
      </c>
      <c r="E696">
        <v>1955855</v>
      </c>
      <c r="F696" t="s">
        <v>121</v>
      </c>
      <c r="G696" t="s">
        <v>22</v>
      </c>
      <c r="H696" t="s">
        <v>23</v>
      </c>
      <c r="I696" s="1">
        <v>44572</v>
      </c>
      <c r="J696" s="1">
        <v>44554</v>
      </c>
      <c r="K696" s="11">
        <f>+Excel_519CONDOR[[#This Row],[Fx.r]]</f>
        <v>44554</v>
      </c>
      <c r="L696" s="1">
        <v>44715</v>
      </c>
      <c r="M696" s="1"/>
      <c r="N696" s="1">
        <v>44729</v>
      </c>
      <c r="O696" s="1">
        <v>44760</v>
      </c>
      <c r="P696" s="1" t="s">
        <v>24</v>
      </c>
      <c r="Q696" t="s">
        <v>24</v>
      </c>
      <c r="R696" t="s">
        <v>24</v>
      </c>
      <c r="S696" t="s">
        <v>3638</v>
      </c>
      <c r="T696" s="5">
        <v>37.710000015795231</v>
      </c>
      <c r="U696" s="5">
        <v>12.729999601840973</v>
      </c>
      <c r="V696" s="5">
        <v>17.340000152587891</v>
      </c>
      <c r="W696" s="5">
        <v>67.779999770224094</v>
      </c>
      <c r="X696" s="6">
        <f>+Excel_519CONDOR[[#This Row],[Ptos.Total]]-Excel_519CONDOR[[#This Row],[Ptos.PO]]</f>
        <v>-6.2363662297759106</v>
      </c>
      <c r="Y696" s="6">
        <v>74.016366000000005</v>
      </c>
      <c r="Z696" s="6">
        <v>74.016366000000019</v>
      </c>
      <c r="AA696" s="5">
        <f>+Excel_519CONDOR[[#This Row],[Ptos.Total]]-Excel_519CONDOR[[#This Row],[Ptos.Nilo]]</f>
        <v>-6.2363662297759248</v>
      </c>
      <c r="AB696"/>
      <c r="AC696"/>
      <c r="AD696"/>
      <c r="AE696"/>
      <c r="AF696"/>
      <c r="AG696"/>
      <c r="AH696"/>
      <c r="AI696"/>
    </row>
    <row r="697" spans="1:35" x14ac:dyDescent="0.25">
      <c r="A697" t="s">
        <v>391</v>
      </c>
      <c r="B697" t="s">
        <v>79</v>
      </c>
      <c r="C697" t="s">
        <v>392</v>
      </c>
      <c r="D697" t="s">
        <v>794</v>
      </c>
      <c r="E697">
        <v>1956502</v>
      </c>
      <c r="F697" t="s">
        <v>121</v>
      </c>
      <c r="G697" t="s">
        <v>22</v>
      </c>
      <c r="H697" t="s">
        <v>23</v>
      </c>
      <c r="I697" s="1">
        <v>44474</v>
      </c>
      <c r="J697" s="1">
        <v>44603</v>
      </c>
      <c r="K697" s="11">
        <f>+Excel_519CONDOR[[#This Row],[Fx.r]]</f>
        <v>44603</v>
      </c>
      <c r="L697" s="1">
        <v>44629</v>
      </c>
      <c r="M697" s="1"/>
      <c r="N697" s="1">
        <v>44798</v>
      </c>
      <c r="O697" s="1">
        <v>44827</v>
      </c>
      <c r="P697" s="1" t="s">
        <v>24</v>
      </c>
      <c r="Q697" t="s">
        <v>24</v>
      </c>
      <c r="R697" t="s">
        <v>24</v>
      </c>
      <c r="S697" t="s">
        <v>3648</v>
      </c>
      <c r="T697" s="5">
        <v>2.2000000774860382</v>
      </c>
      <c r="U697" s="5">
        <v>2.9699999094009399</v>
      </c>
      <c r="V697" s="5">
        <v>9.820000171661377</v>
      </c>
      <c r="W697" s="5">
        <v>14.990000158548355</v>
      </c>
      <c r="X697" s="6">
        <f>+Excel_519CONDOR[[#This Row],[Ptos.Total]]-Excel_519CONDOR[[#This Row],[Ptos.PO]]</f>
        <v>-58.479745852895746</v>
      </c>
      <c r="Y697" s="6">
        <v>73.469746011444101</v>
      </c>
      <c r="Z697" s="6">
        <v>73.469746000000001</v>
      </c>
      <c r="AA697" s="5">
        <f>+Excel_519CONDOR[[#This Row],[Ptos.Total]]-Excel_519CONDOR[[#This Row],[Ptos.Nilo]]</f>
        <v>-58.479745841451646</v>
      </c>
      <c r="AB697"/>
      <c r="AC697"/>
      <c r="AD697"/>
      <c r="AE697"/>
      <c r="AF697"/>
      <c r="AG697"/>
      <c r="AH697"/>
      <c r="AI697"/>
    </row>
    <row r="698" spans="1:35" x14ac:dyDescent="0.25">
      <c r="A698" t="s">
        <v>391</v>
      </c>
      <c r="B698" t="s">
        <v>79</v>
      </c>
      <c r="C698" t="s">
        <v>392</v>
      </c>
      <c r="D698" t="s">
        <v>795</v>
      </c>
      <c r="E698">
        <v>1956493</v>
      </c>
      <c r="F698" t="s">
        <v>142</v>
      </c>
      <c r="G698" t="s">
        <v>29</v>
      </c>
      <c r="H698" t="s">
        <v>30</v>
      </c>
      <c r="I698" s="1">
        <v>44474</v>
      </c>
      <c r="J698" s="1">
        <v>44445</v>
      </c>
      <c r="K698" s="11">
        <f>+Excel_519CONDOR[[#This Row],[Fx.r]]</f>
        <v>44445</v>
      </c>
      <c r="L698" s="1">
        <v>44636</v>
      </c>
      <c r="M698" s="1"/>
      <c r="N698" s="1">
        <v>44698</v>
      </c>
      <c r="O698" s="1">
        <v>44720</v>
      </c>
      <c r="P698" s="1" t="s">
        <v>24</v>
      </c>
      <c r="Q698" t="s">
        <v>24</v>
      </c>
      <c r="R698" t="s">
        <v>24</v>
      </c>
      <c r="S698" t="s">
        <v>3638</v>
      </c>
      <c r="T698" s="5">
        <v>12.560000192373991</v>
      </c>
      <c r="U698" s="5">
        <v>4.7099998593330383</v>
      </c>
      <c r="V698" s="5">
        <v>16.460000157356262</v>
      </c>
      <c r="W698" s="5">
        <v>33.730000209063292</v>
      </c>
      <c r="X698" s="6">
        <f>+Excel_519CONDOR[[#This Row],[Ptos.Total]]-Excel_519CONDOR[[#This Row],[Ptos.PO]]</f>
        <v>-6.5620928023808105</v>
      </c>
      <c r="Y698" s="6">
        <v>40.292093011444102</v>
      </c>
      <c r="Z698" s="6">
        <v>40.292092999999994</v>
      </c>
      <c r="AA698" s="5">
        <f>+Excel_519CONDOR[[#This Row],[Ptos.Total]]-Excel_519CONDOR[[#This Row],[Ptos.Nilo]]</f>
        <v>-6.5620927909367026</v>
      </c>
      <c r="AB698"/>
      <c r="AC698"/>
      <c r="AD698"/>
      <c r="AE698"/>
      <c r="AF698"/>
      <c r="AG698"/>
      <c r="AH698"/>
      <c r="AI698"/>
    </row>
    <row r="699" spans="1:35" x14ac:dyDescent="0.25">
      <c r="A699" t="s">
        <v>391</v>
      </c>
      <c r="B699" t="s">
        <v>79</v>
      </c>
      <c r="C699" t="s">
        <v>392</v>
      </c>
      <c r="D699" t="s">
        <v>796</v>
      </c>
      <c r="E699">
        <v>1956522</v>
      </c>
      <c r="F699" t="s">
        <v>121</v>
      </c>
      <c r="G699" t="s">
        <v>22</v>
      </c>
      <c r="H699" t="s">
        <v>23</v>
      </c>
      <c r="I699" s="1">
        <v>44489</v>
      </c>
      <c r="J699" s="1">
        <v>44472</v>
      </c>
      <c r="K699" s="11">
        <f>+Excel_519CONDOR[[#This Row],[Fx.r]]</f>
        <v>44472</v>
      </c>
      <c r="L699" s="1">
        <v>44636</v>
      </c>
      <c r="M699" s="1"/>
      <c r="N699" s="1">
        <v>44670</v>
      </c>
      <c r="O699" s="1">
        <v>44698</v>
      </c>
      <c r="P699" s="1" t="s">
        <v>24</v>
      </c>
      <c r="Q699" t="s">
        <v>24</v>
      </c>
      <c r="R699" t="s">
        <v>24</v>
      </c>
      <c r="S699" t="s">
        <v>3638</v>
      </c>
      <c r="T699" s="5">
        <v>26.509999837726355</v>
      </c>
      <c r="U699" s="5">
        <v>4.7099998593330383</v>
      </c>
      <c r="V699" s="5">
        <v>16.460000157356262</v>
      </c>
      <c r="W699" s="5">
        <v>47.679999854415655</v>
      </c>
      <c r="X699" s="6">
        <f>+Excel_519CONDOR[[#This Row],[Ptos.Total]]-Excel_519CONDOR[[#This Row],[Ptos.PO]]</f>
        <v>6.2292578429715704</v>
      </c>
      <c r="Y699" s="6">
        <v>41.450742011444085</v>
      </c>
      <c r="Z699" s="6">
        <v>41.450741999999991</v>
      </c>
      <c r="AA699" s="5">
        <f>+Excel_519CONDOR[[#This Row],[Ptos.Total]]-Excel_519CONDOR[[#This Row],[Ptos.Nilo]]</f>
        <v>6.229257854415664</v>
      </c>
      <c r="AB699"/>
      <c r="AC699"/>
      <c r="AD699"/>
      <c r="AE699"/>
      <c r="AF699"/>
      <c r="AG699"/>
      <c r="AH699"/>
      <c r="AI699"/>
    </row>
    <row r="700" spans="1:35" x14ac:dyDescent="0.25">
      <c r="A700" t="s">
        <v>391</v>
      </c>
      <c r="B700" t="s">
        <v>79</v>
      </c>
      <c r="C700" t="s">
        <v>392</v>
      </c>
      <c r="D700" t="s">
        <v>797</v>
      </c>
      <c r="E700">
        <v>1956515</v>
      </c>
      <c r="F700" t="s">
        <v>746</v>
      </c>
      <c r="G700" t="s">
        <v>22</v>
      </c>
      <c r="H700" t="s">
        <v>23</v>
      </c>
      <c r="I700" s="1">
        <v>44572</v>
      </c>
      <c r="J700" s="1">
        <v>44574</v>
      </c>
      <c r="K700" s="11">
        <f>+Excel_519CONDOR[[#This Row],[Fx.r]]</f>
        <v>44574</v>
      </c>
      <c r="L700" s="1">
        <v>44582</v>
      </c>
      <c r="M700" s="1"/>
      <c r="N700" s="1">
        <v>44583</v>
      </c>
      <c r="O700" s="1">
        <v>44586</v>
      </c>
      <c r="P700" s="1" t="s">
        <v>24</v>
      </c>
      <c r="Q700" t="s">
        <v>24</v>
      </c>
      <c r="R700" t="s">
        <v>24</v>
      </c>
      <c r="S700" t="s">
        <v>25</v>
      </c>
      <c r="T700" s="5">
        <v>0</v>
      </c>
      <c r="U700" s="5">
        <v>0</v>
      </c>
      <c r="V700" s="5">
        <v>0.43999999761581421</v>
      </c>
      <c r="W700" s="5">
        <v>0.43999999761581421</v>
      </c>
      <c r="X700" s="6">
        <f>+Excel_519CONDOR[[#This Row],[Ptos.Total]]-Excel_519CONDOR[[#This Row],[Ptos.PO]]</f>
        <v>-6.292002384185813E-3</v>
      </c>
      <c r="Y700" s="6">
        <v>0.44629200000000002</v>
      </c>
      <c r="Z700" s="6">
        <v>0.44629200000000002</v>
      </c>
      <c r="AA700" s="5">
        <f>+Excel_519CONDOR[[#This Row],[Ptos.Total]]-Excel_519CONDOR[[#This Row],[Ptos.Nilo]]</f>
        <v>-6.292002384185813E-3</v>
      </c>
      <c r="AB700"/>
      <c r="AC700"/>
      <c r="AD700"/>
      <c r="AE700"/>
      <c r="AF700"/>
      <c r="AG700"/>
      <c r="AH700"/>
      <c r="AI700"/>
    </row>
    <row r="701" spans="1:35" x14ac:dyDescent="0.25">
      <c r="A701" t="s">
        <v>391</v>
      </c>
      <c r="B701" t="s">
        <v>79</v>
      </c>
      <c r="C701" t="s">
        <v>392</v>
      </c>
      <c r="D701" t="s">
        <v>798</v>
      </c>
      <c r="E701">
        <v>1956206</v>
      </c>
      <c r="F701" t="s">
        <v>739</v>
      </c>
      <c r="G701" t="s">
        <v>70</v>
      </c>
      <c r="H701" t="s">
        <v>71</v>
      </c>
      <c r="I701" s="1">
        <v>44505</v>
      </c>
      <c r="J701" s="1">
        <v>44478</v>
      </c>
      <c r="K701" s="11">
        <f>+Excel_519CONDOR[[#This Row],[Fx.r]]</f>
        <v>44478</v>
      </c>
      <c r="L701" s="1">
        <v>44616</v>
      </c>
      <c r="M701" s="1"/>
      <c r="N701" s="1">
        <v>44647</v>
      </c>
      <c r="O701" s="1">
        <v>44700</v>
      </c>
      <c r="P701" s="1" t="s">
        <v>24</v>
      </c>
      <c r="Q701" t="s">
        <v>24</v>
      </c>
      <c r="R701" t="s">
        <v>24</v>
      </c>
      <c r="S701" t="s">
        <v>3646</v>
      </c>
      <c r="T701" s="5">
        <v>28.28000034019351</v>
      </c>
      <c r="U701" s="5">
        <v>4.7099998593330383</v>
      </c>
      <c r="V701" s="5">
        <v>16.460000157356262</v>
      </c>
      <c r="W701" s="5">
        <v>49.450000356882811</v>
      </c>
      <c r="X701" s="6">
        <f>+Excel_519CONDOR[[#This Row],[Ptos.Total]]-Excel_519CONDOR[[#This Row],[Ptos.PO]]</f>
        <v>41.599900345438719</v>
      </c>
      <c r="Y701" s="6">
        <v>7.850100011444094</v>
      </c>
      <c r="Z701" s="6">
        <v>7.8500999999999994</v>
      </c>
      <c r="AA701" s="5">
        <f>+Excel_519CONDOR[[#This Row],[Ptos.Total]]-Excel_519CONDOR[[#This Row],[Ptos.Nilo]]</f>
        <v>41.599900356882813</v>
      </c>
      <c r="AB701"/>
      <c r="AC701"/>
      <c r="AD701"/>
      <c r="AE701"/>
      <c r="AF701"/>
      <c r="AG701"/>
      <c r="AH701"/>
      <c r="AI701"/>
    </row>
    <row r="702" spans="1:35" x14ac:dyDescent="0.25">
      <c r="A702" t="s">
        <v>391</v>
      </c>
      <c r="B702" t="s">
        <v>79</v>
      </c>
      <c r="C702" t="s">
        <v>392</v>
      </c>
      <c r="D702" t="s">
        <v>799</v>
      </c>
      <c r="E702">
        <v>1956202</v>
      </c>
      <c r="F702" t="s">
        <v>142</v>
      </c>
      <c r="G702" t="s">
        <v>29</v>
      </c>
      <c r="H702" t="s">
        <v>30</v>
      </c>
      <c r="I702" s="1">
        <v>44572</v>
      </c>
      <c r="J702" s="1">
        <v>44620</v>
      </c>
      <c r="K702" s="11">
        <f>+Excel_519CONDOR[[#This Row],[Fx.r]]</f>
        <v>44620</v>
      </c>
      <c r="L702" s="1">
        <v>44733</v>
      </c>
      <c r="M702" s="1"/>
      <c r="N702" s="1">
        <v>44985</v>
      </c>
      <c r="O702" s="1">
        <v>45012</v>
      </c>
      <c r="P702" s="1" t="s">
        <v>24</v>
      </c>
      <c r="Q702" t="s">
        <v>24</v>
      </c>
      <c r="R702" t="s">
        <v>24</v>
      </c>
      <c r="S702" t="s">
        <v>3637</v>
      </c>
      <c r="T702" s="5">
        <v>129.16400140276551</v>
      </c>
      <c r="U702" s="5">
        <v>36.789998829364777</v>
      </c>
      <c r="V702" s="5">
        <v>12.49499983061105</v>
      </c>
      <c r="W702" s="5">
        <v>178.44900006274133</v>
      </c>
      <c r="X702" s="6">
        <f>+Excel_519CONDOR[[#This Row],[Ptos.Total]]-Excel_519CONDOR[[#This Row],[Ptos.PO]]</f>
        <v>31.332753062741347</v>
      </c>
      <c r="Y702" s="6">
        <v>147.11624699999999</v>
      </c>
      <c r="Z702" s="6">
        <v>147.1162470000001</v>
      </c>
      <c r="AA702" s="5">
        <f>+Excel_519CONDOR[[#This Row],[Ptos.Total]]-Excel_519CONDOR[[#This Row],[Ptos.Nilo]]</f>
        <v>31.332753062741233</v>
      </c>
      <c r="AB702"/>
      <c r="AC702"/>
      <c r="AD702"/>
      <c r="AE702"/>
      <c r="AF702"/>
      <c r="AG702"/>
      <c r="AH702"/>
      <c r="AI702"/>
    </row>
    <row r="703" spans="1:35" x14ac:dyDescent="0.25">
      <c r="A703" t="s">
        <v>391</v>
      </c>
      <c r="B703" t="s">
        <v>79</v>
      </c>
      <c r="C703" t="s">
        <v>392</v>
      </c>
      <c r="D703" t="s">
        <v>800</v>
      </c>
      <c r="E703">
        <v>1956042</v>
      </c>
      <c r="F703" t="s">
        <v>121</v>
      </c>
      <c r="G703" t="s">
        <v>22</v>
      </c>
      <c r="H703" t="s">
        <v>23</v>
      </c>
      <c r="I703" s="1">
        <v>44572</v>
      </c>
      <c r="J703" s="1">
        <v>44587</v>
      </c>
      <c r="K703" s="11">
        <f>+Excel_519CONDOR[[#This Row],[Fx.r]]</f>
        <v>44587</v>
      </c>
      <c r="L703" s="1">
        <v>44676</v>
      </c>
      <c r="M703" s="1"/>
      <c r="N703" s="1">
        <v>44841</v>
      </c>
      <c r="O703" s="1">
        <v>44860</v>
      </c>
      <c r="P703" s="1" t="s">
        <v>24</v>
      </c>
      <c r="Q703" t="s">
        <v>24</v>
      </c>
      <c r="R703" t="s">
        <v>25</v>
      </c>
      <c r="S703" t="s">
        <v>3641</v>
      </c>
      <c r="T703" s="5">
        <v>46.720000565052032</v>
      </c>
      <c r="U703" s="5">
        <v>8.2799997329711914</v>
      </c>
      <c r="V703" s="5">
        <v>13.670000085607171</v>
      </c>
      <c r="W703" s="5">
        <v>68.670000383630395</v>
      </c>
      <c r="X703" s="6">
        <f>+Excel_519CONDOR[[#This Row],[Ptos.Total]]-Excel_519CONDOR[[#This Row],[Ptos.PO]]</f>
        <v>4.8886163836303993</v>
      </c>
      <c r="Y703" s="6">
        <v>63.781383999999996</v>
      </c>
      <c r="Z703" s="6">
        <v>63.781383999999996</v>
      </c>
      <c r="AA703" s="5">
        <f>+Excel_519CONDOR[[#This Row],[Ptos.Total]]-Excel_519CONDOR[[#This Row],[Ptos.Nilo]]</f>
        <v>4.8886163836303993</v>
      </c>
      <c r="AB703"/>
      <c r="AC703"/>
      <c r="AD703"/>
      <c r="AE703"/>
      <c r="AF703"/>
      <c r="AG703"/>
      <c r="AH703"/>
      <c r="AI703"/>
    </row>
    <row r="704" spans="1:35" x14ac:dyDescent="0.25">
      <c r="A704" t="s">
        <v>391</v>
      </c>
      <c r="B704" t="s">
        <v>79</v>
      </c>
      <c r="C704" t="s">
        <v>392</v>
      </c>
      <c r="D704" t="s">
        <v>801</v>
      </c>
      <c r="E704">
        <v>1956538</v>
      </c>
      <c r="F704" t="s">
        <v>121</v>
      </c>
      <c r="G704" t="s">
        <v>22</v>
      </c>
      <c r="H704" t="s">
        <v>23</v>
      </c>
      <c r="I704" s="1">
        <v>44463</v>
      </c>
      <c r="J704" s="1">
        <v>44453</v>
      </c>
      <c r="K704" s="11">
        <f>+Excel_519CONDOR[[#This Row],[Fx.r]]</f>
        <v>44453</v>
      </c>
      <c r="L704" s="1">
        <v>44469</v>
      </c>
      <c r="M704" s="1"/>
      <c r="N704" s="1">
        <v>44541</v>
      </c>
      <c r="O704" s="1">
        <v>44560</v>
      </c>
      <c r="P704" s="1" t="s">
        <v>24</v>
      </c>
      <c r="Q704" t="s">
        <v>24</v>
      </c>
      <c r="R704" t="s">
        <v>24</v>
      </c>
      <c r="S704" t="s">
        <v>3638</v>
      </c>
      <c r="T704" s="5">
        <v>112.18999889679253</v>
      </c>
      <c r="U704" s="5">
        <v>12.729999601840973</v>
      </c>
      <c r="V704" s="5">
        <v>24.680000305175781</v>
      </c>
      <c r="W704" s="5">
        <v>149.59999880380929</v>
      </c>
      <c r="X704" s="6">
        <f>+Excel_519CONDOR[[#This Row],[Ptos.Total]]-Excel_519CONDOR[[#This Row],[Ptos.PO]]</f>
        <v>101.17909823050798</v>
      </c>
      <c r="Y704" s="6">
        <v>48.420900573301303</v>
      </c>
      <c r="Z704" s="6">
        <v>48.420899999999996</v>
      </c>
      <c r="AA704" s="5">
        <f>+Excel_519CONDOR[[#This Row],[Ptos.Total]]-Excel_519CONDOR[[#This Row],[Ptos.Nilo]]</f>
        <v>101.1790988038093</v>
      </c>
      <c r="AB704"/>
      <c r="AC704"/>
      <c r="AD704"/>
      <c r="AE704"/>
      <c r="AF704"/>
      <c r="AG704"/>
      <c r="AH704"/>
      <c r="AI704"/>
    </row>
    <row r="705" spans="1:35" x14ac:dyDescent="0.25">
      <c r="A705" t="s">
        <v>391</v>
      </c>
      <c r="B705" t="s">
        <v>79</v>
      </c>
      <c r="C705" t="s">
        <v>392</v>
      </c>
      <c r="D705" t="s">
        <v>802</v>
      </c>
      <c r="E705">
        <v>1956531</v>
      </c>
      <c r="F705" t="s">
        <v>290</v>
      </c>
      <c r="G705" t="s">
        <v>22</v>
      </c>
      <c r="H705" t="s">
        <v>23</v>
      </c>
      <c r="I705" s="1"/>
      <c r="J705" s="1">
        <v>44572</v>
      </c>
      <c r="K705" s="11">
        <f>+Excel_519CONDOR[[#This Row],[Fx.r]]</f>
        <v>44572</v>
      </c>
      <c r="L705" s="1">
        <v>44732</v>
      </c>
      <c r="M705" s="1"/>
      <c r="N705" s="1">
        <v>44733</v>
      </c>
      <c r="O705" s="1">
        <v>44764</v>
      </c>
      <c r="P705" s="1" t="s">
        <v>24</v>
      </c>
      <c r="Q705" t="s">
        <v>24</v>
      </c>
      <c r="R705" t="s">
        <v>24</v>
      </c>
      <c r="S705" t="s">
        <v>3641</v>
      </c>
      <c r="T705" s="5">
        <v>332.24000250548124</v>
      </c>
      <c r="U705" s="5">
        <v>16.73999947309494</v>
      </c>
      <c r="V705" s="5">
        <v>24.909199977684011</v>
      </c>
      <c r="W705" s="5">
        <v>373.88920195626019</v>
      </c>
      <c r="X705" s="6">
        <f>+Excel_519CONDOR[[#This Row],[Ptos.Total]]-Excel_519CONDOR[[#This Row],[Ptos.PO]]</f>
        <v>62.744621956260232</v>
      </c>
      <c r="Y705" s="6">
        <v>311.14457999999996</v>
      </c>
      <c r="Z705" s="6">
        <v>311.14457999999996</v>
      </c>
      <c r="AA705" s="5">
        <f>+Excel_519CONDOR[[#This Row],[Ptos.Total]]-Excel_519CONDOR[[#This Row],[Ptos.Nilo]]</f>
        <v>62.744621956260232</v>
      </c>
      <c r="AB705"/>
      <c r="AC705"/>
      <c r="AD705"/>
      <c r="AE705"/>
      <c r="AF705"/>
      <c r="AG705"/>
      <c r="AH705"/>
      <c r="AI705"/>
    </row>
    <row r="706" spans="1:35" x14ac:dyDescent="0.25">
      <c r="A706" t="s">
        <v>391</v>
      </c>
      <c r="B706" t="s">
        <v>79</v>
      </c>
      <c r="C706" t="s">
        <v>392</v>
      </c>
      <c r="D706" t="s">
        <v>803</v>
      </c>
      <c r="E706">
        <v>1956530</v>
      </c>
      <c r="F706" t="s">
        <v>121</v>
      </c>
      <c r="G706" t="s">
        <v>22</v>
      </c>
      <c r="H706" t="s">
        <v>23</v>
      </c>
      <c r="I706" s="1">
        <v>44572</v>
      </c>
      <c r="J706" s="1">
        <v>44573</v>
      </c>
      <c r="K706" s="11">
        <f>+Excel_519CONDOR[[#This Row],[Fx.r]]</f>
        <v>44573</v>
      </c>
      <c r="L706" s="1">
        <v>44715</v>
      </c>
      <c r="M706" s="1"/>
      <c r="N706" s="1">
        <v>44827</v>
      </c>
      <c r="O706" s="1">
        <v>44854</v>
      </c>
      <c r="P706" s="1" t="s">
        <v>24</v>
      </c>
      <c r="Q706" t="s">
        <v>24</v>
      </c>
      <c r="R706" t="s">
        <v>24</v>
      </c>
      <c r="S706" t="s">
        <v>3642</v>
      </c>
      <c r="T706" s="5">
        <v>119.65000109374523</v>
      </c>
      <c r="U706" s="5">
        <v>20.749999344348907</v>
      </c>
      <c r="V706" s="5">
        <v>13.133799552534526</v>
      </c>
      <c r="W706" s="5">
        <v>153.53379999062867</v>
      </c>
      <c r="X706" s="6">
        <f>+Excel_519CONDOR[[#This Row],[Ptos.Total]]-Excel_519CONDOR[[#This Row],[Ptos.PO]]</f>
        <v>-30.794148009371327</v>
      </c>
      <c r="Y706" s="6">
        <v>184.32794799999999</v>
      </c>
      <c r="Z706" s="6">
        <v>184.01792399999994</v>
      </c>
      <c r="AA706" s="5">
        <f>+Excel_519CONDOR[[#This Row],[Ptos.Total]]-Excel_519CONDOR[[#This Row],[Ptos.Nilo]]</f>
        <v>-30.484124009371271</v>
      </c>
      <c r="AB706"/>
      <c r="AC706"/>
      <c r="AD706"/>
      <c r="AE706"/>
      <c r="AF706"/>
      <c r="AG706"/>
      <c r="AH706"/>
      <c r="AI706"/>
    </row>
    <row r="707" spans="1:35" x14ac:dyDescent="0.25">
      <c r="A707" t="s">
        <v>391</v>
      </c>
      <c r="B707" t="s">
        <v>79</v>
      </c>
      <c r="C707" t="s">
        <v>392</v>
      </c>
      <c r="D707" t="s">
        <v>804</v>
      </c>
      <c r="E707">
        <v>1956261</v>
      </c>
      <c r="F707" t="s">
        <v>142</v>
      </c>
      <c r="G707" t="s">
        <v>29</v>
      </c>
      <c r="H707" t="s">
        <v>30</v>
      </c>
      <c r="I707" s="1">
        <v>44449</v>
      </c>
      <c r="J707" s="1">
        <v>44444</v>
      </c>
      <c r="K707" s="11">
        <f>+Excel_519CONDOR[[#This Row],[Fx.r]]</f>
        <v>44444</v>
      </c>
      <c r="L707" s="1">
        <v>44587</v>
      </c>
      <c r="M707" s="1"/>
      <c r="N707" s="1">
        <v>44925</v>
      </c>
      <c r="O707" s="1">
        <v>44937</v>
      </c>
      <c r="P707" s="1" t="s">
        <v>24</v>
      </c>
      <c r="Q707" t="s">
        <v>24</v>
      </c>
      <c r="R707" t="s">
        <v>24</v>
      </c>
      <c r="S707" t="s">
        <v>3641</v>
      </c>
      <c r="T707" s="5">
        <v>180.78400042808056</v>
      </c>
      <c r="U707" s="5">
        <v>16.73999947309494</v>
      </c>
      <c r="V707" s="5">
        <v>31.640000343322754</v>
      </c>
      <c r="W707" s="5">
        <v>229.16400024449825</v>
      </c>
      <c r="X707" s="6">
        <f>+Excel_519CONDOR[[#This Row],[Ptos.Total]]-Excel_519CONDOR[[#This Row],[Ptos.PO]]</f>
        <v>66.805612078558909</v>
      </c>
      <c r="Y707" s="6">
        <v>162.35838816593935</v>
      </c>
      <c r="Z707" s="6">
        <v>162.35109499999993</v>
      </c>
      <c r="AA707" s="5">
        <f>+Excel_519CONDOR[[#This Row],[Ptos.Total]]-Excel_519CONDOR[[#This Row],[Ptos.Nilo]]</f>
        <v>66.812905244498324</v>
      </c>
      <c r="AB707"/>
      <c r="AC707"/>
      <c r="AD707"/>
      <c r="AE707"/>
      <c r="AF707"/>
      <c r="AG707"/>
      <c r="AH707"/>
      <c r="AI707"/>
    </row>
    <row r="708" spans="1:35" x14ac:dyDescent="0.25">
      <c r="A708" t="s">
        <v>391</v>
      </c>
      <c r="B708" t="s">
        <v>79</v>
      </c>
      <c r="C708" t="s">
        <v>392</v>
      </c>
      <c r="D708" t="s">
        <v>805</v>
      </c>
      <c r="E708">
        <v>1956250</v>
      </c>
      <c r="F708" t="s">
        <v>806</v>
      </c>
      <c r="G708" t="s">
        <v>29</v>
      </c>
      <c r="H708" t="s">
        <v>30</v>
      </c>
      <c r="I708" s="1">
        <v>44431</v>
      </c>
      <c r="J708" s="1">
        <v>44426</v>
      </c>
      <c r="K708" s="11">
        <f>+Excel_519CONDOR[[#This Row],[Fx.r]]</f>
        <v>44426</v>
      </c>
      <c r="L708" s="1">
        <v>44461</v>
      </c>
      <c r="M708" s="1"/>
      <c r="N708" s="1">
        <v>44467</v>
      </c>
      <c r="O708" s="1">
        <v>44473</v>
      </c>
      <c r="P708" s="1" t="s">
        <v>24</v>
      </c>
      <c r="Q708" t="s">
        <v>24</v>
      </c>
      <c r="R708" t="s">
        <v>24</v>
      </c>
      <c r="S708" t="s">
        <v>25</v>
      </c>
      <c r="T708" s="5">
        <v>0</v>
      </c>
      <c r="U708" s="5">
        <v>0</v>
      </c>
      <c r="V708" s="5">
        <v>0</v>
      </c>
      <c r="W708" s="5">
        <v>0</v>
      </c>
      <c r="X708" s="6">
        <f>+Excel_519CONDOR[[#This Row],[Ptos.Total]]-Excel_519CONDOR[[#This Row],[Ptos.PO]]</f>
        <v>-0.88</v>
      </c>
      <c r="Y708" s="6">
        <v>0.88</v>
      </c>
      <c r="Z708" s="6">
        <v>0.88</v>
      </c>
      <c r="AA708" s="5">
        <f>+Excel_519CONDOR[[#This Row],[Ptos.Total]]-Excel_519CONDOR[[#This Row],[Ptos.Nilo]]</f>
        <v>-0.88</v>
      </c>
      <c r="AB708"/>
      <c r="AC708"/>
      <c r="AD708"/>
      <c r="AE708"/>
      <c r="AF708"/>
      <c r="AG708"/>
      <c r="AH708"/>
      <c r="AI708"/>
    </row>
    <row r="709" spans="1:35" x14ac:dyDescent="0.25">
      <c r="A709" t="s">
        <v>391</v>
      </c>
      <c r="B709" t="s">
        <v>79</v>
      </c>
      <c r="C709" t="s">
        <v>392</v>
      </c>
      <c r="D709" t="s">
        <v>807</v>
      </c>
      <c r="E709">
        <v>1956214</v>
      </c>
      <c r="F709" t="s">
        <v>121</v>
      </c>
      <c r="G709" t="s">
        <v>22</v>
      </c>
      <c r="H709" t="s">
        <v>23</v>
      </c>
      <c r="I709" s="1">
        <v>44571</v>
      </c>
      <c r="J709" s="1">
        <v>44570</v>
      </c>
      <c r="K709" s="11">
        <f>+Excel_519CONDOR[[#This Row],[Fx.r]]</f>
        <v>44570</v>
      </c>
      <c r="L709" s="1">
        <v>44708</v>
      </c>
      <c r="M709" s="1"/>
      <c r="N709" s="1">
        <v>45075</v>
      </c>
      <c r="O709" s="1">
        <v>45120</v>
      </c>
      <c r="P709" s="1" t="s">
        <v>24</v>
      </c>
      <c r="Q709" t="s">
        <v>24</v>
      </c>
      <c r="R709" t="s">
        <v>24</v>
      </c>
      <c r="S709" t="s">
        <v>3637</v>
      </c>
      <c r="T709" s="5">
        <v>447.43400334349275</v>
      </c>
      <c r="U709" s="5">
        <v>92.929997026920319</v>
      </c>
      <c r="V709" s="5">
        <v>36.88819751266692</v>
      </c>
      <c r="W709" s="5">
        <v>577.25219788308004</v>
      </c>
      <c r="X709" s="6">
        <f>+Excel_519CONDOR[[#This Row],[Ptos.Total]]-Excel_519CONDOR[[#This Row],[Ptos.PO]]</f>
        <v>286.27743988308004</v>
      </c>
      <c r="Y709" s="6">
        <v>290.97475800000001</v>
      </c>
      <c r="Z709" s="6">
        <v>290.97475800000001</v>
      </c>
      <c r="AA709" s="5">
        <f>+Excel_519CONDOR[[#This Row],[Ptos.Total]]-Excel_519CONDOR[[#This Row],[Ptos.Nilo]]</f>
        <v>286.27743988308004</v>
      </c>
      <c r="AB709"/>
      <c r="AC709"/>
      <c r="AD709"/>
      <c r="AE709"/>
      <c r="AF709"/>
      <c r="AG709"/>
      <c r="AH709"/>
      <c r="AI709"/>
    </row>
    <row r="710" spans="1:35" x14ac:dyDescent="0.25">
      <c r="A710" t="s">
        <v>391</v>
      </c>
      <c r="B710" t="s">
        <v>79</v>
      </c>
      <c r="C710" t="s">
        <v>392</v>
      </c>
      <c r="D710" t="s">
        <v>808</v>
      </c>
      <c r="E710">
        <v>1956529</v>
      </c>
      <c r="F710" t="s">
        <v>121</v>
      </c>
      <c r="G710" t="s">
        <v>22</v>
      </c>
      <c r="H710" t="s">
        <v>23</v>
      </c>
      <c r="I710" s="1">
        <v>44564</v>
      </c>
      <c r="J710" s="1">
        <v>44551</v>
      </c>
      <c r="K710" s="11">
        <f>+Excel_519CONDOR[[#This Row],[Fx.r]]</f>
        <v>44551</v>
      </c>
      <c r="L710" s="1">
        <v>44715</v>
      </c>
      <c r="M710" s="1"/>
      <c r="N710" s="1">
        <v>44750</v>
      </c>
      <c r="O710" s="1">
        <v>44797</v>
      </c>
      <c r="P710" s="1" t="s">
        <v>24</v>
      </c>
      <c r="Q710" t="s">
        <v>24</v>
      </c>
      <c r="R710" t="s">
        <v>24</v>
      </c>
      <c r="S710" t="s">
        <v>3638</v>
      </c>
      <c r="T710" s="5">
        <v>16.190000262111425</v>
      </c>
      <c r="U710" s="5">
        <v>12.729999601840973</v>
      </c>
      <c r="V710" s="5">
        <v>19.100000143051147</v>
      </c>
      <c r="W710" s="5">
        <v>48.020000007003546</v>
      </c>
      <c r="X710" s="6">
        <f>+Excel_519CONDOR[[#This Row],[Ptos.Total]]-Excel_519CONDOR[[#This Row],[Ptos.PO]]</f>
        <v>11.132426007003545</v>
      </c>
      <c r="Y710" s="6">
        <v>36.887574000000001</v>
      </c>
      <c r="Z710" s="6">
        <v>36.887574000000001</v>
      </c>
      <c r="AA710" s="5">
        <f>+Excel_519CONDOR[[#This Row],[Ptos.Total]]-Excel_519CONDOR[[#This Row],[Ptos.Nilo]]</f>
        <v>11.132426007003545</v>
      </c>
      <c r="AB710"/>
      <c r="AC710"/>
      <c r="AD710"/>
      <c r="AE710"/>
      <c r="AF710"/>
      <c r="AG710"/>
      <c r="AH710"/>
      <c r="AI710"/>
    </row>
    <row r="711" spans="1:35" x14ac:dyDescent="0.25">
      <c r="A711" t="s">
        <v>391</v>
      </c>
      <c r="B711" t="s">
        <v>79</v>
      </c>
      <c r="C711" t="s">
        <v>392</v>
      </c>
      <c r="D711" t="s">
        <v>809</v>
      </c>
      <c r="E711">
        <v>1955814</v>
      </c>
      <c r="F711" t="s">
        <v>682</v>
      </c>
      <c r="G711" t="s">
        <v>70</v>
      </c>
      <c r="H711" t="s">
        <v>71</v>
      </c>
      <c r="I711" s="1">
        <v>44431</v>
      </c>
      <c r="J711" s="1">
        <v>44429</v>
      </c>
      <c r="K711" s="11">
        <f>+Excel_519CONDOR[[#This Row],[Fx.r]]</f>
        <v>44429</v>
      </c>
      <c r="L711" s="1">
        <v>44440</v>
      </c>
      <c r="M711" s="1"/>
      <c r="N711" s="1">
        <v>44861</v>
      </c>
      <c r="O711" s="1">
        <v>44861</v>
      </c>
      <c r="P711" s="1" t="s">
        <v>24</v>
      </c>
      <c r="Q711" t="s">
        <v>24</v>
      </c>
      <c r="R711" t="s">
        <v>24</v>
      </c>
      <c r="S711" t="s">
        <v>3646</v>
      </c>
      <c r="T711" s="5">
        <v>48.380000475794077</v>
      </c>
      <c r="U711" s="5">
        <v>4.7099998593330383</v>
      </c>
      <c r="V711" s="5">
        <v>17.340000152587891</v>
      </c>
      <c r="W711" s="5">
        <v>70.430000487715006</v>
      </c>
      <c r="X711" s="6">
        <f>+Excel_519CONDOR[[#This Row],[Ptos.Total]]-Excel_519CONDOR[[#This Row],[Ptos.PO]]</f>
        <v>60.832500468641513</v>
      </c>
      <c r="Y711" s="6">
        <v>9.5975000190734896</v>
      </c>
      <c r="Z711" s="6">
        <v>4.0460999999999991</v>
      </c>
      <c r="AA711" s="5">
        <f>+Excel_519CONDOR[[#This Row],[Ptos.Total]]-Excel_519CONDOR[[#This Row],[Ptos.Nilo]]</f>
        <v>66.38390048771501</v>
      </c>
      <c r="AB711"/>
      <c r="AC711"/>
      <c r="AD711"/>
      <c r="AE711"/>
      <c r="AF711"/>
      <c r="AG711"/>
      <c r="AH711"/>
      <c r="AI711"/>
    </row>
    <row r="712" spans="1:35" x14ac:dyDescent="0.25">
      <c r="A712" t="s">
        <v>391</v>
      </c>
      <c r="B712" t="s">
        <v>79</v>
      </c>
      <c r="C712" t="s">
        <v>392</v>
      </c>
      <c r="D712" t="s">
        <v>810</v>
      </c>
      <c r="E712">
        <v>1955811</v>
      </c>
      <c r="F712" t="s">
        <v>142</v>
      </c>
      <c r="G712" t="s">
        <v>29</v>
      </c>
      <c r="H712" t="s">
        <v>30</v>
      </c>
      <c r="I712" s="1">
        <v>44474</v>
      </c>
      <c r="J712" s="1">
        <v>44444</v>
      </c>
      <c r="K712" s="11">
        <f>+Excel_519CONDOR[[#This Row],[Fx.r]]</f>
        <v>44444</v>
      </c>
      <c r="L712" s="1">
        <v>44636</v>
      </c>
      <c r="M712" s="1"/>
      <c r="N712" s="1">
        <v>44692</v>
      </c>
      <c r="O712" s="1">
        <v>44726</v>
      </c>
      <c r="P712" s="1" t="s">
        <v>24</v>
      </c>
      <c r="Q712" t="s">
        <v>24</v>
      </c>
      <c r="R712" t="s">
        <v>24</v>
      </c>
      <c r="S712" t="s">
        <v>3638</v>
      </c>
      <c r="T712" s="5">
        <v>187.70999636501074</v>
      </c>
      <c r="U712" s="5">
        <v>4.7099998593330383</v>
      </c>
      <c r="V712" s="5">
        <v>16.900000154972076</v>
      </c>
      <c r="W712" s="5">
        <v>209.31999637931585</v>
      </c>
      <c r="X712" s="6">
        <f>+Excel_519CONDOR[[#This Row],[Ptos.Total]]-Excel_519CONDOR[[#This Row],[Ptos.PO]]</f>
        <v>56.230832367871784</v>
      </c>
      <c r="Y712" s="6">
        <v>153.08916401144407</v>
      </c>
      <c r="Z712" s="6">
        <v>153.08916399999998</v>
      </c>
      <c r="AA712" s="5">
        <f>+Excel_519CONDOR[[#This Row],[Ptos.Total]]-Excel_519CONDOR[[#This Row],[Ptos.Nilo]]</f>
        <v>56.230832379315871</v>
      </c>
      <c r="AB712"/>
      <c r="AC712"/>
      <c r="AD712"/>
      <c r="AE712"/>
      <c r="AF712"/>
      <c r="AG712"/>
      <c r="AH712"/>
      <c r="AI712"/>
    </row>
    <row r="713" spans="1:35" x14ac:dyDescent="0.25">
      <c r="A713" t="s">
        <v>391</v>
      </c>
      <c r="B713" t="s">
        <v>79</v>
      </c>
      <c r="C713" t="s">
        <v>392</v>
      </c>
      <c r="D713" t="s">
        <v>811</v>
      </c>
      <c r="E713">
        <v>1956555</v>
      </c>
      <c r="F713" t="s">
        <v>746</v>
      </c>
      <c r="G713" t="s">
        <v>22</v>
      </c>
      <c r="H713" t="s">
        <v>23</v>
      </c>
      <c r="I713" s="1">
        <v>44565</v>
      </c>
      <c r="J713" s="1">
        <v>44558</v>
      </c>
      <c r="K713" s="11">
        <f>+Excel_519CONDOR[[#This Row],[Fx.r]]</f>
        <v>44558</v>
      </c>
      <c r="L713" s="1">
        <v>44571</v>
      </c>
      <c r="M713" s="1"/>
      <c r="N713" s="1">
        <v>44576</v>
      </c>
      <c r="O713" s="1">
        <v>44581</v>
      </c>
      <c r="P713" s="1" t="s">
        <v>24</v>
      </c>
      <c r="Q713" t="s">
        <v>24</v>
      </c>
      <c r="R713" t="s">
        <v>24</v>
      </c>
      <c r="S713" t="s">
        <v>25</v>
      </c>
      <c r="T713" s="5">
        <v>0</v>
      </c>
      <c r="U713" s="5">
        <v>0</v>
      </c>
      <c r="V713" s="5">
        <v>1.3199999928474426</v>
      </c>
      <c r="W713" s="5">
        <v>1.3199999928474426</v>
      </c>
      <c r="X713" s="6">
        <f>+Excel_519CONDOR[[#This Row],[Ptos.Total]]-Excel_519CONDOR[[#This Row],[Ptos.PO]]</f>
        <v>-1.8876007152557328E-2</v>
      </c>
      <c r="Y713" s="6">
        <v>1.338876</v>
      </c>
      <c r="Z713" s="6">
        <v>1.338876</v>
      </c>
      <c r="AA713" s="5">
        <f>+Excel_519CONDOR[[#This Row],[Ptos.Total]]-Excel_519CONDOR[[#This Row],[Ptos.Nilo]]</f>
        <v>-1.8876007152557328E-2</v>
      </c>
      <c r="AB713"/>
      <c r="AC713"/>
      <c r="AD713"/>
      <c r="AE713"/>
      <c r="AF713"/>
      <c r="AG713"/>
      <c r="AH713"/>
      <c r="AI713"/>
    </row>
    <row r="714" spans="1:35" x14ac:dyDescent="0.25">
      <c r="A714" t="s">
        <v>391</v>
      </c>
      <c r="B714" t="s">
        <v>79</v>
      </c>
      <c r="C714" t="s">
        <v>392</v>
      </c>
      <c r="D714" t="s">
        <v>812</v>
      </c>
      <c r="E714">
        <v>1956550</v>
      </c>
      <c r="F714" t="s">
        <v>620</v>
      </c>
      <c r="G714" t="s">
        <v>22</v>
      </c>
      <c r="H714" t="s">
        <v>23</v>
      </c>
      <c r="I714" s="1">
        <v>44431</v>
      </c>
      <c r="J714" s="1">
        <v>44426</v>
      </c>
      <c r="K714" s="11">
        <f>+Excel_519CONDOR[[#This Row],[Fx.r]]</f>
        <v>44426</v>
      </c>
      <c r="L714" s="1">
        <v>44461</v>
      </c>
      <c r="M714" s="1"/>
      <c r="N714" s="1">
        <v>44467</v>
      </c>
      <c r="O714" s="1">
        <v>44469</v>
      </c>
      <c r="P714" s="1" t="s">
        <v>24</v>
      </c>
      <c r="Q714" t="s">
        <v>24</v>
      </c>
      <c r="R714" t="s">
        <v>24</v>
      </c>
      <c r="S714" t="s">
        <v>25</v>
      </c>
      <c r="T714" s="5">
        <v>0</v>
      </c>
      <c r="U714" s="5">
        <v>0</v>
      </c>
      <c r="V714" s="5">
        <v>0</v>
      </c>
      <c r="W714" s="5">
        <v>0</v>
      </c>
      <c r="X714" s="6">
        <f>+Excel_519CONDOR[[#This Row],[Ptos.Total]]-Excel_519CONDOR[[#This Row],[Ptos.PO]]</f>
        <v>-0.44</v>
      </c>
      <c r="Y714" s="6">
        <v>0.44</v>
      </c>
      <c r="Z714" s="6">
        <v>0.44</v>
      </c>
      <c r="AA714" s="5">
        <f>+Excel_519CONDOR[[#This Row],[Ptos.Total]]-Excel_519CONDOR[[#This Row],[Ptos.Nilo]]</f>
        <v>-0.44</v>
      </c>
      <c r="AB714"/>
      <c r="AC714"/>
      <c r="AD714"/>
      <c r="AE714"/>
      <c r="AF714"/>
      <c r="AG714"/>
      <c r="AH714"/>
      <c r="AI714"/>
    </row>
    <row r="715" spans="1:35" x14ac:dyDescent="0.25">
      <c r="A715" t="s">
        <v>391</v>
      </c>
      <c r="B715" t="s">
        <v>79</v>
      </c>
      <c r="C715" t="s">
        <v>392</v>
      </c>
      <c r="D715" t="s">
        <v>813</v>
      </c>
      <c r="E715">
        <v>1955863</v>
      </c>
      <c r="F715" t="s">
        <v>746</v>
      </c>
      <c r="G715" t="s">
        <v>22</v>
      </c>
      <c r="H715" t="s">
        <v>23</v>
      </c>
      <c r="I715" s="1">
        <v>44572</v>
      </c>
      <c r="J715" s="1">
        <v>44574</v>
      </c>
      <c r="K715" s="11">
        <f>+Excel_519CONDOR[[#This Row],[Fx.r]]</f>
        <v>44574</v>
      </c>
      <c r="L715" s="1">
        <v>44582</v>
      </c>
      <c r="M715" s="1"/>
      <c r="N715" s="1">
        <v>44583</v>
      </c>
      <c r="O715" s="1">
        <v>44614</v>
      </c>
      <c r="P715" s="1" t="s">
        <v>24</v>
      </c>
      <c r="Q715" t="s">
        <v>24</v>
      </c>
      <c r="R715" t="s">
        <v>24</v>
      </c>
      <c r="S715" t="s">
        <v>25</v>
      </c>
      <c r="T715" s="5">
        <v>0</v>
      </c>
      <c r="U715" s="5">
        <v>0</v>
      </c>
      <c r="V715" s="5">
        <v>0</v>
      </c>
      <c r="W715" s="5">
        <v>0</v>
      </c>
      <c r="X715" s="6">
        <f>+Excel_519CONDOR[[#This Row],[Ptos.Total]]-Excel_519CONDOR[[#This Row],[Ptos.PO]]</f>
        <v>-4.0166279999999999</v>
      </c>
      <c r="Y715" s="6">
        <v>4.0166279999999999</v>
      </c>
      <c r="Z715" s="6">
        <v>8.0332559999999997</v>
      </c>
      <c r="AA715" s="5">
        <f>+Excel_519CONDOR[[#This Row],[Ptos.Total]]-Excel_519CONDOR[[#This Row],[Ptos.Nilo]]</f>
        <v>-8.0332559999999997</v>
      </c>
      <c r="AB715"/>
      <c r="AC715"/>
      <c r="AD715"/>
      <c r="AE715"/>
      <c r="AF715"/>
      <c r="AG715"/>
      <c r="AH715"/>
      <c r="AI715"/>
    </row>
    <row r="716" spans="1:35" x14ac:dyDescent="0.25">
      <c r="A716" t="s">
        <v>391</v>
      </c>
      <c r="B716" t="s">
        <v>79</v>
      </c>
      <c r="C716" t="s">
        <v>392</v>
      </c>
      <c r="D716" t="s">
        <v>814</v>
      </c>
      <c r="E716">
        <v>1955826</v>
      </c>
      <c r="F716" t="s">
        <v>142</v>
      </c>
      <c r="G716" t="s">
        <v>29</v>
      </c>
      <c r="H716" t="s">
        <v>30</v>
      </c>
      <c r="I716" s="1">
        <v>44449</v>
      </c>
      <c r="J716" s="1">
        <v>44566</v>
      </c>
      <c r="K716" s="11">
        <f>+Excel_519CONDOR[[#This Row],[Fx.r]]</f>
        <v>44566</v>
      </c>
      <c r="L716" s="1">
        <v>44634</v>
      </c>
      <c r="M716" s="1"/>
      <c r="N716" s="1">
        <v>44715</v>
      </c>
      <c r="O716" s="1">
        <v>44747</v>
      </c>
      <c r="P716" s="1" t="s">
        <v>24</v>
      </c>
      <c r="Q716" t="s">
        <v>24</v>
      </c>
      <c r="R716" t="s">
        <v>24</v>
      </c>
      <c r="S716" t="s">
        <v>3642</v>
      </c>
      <c r="T716" s="5">
        <v>23.600000001490116</v>
      </c>
      <c r="U716" s="5">
        <v>4.7099998593330383</v>
      </c>
      <c r="V716" s="5">
        <v>12.600000143051147</v>
      </c>
      <c r="W716" s="5">
        <v>40.910000003874302</v>
      </c>
      <c r="X716" s="6">
        <f>+Excel_519CONDOR[[#This Row],[Ptos.Total]]-Excel_519CONDOR[[#This Row],[Ptos.PO]]</f>
        <v>-12.211809007569791</v>
      </c>
      <c r="Y716" s="6">
        <v>53.121809011444093</v>
      </c>
      <c r="Z716" s="6">
        <v>53.121808999999992</v>
      </c>
      <c r="AA716" s="5">
        <f>+Excel_519CONDOR[[#This Row],[Ptos.Total]]-Excel_519CONDOR[[#This Row],[Ptos.Nilo]]</f>
        <v>-12.21180899612569</v>
      </c>
      <c r="AB716"/>
      <c r="AC716"/>
      <c r="AD716"/>
      <c r="AE716"/>
      <c r="AF716"/>
      <c r="AG716"/>
      <c r="AH716"/>
      <c r="AI716"/>
    </row>
    <row r="717" spans="1:35" x14ac:dyDescent="0.25">
      <c r="A717" t="s">
        <v>391</v>
      </c>
      <c r="B717" t="s">
        <v>79</v>
      </c>
      <c r="C717" t="s">
        <v>392</v>
      </c>
      <c r="D717" t="s">
        <v>815</v>
      </c>
      <c r="E717">
        <v>1955825</v>
      </c>
      <c r="F717" t="s">
        <v>816</v>
      </c>
      <c r="G717" t="s">
        <v>29</v>
      </c>
      <c r="H717" t="s">
        <v>30</v>
      </c>
      <c r="I717" s="1">
        <v>44431</v>
      </c>
      <c r="J717" s="1">
        <v>44463</v>
      </c>
      <c r="K717" s="11">
        <f>+Excel_519CONDOR[[#This Row],[Fx.r]]</f>
        <v>44463</v>
      </c>
      <c r="L717" s="1">
        <v>44440</v>
      </c>
      <c r="M717" s="1"/>
      <c r="N717" s="1">
        <v>44604</v>
      </c>
      <c r="O717" s="1">
        <v>44631</v>
      </c>
      <c r="P717" s="1" t="s">
        <v>24</v>
      </c>
      <c r="Q717" t="s">
        <v>24</v>
      </c>
      <c r="R717" t="s">
        <v>24</v>
      </c>
      <c r="S717" t="s">
        <v>3646</v>
      </c>
      <c r="T717" s="5">
        <v>29.259999986737967</v>
      </c>
      <c r="U717" s="5">
        <v>4.7099998593330383</v>
      </c>
      <c r="V717" s="5">
        <v>19.910000145435333</v>
      </c>
      <c r="W717" s="5">
        <v>53.879999991506338</v>
      </c>
      <c r="X717" s="6">
        <f>+Excel_519CONDOR[[#This Row],[Ptos.Total]]-Excel_519CONDOR[[#This Row],[Ptos.PO]]</f>
        <v>-12.841452968439341</v>
      </c>
      <c r="Y717" s="6">
        <v>66.72145295994568</v>
      </c>
      <c r="Z717" s="6">
        <v>66.721452999999997</v>
      </c>
      <c r="AA717" s="5">
        <f>+Excel_519CONDOR[[#This Row],[Ptos.Total]]-Excel_519CONDOR[[#This Row],[Ptos.Nilo]]</f>
        <v>-12.841453008493659</v>
      </c>
      <c r="AB717"/>
      <c r="AC717"/>
      <c r="AD717"/>
      <c r="AE717"/>
      <c r="AF717"/>
      <c r="AG717"/>
      <c r="AH717"/>
      <c r="AI717"/>
    </row>
    <row r="718" spans="1:35" x14ac:dyDescent="0.25">
      <c r="A718" t="s">
        <v>391</v>
      </c>
      <c r="B718" t="s">
        <v>79</v>
      </c>
      <c r="C718" t="s">
        <v>392</v>
      </c>
      <c r="D718" t="s">
        <v>817</v>
      </c>
      <c r="E718">
        <v>1956883</v>
      </c>
      <c r="F718" t="s">
        <v>746</v>
      </c>
      <c r="G718" t="s">
        <v>22</v>
      </c>
      <c r="H718" t="s">
        <v>23</v>
      </c>
      <c r="I718" s="1">
        <v>44565</v>
      </c>
      <c r="J718" s="1">
        <v>44547</v>
      </c>
      <c r="K718" s="11">
        <f>+Excel_519CONDOR[[#This Row],[Fx.r]]</f>
        <v>44547</v>
      </c>
      <c r="L718" s="1">
        <v>44571</v>
      </c>
      <c r="M718" s="1"/>
      <c r="N718" s="1">
        <v>44576</v>
      </c>
      <c r="O718" s="1">
        <v>44581</v>
      </c>
      <c r="P718" s="1" t="s">
        <v>24</v>
      </c>
      <c r="Q718" t="s">
        <v>24</v>
      </c>
      <c r="R718" t="s">
        <v>24</v>
      </c>
      <c r="S718" t="s">
        <v>25</v>
      </c>
      <c r="T718" s="5">
        <v>0</v>
      </c>
      <c r="U718" s="5">
        <v>0</v>
      </c>
      <c r="V718" s="5">
        <v>0</v>
      </c>
      <c r="W718" s="5">
        <v>0</v>
      </c>
      <c r="X718" s="6">
        <f>+Excel_519CONDOR[[#This Row],[Ptos.Total]]-Excel_519CONDOR[[#This Row],[Ptos.PO]]</f>
        <v>-0.44629200000000002</v>
      </c>
      <c r="Y718" s="6">
        <v>0.44629200000000002</v>
      </c>
      <c r="Z718" s="6">
        <v>0.44629200000000002</v>
      </c>
      <c r="AA718" s="5">
        <f>+Excel_519CONDOR[[#This Row],[Ptos.Total]]-Excel_519CONDOR[[#This Row],[Ptos.Nilo]]</f>
        <v>-0.44629200000000002</v>
      </c>
      <c r="AB718"/>
      <c r="AC718"/>
      <c r="AD718"/>
      <c r="AE718"/>
      <c r="AF718"/>
      <c r="AG718"/>
      <c r="AH718"/>
      <c r="AI718"/>
    </row>
    <row r="719" spans="1:35" x14ac:dyDescent="0.25">
      <c r="A719" t="s">
        <v>391</v>
      </c>
      <c r="B719" t="s">
        <v>79</v>
      </c>
      <c r="C719" t="s">
        <v>392</v>
      </c>
      <c r="D719" t="s">
        <v>818</v>
      </c>
      <c r="E719">
        <v>1955935</v>
      </c>
      <c r="F719" t="s">
        <v>620</v>
      </c>
      <c r="G719" t="s">
        <v>22</v>
      </c>
      <c r="H719" t="s">
        <v>23</v>
      </c>
      <c r="I719" s="1">
        <v>44431</v>
      </c>
      <c r="J719" s="1">
        <v>44424</v>
      </c>
      <c r="K719" s="11">
        <f>+Excel_519CONDOR[[#This Row],[Fx.r]]</f>
        <v>44424</v>
      </c>
      <c r="L719" s="1">
        <v>44461</v>
      </c>
      <c r="M719" s="1"/>
      <c r="N719" s="1">
        <v>44467</v>
      </c>
      <c r="O719" s="1">
        <v>44469</v>
      </c>
      <c r="P719" s="1" t="s">
        <v>24</v>
      </c>
      <c r="Q719" t="s">
        <v>24</v>
      </c>
      <c r="R719" t="s">
        <v>24</v>
      </c>
      <c r="S719" t="s">
        <v>25</v>
      </c>
      <c r="T719" s="5">
        <v>0</v>
      </c>
      <c r="U719" s="5">
        <v>0</v>
      </c>
      <c r="V719" s="5">
        <v>0</v>
      </c>
      <c r="W719" s="5">
        <v>0</v>
      </c>
      <c r="X719" s="6">
        <f>+Excel_519CONDOR[[#This Row],[Ptos.Total]]-Excel_519CONDOR[[#This Row],[Ptos.PO]]</f>
        <v>-0.44</v>
      </c>
      <c r="Y719" s="6">
        <v>0.44</v>
      </c>
      <c r="Z719" s="6">
        <v>0.44</v>
      </c>
      <c r="AA719" s="5">
        <f>+Excel_519CONDOR[[#This Row],[Ptos.Total]]-Excel_519CONDOR[[#This Row],[Ptos.Nilo]]</f>
        <v>-0.44</v>
      </c>
      <c r="AB719"/>
      <c r="AC719"/>
      <c r="AD719"/>
      <c r="AE719"/>
      <c r="AF719"/>
      <c r="AG719"/>
      <c r="AH719"/>
      <c r="AI719"/>
    </row>
    <row r="720" spans="1:35" x14ac:dyDescent="0.25">
      <c r="A720" t="s">
        <v>391</v>
      </c>
      <c r="B720" t="s">
        <v>79</v>
      </c>
      <c r="C720" t="s">
        <v>392</v>
      </c>
      <c r="D720" t="s">
        <v>819</v>
      </c>
      <c r="E720">
        <v>1955844</v>
      </c>
      <c r="F720" t="s">
        <v>746</v>
      </c>
      <c r="G720" t="s">
        <v>22</v>
      </c>
      <c r="H720" t="s">
        <v>23</v>
      </c>
      <c r="I720" s="1">
        <v>44572</v>
      </c>
      <c r="J720" s="1">
        <v>44574</v>
      </c>
      <c r="K720" s="11">
        <f>+Excel_519CONDOR[[#This Row],[Fx.r]]</f>
        <v>44574</v>
      </c>
      <c r="L720" s="1">
        <v>44582</v>
      </c>
      <c r="M720" s="1"/>
      <c r="N720" s="1">
        <v>44586</v>
      </c>
      <c r="O720" s="1">
        <v>44588</v>
      </c>
      <c r="P720" s="1" t="s">
        <v>24</v>
      </c>
      <c r="Q720" t="s">
        <v>24</v>
      </c>
      <c r="R720" t="s">
        <v>24</v>
      </c>
      <c r="S720" t="s">
        <v>25</v>
      </c>
      <c r="T720" s="5">
        <v>0</v>
      </c>
      <c r="U720" s="5">
        <v>0</v>
      </c>
      <c r="V720" s="5">
        <v>0</v>
      </c>
      <c r="W720" s="5">
        <v>0</v>
      </c>
      <c r="X720" s="6">
        <f>+Excel_519CONDOR[[#This Row],[Ptos.Total]]-Excel_519CONDOR[[#This Row],[Ptos.PO]]</f>
        <v>-0.44629200000000002</v>
      </c>
      <c r="Y720" s="6">
        <v>0.44629200000000002</v>
      </c>
      <c r="Z720" s="6">
        <v>0.44629200000000002</v>
      </c>
      <c r="AA720" s="5">
        <f>+Excel_519CONDOR[[#This Row],[Ptos.Total]]-Excel_519CONDOR[[#This Row],[Ptos.Nilo]]</f>
        <v>-0.44629200000000002</v>
      </c>
      <c r="AB720"/>
      <c r="AC720"/>
      <c r="AD720"/>
      <c r="AE720"/>
      <c r="AF720"/>
      <c r="AG720"/>
      <c r="AH720"/>
      <c r="AI720"/>
    </row>
    <row r="721" spans="1:35" x14ac:dyDescent="0.25">
      <c r="A721" t="s">
        <v>391</v>
      </c>
      <c r="B721" t="s">
        <v>79</v>
      </c>
      <c r="C721" t="s">
        <v>392</v>
      </c>
      <c r="D721" t="s">
        <v>820</v>
      </c>
      <c r="E721">
        <v>1956890</v>
      </c>
      <c r="F721" t="s">
        <v>121</v>
      </c>
      <c r="G721" t="s">
        <v>22</v>
      </c>
      <c r="H721" t="s">
        <v>23</v>
      </c>
      <c r="I721" s="1">
        <v>44505</v>
      </c>
      <c r="J721" s="1">
        <v>44502</v>
      </c>
      <c r="K721" s="11">
        <f>+Excel_519CONDOR[[#This Row],[Fx.r]]</f>
        <v>44502</v>
      </c>
      <c r="L721" s="1">
        <v>44509</v>
      </c>
      <c r="M721" s="1"/>
      <c r="N721" s="1">
        <v>44596</v>
      </c>
      <c r="O721" s="1">
        <v>44621</v>
      </c>
      <c r="P721" s="1" t="s">
        <v>24</v>
      </c>
      <c r="Q721" t="s">
        <v>24</v>
      </c>
      <c r="R721" t="s">
        <v>24</v>
      </c>
      <c r="S721" t="s">
        <v>3644</v>
      </c>
      <c r="T721" s="5">
        <v>105.13000120595098</v>
      </c>
      <c r="U721" s="5">
        <v>24.759999215602875</v>
      </c>
      <c r="V721" s="5">
        <v>42.200000464916229</v>
      </c>
      <c r="W721" s="5">
        <v>172.09000088647008</v>
      </c>
      <c r="X721" s="6">
        <f>+Excel_519CONDOR[[#This Row],[Ptos.Total]]-Excel_519CONDOR[[#This Row],[Ptos.PO]]</f>
        <v>31.308342617533896</v>
      </c>
      <c r="Y721" s="6">
        <v>140.78165826893618</v>
      </c>
      <c r="Z721" s="6">
        <v>140.78165800000002</v>
      </c>
      <c r="AA721" s="5">
        <f>+Excel_519CONDOR[[#This Row],[Ptos.Total]]-Excel_519CONDOR[[#This Row],[Ptos.Nilo]]</f>
        <v>31.308342886470058</v>
      </c>
      <c r="AB721"/>
      <c r="AC721"/>
      <c r="AD721"/>
      <c r="AE721"/>
      <c r="AF721"/>
      <c r="AG721"/>
      <c r="AH721"/>
      <c r="AI721"/>
    </row>
    <row r="722" spans="1:35" x14ac:dyDescent="0.25">
      <c r="A722" t="s">
        <v>391</v>
      </c>
      <c r="B722" t="s">
        <v>79</v>
      </c>
      <c r="C722" t="s">
        <v>392</v>
      </c>
      <c r="D722" t="s">
        <v>821</v>
      </c>
      <c r="E722">
        <v>1956552</v>
      </c>
      <c r="F722" t="s">
        <v>121</v>
      </c>
      <c r="G722" t="s">
        <v>22</v>
      </c>
      <c r="H722" t="s">
        <v>23</v>
      </c>
      <c r="I722" s="1">
        <v>44489</v>
      </c>
      <c r="J722" s="1">
        <v>44475</v>
      </c>
      <c r="K722" s="11">
        <f>+Excel_519CONDOR[[#This Row],[Fx.r]]</f>
        <v>44475</v>
      </c>
      <c r="L722" s="1">
        <v>44715</v>
      </c>
      <c r="M722" s="1"/>
      <c r="N722" s="1">
        <v>44827</v>
      </c>
      <c r="O722" s="1">
        <v>44869</v>
      </c>
      <c r="P722" s="1" t="s">
        <v>24</v>
      </c>
      <c r="Q722" t="s">
        <v>24</v>
      </c>
      <c r="R722" t="s">
        <v>24</v>
      </c>
      <c r="S722" t="s">
        <v>3642</v>
      </c>
      <c r="T722" s="5">
        <v>143.59000171720982</v>
      </c>
      <c r="U722" s="5">
        <v>44.809998571872711</v>
      </c>
      <c r="V722" s="5">
        <v>46.820000529289246</v>
      </c>
      <c r="W722" s="5">
        <v>235.22000081837177</v>
      </c>
      <c r="X722" s="6">
        <f>+Excel_519CONDOR[[#This Row],[Ptos.Total]]-Excel_519CONDOR[[#This Row],[Ptos.PO]]</f>
        <v>59.528182497937166</v>
      </c>
      <c r="Y722" s="6">
        <v>175.69181832043461</v>
      </c>
      <c r="Z722" s="6">
        <v>175.51220999999995</v>
      </c>
      <c r="AA722" s="5">
        <f>+Excel_519CONDOR[[#This Row],[Ptos.Total]]-Excel_519CONDOR[[#This Row],[Ptos.Nilo]]</f>
        <v>59.707790818371819</v>
      </c>
      <c r="AB722"/>
      <c r="AC722"/>
      <c r="AD722"/>
      <c r="AE722"/>
      <c r="AF722"/>
      <c r="AG722"/>
      <c r="AH722"/>
      <c r="AI722"/>
    </row>
    <row r="723" spans="1:35" x14ac:dyDescent="0.25">
      <c r="A723" t="s">
        <v>391</v>
      </c>
      <c r="B723" t="s">
        <v>79</v>
      </c>
      <c r="C723" t="s">
        <v>392</v>
      </c>
      <c r="D723" t="s">
        <v>822</v>
      </c>
      <c r="E723">
        <v>1938478</v>
      </c>
      <c r="F723" t="s">
        <v>297</v>
      </c>
      <c r="G723" t="s">
        <v>22</v>
      </c>
      <c r="H723" t="s">
        <v>23</v>
      </c>
      <c r="I723" s="1">
        <v>44398</v>
      </c>
      <c r="J723" s="1">
        <v>44649</v>
      </c>
      <c r="K723" s="11">
        <f>+Excel_519CONDOR[[#This Row],[Fx.r]]</f>
        <v>44649</v>
      </c>
      <c r="L723" s="1">
        <v>44474</v>
      </c>
      <c r="M723" s="1"/>
      <c r="N723" s="1">
        <v>44742</v>
      </c>
      <c r="O723" s="1">
        <v>44785</v>
      </c>
      <c r="P723" s="1" t="s">
        <v>24</v>
      </c>
      <c r="Q723" t="s">
        <v>24</v>
      </c>
      <c r="R723" t="s">
        <v>25</v>
      </c>
      <c r="S723" t="s">
        <v>3642</v>
      </c>
      <c r="T723" s="5">
        <v>161.18000096827745</v>
      </c>
      <c r="U723" s="5">
        <v>178.71999472379684</v>
      </c>
      <c r="V723" s="5">
        <v>24.690000534057617</v>
      </c>
      <c r="W723" s="5">
        <v>364.58999622613192</v>
      </c>
      <c r="X723" s="6">
        <f>+Excel_519CONDOR[[#This Row],[Ptos.Total]]-Excel_519CONDOR[[#This Row],[Ptos.PO]]</f>
        <v>-508.67846509430262</v>
      </c>
      <c r="Y723" s="6">
        <v>873.26846132043454</v>
      </c>
      <c r="Z723" s="6">
        <v>873.26846100000046</v>
      </c>
      <c r="AA723" s="5">
        <f>+Excel_519CONDOR[[#This Row],[Ptos.Total]]-Excel_519CONDOR[[#This Row],[Ptos.Nilo]]</f>
        <v>-508.67846477386854</v>
      </c>
      <c r="AB723"/>
      <c r="AC723"/>
      <c r="AD723"/>
      <c r="AE723"/>
      <c r="AF723"/>
      <c r="AG723"/>
      <c r="AH723"/>
      <c r="AI723"/>
    </row>
    <row r="724" spans="1:35" x14ac:dyDescent="0.25">
      <c r="A724" t="s">
        <v>391</v>
      </c>
      <c r="B724" t="s">
        <v>79</v>
      </c>
      <c r="C724" t="s">
        <v>392</v>
      </c>
      <c r="D724" t="s">
        <v>823</v>
      </c>
      <c r="E724">
        <v>1938480</v>
      </c>
      <c r="F724" t="s">
        <v>121</v>
      </c>
      <c r="G724" t="s">
        <v>22</v>
      </c>
      <c r="H724" t="s">
        <v>23</v>
      </c>
      <c r="I724" s="1">
        <v>44398</v>
      </c>
      <c r="J724" s="1">
        <v>44473</v>
      </c>
      <c r="K724" s="11">
        <f>+Excel_519CONDOR[[#This Row],[Fx.r]]</f>
        <v>44473</v>
      </c>
      <c r="L724" s="1">
        <v>44474</v>
      </c>
      <c r="M724" s="1"/>
      <c r="N724" s="1">
        <v>44795</v>
      </c>
      <c r="O724" s="1">
        <v>44825</v>
      </c>
      <c r="P724" s="1" t="s">
        <v>24</v>
      </c>
      <c r="Q724" t="s">
        <v>24</v>
      </c>
      <c r="R724" t="s">
        <v>25</v>
      </c>
      <c r="S724" t="s">
        <v>3642</v>
      </c>
      <c r="T724" s="5">
        <v>220.66000041738153</v>
      </c>
      <c r="U724" s="5">
        <v>174.84999483823776</v>
      </c>
      <c r="V724" s="5">
        <v>27.850000619888306</v>
      </c>
      <c r="W724" s="5">
        <v>423.35999587550759</v>
      </c>
      <c r="X724" s="6">
        <f>+Excel_519CONDOR[[#This Row],[Ptos.Total]]-Excel_519CONDOR[[#This Row],[Ptos.PO]]</f>
        <v>-389.42948749642551</v>
      </c>
      <c r="Y724" s="6">
        <v>812.7894833719331</v>
      </c>
      <c r="Z724" s="6">
        <v>812.78948300000036</v>
      </c>
      <c r="AA724" s="5">
        <f>+Excel_519CONDOR[[#This Row],[Ptos.Total]]-Excel_519CONDOR[[#This Row],[Ptos.Nilo]]</f>
        <v>-389.42948712449277</v>
      </c>
      <c r="AB724"/>
      <c r="AC724"/>
      <c r="AD724"/>
      <c r="AE724"/>
      <c r="AF724"/>
      <c r="AG724"/>
      <c r="AH724"/>
      <c r="AI724"/>
    </row>
    <row r="725" spans="1:35" x14ac:dyDescent="0.25">
      <c r="A725" t="s">
        <v>391</v>
      </c>
      <c r="B725" t="s">
        <v>79</v>
      </c>
      <c r="C725" t="s">
        <v>392</v>
      </c>
      <c r="D725" t="s">
        <v>824</v>
      </c>
      <c r="E725">
        <v>1939042</v>
      </c>
      <c r="F725" t="s">
        <v>118</v>
      </c>
      <c r="G725" t="s">
        <v>22</v>
      </c>
      <c r="H725" t="s">
        <v>23</v>
      </c>
      <c r="I725" s="1">
        <v>44398</v>
      </c>
      <c r="J725" s="1">
        <v>44467</v>
      </c>
      <c r="K725" s="11">
        <f>+Excel_519CONDOR[[#This Row],[Fx.r]]</f>
        <v>44467</v>
      </c>
      <c r="L725" s="1">
        <v>44509</v>
      </c>
      <c r="M725" s="1"/>
      <c r="N725" s="1">
        <v>44725</v>
      </c>
      <c r="O725" s="1">
        <v>44747</v>
      </c>
      <c r="P725" s="1" t="s">
        <v>24</v>
      </c>
      <c r="Q725" t="s">
        <v>24</v>
      </c>
      <c r="R725" t="s">
        <v>25</v>
      </c>
      <c r="S725" t="s">
        <v>3649</v>
      </c>
      <c r="T725" s="5">
        <v>1099.0899924635887</v>
      </c>
      <c r="U725" s="5">
        <v>0</v>
      </c>
      <c r="V725" s="5">
        <v>125.81000328063965</v>
      </c>
      <c r="W725" s="5">
        <v>1224.8999957442284</v>
      </c>
      <c r="X725" s="6">
        <f>+Excel_519CONDOR[[#This Row],[Ptos.Total]]-Excel_519CONDOR[[#This Row],[Ptos.PO]]</f>
        <v>-333.6854152241558</v>
      </c>
      <c r="Y725" s="6">
        <v>1558.5854109683842</v>
      </c>
      <c r="Z725" s="6">
        <v>1558.5854089999975</v>
      </c>
      <c r="AA725" s="5">
        <f>+Excel_519CONDOR[[#This Row],[Ptos.Total]]-Excel_519CONDOR[[#This Row],[Ptos.Nilo]]</f>
        <v>-333.68541325576916</v>
      </c>
      <c r="AB725"/>
      <c r="AC725"/>
      <c r="AD725"/>
      <c r="AE725"/>
      <c r="AF725"/>
      <c r="AG725"/>
      <c r="AH725"/>
      <c r="AI725"/>
    </row>
    <row r="726" spans="1:35" x14ac:dyDescent="0.25">
      <c r="A726" t="s">
        <v>391</v>
      </c>
      <c r="B726" t="s">
        <v>79</v>
      </c>
      <c r="C726" t="s">
        <v>392</v>
      </c>
      <c r="D726" t="s">
        <v>825</v>
      </c>
      <c r="E726">
        <v>1939381</v>
      </c>
      <c r="F726" t="s">
        <v>121</v>
      </c>
      <c r="G726" t="s">
        <v>22</v>
      </c>
      <c r="H726" t="s">
        <v>23</v>
      </c>
      <c r="I726" s="1">
        <v>44398</v>
      </c>
      <c r="J726" s="1">
        <v>44437</v>
      </c>
      <c r="K726" s="11">
        <f>+Excel_519CONDOR[[#This Row],[Fx.r]]</f>
        <v>44437</v>
      </c>
      <c r="L726" s="1">
        <v>44445</v>
      </c>
      <c r="M726" s="1"/>
      <c r="N726" s="1">
        <v>44670</v>
      </c>
      <c r="O726" s="1">
        <v>44692</v>
      </c>
      <c r="P726" s="1" t="s">
        <v>24</v>
      </c>
      <c r="Q726" t="s">
        <v>24</v>
      </c>
      <c r="R726" t="s">
        <v>25</v>
      </c>
      <c r="S726" t="s">
        <v>3649</v>
      </c>
      <c r="T726" s="5">
        <v>254.1400013640523</v>
      </c>
      <c r="U726" s="5">
        <v>116.79999655485153</v>
      </c>
      <c r="V726" s="5">
        <v>40.49000096321106</v>
      </c>
      <c r="W726" s="5">
        <v>411.42999888211489</v>
      </c>
      <c r="X726" s="6">
        <f>+Excel_519CONDOR[[#This Row],[Ptos.Total]]-Excel_519CONDOR[[#This Row],[Ptos.PO]]</f>
        <v>26.833122304188237</v>
      </c>
      <c r="Y726" s="6">
        <v>384.59687657792665</v>
      </c>
      <c r="Z726" s="6">
        <v>384.59687600000018</v>
      </c>
      <c r="AA726" s="5">
        <f>+Excel_519CONDOR[[#This Row],[Ptos.Total]]-Excel_519CONDOR[[#This Row],[Ptos.Nilo]]</f>
        <v>26.833122882114708</v>
      </c>
      <c r="AB726"/>
      <c r="AC726"/>
      <c r="AD726"/>
      <c r="AE726"/>
      <c r="AF726"/>
      <c r="AG726"/>
      <c r="AH726"/>
      <c r="AI726"/>
    </row>
    <row r="727" spans="1:35" x14ac:dyDescent="0.25">
      <c r="A727" t="s">
        <v>391</v>
      </c>
      <c r="B727" t="s">
        <v>79</v>
      </c>
      <c r="C727" t="s">
        <v>392</v>
      </c>
      <c r="D727" t="s">
        <v>826</v>
      </c>
      <c r="E727">
        <v>1939383</v>
      </c>
      <c r="F727" t="s">
        <v>121</v>
      </c>
      <c r="G727" t="s">
        <v>22</v>
      </c>
      <c r="H727" t="s">
        <v>23</v>
      </c>
      <c r="I727" s="1">
        <v>44398</v>
      </c>
      <c r="J727" s="1">
        <v>44436</v>
      </c>
      <c r="K727" s="11">
        <f>+Excel_519CONDOR[[#This Row],[Fx.r]]</f>
        <v>44436</v>
      </c>
      <c r="L727" s="1">
        <v>44445</v>
      </c>
      <c r="M727" s="1"/>
      <c r="N727" s="1">
        <v>44700</v>
      </c>
      <c r="O727" s="1">
        <v>44719</v>
      </c>
      <c r="P727" s="1" t="s">
        <v>24</v>
      </c>
      <c r="Q727" t="s">
        <v>24</v>
      </c>
      <c r="R727" t="s">
        <v>25</v>
      </c>
      <c r="S727" t="s">
        <v>3649</v>
      </c>
      <c r="T727" s="5">
        <v>389.65000293031335</v>
      </c>
      <c r="U727" s="5">
        <v>194.19999426603317</v>
      </c>
      <c r="V727" s="5">
        <v>59.45000147819519</v>
      </c>
      <c r="W727" s="5">
        <v>643.29999867454171</v>
      </c>
      <c r="X727" s="6">
        <f>+Excel_519CONDOR[[#This Row],[Ptos.Total]]-Excel_519CONDOR[[#This Row],[Ptos.PO]]</f>
        <v>-42.924209212375445</v>
      </c>
      <c r="Y727" s="6">
        <v>686.22420788691716</v>
      </c>
      <c r="Z727" s="6">
        <v>686.22420700000043</v>
      </c>
      <c r="AA727" s="5">
        <f>+Excel_519CONDOR[[#This Row],[Ptos.Total]]-Excel_519CONDOR[[#This Row],[Ptos.Nilo]]</f>
        <v>-42.924208325458721</v>
      </c>
      <c r="AB727"/>
      <c r="AC727"/>
      <c r="AD727"/>
      <c r="AE727"/>
      <c r="AF727"/>
      <c r="AG727"/>
      <c r="AH727"/>
      <c r="AI727"/>
    </row>
    <row r="728" spans="1:35" x14ac:dyDescent="0.25">
      <c r="A728" t="s">
        <v>391</v>
      </c>
      <c r="B728" t="s">
        <v>79</v>
      </c>
      <c r="C728" t="s">
        <v>392</v>
      </c>
      <c r="D728" t="s">
        <v>827</v>
      </c>
      <c r="E728">
        <v>1939677</v>
      </c>
      <c r="F728" t="s">
        <v>121</v>
      </c>
      <c r="G728" t="s">
        <v>22</v>
      </c>
      <c r="H728" t="s">
        <v>23</v>
      </c>
      <c r="I728" s="1">
        <v>44398</v>
      </c>
      <c r="J728" s="1">
        <v>44435</v>
      </c>
      <c r="K728" s="11">
        <f>+Excel_519CONDOR[[#This Row],[Fx.r]]</f>
        <v>44435</v>
      </c>
      <c r="L728" s="1">
        <v>44533</v>
      </c>
      <c r="M728" s="1"/>
      <c r="N728" s="1">
        <v>44756</v>
      </c>
      <c r="O728" s="1">
        <v>44785</v>
      </c>
      <c r="P728" s="1" t="s">
        <v>24</v>
      </c>
      <c r="Q728" t="s">
        <v>24</v>
      </c>
      <c r="R728" t="s">
        <v>25</v>
      </c>
      <c r="S728" t="s">
        <v>3649</v>
      </c>
      <c r="T728" s="5">
        <v>124.12000004202127</v>
      </c>
      <c r="U728" s="5">
        <v>58.749998271465302</v>
      </c>
      <c r="V728" s="5">
        <v>15.210000276565552</v>
      </c>
      <c r="W728" s="5">
        <v>198.07999859005213</v>
      </c>
      <c r="X728" s="6">
        <f>+Excel_519CONDOR[[#This Row],[Ptos.Total]]-Excel_519CONDOR[[#This Row],[Ptos.PO]]</f>
        <v>21.77916942411278</v>
      </c>
      <c r="Y728" s="6">
        <v>176.30082916593935</v>
      </c>
      <c r="Z728" s="6">
        <v>176.30082899999994</v>
      </c>
      <c r="AA728" s="5">
        <f>+Excel_519CONDOR[[#This Row],[Ptos.Total]]-Excel_519CONDOR[[#This Row],[Ptos.Nilo]]</f>
        <v>21.779169590052192</v>
      </c>
      <c r="AB728"/>
      <c r="AC728"/>
      <c r="AD728"/>
      <c r="AE728"/>
      <c r="AF728"/>
      <c r="AG728"/>
      <c r="AH728"/>
      <c r="AI728"/>
    </row>
    <row r="729" spans="1:35" x14ac:dyDescent="0.25">
      <c r="A729" t="s">
        <v>391</v>
      </c>
      <c r="B729" t="s">
        <v>79</v>
      </c>
      <c r="C729" t="s">
        <v>392</v>
      </c>
      <c r="D729" t="s">
        <v>828</v>
      </c>
      <c r="E729">
        <v>1948039</v>
      </c>
      <c r="F729" t="s">
        <v>829</v>
      </c>
      <c r="G729" t="s">
        <v>70</v>
      </c>
      <c r="H729" t="s">
        <v>71</v>
      </c>
      <c r="I729" s="1">
        <v>44398</v>
      </c>
      <c r="J729" s="1">
        <v>44432</v>
      </c>
      <c r="K729" s="11">
        <f>+Excel_519CONDOR[[#This Row],[Fx.r]]</f>
        <v>44432</v>
      </c>
      <c r="L729" s="1">
        <v>44861</v>
      </c>
      <c r="M729" s="1"/>
      <c r="N729" s="1">
        <v>44861</v>
      </c>
      <c r="O729" s="1">
        <v>44861</v>
      </c>
      <c r="P729" s="1" t="s">
        <v>25</v>
      </c>
      <c r="Q729" t="s">
        <v>24</v>
      </c>
      <c r="R729" t="s">
        <v>25</v>
      </c>
      <c r="S729" t="s">
        <v>25</v>
      </c>
      <c r="T729" s="5">
        <v>413.95999747514725</v>
      </c>
      <c r="U729" s="5">
        <v>0.69999998807907104</v>
      </c>
      <c r="V729" s="5">
        <v>83.429996490478516</v>
      </c>
      <c r="W729" s="5">
        <v>498.08999395370483</v>
      </c>
      <c r="X729" s="6">
        <f>+Excel_519CONDOR[[#This Row],[Ptos.Total]]-Excel_519CONDOR[[#This Row],[Ptos.PO]]</f>
        <v>475.95559395942689</v>
      </c>
      <c r="Y729" s="6">
        <v>22.134399994277956</v>
      </c>
      <c r="Z729" s="6">
        <v>22.134399999999999</v>
      </c>
      <c r="AA729" s="5">
        <f>+Excel_519CONDOR[[#This Row],[Ptos.Total]]-Excel_519CONDOR[[#This Row],[Ptos.Nilo]]</f>
        <v>475.95559395370481</v>
      </c>
      <c r="AB729"/>
      <c r="AC729"/>
      <c r="AD729"/>
      <c r="AE729"/>
      <c r="AF729"/>
      <c r="AG729"/>
      <c r="AH729"/>
      <c r="AI729"/>
    </row>
    <row r="730" spans="1:35" x14ac:dyDescent="0.25">
      <c r="A730" t="s">
        <v>391</v>
      </c>
      <c r="B730" t="s">
        <v>79</v>
      </c>
      <c r="C730" t="s">
        <v>392</v>
      </c>
      <c r="D730" t="s">
        <v>830</v>
      </c>
      <c r="E730">
        <v>1938448</v>
      </c>
      <c r="F730" t="s">
        <v>142</v>
      </c>
      <c r="G730" t="s">
        <v>29</v>
      </c>
      <c r="H730" t="s">
        <v>30</v>
      </c>
      <c r="I730" s="1">
        <v>44398</v>
      </c>
      <c r="J730" s="1">
        <v>44412</v>
      </c>
      <c r="K730" s="11">
        <f>+Excel_519CONDOR[[#This Row],[Fx.r]]</f>
        <v>44412</v>
      </c>
      <c r="L730" s="1">
        <v>44484</v>
      </c>
      <c r="M730" s="1"/>
      <c r="N730" s="1">
        <v>44612</v>
      </c>
      <c r="O730" s="1">
        <v>44642</v>
      </c>
      <c r="P730" s="1" t="s">
        <v>24</v>
      </c>
      <c r="Q730" t="s">
        <v>24</v>
      </c>
      <c r="R730" t="s">
        <v>25</v>
      </c>
      <c r="S730" t="s">
        <v>3637</v>
      </c>
      <c r="T730" s="5">
        <v>157.64000098407269</v>
      </c>
      <c r="U730" s="5">
        <v>16.179999530315399</v>
      </c>
      <c r="V730" s="5">
        <v>12.050000190734863</v>
      </c>
      <c r="W730" s="5">
        <v>185.87000070512295</v>
      </c>
      <c r="X730" s="6">
        <f>+Excel_519CONDOR[[#This Row],[Ptos.Total]]-Excel_519CONDOR[[#This Row],[Ptos.PO]]</f>
        <v>-42.580153409317944</v>
      </c>
      <c r="Y730" s="6">
        <v>228.45015411444089</v>
      </c>
      <c r="Z730" s="6">
        <v>228.45015400000003</v>
      </c>
      <c r="AA730" s="5">
        <f>+Excel_519CONDOR[[#This Row],[Ptos.Total]]-Excel_519CONDOR[[#This Row],[Ptos.Nilo]]</f>
        <v>-42.580153294877078</v>
      </c>
      <c r="AB730"/>
      <c r="AC730"/>
      <c r="AD730"/>
      <c r="AE730"/>
      <c r="AF730"/>
      <c r="AG730"/>
      <c r="AH730"/>
      <c r="AI730"/>
    </row>
    <row r="731" spans="1:35" x14ac:dyDescent="0.25">
      <c r="A731" t="s">
        <v>391</v>
      </c>
      <c r="B731" t="s">
        <v>79</v>
      </c>
      <c r="C731" t="s">
        <v>392</v>
      </c>
      <c r="D731" t="s">
        <v>831</v>
      </c>
      <c r="E731">
        <v>1938124</v>
      </c>
      <c r="F731" t="s">
        <v>121</v>
      </c>
      <c r="G731" t="s">
        <v>22</v>
      </c>
      <c r="H731" t="s">
        <v>23</v>
      </c>
      <c r="I731" s="1">
        <v>44398</v>
      </c>
      <c r="J731" s="1">
        <v>44424</v>
      </c>
      <c r="K731" s="11">
        <f>+Excel_519CONDOR[[#This Row],[Fx.r]]</f>
        <v>44424</v>
      </c>
      <c r="L731" s="1">
        <v>44441</v>
      </c>
      <c r="M731" s="1"/>
      <c r="N731" s="1">
        <v>44513</v>
      </c>
      <c r="O731" s="1">
        <v>44524</v>
      </c>
      <c r="P731" s="1" t="s">
        <v>24</v>
      </c>
      <c r="Q731" t="s">
        <v>24</v>
      </c>
      <c r="R731" t="s">
        <v>25</v>
      </c>
      <c r="S731" t="s">
        <v>3638</v>
      </c>
      <c r="T731" s="5">
        <v>185.22000205889344</v>
      </c>
      <c r="U731" s="5">
        <v>0</v>
      </c>
      <c r="V731" s="5">
        <v>34.170000791549683</v>
      </c>
      <c r="W731" s="5">
        <v>219.39000285044312</v>
      </c>
      <c r="X731" s="6">
        <f>+Excel_519CONDOR[[#This Row],[Ptos.Total]]-Excel_519CONDOR[[#This Row],[Ptos.PO]]</f>
        <v>-87.435200684171775</v>
      </c>
      <c r="Y731" s="6">
        <v>306.8252035346149</v>
      </c>
      <c r="Z731" s="6">
        <v>306.82519999999994</v>
      </c>
      <c r="AA731" s="5">
        <f>+Excel_519CONDOR[[#This Row],[Ptos.Total]]-Excel_519CONDOR[[#This Row],[Ptos.Nilo]]</f>
        <v>-87.435197149556814</v>
      </c>
      <c r="AB731"/>
      <c r="AC731"/>
      <c r="AD731"/>
      <c r="AE731"/>
      <c r="AF731"/>
      <c r="AG731"/>
      <c r="AH731"/>
      <c r="AI731"/>
    </row>
    <row r="732" spans="1:35" x14ac:dyDescent="0.25">
      <c r="A732" t="s">
        <v>391</v>
      </c>
      <c r="B732" t="s">
        <v>79</v>
      </c>
      <c r="C732" t="s">
        <v>392</v>
      </c>
      <c r="D732" t="s">
        <v>832</v>
      </c>
      <c r="E732">
        <v>1938125</v>
      </c>
      <c r="F732" t="s">
        <v>121</v>
      </c>
      <c r="G732" t="s">
        <v>22</v>
      </c>
      <c r="H732" t="s">
        <v>23</v>
      </c>
      <c r="I732" s="1">
        <v>44398</v>
      </c>
      <c r="J732" s="1">
        <v>44424</v>
      </c>
      <c r="K732" s="11">
        <f>+Excel_519CONDOR[[#This Row],[Fx.r]]</f>
        <v>44424</v>
      </c>
      <c r="L732" s="1">
        <v>44623</v>
      </c>
      <c r="M732" s="1"/>
      <c r="N732" s="1">
        <v>44784</v>
      </c>
      <c r="O732" s="1">
        <v>44818</v>
      </c>
      <c r="P732" s="1" t="s">
        <v>24</v>
      </c>
      <c r="Q732" t="s">
        <v>24</v>
      </c>
      <c r="R732" t="s">
        <v>25</v>
      </c>
      <c r="S732" t="s">
        <v>3632</v>
      </c>
      <c r="T732" s="5">
        <v>249.06000055745244</v>
      </c>
      <c r="U732" s="5">
        <v>0</v>
      </c>
      <c r="V732" s="5">
        <v>21.530000448226929</v>
      </c>
      <c r="W732" s="5">
        <v>270.59000100567937</v>
      </c>
      <c r="X732" s="6">
        <f>+Excel_519CONDOR[[#This Row],[Ptos.Total]]-Excel_519CONDOR[[#This Row],[Ptos.PO]]</f>
        <v>-155.89482326325674</v>
      </c>
      <c r="Y732" s="6">
        <v>426.48482426893611</v>
      </c>
      <c r="Z732" s="6">
        <v>426.484824</v>
      </c>
      <c r="AA732" s="5">
        <f>+Excel_519CONDOR[[#This Row],[Ptos.Total]]-Excel_519CONDOR[[#This Row],[Ptos.Nilo]]</f>
        <v>-155.89482299432063</v>
      </c>
      <c r="AB732"/>
      <c r="AC732"/>
      <c r="AD732"/>
      <c r="AE732"/>
      <c r="AF732"/>
      <c r="AG732"/>
      <c r="AH732"/>
      <c r="AI732"/>
    </row>
    <row r="733" spans="1:35" x14ac:dyDescent="0.25">
      <c r="A733" t="s">
        <v>391</v>
      </c>
      <c r="B733" t="s">
        <v>79</v>
      </c>
      <c r="C733" t="s">
        <v>392</v>
      </c>
      <c r="D733" t="s">
        <v>833</v>
      </c>
      <c r="E733">
        <v>1938127</v>
      </c>
      <c r="F733" t="s">
        <v>834</v>
      </c>
      <c r="G733" t="s">
        <v>29</v>
      </c>
      <c r="H733" t="s">
        <v>30</v>
      </c>
      <c r="I733" s="1">
        <v>44398</v>
      </c>
      <c r="J733" s="1">
        <v>44412</v>
      </c>
      <c r="K733" s="11">
        <f>+Excel_519CONDOR[[#This Row],[Fx.r]]</f>
        <v>44412</v>
      </c>
      <c r="L733" s="1">
        <v>44441</v>
      </c>
      <c r="M733" s="1"/>
      <c r="N733" s="1">
        <v>44492</v>
      </c>
      <c r="O733" s="1">
        <v>44495</v>
      </c>
      <c r="P733" s="1" t="s">
        <v>24</v>
      </c>
      <c r="Q733" t="s">
        <v>24</v>
      </c>
      <c r="R733" t="s">
        <v>25</v>
      </c>
      <c r="S733" t="s">
        <v>3638</v>
      </c>
      <c r="T733" s="5">
        <v>104.99000054597855</v>
      </c>
      <c r="U733" s="5">
        <v>0</v>
      </c>
      <c r="V733" s="5">
        <v>24.690000534057617</v>
      </c>
      <c r="W733" s="5">
        <v>129.68000108003616</v>
      </c>
      <c r="X733" s="6">
        <f>+Excel_519CONDOR[[#This Row],[Ptos.Total]]-Excel_519CONDOR[[#This Row],[Ptos.PO]]</f>
        <v>-55.298202005910753</v>
      </c>
      <c r="Y733" s="6">
        <v>184.97820308594692</v>
      </c>
      <c r="Z733" s="6">
        <v>184.97819999999993</v>
      </c>
      <c r="AA733" s="5">
        <f>+Excel_519CONDOR[[#This Row],[Ptos.Total]]-Excel_519CONDOR[[#This Row],[Ptos.Nilo]]</f>
        <v>-55.298198919963767</v>
      </c>
      <c r="AB733"/>
      <c r="AC733"/>
      <c r="AD733"/>
      <c r="AE733"/>
      <c r="AF733"/>
      <c r="AG733"/>
      <c r="AH733"/>
      <c r="AI733"/>
    </row>
    <row r="734" spans="1:35" x14ac:dyDescent="0.25">
      <c r="A734" t="s">
        <v>391</v>
      </c>
      <c r="B734" t="s">
        <v>79</v>
      </c>
      <c r="C734" t="s">
        <v>392</v>
      </c>
      <c r="D734" t="s">
        <v>835</v>
      </c>
      <c r="E734">
        <v>1938169</v>
      </c>
      <c r="F734" t="s">
        <v>121</v>
      </c>
      <c r="G734" t="s">
        <v>22</v>
      </c>
      <c r="H734" t="s">
        <v>23</v>
      </c>
      <c r="I734" s="1">
        <v>44398</v>
      </c>
      <c r="J734" s="1">
        <v>44412</v>
      </c>
      <c r="K734" s="11">
        <f>+Excel_519CONDOR[[#This Row],[Fx.r]]</f>
        <v>44412</v>
      </c>
      <c r="L734" s="1">
        <v>44463</v>
      </c>
      <c r="M734" s="1"/>
      <c r="N734" s="1">
        <v>44580</v>
      </c>
      <c r="O734" s="1">
        <v>44624</v>
      </c>
      <c r="P734" s="1" t="s">
        <v>24</v>
      </c>
      <c r="Q734" t="s">
        <v>24</v>
      </c>
      <c r="R734" t="s">
        <v>25</v>
      </c>
      <c r="S734" t="s">
        <v>3632</v>
      </c>
      <c r="T734" s="5">
        <v>180.55000154674053</v>
      </c>
      <c r="U734" s="5">
        <v>0</v>
      </c>
      <c r="V734" s="5">
        <v>24.690000534057617</v>
      </c>
      <c r="W734" s="5">
        <v>205.24000208079815</v>
      </c>
      <c r="X734" s="6">
        <f>+Excel_519CONDOR[[#This Row],[Ptos.Total]]-Excel_519CONDOR[[#This Row],[Ptos.PO]]</f>
        <v>-18.539999239636444</v>
      </c>
      <c r="Y734" s="6">
        <v>223.78000132043459</v>
      </c>
      <c r="Z734" s="6">
        <v>223.780001</v>
      </c>
      <c r="AA734" s="5">
        <f>+Excel_519CONDOR[[#This Row],[Ptos.Total]]-Excel_519CONDOR[[#This Row],[Ptos.Nilo]]</f>
        <v>-18.53999891920185</v>
      </c>
      <c r="AB734"/>
      <c r="AC734"/>
      <c r="AD734"/>
      <c r="AE734"/>
      <c r="AF734"/>
      <c r="AG734"/>
      <c r="AH734"/>
      <c r="AI734"/>
    </row>
    <row r="735" spans="1:35" x14ac:dyDescent="0.25">
      <c r="A735" t="s">
        <v>391</v>
      </c>
      <c r="B735" t="s">
        <v>79</v>
      </c>
      <c r="C735" t="s">
        <v>392</v>
      </c>
      <c r="D735" t="s">
        <v>836</v>
      </c>
      <c r="E735">
        <v>8214307</v>
      </c>
      <c r="F735" t="s">
        <v>336</v>
      </c>
      <c r="G735" t="s">
        <v>22</v>
      </c>
      <c r="H735" t="s">
        <v>23</v>
      </c>
      <c r="I735" s="1">
        <v>44398</v>
      </c>
      <c r="J735" s="1">
        <v>44473</v>
      </c>
      <c r="K735" s="11">
        <f>+Excel_519CONDOR[[#This Row],[Fx.r]]</f>
        <v>44473</v>
      </c>
      <c r="L735" s="1">
        <v>44621</v>
      </c>
      <c r="M735" s="1"/>
      <c r="N735" s="1">
        <v>44888</v>
      </c>
      <c r="O735" s="1">
        <v>44923</v>
      </c>
      <c r="P735" s="1" t="s">
        <v>24</v>
      </c>
      <c r="Q735" t="s">
        <v>24</v>
      </c>
      <c r="R735" t="s">
        <v>25</v>
      </c>
      <c r="S735" t="s">
        <v>3632</v>
      </c>
      <c r="T735" s="5">
        <v>1608.8949107117951</v>
      </c>
      <c r="U735" s="5">
        <v>155.25999611616135</v>
      </c>
      <c r="V735" s="5">
        <v>133.39399743080139</v>
      </c>
      <c r="W735" s="5">
        <v>1897.5489042587578</v>
      </c>
      <c r="X735" s="6">
        <f>+Excel_519CONDOR[[#This Row],[Ptos.Total]]-Excel_519CONDOR[[#This Row],[Ptos.PO]]</f>
        <v>-685.49108548510867</v>
      </c>
      <c r="Y735" s="6">
        <v>2583.0399897438665</v>
      </c>
      <c r="Z735" s="6">
        <v>2583.0399889999994</v>
      </c>
      <c r="AA735" s="5">
        <f>+Excel_519CONDOR[[#This Row],[Ptos.Total]]-Excel_519CONDOR[[#This Row],[Ptos.Nilo]]</f>
        <v>-685.49108474124159</v>
      </c>
      <c r="AB735"/>
      <c r="AC735"/>
      <c r="AD735"/>
      <c r="AE735"/>
      <c r="AF735"/>
      <c r="AG735"/>
      <c r="AH735"/>
      <c r="AI735"/>
    </row>
    <row r="736" spans="1:35" x14ac:dyDescent="0.25">
      <c r="A736" t="s">
        <v>391</v>
      </c>
      <c r="B736" t="s">
        <v>79</v>
      </c>
      <c r="C736" t="s">
        <v>392</v>
      </c>
      <c r="D736" t="s">
        <v>837</v>
      </c>
      <c r="E736">
        <v>1938476</v>
      </c>
      <c r="F736" t="s">
        <v>313</v>
      </c>
      <c r="G736" t="s">
        <v>22</v>
      </c>
      <c r="H736" t="s">
        <v>23</v>
      </c>
      <c r="I736" s="1">
        <v>44398</v>
      </c>
      <c r="J736" s="1">
        <v>44959</v>
      </c>
      <c r="K736" s="11">
        <f>+Excel_519CONDOR[[#This Row],[Fx.r]]</f>
        <v>44959</v>
      </c>
      <c r="L736" s="1">
        <v>44623</v>
      </c>
      <c r="M736" s="1"/>
      <c r="N736" s="1">
        <v>44973</v>
      </c>
      <c r="O736" s="1">
        <v>44999</v>
      </c>
      <c r="P736" s="1" t="s">
        <v>24</v>
      </c>
      <c r="Q736" t="s">
        <v>24</v>
      </c>
      <c r="R736" t="s">
        <v>25</v>
      </c>
      <c r="S736" t="s">
        <v>3632</v>
      </c>
      <c r="T736" s="5">
        <v>3970.6136177371382</v>
      </c>
      <c r="U736" s="5">
        <v>0</v>
      </c>
      <c r="V736" s="5">
        <v>15.210000276565552</v>
      </c>
      <c r="W736" s="5">
        <v>3985.8236180137037</v>
      </c>
      <c r="X736" s="6">
        <f>+Excel_519CONDOR[[#This Row],[Ptos.Total]]-Excel_519CONDOR[[#This Row],[Ptos.PO]]</f>
        <v>-302.47009215223534</v>
      </c>
      <c r="Y736" s="6">
        <v>4288.293710165939</v>
      </c>
      <c r="Z736" s="6">
        <v>4288.2937099999981</v>
      </c>
      <c r="AA736" s="5">
        <f>+Excel_519CONDOR[[#This Row],[Ptos.Total]]-Excel_519CONDOR[[#This Row],[Ptos.Nilo]]</f>
        <v>-302.47009198629439</v>
      </c>
      <c r="AB736"/>
      <c r="AC736"/>
      <c r="AD736"/>
      <c r="AE736"/>
      <c r="AF736"/>
      <c r="AG736"/>
      <c r="AH736"/>
      <c r="AI736"/>
    </row>
    <row r="737" spans="1:35" x14ac:dyDescent="0.25">
      <c r="A737" t="s">
        <v>391</v>
      </c>
      <c r="B737" t="s">
        <v>79</v>
      </c>
      <c r="C737" t="s">
        <v>392</v>
      </c>
      <c r="D737" t="s">
        <v>838</v>
      </c>
      <c r="E737">
        <v>1939053</v>
      </c>
      <c r="F737" t="s">
        <v>118</v>
      </c>
      <c r="G737" t="s">
        <v>22</v>
      </c>
      <c r="H737" t="s">
        <v>23</v>
      </c>
      <c r="I737" s="1">
        <v>44398</v>
      </c>
      <c r="J737" s="1">
        <v>44453</v>
      </c>
      <c r="K737" s="11">
        <f>+Excel_519CONDOR[[#This Row],[Fx.r]]</f>
        <v>44453</v>
      </c>
      <c r="L737" s="1">
        <v>44651</v>
      </c>
      <c r="M737" s="1"/>
      <c r="N737" s="1">
        <v>45471</v>
      </c>
      <c r="O737" s="1">
        <v>45491</v>
      </c>
      <c r="P737" s="1" t="s">
        <v>24</v>
      </c>
      <c r="Q737" t="s">
        <v>24</v>
      </c>
      <c r="R737" t="s">
        <v>25</v>
      </c>
      <c r="S737" t="s">
        <v>3637</v>
      </c>
      <c r="T737" s="5">
        <v>2083.0800062716007</v>
      </c>
      <c r="U737" s="5">
        <v>62.619998157024384</v>
      </c>
      <c r="V737" s="5">
        <v>101.73999691009521</v>
      </c>
      <c r="W737" s="5">
        <v>2247.4400013387203</v>
      </c>
      <c r="X737" s="6">
        <f>+Excel_519CONDOR[[#This Row],[Ptos.Total]]-Excel_519CONDOR[[#This Row],[Ptos.PO]]</f>
        <v>-2999.1282667184996</v>
      </c>
      <c r="Y737" s="6">
        <v>5246.5682680572199</v>
      </c>
      <c r="Z737" s="6">
        <v>5245.7015450000017</v>
      </c>
      <c r="AA737" s="5">
        <f>+Excel_519CONDOR[[#This Row],[Ptos.Total]]-Excel_519CONDOR[[#This Row],[Ptos.Nilo]]</f>
        <v>-2998.2615436612814</v>
      </c>
      <c r="AB737"/>
      <c r="AC737"/>
      <c r="AD737"/>
      <c r="AE737"/>
      <c r="AF737"/>
      <c r="AG737"/>
      <c r="AH737"/>
      <c r="AI737"/>
    </row>
    <row r="738" spans="1:35" x14ac:dyDescent="0.25">
      <c r="A738" t="s">
        <v>391</v>
      </c>
      <c r="B738" t="s">
        <v>79</v>
      </c>
      <c r="C738" t="s">
        <v>392</v>
      </c>
      <c r="D738" t="s">
        <v>839</v>
      </c>
      <c r="E738">
        <v>1939057</v>
      </c>
      <c r="F738" t="s">
        <v>118</v>
      </c>
      <c r="G738" t="s">
        <v>22</v>
      </c>
      <c r="H738" t="s">
        <v>23</v>
      </c>
      <c r="I738" s="1">
        <v>44398</v>
      </c>
      <c r="J738" s="1">
        <v>44515</v>
      </c>
      <c r="K738" s="11">
        <f>+Excel_519CONDOR[[#This Row],[Fx.r]]</f>
        <v>44515</v>
      </c>
      <c r="L738" s="1">
        <v>44630</v>
      </c>
      <c r="M738" s="1"/>
      <c r="N738" s="1">
        <v>44895</v>
      </c>
      <c r="O738" s="1">
        <v>44931</v>
      </c>
      <c r="P738" s="1" t="s">
        <v>24</v>
      </c>
      <c r="Q738" t="s">
        <v>24</v>
      </c>
      <c r="R738" t="s">
        <v>25</v>
      </c>
      <c r="S738" t="s">
        <v>3637</v>
      </c>
      <c r="T738" s="5">
        <v>3258.7900085672736</v>
      </c>
      <c r="U738" s="5">
        <v>182.58999460935593</v>
      </c>
      <c r="V738" s="5">
        <v>120.69999742507935</v>
      </c>
      <c r="W738" s="5">
        <v>3562.0800006017089</v>
      </c>
      <c r="X738" s="6">
        <f>+Excel_519CONDOR[[#This Row],[Ptos.Total]]-Excel_519CONDOR[[#This Row],[Ptos.PO]]</f>
        <v>-558.1701687645018</v>
      </c>
      <c r="Y738" s="6">
        <v>4120.2501693662107</v>
      </c>
      <c r="Z738" s="6">
        <v>4119.6540019999957</v>
      </c>
      <c r="AA738" s="5">
        <f>+Excel_519CONDOR[[#This Row],[Ptos.Total]]-Excel_519CONDOR[[#This Row],[Ptos.Nilo]]</f>
        <v>-557.57400139828678</v>
      </c>
      <c r="AB738"/>
      <c r="AC738"/>
      <c r="AD738"/>
      <c r="AE738"/>
      <c r="AF738"/>
      <c r="AG738"/>
      <c r="AH738"/>
      <c r="AI738"/>
    </row>
    <row r="739" spans="1:35" x14ac:dyDescent="0.25">
      <c r="A739" t="s">
        <v>391</v>
      </c>
      <c r="B739" t="s">
        <v>79</v>
      </c>
      <c r="C739" t="s">
        <v>392</v>
      </c>
      <c r="D739" t="s">
        <v>840</v>
      </c>
      <c r="E739">
        <v>1938473</v>
      </c>
      <c r="F739" t="s">
        <v>142</v>
      </c>
      <c r="G739" t="s">
        <v>29</v>
      </c>
      <c r="H739" t="s">
        <v>30</v>
      </c>
      <c r="I739" s="1">
        <v>44398</v>
      </c>
      <c r="J739" s="1">
        <v>44424</v>
      </c>
      <c r="K739" s="11">
        <f>+Excel_519CONDOR[[#This Row],[Fx.r]]</f>
        <v>44424</v>
      </c>
      <c r="L739" s="1">
        <v>44441</v>
      </c>
      <c r="M739" s="1"/>
      <c r="N739" s="1">
        <v>44651</v>
      </c>
      <c r="O739" s="1">
        <v>44677</v>
      </c>
      <c r="P739" s="1" t="s">
        <v>24</v>
      </c>
      <c r="Q739" t="s">
        <v>24</v>
      </c>
      <c r="R739" t="s">
        <v>25</v>
      </c>
      <c r="S739" t="s">
        <v>3638</v>
      </c>
      <c r="T739" s="5">
        <v>673.19000223278999</v>
      </c>
      <c r="U739" s="5">
        <v>387.69998854398727</v>
      </c>
      <c r="V739" s="5">
        <v>87.890002250671387</v>
      </c>
      <c r="W739" s="5">
        <v>1148.7799930274487</v>
      </c>
      <c r="X739" s="6">
        <f>+Excel_519CONDOR[[#This Row],[Ptos.Total]]-Excel_519CONDOR[[#This Row],[Ptos.PO]]</f>
        <v>52.440436337769142</v>
      </c>
      <c r="Y739" s="6">
        <v>1096.3395566896795</v>
      </c>
      <c r="Z739" s="6">
        <v>1096.3395380000004</v>
      </c>
      <c r="AA739" s="5">
        <f>+Excel_519CONDOR[[#This Row],[Ptos.Total]]-Excel_519CONDOR[[#This Row],[Ptos.Nilo]]</f>
        <v>52.440455027448252</v>
      </c>
      <c r="AB739"/>
      <c r="AC739"/>
      <c r="AD739"/>
      <c r="AE739"/>
      <c r="AF739"/>
      <c r="AG739"/>
      <c r="AH739"/>
      <c r="AI739"/>
    </row>
    <row r="740" spans="1:35" x14ac:dyDescent="0.25">
      <c r="A740" t="s">
        <v>391</v>
      </c>
      <c r="B740" t="s">
        <v>79</v>
      </c>
      <c r="C740" t="s">
        <v>392</v>
      </c>
      <c r="D740" t="s">
        <v>841</v>
      </c>
      <c r="E740">
        <v>1938474</v>
      </c>
      <c r="F740" t="s">
        <v>142</v>
      </c>
      <c r="G740" t="s">
        <v>29</v>
      </c>
      <c r="H740" t="s">
        <v>30</v>
      </c>
      <c r="I740" s="1">
        <v>44398</v>
      </c>
      <c r="J740" s="1">
        <v>44414</v>
      </c>
      <c r="K740" s="11">
        <f>+Excel_519CONDOR[[#This Row],[Fx.r]]</f>
        <v>44414</v>
      </c>
      <c r="L740" s="1">
        <v>44441</v>
      </c>
      <c r="M740" s="1"/>
      <c r="N740" s="1">
        <v>44651</v>
      </c>
      <c r="O740" s="1">
        <v>44680</v>
      </c>
      <c r="P740" s="1" t="s">
        <v>24</v>
      </c>
      <c r="Q740" t="s">
        <v>24</v>
      </c>
      <c r="R740" t="s">
        <v>25</v>
      </c>
      <c r="S740" t="s">
        <v>3638</v>
      </c>
      <c r="T740" s="5">
        <v>314.98000086098909</v>
      </c>
      <c r="U740" s="5">
        <v>356.73998945951462</v>
      </c>
      <c r="V740" s="5">
        <v>37.330000877380371</v>
      </c>
      <c r="W740" s="5">
        <v>709.04999119788408</v>
      </c>
      <c r="X740" s="6">
        <f>+Excel_519CONDOR[[#This Row],[Ptos.Total]]-Excel_519CONDOR[[#This Row],[Ptos.PO]]</f>
        <v>187.85244643924204</v>
      </c>
      <c r="Y740" s="6">
        <v>521.19754475864204</v>
      </c>
      <c r="Z740" s="6">
        <v>521.19753800000024</v>
      </c>
      <c r="AA740" s="5">
        <f>+Excel_519CONDOR[[#This Row],[Ptos.Total]]-Excel_519CONDOR[[#This Row],[Ptos.Nilo]]</f>
        <v>187.85245319788385</v>
      </c>
      <c r="AB740"/>
      <c r="AC740"/>
      <c r="AD740"/>
      <c r="AE740"/>
      <c r="AF740"/>
      <c r="AG740"/>
      <c r="AH740"/>
      <c r="AI740"/>
    </row>
    <row r="741" spans="1:35" x14ac:dyDescent="0.25">
      <c r="A741" t="s">
        <v>391</v>
      </c>
      <c r="B741" t="s">
        <v>79</v>
      </c>
      <c r="C741" t="s">
        <v>392</v>
      </c>
      <c r="D741" t="s">
        <v>842</v>
      </c>
      <c r="E741">
        <v>1938165</v>
      </c>
      <c r="F741" t="s">
        <v>123</v>
      </c>
      <c r="G741" t="s">
        <v>22</v>
      </c>
      <c r="H741" t="s">
        <v>23</v>
      </c>
      <c r="I741" s="1">
        <v>44398</v>
      </c>
      <c r="J741" s="1">
        <v>44482</v>
      </c>
      <c r="K741" s="11">
        <f>+Excel_519CONDOR[[#This Row],[Fx.r]]</f>
        <v>44482</v>
      </c>
      <c r="L741" s="1">
        <v>44516</v>
      </c>
      <c r="M741" s="1"/>
      <c r="N741" s="1">
        <v>44823</v>
      </c>
      <c r="O741" s="1">
        <v>44848</v>
      </c>
      <c r="P741" s="1" t="s">
        <v>24</v>
      </c>
      <c r="Q741" t="s">
        <v>24</v>
      </c>
      <c r="R741" t="s">
        <v>25</v>
      </c>
      <c r="S741" t="s">
        <v>3642</v>
      </c>
      <c r="T741" s="5">
        <v>189.88000086322427</v>
      </c>
      <c r="U741" s="5">
        <v>108.3599967956543</v>
      </c>
      <c r="V741" s="5">
        <v>34.170000791549683</v>
      </c>
      <c r="W741" s="5">
        <v>332.40999845042825</v>
      </c>
      <c r="X741" s="6">
        <f>+Excel_519CONDOR[[#This Row],[Ptos.Total]]-Excel_519CONDOR[[#This Row],[Ptos.PO]]</f>
        <v>-39.611934629630809</v>
      </c>
      <c r="Y741" s="6">
        <v>372.02193308005906</v>
      </c>
      <c r="Z741" s="6">
        <v>371.63193100000035</v>
      </c>
      <c r="AA741" s="5">
        <f>+Excel_519CONDOR[[#This Row],[Ptos.Total]]-Excel_519CONDOR[[#This Row],[Ptos.Nilo]]</f>
        <v>-39.221932549572102</v>
      </c>
      <c r="AB741"/>
      <c r="AC741"/>
      <c r="AD741"/>
      <c r="AE741"/>
      <c r="AF741"/>
      <c r="AG741"/>
      <c r="AH741"/>
      <c r="AI741"/>
    </row>
    <row r="742" spans="1:35" x14ac:dyDescent="0.25">
      <c r="A742" t="s">
        <v>391</v>
      </c>
      <c r="B742" t="s">
        <v>79</v>
      </c>
      <c r="C742" t="s">
        <v>392</v>
      </c>
      <c r="D742" t="s">
        <v>843</v>
      </c>
      <c r="E742">
        <v>1938166</v>
      </c>
      <c r="F742" t="s">
        <v>121</v>
      </c>
      <c r="G742" t="s">
        <v>22</v>
      </c>
      <c r="H742" t="s">
        <v>23</v>
      </c>
      <c r="I742" s="1">
        <v>44398</v>
      </c>
      <c r="J742" s="1">
        <v>44435</v>
      </c>
      <c r="K742" s="11">
        <f>+Excel_519CONDOR[[#This Row],[Fx.r]]</f>
        <v>44435</v>
      </c>
      <c r="L742" s="1">
        <v>44489</v>
      </c>
      <c r="M742" s="1"/>
      <c r="N742" s="1">
        <v>45288</v>
      </c>
      <c r="O742" s="1">
        <v>45315</v>
      </c>
      <c r="P742" s="1" t="s">
        <v>24</v>
      </c>
      <c r="Q742" t="s">
        <v>24</v>
      </c>
      <c r="R742" t="s">
        <v>25</v>
      </c>
      <c r="S742" t="s">
        <v>3642</v>
      </c>
      <c r="T742" s="5">
        <v>113.86000110208988</v>
      </c>
      <c r="U742" s="5">
        <v>143.18999576568604</v>
      </c>
      <c r="V742" s="5">
        <v>18.37000036239624</v>
      </c>
      <c r="W742" s="5">
        <v>275.41999723017216</v>
      </c>
      <c r="X742" s="6">
        <f>+Excel_519CONDOR[[#This Row],[Ptos.Total]]-Excel_519CONDOR[[#This Row],[Ptos.PO]]</f>
        <v>-79.384593729773485</v>
      </c>
      <c r="Y742" s="6">
        <v>354.80459095994564</v>
      </c>
      <c r="Z742" s="6">
        <v>354.80502000000018</v>
      </c>
      <c r="AA742" s="5">
        <f>+Excel_519CONDOR[[#This Row],[Ptos.Total]]-Excel_519CONDOR[[#This Row],[Ptos.Nilo]]</f>
        <v>-79.385022769828026</v>
      </c>
      <c r="AB742"/>
      <c r="AC742"/>
      <c r="AD742"/>
      <c r="AE742"/>
      <c r="AF742"/>
      <c r="AG742"/>
      <c r="AH742"/>
      <c r="AI742"/>
    </row>
    <row r="743" spans="1:35" x14ac:dyDescent="0.25">
      <c r="A743" t="s">
        <v>391</v>
      </c>
      <c r="B743" t="s">
        <v>79</v>
      </c>
      <c r="C743" t="s">
        <v>392</v>
      </c>
      <c r="D743" t="s">
        <v>844</v>
      </c>
      <c r="E743">
        <v>1938167</v>
      </c>
      <c r="F743" t="s">
        <v>142</v>
      </c>
      <c r="G743" t="s">
        <v>29</v>
      </c>
      <c r="H743" t="s">
        <v>30</v>
      </c>
      <c r="I743" s="1">
        <v>44398</v>
      </c>
      <c r="J743" s="1">
        <v>44477</v>
      </c>
      <c r="K743" s="11">
        <f>+Excel_519CONDOR[[#This Row],[Fx.r]]</f>
        <v>44477</v>
      </c>
      <c r="L743" s="1">
        <v>44623</v>
      </c>
      <c r="M743" s="1"/>
      <c r="N743" s="1">
        <v>44894</v>
      </c>
      <c r="O743" s="1">
        <v>44915</v>
      </c>
      <c r="P743" s="1" t="s">
        <v>24</v>
      </c>
      <c r="Q743" t="s">
        <v>24</v>
      </c>
      <c r="R743" t="s">
        <v>25</v>
      </c>
      <c r="S743" t="s">
        <v>3638</v>
      </c>
      <c r="T743" s="5">
        <v>177.91000101715326</v>
      </c>
      <c r="U743" s="5">
        <v>65.789998054504395</v>
      </c>
      <c r="V743" s="5">
        <v>21.530000448226929</v>
      </c>
      <c r="W743" s="5">
        <v>265.22999951988459</v>
      </c>
      <c r="X743" s="6">
        <f>+Excel_519CONDOR[[#This Row],[Ptos.Total]]-Excel_519CONDOR[[#This Row],[Ptos.PO]]</f>
        <v>-55.767035749051672</v>
      </c>
      <c r="Y743" s="6">
        <v>320.99703526893626</v>
      </c>
      <c r="Z743" s="6">
        <v>320.9970350000001</v>
      </c>
      <c r="AA743" s="5">
        <f>+Excel_519CONDOR[[#This Row],[Ptos.Total]]-Excel_519CONDOR[[#This Row],[Ptos.Nilo]]</f>
        <v>-55.76703548011551</v>
      </c>
      <c r="AB743"/>
      <c r="AC743"/>
      <c r="AD743"/>
      <c r="AE743"/>
      <c r="AF743"/>
      <c r="AG743"/>
      <c r="AH743"/>
      <c r="AI743"/>
    </row>
    <row r="744" spans="1:35" x14ac:dyDescent="0.25">
      <c r="A744" t="s">
        <v>391</v>
      </c>
      <c r="B744" t="s">
        <v>79</v>
      </c>
      <c r="C744" t="s">
        <v>392</v>
      </c>
      <c r="D744" t="s">
        <v>845</v>
      </c>
      <c r="E744">
        <v>1938455</v>
      </c>
      <c r="F744" t="s">
        <v>142</v>
      </c>
      <c r="G744" t="s">
        <v>29</v>
      </c>
      <c r="H744" t="s">
        <v>30</v>
      </c>
      <c r="I744" s="1">
        <v>44398</v>
      </c>
      <c r="J744" s="1">
        <v>44448</v>
      </c>
      <c r="K744" s="11">
        <f>+Excel_519CONDOR[[#This Row],[Fx.r]]</f>
        <v>44448</v>
      </c>
      <c r="L744" s="1">
        <v>44489</v>
      </c>
      <c r="M744" s="1"/>
      <c r="N744" s="1">
        <v>45321</v>
      </c>
      <c r="O744" s="1">
        <v>45327</v>
      </c>
      <c r="P744" s="1" t="s">
        <v>24</v>
      </c>
      <c r="Q744" t="s">
        <v>24</v>
      </c>
      <c r="R744" t="s">
        <v>25</v>
      </c>
      <c r="S744" t="s">
        <v>3635</v>
      </c>
      <c r="T744" s="5">
        <v>104.72000063955784</v>
      </c>
      <c r="U744" s="5">
        <v>108.3599967956543</v>
      </c>
      <c r="V744" s="5">
        <v>21.530000448226929</v>
      </c>
      <c r="W744" s="5">
        <v>234.60999788343906</v>
      </c>
      <c r="X744" s="6">
        <f>+Excel_519CONDOR[[#This Row],[Ptos.Total]]-Excel_519CONDOR[[#This Row],[Ptos.PO]]</f>
        <v>-45.703353417418384</v>
      </c>
      <c r="Y744" s="6">
        <v>280.31335130085745</v>
      </c>
      <c r="Z744" s="6">
        <v>271.24797199999989</v>
      </c>
      <c r="AA744" s="5">
        <f>+Excel_519CONDOR[[#This Row],[Ptos.Total]]-Excel_519CONDOR[[#This Row],[Ptos.Nilo]]</f>
        <v>-36.637974116560827</v>
      </c>
      <c r="AB744"/>
      <c r="AC744"/>
      <c r="AD744"/>
      <c r="AE744"/>
      <c r="AF744"/>
      <c r="AG744"/>
      <c r="AH744"/>
      <c r="AI744"/>
    </row>
    <row r="745" spans="1:35" x14ac:dyDescent="0.25">
      <c r="A745" t="s">
        <v>391</v>
      </c>
      <c r="B745" t="s">
        <v>79</v>
      </c>
      <c r="C745" t="s">
        <v>392</v>
      </c>
      <c r="D745" t="s">
        <v>846</v>
      </c>
      <c r="E745">
        <v>1936189</v>
      </c>
      <c r="F745" t="s">
        <v>121</v>
      </c>
      <c r="G745" t="s">
        <v>22</v>
      </c>
      <c r="H745" t="s">
        <v>23</v>
      </c>
      <c r="I745" s="1">
        <v>44398</v>
      </c>
      <c r="J745" s="1">
        <v>44505</v>
      </c>
      <c r="K745" s="11">
        <f>+Excel_519CONDOR[[#This Row],[Fx.r]]</f>
        <v>44505</v>
      </c>
      <c r="L745" s="1">
        <v>44623</v>
      </c>
      <c r="M745" s="1"/>
      <c r="N745" s="1">
        <v>44727</v>
      </c>
      <c r="O745" s="1">
        <v>44762</v>
      </c>
      <c r="P745" s="1" t="s">
        <v>24</v>
      </c>
      <c r="Q745" t="s">
        <v>24</v>
      </c>
      <c r="R745" t="s">
        <v>25</v>
      </c>
      <c r="S745" t="s">
        <v>3632</v>
      </c>
      <c r="T745" s="5">
        <v>549.9700015373528</v>
      </c>
      <c r="U745" s="5">
        <v>252.2499925494194</v>
      </c>
      <c r="V745" s="5">
        <v>95.230002164840698</v>
      </c>
      <c r="W745" s="5">
        <v>897.4499962516129</v>
      </c>
      <c r="X745" s="6">
        <f>+Excel_519CONDOR[[#This Row],[Ptos.Total]]-Excel_519CONDOR[[#This Row],[Ptos.PO]]</f>
        <v>57.905690849711846</v>
      </c>
      <c r="Y745" s="6">
        <v>839.54430540190106</v>
      </c>
      <c r="Z745" s="6">
        <v>839.54430400000047</v>
      </c>
      <c r="AA745" s="5">
        <f>+Excel_519CONDOR[[#This Row],[Ptos.Total]]-Excel_519CONDOR[[#This Row],[Ptos.Nilo]]</f>
        <v>57.905692251612436</v>
      </c>
      <c r="AB745"/>
      <c r="AC745"/>
      <c r="AD745"/>
      <c r="AE745"/>
      <c r="AF745"/>
      <c r="AG745"/>
      <c r="AH745"/>
      <c r="AI745"/>
    </row>
    <row r="746" spans="1:35" x14ac:dyDescent="0.25">
      <c r="A746" t="s">
        <v>391</v>
      </c>
      <c r="B746" t="s">
        <v>79</v>
      </c>
      <c r="C746" t="s">
        <v>392</v>
      </c>
      <c r="D746" t="s">
        <v>847</v>
      </c>
      <c r="E746">
        <v>1939679</v>
      </c>
      <c r="F746" t="s">
        <v>121</v>
      </c>
      <c r="G746" t="s">
        <v>22</v>
      </c>
      <c r="H746" t="s">
        <v>23</v>
      </c>
      <c r="I746" s="1">
        <v>44398</v>
      </c>
      <c r="J746" s="1">
        <v>44449</v>
      </c>
      <c r="K746" s="11">
        <f>+Excel_519CONDOR[[#This Row],[Fx.r]]</f>
        <v>44449</v>
      </c>
      <c r="L746" s="1">
        <v>44587</v>
      </c>
      <c r="M746" s="1"/>
      <c r="N746" s="1">
        <v>44670</v>
      </c>
      <c r="O746" s="1">
        <v>44694</v>
      </c>
      <c r="P746" s="1" t="s">
        <v>25</v>
      </c>
      <c r="Q746" t="s">
        <v>24</v>
      </c>
      <c r="R746" t="s">
        <v>25</v>
      </c>
      <c r="S746" t="s">
        <v>3640</v>
      </c>
      <c r="T746" s="5">
        <v>261.7900015860796</v>
      </c>
      <c r="U746" s="5">
        <v>163.23999518156052</v>
      </c>
      <c r="V746" s="5">
        <v>31.010000705718994</v>
      </c>
      <c r="W746" s="5">
        <v>456.03999747335911</v>
      </c>
      <c r="X746" s="6">
        <f>+Excel_519CONDOR[[#This Row],[Ptos.Total]]-Excel_519CONDOR[[#This Row],[Ptos.PO]]</f>
        <v>19.042076049927743</v>
      </c>
      <c r="Y746" s="6">
        <v>436.99792142343136</v>
      </c>
      <c r="Z746" s="6">
        <v>436.99792099999996</v>
      </c>
      <c r="AA746" s="5">
        <f>+Excel_519CONDOR[[#This Row],[Ptos.Total]]-Excel_519CONDOR[[#This Row],[Ptos.Nilo]]</f>
        <v>19.042076473359145</v>
      </c>
      <c r="AB746"/>
      <c r="AC746"/>
      <c r="AD746"/>
      <c r="AE746"/>
      <c r="AF746"/>
      <c r="AG746"/>
      <c r="AH746"/>
      <c r="AI746"/>
    </row>
    <row r="747" spans="1:35" x14ac:dyDescent="0.25">
      <c r="A747" t="s">
        <v>391</v>
      </c>
      <c r="B747" t="s">
        <v>79</v>
      </c>
      <c r="C747" t="s">
        <v>392</v>
      </c>
      <c r="D747" t="s">
        <v>848</v>
      </c>
      <c r="E747">
        <v>8256800</v>
      </c>
      <c r="F747" t="s">
        <v>503</v>
      </c>
      <c r="G747" t="s">
        <v>22</v>
      </c>
      <c r="H747" t="s">
        <v>23</v>
      </c>
      <c r="I747" s="1"/>
      <c r="J747" s="1">
        <v>44510</v>
      </c>
      <c r="K747" s="11">
        <f>+Excel_519CONDOR[[#This Row],[Fx.r]]</f>
        <v>44510</v>
      </c>
      <c r="L747" s="1">
        <v>44621</v>
      </c>
      <c r="M747" s="1"/>
      <c r="N747" s="1">
        <v>44864</v>
      </c>
      <c r="O747" s="1">
        <v>44894</v>
      </c>
      <c r="P747" s="1" t="s">
        <v>24</v>
      </c>
      <c r="Q747" t="s">
        <v>24</v>
      </c>
      <c r="R747" t="s">
        <v>25</v>
      </c>
      <c r="S747" t="s">
        <v>3632</v>
      </c>
      <c r="T747" s="5">
        <v>2983.5511143431067</v>
      </c>
      <c r="U747" s="5">
        <v>0</v>
      </c>
      <c r="V747" s="5">
        <v>0</v>
      </c>
      <c r="W747" s="5">
        <v>2983.5511143431067</v>
      </c>
      <c r="X747" s="6">
        <f>+Excel_519CONDOR[[#This Row],[Ptos.Total]]-Excel_519CONDOR[[#This Row],[Ptos.PO]]</f>
        <v>-181.01027065689277</v>
      </c>
      <c r="Y747" s="6">
        <v>3164.5613849999995</v>
      </c>
      <c r="Z747" s="6">
        <v>3164.5613849999986</v>
      </c>
      <c r="AA747" s="5">
        <f>+Excel_519CONDOR[[#This Row],[Ptos.Total]]-Excel_519CONDOR[[#This Row],[Ptos.Nilo]]</f>
        <v>-181.01027065689186</v>
      </c>
      <c r="AB747"/>
      <c r="AC747"/>
      <c r="AD747"/>
      <c r="AE747"/>
      <c r="AF747"/>
      <c r="AG747"/>
      <c r="AH747"/>
      <c r="AI747"/>
    </row>
    <row r="748" spans="1:35" x14ac:dyDescent="0.25">
      <c r="A748" t="s">
        <v>391</v>
      </c>
      <c r="B748" t="s">
        <v>79</v>
      </c>
      <c r="C748" t="s">
        <v>392</v>
      </c>
      <c r="D748" t="s">
        <v>849</v>
      </c>
      <c r="E748">
        <v>8256816</v>
      </c>
      <c r="F748" t="s">
        <v>850</v>
      </c>
      <c r="G748" t="s">
        <v>22</v>
      </c>
      <c r="H748" t="s">
        <v>23</v>
      </c>
      <c r="I748" s="1"/>
      <c r="J748" s="1">
        <v>44519</v>
      </c>
      <c r="K748" s="11">
        <f>+Excel_519CONDOR[[#This Row],[Fx.r]]</f>
        <v>44519</v>
      </c>
      <c r="L748" s="1">
        <v>44630</v>
      </c>
      <c r="M748" s="1"/>
      <c r="N748" s="1">
        <v>44957</v>
      </c>
      <c r="O748" s="1">
        <v>44985</v>
      </c>
      <c r="P748" s="1" t="s">
        <v>24</v>
      </c>
      <c r="Q748" t="s">
        <v>24</v>
      </c>
      <c r="R748" t="s">
        <v>25</v>
      </c>
      <c r="S748" t="s">
        <v>3631</v>
      </c>
      <c r="T748" s="5">
        <v>4088.0172157218931</v>
      </c>
      <c r="U748" s="5">
        <v>0</v>
      </c>
      <c r="V748" s="5">
        <v>0</v>
      </c>
      <c r="W748" s="5">
        <v>4088.0172157218931</v>
      </c>
      <c r="X748" s="6">
        <f>+Excel_519CONDOR[[#This Row],[Ptos.Total]]-Excel_519CONDOR[[#This Row],[Ptos.PO]]</f>
        <v>-1548.9269052781074</v>
      </c>
      <c r="Y748" s="6">
        <v>5636.9441210000005</v>
      </c>
      <c r="Z748" s="6">
        <v>5636.9441209999959</v>
      </c>
      <c r="AA748" s="5">
        <f>+Excel_519CONDOR[[#This Row],[Ptos.Total]]-Excel_519CONDOR[[#This Row],[Ptos.Nilo]]</f>
        <v>-1548.9269052781028</v>
      </c>
      <c r="AB748"/>
      <c r="AC748"/>
      <c r="AD748"/>
      <c r="AE748"/>
      <c r="AF748"/>
      <c r="AG748"/>
      <c r="AH748"/>
      <c r="AI748"/>
    </row>
    <row r="749" spans="1:35" x14ac:dyDescent="0.25">
      <c r="A749" t="s">
        <v>391</v>
      </c>
      <c r="B749" t="s">
        <v>79</v>
      </c>
      <c r="C749" t="s">
        <v>392</v>
      </c>
      <c r="D749" t="s">
        <v>851</v>
      </c>
      <c r="E749">
        <v>8256802</v>
      </c>
      <c r="F749" t="s">
        <v>461</v>
      </c>
      <c r="G749" t="s">
        <v>29</v>
      </c>
      <c r="H749" t="s">
        <v>30</v>
      </c>
      <c r="I749" s="1"/>
      <c r="J749" s="1">
        <v>44414</v>
      </c>
      <c r="K749" s="11">
        <f>+Excel_519CONDOR[[#This Row],[Fx.r]]</f>
        <v>44414</v>
      </c>
      <c r="L749" s="1">
        <v>44760</v>
      </c>
      <c r="M749" s="1"/>
      <c r="N749" s="1">
        <v>45320</v>
      </c>
      <c r="O749" s="1">
        <v>45342</v>
      </c>
      <c r="P749" s="1" t="s">
        <v>24</v>
      </c>
      <c r="Q749" t="s">
        <v>24</v>
      </c>
      <c r="R749" t="s">
        <v>25</v>
      </c>
      <c r="S749" t="s">
        <v>3631</v>
      </c>
      <c r="T749" s="5">
        <v>4890.0378157943487</v>
      </c>
      <c r="U749" s="5">
        <v>89.19999897480011</v>
      </c>
      <c r="V749" s="5">
        <v>363.39643537154552</v>
      </c>
      <c r="W749" s="5">
        <v>5342.6342501406943</v>
      </c>
      <c r="X749" s="6">
        <f>+Excel_519CONDOR[[#This Row],[Ptos.Total]]-Excel_519CONDOR[[#This Row],[Ptos.PO]]</f>
        <v>-2727.3663388593059</v>
      </c>
      <c r="Y749" s="6">
        <v>8070.0005890000002</v>
      </c>
      <c r="Z749" s="6">
        <v>8070.0005890000002</v>
      </c>
      <c r="AA749" s="5">
        <f>+Excel_519CONDOR[[#This Row],[Ptos.Total]]-Excel_519CONDOR[[#This Row],[Ptos.Nilo]]</f>
        <v>-2727.3663388593059</v>
      </c>
      <c r="AB749"/>
      <c r="AC749"/>
      <c r="AD749"/>
      <c r="AE749"/>
      <c r="AF749"/>
      <c r="AG749"/>
      <c r="AH749"/>
      <c r="AI749"/>
    </row>
    <row r="750" spans="1:35" x14ac:dyDescent="0.25">
      <c r="A750" t="s">
        <v>391</v>
      </c>
      <c r="B750" t="s">
        <v>79</v>
      </c>
      <c r="C750" t="s">
        <v>392</v>
      </c>
      <c r="D750" t="s">
        <v>852</v>
      </c>
      <c r="E750">
        <v>8257314</v>
      </c>
      <c r="F750" t="s">
        <v>853</v>
      </c>
      <c r="G750" t="s">
        <v>29</v>
      </c>
      <c r="H750" t="s">
        <v>30</v>
      </c>
      <c r="I750" s="1"/>
      <c r="J750" s="1">
        <v>44427</v>
      </c>
      <c r="K750" s="11">
        <f>+Excel_519CONDOR[[#This Row],[Fx.r]]</f>
        <v>44427</v>
      </c>
      <c r="L750" s="1">
        <v>44529</v>
      </c>
      <c r="M750" s="1"/>
      <c r="N750" s="1">
        <v>44644</v>
      </c>
      <c r="O750" s="1">
        <v>44821</v>
      </c>
      <c r="P750" s="1" t="s">
        <v>24</v>
      </c>
      <c r="Q750" t="s">
        <v>24</v>
      </c>
      <c r="R750" t="s">
        <v>25</v>
      </c>
      <c r="S750" t="s">
        <v>3640</v>
      </c>
      <c r="T750" s="5">
        <v>583.45248647034168</v>
      </c>
      <c r="U750" s="5">
        <v>0</v>
      </c>
      <c r="V750" s="5">
        <v>0</v>
      </c>
      <c r="W750" s="5">
        <v>583.45248647034168</v>
      </c>
      <c r="X750" s="6">
        <f>+Excel_519CONDOR[[#This Row],[Ptos.Total]]-Excel_519CONDOR[[#This Row],[Ptos.PO]]</f>
        <v>-334.56734152965851</v>
      </c>
      <c r="Y750" s="6">
        <v>918.01982800000019</v>
      </c>
      <c r="Z750" s="6">
        <v>911.81622799999991</v>
      </c>
      <c r="AA750" s="5">
        <f>+Excel_519CONDOR[[#This Row],[Ptos.Total]]-Excel_519CONDOR[[#This Row],[Ptos.Nilo]]</f>
        <v>-328.36374152965823</v>
      </c>
      <c r="AB750"/>
      <c r="AC750"/>
      <c r="AD750"/>
      <c r="AE750"/>
      <c r="AF750"/>
      <c r="AG750"/>
      <c r="AH750"/>
      <c r="AI750"/>
    </row>
    <row r="751" spans="1:35" x14ac:dyDescent="0.25">
      <c r="A751" t="s">
        <v>391</v>
      </c>
      <c r="B751" t="s">
        <v>79</v>
      </c>
      <c r="C751" t="s">
        <v>392</v>
      </c>
      <c r="D751" t="s">
        <v>854</v>
      </c>
      <c r="E751">
        <v>8209081</v>
      </c>
      <c r="F751" t="s">
        <v>115</v>
      </c>
      <c r="G751" t="s">
        <v>22</v>
      </c>
      <c r="H751" t="s">
        <v>23</v>
      </c>
      <c r="I751" s="1"/>
      <c r="J751" s="1">
        <v>44424</v>
      </c>
      <c r="K751" s="11">
        <f>+Excel_519CONDOR[[#This Row],[Fx.r]]</f>
        <v>44424</v>
      </c>
      <c r="L751" s="1">
        <v>44425</v>
      </c>
      <c r="M751" s="1"/>
      <c r="N751" s="1">
        <v>44529</v>
      </c>
      <c r="O751" s="1">
        <v>44821</v>
      </c>
      <c r="P751" s="1" t="s">
        <v>24</v>
      </c>
      <c r="Q751" t="s">
        <v>24</v>
      </c>
      <c r="R751" t="s">
        <v>25</v>
      </c>
      <c r="S751" t="s">
        <v>25</v>
      </c>
      <c r="T751" s="5">
        <v>263.38549783825874</v>
      </c>
      <c r="U751" s="5">
        <v>85.357997864484787</v>
      </c>
      <c r="V751" s="5">
        <v>18.325500249862671</v>
      </c>
      <c r="W751" s="5">
        <v>367.0689959526062</v>
      </c>
      <c r="X751" s="6">
        <f>+Excel_519CONDOR[[#This Row],[Ptos.Total]]-Excel_519CONDOR[[#This Row],[Ptos.PO]]</f>
        <v>34.24549254952683</v>
      </c>
      <c r="Y751" s="6">
        <v>332.82350340307937</v>
      </c>
      <c r="Z751" s="6">
        <v>332.82350000000002</v>
      </c>
      <c r="AA751" s="5">
        <f>+Excel_519CONDOR[[#This Row],[Ptos.Total]]-Excel_519CONDOR[[#This Row],[Ptos.Nilo]]</f>
        <v>34.245495952606177</v>
      </c>
      <c r="AB751"/>
      <c r="AC751"/>
      <c r="AD751"/>
      <c r="AE751"/>
      <c r="AF751"/>
      <c r="AG751"/>
      <c r="AH751"/>
      <c r="AI751"/>
    </row>
    <row r="752" spans="1:35" x14ac:dyDescent="0.25">
      <c r="A752" t="s">
        <v>391</v>
      </c>
      <c r="B752" t="s">
        <v>79</v>
      </c>
      <c r="C752" t="s">
        <v>392</v>
      </c>
      <c r="D752" t="s">
        <v>855</v>
      </c>
      <c r="E752">
        <v>8214732</v>
      </c>
      <c r="F752" t="s">
        <v>389</v>
      </c>
      <c r="G752" t="s">
        <v>22</v>
      </c>
      <c r="H752" t="s">
        <v>23</v>
      </c>
      <c r="I752" s="1"/>
      <c r="J752" s="1">
        <v>44887</v>
      </c>
      <c r="K752" s="11">
        <f>+Excel_519CONDOR[[#This Row],[Fx.r]]</f>
        <v>44887</v>
      </c>
      <c r="L752" s="1">
        <v>44621</v>
      </c>
      <c r="M752" s="1"/>
      <c r="N752" s="1">
        <v>44860</v>
      </c>
      <c r="O752" s="1">
        <v>44888</v>
      </c>
      <c r="P752" s="1" t="s">
        <v>24</v>
      </c>
      <c r="Q752" t="s">
        <v>24</v>
      </c>
      <c r="R752" t="s">
        <v>25</v>
      </c>
      <c r="S752" t="s">
        <v>3637</v>
      </c>
      <c r="T752" s="5">
        <v>465.82169163227081</v>
      </c>
      <c r="U752" s="5">
        <v>0.69999998807907104</v>
      </c>
      <c r="V752" s="5">
        <v>114.41299700737</v>
      </c>
      <c r="W752" s="5">
        <v>580.93468862771988</v>
      </c>
      <c r="X752" s="6">
        <f>+Excel_519CONDOR[[#This Row],[Ptos.Total]]-Excel_519CONDOR[[#This Row],[Ptos.PO]]</f>
        <v>257.20145762771983</v>
      </c>
      <c r="Y752" s="6">
        <v>323.73323100000005</v>
      </c>
      <c r="Z752" s="6">
        <v>323.73323100000027</v>
      </c>
      <c r="AA752" s="5">
        <f>+Excel_519CONDOR[[#This Row],[Ptos.Total]]-Excel_519CONDOR[[#This Row],[Ptos.Nilo]]</f>
        <v>257.20145762771961</v>
      </c>
      <c r="AB752"/>
      <c r="AC752"/>
      <c r="AD752"/>
      <c r="AE752"/>
      <c r="AF752"/>
      <c r="AG752"/>
      <c r="AH752"/>
      <c r="AI752"/>
    </row>
    <row r="753" spans="1:35" x14ac:dyDescent="0.25">
      <c r="A753" t="s">
        <v>391</v>
      </c>
      <c r="B753" t="s">
        <v>79</v>
      </c>
      <c r="C753" t="s">
        <v>392</v>
      </c>
      <c r="D753" t="s">
        <v>856</v>
      </c>
      <c r="E753">
        <v>8206117</v>
      </c>
      <c r="F753" t="s">
        <v>324</v>
      </c>
      <c r="G753" t="s">
        <v>22</v>
      </c>
      <c r="H753" t="s">
        <v>23</v>
      </c>
      <c r="I753" s="1"/>
      <c r="J753" s="1">
        <v>44529</v>
      </c>
      <c r="K753" s="11">
        <f>+Excel_519CONDOR[[#This Row],[Fx.r]]</f>
        <v>44529</v>
      </c>
      <c r="L753" s="1">
        <v>44399</v>
      </c>
      <c r="M753" s="1"/>
      <c r="N753" s="1">
        <v>44580</v>
      </c>
      <c r="O753" s="1">
        <v>44602</v>
      </c>
      <c r="P753" s="1" t="s">
        <v>24</v>
      </c>
      <c r="Q753" t="s">
        <v>24</v>
      </c>
      <c r="R753" t="s">
        <v>25</v>
      </c>
      <c r="S753" t="s">
        <v>25</v>
      </c>
      <c r="T753" s="5">
        <v>653.64680659398437</v>
      </c>
      <c r="U753" s="5">
        <v>193.89999514818192</v>
      </c>
      <c r="V753" s="5">
        <v>121.3334972858429</v>
      </c>
      <c r="W753" s="5">
        <v>968.88029902800918</v>
      </c>
      <c r="X753" s="6">
        <f>+Excel_519CONDOR[[#This Row],[Ptos.Total]]-Excel_519CONDOR[[#This Row],[Ptos.PO]]</f>
        <v>28.902003028009062</v>
      </c>
      <c r="Y753" s="6">
        <v>939.97829600000011</v>
      </c>
      <c r="Z753" s="6">
        <v>939.97829600000068</v>
      </c>
      <c r="AA753" s="5">
        <f>+Excel_519CONDOR[[#This Row],[Ptos.Total]]-Excel_519CONDOR[[#This Row],[Ptos.Nilo]]</f>
        <v>28.902003028008494</v>
      </c>
      <c r="AB753"/>
      <c r="AC753"/>
      <c r="AD753"/>
      <c r="AE753"/>
      <c r="AF753"/>
      <c r="AG753"/>
      <c r="AH753"/>
      <c r="AI753"/>
    </row>
    <row r="754" spans="1:35" x14ac:dyDescent="0.25">
      <c r="A754" t="s">
        <v>391</v>
      </c>
      <c r="B754" t="s">
        <v>436</v>
      </c>
      <c r="C754" t="s">
        <v>392</v>
      </c>
      <c r="D754" t="s">
        <v>857</v>
      </c>
      <c r="E754">
        <v>8261145</v>
      </c>
      <c r="F754" t="s">
        <v>858</v>
      </c>
      <c r="G754" t="s">
        <v>70</v>
      </c>
      <c r="H754" t="s">
        <v>71</v>
      </c>
      <c r="I754" s="1"/>
      <c r="J754" s="1">
        <v>44414</v>
      </c>
      <c r="K754" s="11">
        <f>+Excel_519CONDOR[[#This Row],[Fx.r]]</f>
        <v>44414</v>
      </c>
      <c r="M754" s="1"/>
      <c r="O754" s="1"/>
      <c r="P754" s="1" t="s">
        <v>24</v>
      </c>
      <c r="Q754" t="s">
        <v>24</v>
      </c>
      <c r="R754" t="s">
        <v>25</v>
      </c>
      <c r="S754" t="s">
        <v>3646</v>
      </c>
      <c r="T754" s="5">
        <v>18.410500448197126</v>
      </c>
      <c r="U754" s="5">
        <v>0</v>
      </c>
      <c r="V754" s="5">
        <v>6</v>
      </c>
      <c r="W754" s="5">
        <v>24.410500448197126</v>
      </c>
      <c r="X754" s="6">
        <f>+Excel_519CONDOR[[#This Row],[Ptos.Total]]-Excel_519CONDOR[[#This Row],[Ptos.PO]]</f>
        <v>16.946500448197128</v>
      </c>
      <c r="Y754" s="6">
        <v>7.4639999999999995</v>
      </c>
      <c r="Z754" s="6">
        <v>0</v>
      </c>
      <c r="AA754" s="5">
        <f>+Excel_519CONDOR[[#This Row],[Ptos.Total]]-Excel_519CONDOR[[#This Row],[Ptos.Nilo]]</f>
        <v>24.410500448197126</v>
      </c>
      <c r="AB754"/>
      <c r="AC754"/>
      <c r="AD754"/>
      <c r="AE754"/>
      <c r="AF754"/>
      <c r="AG754"/>
      <c r="AH754"/>
      <c r="AI754"/>
    </row>
    <row r="755" spans="1:35" x14ac:dyDescent="0.25">
      <c r="A755" t="s">
        <v>391</v>
      </c>
      <c r="B755" t="s">
        <v>79</v>
      </c>
      <c r="C755" t="s">
        <v>392</v>
      </c>
      <c r="D755" t="s">
        <v>859</v>
      </c>
      <c r="E755">
        <v>8214306</v>
      </c>
      <c r="F755" t="s">
        <v>470</v>
      </c>
      <c r="G755" t="s">
        <v>22</v>
      </c>
      <c r="H755" t="s">
        <v>23</v>
      </c>
      <c r="I755" s="1">
        <v>44417</v>
      </c>
      <c r="J755" s="1">
        <v>44679</v>
      </c>
      <c r="K755" s="11">
        <f>+Excel_519CONDOR[[#This Row],[Fx.r]]</f>
        <v>44679</v>
      </c>
      <c r="L755" s="1">
        <v>44589</v>
      </c>
      <c r="M755" s="1"/>
      <c r="N755" s="1">
        <v>44679</v>
      </c>
      <c r="O755" s="1">
        <v>44821</v>
      </c>
      <c r="P755" s="1" t="s">
        <v>24</v>
      </c>
      <c r="Q755" t="s">
        <v>24</v>
      </c>
      <c r="R755" t="s">
        <v>25</v>
      </c>
      <c r="S755" t="s">
        <v>3637</v>
      </c>
      <c r="T755" s="5">
        <v>404.40609413385391</v>
      </c>
      <c r="U755" s="5">
        <v>0</v>
      </c>
      <c r="V755" s="5">
        <v>15.224000215530396</v>
      </c>
      <c r="W755" s="5">
        <v>419.63009434938431</v>
      </c>
      <c r="X755" s="6">
        <f>+Excel_519CONDOR[[#This Row],[Ptos.Total]]-Excel_519CONDOR[[#This Row],[Ptos.PO]]</f>
        <v>-411.51632681655497</v>
      </c>
      <c r="Y755" s="6">
        <v>831.14642116593927</v>
      </c>
      <c r="Z755" s="6">
        <v>831.14642100000049</v>
      </c>
      <c r="AA755" s="5">
        <f>+Excel_519CONDOR[[#This Row],[Ptos.Total]]-Excel_519CONDOR[[#This Row],[Ptos.Nilo]]</f>
        <v>-411.51632665061618</v>
      </c>
      <c r="AB755"/>
      <c r="AC755"/>
      <c r="AD755"/>
      <c r="AE755"/>
      <c r="AF755"/>
      <c r="AG755"/>
      <c r="AH755"/>
      <c r="AI755"/>
    </row>
    <row r="756" spans="1:35" x14ac:dyDescent="0.25">
      <c r="A756" t="s">
        <v>391</v>
      </c>
      <c r="B756" t="s">
        <v>79</v>
      </c>
      <c r="C756" t="s">
        <v>392</v>
      </c>
      <c r="D756" t="s">
        <v>860</v>
      </c>
      <c r="E756">
        <v>8256469</v>
      </c>
      <c r="F756" t="s">
        <v>850</v>
      </c>
      <c r="G756" t="s">
        <v>22</v>
      </c>
      <c r="H756" t="s">
        <v>23</v>
      </c>
      <c r="I756" s="1"/>
      <c r="J756" s="1">
        <v>44524</v>
      </c>
      <c r="K756" s="11">
        <f>+Excel_519CONDOR[[#This Row],[Fx.r]]</f>
        <v>44524</v>
      </c>
      <c r="L756" s="1">
        <v>44610</v>
      </c>
      <c r="M756" s="1"/>
      <c r="N756" s="1">
        <v>44864</v>
      </c>
      <c r="O756" s="1">
        <v>44896</v>
      </c>
      <c r="P756" s="1" t="s">
        <v>24</v>
      </c>
      <c r="Q756" t="s">
        <v>24</v>
      </c>
      <c r="R756" t="s">
        <v>25</v>
      </c>
      <c r="S756" t="s">
        <v>3641</v>
      </c>
      <c r="T756" s="5">
        <v>4720.2142599239596</v>
      </c>
      <c r="U756" s="5">
        <v>0</v>
      </c>
      <c r="V756" s="5">
        <v>0</v>
      </c>
      <c r="W756" s="5">
        <v>4720.2142599239596</v>
      </c>
      <c r="X756" s="6">
        <f>+Excel_519CONDOR[[#This Row],[Ptos.Total]]-Excel_519CONDOR[[#This Row],[Ptos.PO]]</f>
        <v>-1142.1331700760393</v>
      </c>
      <c r="Y756" s="6">
        <v>5862.3474299999989</v>
      </c>
      <c r="Z756" s="6">
        <v>5862.3474299999998</v>
      </c>
      <c r="AA756" s="5">
        <f>+Excel_519CONDOR[[#This Row],[Ptos.Total]]-Excel_519CONDOR[[#This Row],[Ptos.Nilo]]</f>
        <v>-1142.1331700760402</v>
      </c>
      <c r="AB756"/>
      <c r="AC756"/>
      <c r="AD756"/>
      <c r="AE756"/>
      <c r="AF756"/>
      <c r="AG756"/>
      <c r="AH756"/>
      <c r="AI756"/>
    </row>
    <row r="757" spans="1:35" x14ac:dyDescent="0.25">
      <c r="A757" t="s">
        <v>391</v>
      </c>
      <c r="B757" t="s">
        <v>79</v>
      </c>
      <c r="C757" t="s">
        <v>392</v>
      </c>
      <c r="D757" t="s">
        <v>861</v>
      </c>
      <c r="E757">
        <v>8261684</v>
      </c>
      <c r="F757" t="s">
        <v>850</v>
      </c>
      <c r="G757" t="s">
        <v>22</v>
      </c>
      <c r="H757" t="s">
        <v>23</v>
      </c>
      <c r="I757" s="1"/>
      <c r="J757" s="1">
        <v>44456</v>
      </c>
      <c r="K757" s="11">
        <f>+Excel_519CONDOR[[#This Row],[Fx.r]]</f>
        <v>44456</v>
      </c>
      <c r="L757" s="1">
        <v>44621</v>
      </c>
      <c r="M757" s="1"/>
      <c r="N757" s="1">
        <v>44833</v>
      </c>
      <c r="O757" s="1">
        <v>44888</v>
      </c>
      <c r="P757" s="1" t="s">
        <v>24</v>
      </c>
      <c r="Q757" t="s">
        <v>24</v>
      </c>
      <c r="R757" t="s">
        <v>25</v>
      </c>
      <c r="S757" t="s">
        <v>3632</v>
      </c>
      <c r="T757" s="5">
        <v>2355.8810114562511</v>
      </c>
      <c r="U757" s="5">
        <v>0</v>
      </c>
      <c r="V757" s="5">
        <v>0</v>
      </c>
      <c r="W757" s="5">
        <v>2355.8810114562511</v>
      </c>
      <c r="X757" s="6">
        <f>+Excel_519CONDOR[[#This Row],[Ptos.Total]]-Excel_519CONDOR[[#This Row],[Ptos.PO]]</f>
        <v>609.53891545625083</v>
      </c>
      <c r="Y757" s="6">
        <v>1746.3420960000003</v>
      </c>
      <c r="Z757" s="6">
        <v>1746.3420960000001</v>
      </c>
      <c r="AA757" s="5">
        <f>+Excel_519CONDOR[[#This Row],[Ptos.Total]]-Excel_519CONDOR[[#This Row],[Ptos.Nilo]]</f>
        <v>609.53891545625106</v>
      </c>
      <c r="AB757"/>
      <c r="AC757"/>
      <c r="AD757"/>
      <c r="AE757"/>
      <c r="AF757"/>
      <c r="AG757"/>
      <c r="AH757"/>
      <c r="AI757"/>
    </row>
    <row r="758" spans="1:35" x14ac:dyDescent="0.25">
      <c r="A758" t="s">
        <v>391</v>
      </c>
      <c r="B758" t="s">
        <v>79</v>
      </c>
      <c r="C758" t="s">
        <v>392</v>
      </c>
      <c r="D758" t="s">
        <v>862</v>
      </c>
      <c r="E758">
        <v>8214731</v>
      </c>
      <c r="F758" t="s">
        <v>569</v>
      </c>
      <c r="G758" t="s">
        <v>29</v>
      </c>
      <c r="H758" t="s">
        <v>30</v>
      </c>
      <c r="I758" s="1">
        <v>44475</v>
      </c>
      <c r="J758" s="1">
        <v>44426</v>
      </c>
      <c r="K758" s="11">
        <f>+Excel_519CONDOR[[#This Row],[Fx.r]]</f>
        <v>44426</v>
      </c>
      <c r="L758" s="1">
        <v>44462</v>
      </c>
      <c r="M758" s="1"/>
      <c r="N758" s="1">
        <v>44523</v>
      </c>
      <c r="O758" s="1">
        <v>44540</v>
      </c>
      <c r="P758" s="1" t="s">
        <v>25</v>
      </c>
      <c r="Q758" t="s">
        <v>24</v>
      </c>
      <c r="R758" t="s">
        <v>25</v>
      </c>
      <c r="S758" t="s">
        <v>3638</v>
      </c>
      <c r="T758" s="5">
        <v>193.04660397768021</v>
      </c>
      <c r="U758" s="5">
        <v>128.21199679374695</v>
      </c>
      <c r="V758" s="5">
        <v>33.549500465393066</v>
      </c>
      <c r="W758" s="5">
        <v>354.80810123682022</v>
      </c>
      <c r="X758" s="6">
        <f>+Excel_519CONDOR[[#This Row],[Ptos.Total]]-Excel_519CONDOR[[#This Row],[Ptos.PO]]</f>
        <v>31.732595966172426</v>
      </c>
      <c r="Y758" s="6">
        <v>323.0755052706478</v>
      </c>
      <c r="Z758" s="6">
        <v>323.07549999999998</v>
      </c>
      <c r="AA758" s="5">
        <f>+Excel_519CONDOR[[#This Row],[Ptos.Total]]-Excel_519CONDOR[[#This Row],[Ptos.Nilo]]</f>
        <v>31.732601236820244</v>
      </c>
      <c r="AB758"/>
      <c r="AC758"/>
      <c r="AD758"/>
      <c r="AE758"/>
      <c r="AF758"/>
      <c r="AG758"/>
      <c r="AH758"/>
      <c r="AI758"/>
    </row>
    <row r="759" spans="1:35" x14ac:dyDescent="0.25">
      <c r="A759" t="s">
        <v>391</v>
      </c>
      <c r="B759" t="s">
        <v>79</v>
      </c>
      <c r="C759" t="s">
        <v>392</v>
      </c>
      <c r="D759" t="s">
        <v>863</v>
      </c>
      <c r="E759">
        <v>8211531</v>
      </c>
      <c r="F759" t="s">
        <v>470</v>
      </c>
      <c r="G759" t="s">
        <v>22</v>
      </c>
      <c r="H759" t="s">
        <v>23</v>
      </c>
      <c r="I759" s="1">
        <v>44431</v>
      </c>
      <c r="J759" s="1">
        <v>44533</v>
      </c>
      <c r="K759" s="11">
        <f>+Excel_519CONDOR[[#This Row],[Fx.r]]</f>
        <v>44533</v>
      </c>
      <c r="L759" s="1">
        <v>44608</v>
      </c>
      <c r="M759" s="1"/>
      <c r="N759" s="1">
        <v>45003</v>
      </c>
      <c r="O759" s="1">
        <v>45019</v>
      </c>
      <c r="P759" s="1" t="s">
        <v>24</v>
      </c>
      <c r="Q759" t="s">
        <v>24</v>
      </c>
      <c r="R759" t="s">
        <v>25</v>
      </c>
      <c r="S759" t="s">
        <v>3631</v>
      </c>
      <c r="T759" s="5">
        <v>2224.2612118348479</v>
      </c>
      <c r="U759" s="5">
        <v>8.4279997944831848</v>
      </c>
      <c r="V759" s="5">
        <v>95.431996583938599</v>
      </c>
      <c r="W759" s="5">
        <v>2328.1212082132697</v>
      </c>
      <c r="X759" s="6">
        <f>+Excel_519CONDOR[[#This Row],[Ptos.Total]]-Excel_519CONDOR[[#This Row],[Ptos.PO]]</f>
        <v>-711.99660978673091</v>
      </c>
      <c r="Y759" s="6">
        <v>3040.1178180000006</v>
      </c>
      <c r="Z759" s="6">
        <v>3040.117817999997</v>
      </c>
      <c r="AA759" s="5">
        <f>+Excel_519CONDOR[[#This Row],[Ptos.Total]]-Excel_519CONDOR[[#This Row],[Ptos.Nilo]]</f>
        <v>-711.99660978672728</v>
      </c>
      <c r="AB759"/>
      <c r="AC759"/>
      <c r="AD759"/>
      <c r="AE759"/>
      <c r="AF759"/>
      <c r="AG759"/>
      <c r="AH759"/>
      <c r="AI759"/>
    </row>
    <row r="760" spans="1:35" x14ac:dyDescent="0.25">
      <c r="A760" t="s">
        <v>391</v>
      </c>
      <c r="B760" t="s">
        <v>79</v>
      </c>
      <c r="C760" t="s">
        <v>392</v>
      </c>
      <c r="D760" t="s">
        <v>864</v>
      </c>
      <c r="E760">
        <v>8264234</v>
      </c>
      <c r="F760" t="s">
        <v>367</v>
      </c>
      <c r="G760" t="s">
        <v>22</v>
      </c>
      <c r="H760" t="s">
        <v>23</v>
      </c>
      <c r="I760" s="1"/>
      <c r="J760" s="1">
        <v>44434</v>
      </c>
      <c r="K760" s="11">
        <f>+Excel_519CONDOR[[#This Row],[Fx.r]]</f>
        <v>44434</v>
      </c>
      <c r="L760" s="1">
        <v>44621</v>
      </c>
      <c r="M760" s="1"/>
      <c r="N760" s="1">
        <v>44848</v>
      </c>
      <c r="O760" s="1">
        <v>44851</v>
      </c>
      <c r="P760" s="1" t="s">
        <v>24</v>
      </c>
      <c r="Q760" t="s">
        <v>24</v>
      </c>
      <c r="R760" t="s">
        <v>25</v>
      </c>
      <c r="S760" t="s">
        <v>3632</v>
      </c>
      <c r="T760" s="5">
        <v>3458.336817920208</v>
      </c>
      <c r="U760" s="5">
        <v>0</v>
      </c>
      <c r="V760" s="5">
        <v>0</v>
      </c>
      <c r="W760" s="5">
        <v>3458.336817920208</v>
      </c>
      <c r="X760" s="6">
        <f>+Excel_519CONDOR[[#This Row],[Ptos.Total]]-Excel_519CONDOR[[#This Row],[Ptos.PO]]</f>
        <v>-56.199293649792253</v>
      </c>
      <c r="Y760" s="6">
        <v>3514.5361115700002</v>
      </c>
      <c r="Z760" s="6">
        <v>3514.5361129999997</v>
      </c>
      <c r="AA760" s="5">
        <f>+Excel_519CONDOR[[#This Row],[Ptos.Total]]-Excel_519CONDOR[[#This Row],[Ptos.Nilo]]</f>
        <v>-56.199295079791682</v>
      </c>
      <c r="AB760"/>
      <c r="AC760"/>
      <c r="AD760"/>
      <c r="AE760"/>
      <c r="AF760"/>
      <c r="AG760"/>
      <c r="AH760"/>
      <c r="AI760"/>
    </row>
    <row r="761" spans="1:35" x14ac:dyDescent="0.25">
      <c r="A761" t="s">
        <v>391</v>
      </c>
      <c r="B761" t="s">
        <v>114</v>
      </c>
      <c r="C761" t="s">
        <v>392</v>
      </c>
      <c r="D761" t="s">
        <v>865</v>
      </c>
      <c r="E761">
        <v>8265076</v>
      </c>
      <c r="F761" t="s">
        <v>858</v>
      </c>
      <c r="G761" t="s">
        <v>70</v>
      </c>
      <c r="H761" t="s">
        <v>71</v>
      </c>
      <c r="I761" s="1"/>
      <c r="J761" s="1">
        <v>44434</v>
      </c>
      <c r="K761" s="11">
        <f>+Excel_519CONDOR[[#This Row],[Fx.r]]</f>
        <v>44434</v>
      </c>
      <c r="M761" s="1"/>
      <c r="O761" s="1"/>
      <c r="P761" s="1" t="s">
        <v>24</v>
      </c>
      <c r="Q761" t="s">
        <v>24</v>
      </c>
      <c r="R761" t="s">
        <v>25</v>
      </c>
      <c r="S761" t="s">
        <v>3646</v>
      </c>
      <c r="T761" s="5">
        <v>3.8096000254154205</v>
      </c>
      <c r="U761" s="5">
        <v>0</v>
      </c>
      <c r="V761" s="5">
        <v>0</v>
      </c>
      <c r="W761" s="5">
        <v>3.8096000254154205</v>
      </c>
      <c r="X761" s="6">
        <f>+Excel_519CONDOR[[#This Row],[Ptos.Total]]-Excel_519CONDOR[[#This Row],[Ptos.PO]]</f>
        <v>3.8096000254154205</v>
      </c>
      <c r="Y761" s="6">
        <v>0</v>
      </c>
      <c r="Z761" s="6">
        <v>0</v>
      </c>
      <c r="AA761" s="5">
        <f>+Excel_519CONDOR[[#This Row],[Ptos.Total]]-Excel_519CONDOR[[#This Row],[Ptos.Nilo]]</f>
        <v>3.8096000254154205</v>
      </c>
      <c r="AB761"/>
      <c r="AC761"/>
      <c r="AD761"/>
      <c r="AE761"/>
      <c r="AF761"/>
      <c r="AG761"/>
      <c r="AH761"/>
      <c r="AI761"/>
    </row>
    <row r="762" spans="1:35" x14ac:dyDescent="0.25">
      <c r="A762" t="s">
        <v>391</v>
      </c>
      <c r="B762" t="s">
        <v>79</v>
      </c>
      <c r="C762" t="s">
        <v>392</v>
      </c>
      <c r="D762" t="s">
        <v>866</v>
      </c>
      <c r="E762">
        <v>8218023</v>
      </c>
      <c r="F762" t="s">
        <v>83</v>
      </c>
      <c r="G762" t="s">
        <v>22</v>
      </c>
      <c r="H762" t="s">
        <v>23</v>
      </c>
      <c r="I762" s="1">
        <v>44442</v>
      </c>
      <c r="J762" s="1">
        <v>44494</v>
      </c>
      <c r="K762" s="11">
        <f>+Excel_519CONDOR[[#This Row],[Fx.r]]</f>
        <v>44494</v>
      </c>
      <c r="L762" s="1">
        <v>44498</v>
      </c>
      <c r="M762" s="1"/>
      <c r="N762" s="1">
        <v>44606</v>
      </c>
      <c r="O762" s="1">
        <v>44607</v>
      </c>
      <c r="P762" s="1" t="s">
        <v>25</v>
      </c>
      <c r="Q762" t="s">
        <v>24</v>
      </c>
      <c r="R762" t="s">
        <v>25</v>
      </c>
      <c r="S762" t="s">
        <v>3632</v>
      </c>
      <c r="T762" s="5">
        <v>152.71650305390358</v>
      </c>
      <c r="U762" s="5">
        <v>97.299997568130493</v>
      </c>
      <c r="V762" s="5">
        <v>27.222500324249268</v>
      </c>
      <c r="W762" s="5">
        <v>277.23900094628334</v>
      </c>
      <c r="X762" s="6">
        <f>+Excel_519CONDOR[[#This Row],[Ptos.Total]]-Excel_519CONDOR[[#This Row],[Ptos.PO]]</f>
        <v>-30.950701929795628</v>
      </c>
      <c r="Y762" s="6">
        <v>308.18970287607897</v>
      </c>
      <c r="Z762" s="6">
        <v>302.95470000000006</v>
      </c>
      <c r="AA762" s="5">
        <f>+Excel_519CONDOR[[#This Row],[Ptos.Total]]-Excel_519CONDOR[[#This Row],[Ptos.Nilo]]</f>
        <v>-25.715699053716719</v>
      </c>
      <c r="AB762"/>
      <c r="AC762"/>
      <c r="AD762"/>
      <c r="AE762"/>
      <c r="AF762"/>
      <c r="AG762"/>
      <c r="AH762"/>
      <c r="AI762"/>
    </row>
    <row r="763" spans="1:35" x14ac:dyDescent="0.25">
      <c r="A763" t="s">
        <v>391</v>
      </c>
      <c r="B763" t="s">
        <v>79</v>
      </c>
      <c r="C763" t="s">
        <v>392</v>
      </c>
      <c r="D763" t="s">
        <v>867</v>
      </c>
      <c r="E763">
        <v>1938481</v>
      </c>
      <c r="F763" t="s">
        <v>121</v>
      </c>
      <c r="G763" t="s">
        <v>22</v>
      </c>
      <c r="H763" t="s">
        <v>23</v>
      </c>
      <c r="I763" s="1">
        <v>44442</v>
      </c>
      <c r="J763" s="1">
        <v>44519</v>
      </c>
      <c r="K763" s="11">
        <f>+Excel_519CONDOR[[#This Row],[Fx.r]]</f>
        <v>44519</v>
      </c>
      <c r="L763" s="1">
        <v>44529</v>
      </c>
      <c r="M763" s="1"/>
      <c r="N763" s="1">
        <v>44749</v>
      </c>
      <c r="O763" s="1">
        <v>44760</v>
      </c>
      <c r="P763" s="1" t="s">
        <v>25</v>
      </c>
      <c r="Q763" t="s">
        <v>24</v>
      </c>
      <c r="R763" t="s">
        <v>25</v>
      </c>
      <c r="S763" t="s">
        <v>3638</v>
      </c>
      <c r="T763" s="5">
        <v>82.590000592172146</v>
      </c>
      <c r="U763" s="5">
        <v>39.399998843669891</v>
      </c>
      <c r="V763" s="5">
        <v>18.37000036239624</v>
      </c>
      <c r="W763" s="5">
        <v>140.35999979823828</v>
      </c>
      <c r="X763" s="6">
        <f>+Excel_519CONDOR[[#This Row],[Ptos.Total]]-Excel_519CONDOR[[#This Row],[Ptos.PO]]</f>
        <v>-53.103531482141989</v>
      </c>
      <c r="Y763" s="6">
        <v>193.46353128038027</v>
      </c>
      <c r="Z763" s="6">
        <v>193.46353099999993</v>
      </c>
      <c r="AA763" s="5">
        <f>+Excel_519CONDOR[[#This Row],[Ptos.Total]]-Excel_519CONDOR[[#This Row],[Ptos.Nilo]]</f>
        <v>-53.103531201761655</v>
      </c>
      <c r="AB763"/>
      <c r="AC763"/>
      <c r="AD763"/>
      <c r="AE763"/>
      <c r="AF763"/>
      <c r="AG763"/>
      <c r="AH763"/>
      <c r="AI763"/>
    </row>
    <row r="764" spans="1:35" x14ac:dyDescent="0.25">
      <c r="A764" t="s">
        <v>391</v>
      </c>
      <c r="B764" t="s">
        <v>79</v>
      </c>
      <c r="C764" t="s">
        <v>392</v>
      </c>
      <c r="D764" t="s">
        <v>868</v>
      </c>
      <c r="E764">
        <v>1939041</v>
      </c>
      <c r="F764" t="s">
        <v>142</v>
      </c>
      <c r="G764" t="s">
        <v>29</v>
      </c>
      <c r="H764" t="s">
        <v>30</v>
      </c>
      <c r="I764" s="1">
        <v>44442</v>
      </c>
      <c r="J764" s="1">
        <v>44454</v>
      </c>
      <c r="K764" s="11">
        <f>+Excel_519CONDOR[[#This Row],[Fx.r]]</f>
        <v>44454</v>
      </c>
      <c r="L764" s="1">
        <v>44463</v>
      </c>
      <c r="M764" s="1"/>
      <c r="N764" s="1">
        <v>44712</v>
      </c>
      <c r="O764" s="1">
        <v>44735</v>
      </c>
      <c r="P764" s="1" t="s">
        <v>25</v>
      </c>
      <c r="Q764" t="s">
        <v>24</v>
      </c>
      <c r="R764" t="s">
        <v>25</v>
      </c>
      <c r="S764" t="s">
        <v>3644</v>
      </c>
      <c r="T764" s="5">
        <v>185.67000037059188</v>
      </c>
      <c r="U764" s="5">
        <v>0</v>
      </c>
      <c r="V764" s="5">
        <v>27.850000619888306</v>
      </c>
      <c r="W764" s="5">
        <v>213.52000099048018</v>
      </c>
      <c r="X764" s="6">
        <f>+Excel_519CONDOR[[#This Row],[Ptos.Total]]-Excel_519CONDOR[[#This Row],[Ptos.PO]]</f>
        <v>-219.49887353785147</v>
      </c>
      <c r="Y764" s="6">
        <v>433.01887452833165</v>
      </c>
      <c r="Z764" s="6">
        <v>430.19647000000009</v>
      </c>
      <c r="AA764" s="5">
        <f>+Excel_519CONDOR[[#This Row],[Ptos.Total]]-Excel_519CONDOR[[#This Row],[Ptos.Nilo]]</f>
        <v>-216.67646900951991</v>
      </c>
      <c r="AB764"/>
      <c r="AC764"/>
      <c r="AD764"/>
      <c r="AE764"/>
      <c r="AF764"/>
      <c r="AG764"/>
      <c r="AH764"/>
      <c r="AI764"/>
    </row>
    <row r="765" spans="1:35" x14ac:dyDescent="0.25">
      <c r="A765" t="s">
        <v>391</v>
      </c>
      <c r="B765" t="s">
        <v>79</v>
      </c>
      <c r="C765" t="s">
        <v>392</v>
      </c>
      <c r="D765" t="s">
        <v>869</v>
      </c>
      <c r="E765">
        <v>1938707</v>
      </c>
      <c r="F765" t="s">
        <v>121</v>
      </c>
      <c r="G765" t="s">
        <v>22</v>
      </c>
      <c r="H765" t="s">
        <v>23</v>
      </c>
      <c r="I765" s="1">
        <v>44442</v>
      </c>
      <c r="J765" s="1">
        <v>44462</v>
      </c>
      <c r="K765" s="11">
        <f>+Excel_519CONDOR[[#This Row],[Fx.r]]</f>
        <v>44462</v>
      </c>
      <c r="L765" s="1">
        <v>44623</v>
      </c>
      <c r="M765" s="1"/>
      <c r="N765" s="1">
        <v>44881</v>
      </c>
      <c r="O765" s="1">
        <v>44905</v>
      </c>
      <c r="P765" s="1" t="s">
        <v>24</v>
      </c>
      <c r="Q765" t="s">
        <v>24</v>
      </c>
      <c r="R765" t="s">
        <v>25</v>
      </c>
      <c r="S765" t="s">
        <v>3638</v>
      </c>
      <c r="T765" s="5">
        <v>448.60999646037817</v>
      </c>
      <c r="U765" s="5">
        <v>0</v>
      </c>
      <c r="V765" s="5">
        <v>49.970001220703125</v>
      </c>
      <c r="W765" s="5">
        <v>498.5799976810813</v>
      </c>
      <c r="X765" s="6">
        <f>+Excel_519CONDOR[[#This Row],[Ptos.Total]]-Excel_519CONDOR[[#This Row],[Ptos.PO]]</f>
        <v>-139.69057731891871</v>
      </c>
      <c r="Y765" s="6">
        <v>638.27057500000001</v>
      </c>
      <c r="Z765" s="6">
        <v>635.53357500000061</v>
      </c>
      <c r="AA765" s="5">
        <f>+Excel_519CONDOR[[#This Row],[Ptos.Total]]-Excel_519CONDOR[[#This Row],[Ptos.Nilo]]</f>
        <v>-136.95357731891932</v>
      </c>
      <c r="AB765"/>
      <c r="AC765"/>
      <c r="AD765"/>
      <c r="AE765"/>
      <c r="AF765"/>
      <c r="AG765"/>
      <c r="AH765"/>
      <c r="AI765"/>
    </row>
    <row r="766" spans="1:35" x14ac:dyDescent="0.25">
      <c r="A766" t="s">
        <v>391</v>
      </c>
      <c r="B766" t="s">
        <v>79</v>
      </c>
      <c r="C766" t="s">
        <v>392</v>
      </c>
      <c r="D766" t="s">
        <v>870</v>
      </c>
      <c r="E766">
        <v>1938467</v>
      </c>
      <c r="F766" t="s">
        <v>121</v>
      </c>
      <c r="G766" t="s">
        <v>22</v>
      </c>
      <c r="H766" t="s">
        <v>23</v>
      </c>
      <c r="I766" s="1">
        <v>44442</v>
      </c>
      <c r="J766" s="1">
        <v>44476</v>
      </c>
      <c r="K766" s="11">
        <f>+Excel_519CONDOR[[#This Row],[Fx.r]]</f>
        <v>44476</v>
      </c>
      <c r="L766" s="1">
        <v>44494</v>
      </c>
      <c r="M766" s="1"/>
      <c r="N766" s="1">
        <v>44681</v>
      </c>
      <c r="O766" s="1">
        <v>44707</v>
      </c>
      <c r="P766" s="1" t="s">
        <v>25</v>
      </c>
      <c r="Q766" t="s">
        <v>24</v>
      </c>
      <c r="R766" t="s">
        <v>25</v>
      </c>
      <c r="S766" t="s">
        <v>3638</v>
      </c>
      <c r="T766" s="5">
        <v>318.3900004401803</v>
      </c>
      <c r="U766" s="5">
        <v>0</v>
      </c>
      <c r="V766" s="5">
        <v>53.130001306533813</v>
      </c>
      <c r="W766" s="5">
        <v>371.52000174671412</v>
      </c>
      <c r="X766" s="6">
        <f>+Excel_519CONDOR[[#This Row],[Ptos.Total]]-Excel_519CONDOR[[#This Row],[Ptos.PO]]</f>
        <v>-444.65832367720895</v>
      </c>
      <c r="Y766" s="6">
        <v>816.17832542392307</v>
      </c>
      <c r="Z766" s="6">
        <v>816.17831600000022</v>
      </c>
      <c r="AA766" s="5">
        <f>+Excel_519CONDOR[[#This Row],[Ptos.Total]]-Excel_519CONDOR[[#This Row],[Ptos.Nilo]]</f>
        <v>-444.65831425328611</v>
      </c>
      <c r="AB766"/>
      <c r="AC766"/>
      <c r="AD766"/>
      <c r="AE766"/>
      <c r="AF766"/>
      <c r="AG766"/>
      <c r="AH766"/>
      <c r="AI766"/>
    </row>
    <row r="767" spans="1:35" x14ac:dyDescent="0.25">
      <c r="A767" t="s">
        <v>391</v>
      </c>
      <c r="B767" t="s">
        <v>79</v>
      </c>
      <c r="C767" t="s">
        <v>392</v>
      </c>
      <c r="D767" t="s">
        <v>871</v>
      </c>
      <c r="E767">
        <v>1938468</v>
      </c>
      <c r="F767" t="s">
        <v>121</v>
      </c>
      <c r="G767" t="s">
        <v>22</v>
      </c>
      <c r="H767" t="s">
        <v>23</v>
      </c>
      <c r="I767" s="1">
        <v>44442</v>
      </c>
      <c r="J767" s="1">
        <v>44502</v>
      </c>
      <c r="K767" s="11">
        <f>+Excel_519CONDOR[[#This Row],[Fx.r]]</f>
        <v>44502</v>
      </c>
      <c r="L767" s="1">
        <v>44524</v>
      </c>
      <c r="M767" s="1"/>
      <c r="N767" s="1">
        <v>44680</v>
      </c>
      <c r="O767" s="1">
        <v>44707</v>
      </c>
      <c r="P767" s="1" t="s">
        <v>24</v>
      </c>
      <c r="Q767" t="s">
        <v>24</v>
      </c>
      <c r="R767" t="s">
        <v>25</v>
      </c>
      <c r="S767" t="s">
        <v>3631</v>
      </c>
      <c r="T767" s="5">
        <v>660.17000217363238</v>
      </c>
      <c r="U767" s="5">
        <v>348.99998968839645</v>
      </c>
      <c r="V767" s="5">
        <v>103.69000267982483</v>
      </c>
      <c r="W767" s="5">
        <v>1112.8599945418537</v>
      </c>
      <c r="X767" s="6">
        <f>+Excel_519CONDOR[[#This Row],[Ptos.Total]]-Excel_519CONDOR[[#This Row],[Ptos.PO]]</f>
        <v>-228.29681306604152</v>
      </c>
      <c r="Y767" s="6">
        <v>1341.1568076078952</v>
      </c>
      <c r="Z767" s="6">
        <v>1341.1575669999984</v>
      </c>
      <c r="AA767" s="5">
        <f>+Excel_519CONDOR[[#This Row],[Ptos.Total]]-Excel_519CONDOR[[#This Row],[Ptos.Nilo]]</f>
        <v>-228.29757245814471</v>
      </c>
      <c r="AB767"/>
      <c r="AC767"/>
      <c r="AD767"/>
      <c r="AE767"/>
      <c r="AF767"/>
      <c r="AG767"/>
      <c r="AH767"/>
      <c r="AI767"/>
    </row>
    <row r="768" spans="1:35" x14ac:dyDescent="0.25">
      <c r="A768" t="s">
        <v>391</v>
      </c>
      <c r="B768" t="s">
        <v>79</v>
      </c>
      <c r="C768" t="s">
        <v>392</v>
      </c>
      <c r="D768" t="s">
        <v>872</v>
      </c>
      <c r="E768">
        <v>1938469</v>
      </c>
      <c r="F768" t="s">
        <v>121</v>
      </c>
      <c r="G768" t="s">
        <v>22</v>
      </c>
      <c r="H768" t="s">
        <v>23</v>
      </c>
      <c r="I768" s="1">
        <v>44442</v>
      </c>
      <c r="J768" s="1">
        <v>44489</v>
      </c>
      <c r="K768" s="11">
        <f>+Excel_519CONDOR[[#This Row],[Fx.r]]</f>
        <v>44489</v>
      </c>
      <c r="L768" s="1">
        <v>44494</v>
      </c>
      <c r="M768" s="1"/>
      <c r="N768" s="1">
        <v>44681</v>
      </c>
      <c r="O768" s="1">
        <v>44694</v>
      </c>
      <c r="P768" s="1" t="s">
        <v>24</v>
      </c>
      <c r="Q768" t="s">
        <v>24</v>
      </c>
      <c r="R768" t="s">
        <v>25</v>
      </c>
      <c r="S768" t="s">
        <v>3638</v>
      </c>
      <c r="T768" s="5">
        <v>122.65000076591969</v>
      </c>
      <c r="U768" s="5">
        <v>217.41999357938766</v>
      </c>
      <c r="V768" s="5">
        <v>18.37000036239624</v>
      </c>
      <c r="W768" s="5">
        <v>358.43999470770359</v>
      </c>
      <c r="X768" s="6">
        <f>+Excel_519CONDOR[[#This Row],[Ptos.Total]]-Excel_519CONDOR[[#This Row],[Ptos.PO]]</f>
        <v>15.158897562440018</v>
      </c>
      <c r="Y768" s="6">
        <v>343.28109714526357</v>
      </c>
      <c r="Z768" s="6">
        <v>343.28109200000006</v>
      </c>
      <c r="AA768" s="5">
        <f>+Excel_519CONDOR[[#This Row],[Ptos.Total]]-Excel_519CONDOR[[#This Row],[Ptos.Nilo]]</f>
        <v>15.158902707703533</v>
      </c>
      <c r="AB768"/>
      <c r="AC768"/>
      <c r="AD768"/>
      <c r="AE768"/>
      <c r="AF768"/>
      <c r="AG768"/>
      <c r="AH768"/>
      <c r="AI768"/>
    </row>
    <row r="769" spans="1:35" x14ac:dyDescent="0.25">
      <c r="A769" t="s">
        <v>391</v>
      </c>
      <c r="B769" t="s">
        <v>79</v>
      </c>
      <c r="C769" t="s">
        <v>392</v>
      </c>
      <c r="D769" t="s">
        <v>873</v>
      </c>
      <c r="E769">
        <v>1938709</v>
      </c>
      <c r="F769" t="s">
        <v>121</v>
      </c>
      <c r="G769" t="s">
        <v>22</v>
      </c>
      <c r="H769" t="s">
        <v>23</v>
      </c>
      <c r="I769" s="1">
        <v>44442</v>
      </c>
      <c r="J769" s="1">
        <v>44463</v>
      </c>
      <c r="K769" s="11">
        <f>+Excel_519CONDOR[[#This Row],[Fx.r]]</f>
        <v>44463</v>
      </c>
      <c r="L769" s="1">
        <v>44489</v>
      </c>
      <c r="M769" s="1"/>
      <c r="N769" s="1">
        <v>44834</v>
      </c>
      <c r="O769" s="1">
        <v>44853</v>
      </c>
      <c r="P769" s="1" t="s">
        <v>24</v>
      </c>
      <c r="Q769" t="s">
        <v>24</v>
      </c>
      <c r="R769" t="s">
        <v>25</v>
      </c>
      <c r="S769" t="s">
        <v>3644</v>
      </c>
      <c r="T769" s="5">
        <v>223.03000062331557</v>
      </c>
      <c r="U769" s="5">
        <v>194.19999426603317</v>
      </c>
      <c r="V769" s="5">
        <v>40.49000096321106</v>
      </c>
      <c r="W769" s="5">
        <v>457.7199958525598</v>
      </c>
      <c r="X769" s="6">
        <f>+Excel_519CONDOR[[#This Row],[Ptos.Total]]-Excel_519CONDOR[[#This Row],[Ptos.PO]]</f>
        <v>-119.78555072536687</v>
      </c>
      <c r="Y769" s="6">
        <v>577.50554657792668</v>
      </c>
      <c r="Z769" s="6">
        <v>577.50554600000009</v>
      </c>
      <c r="AA769" s="5">
        <f>+Excel_519CONDOR[[#This Row],[Ptos.Total]]-Excel_519CONDOR[[#This Row],[Ptos.Nilo]]</f>
        <v>-119.78555014744029</v>
      </c>
      <c r="AB769"/>
      <c r="AC769"/>
      <c r="AD769"/>
      <c r="AE769"/>
      <c r="AF769"/>
      <c r="AG769"/>
      <c r="AH769"/>
      <c r="AI769"/>
    </row>
    <row r="770" spans="1:35" x14ac:dyDescent="0.25">
      <c r="A770" t="s">
        <v>391</v>
      </c>
      <c r="B770" t="s">
        <v>79</v>
      </c>
      <c r="C770" t="s">
        <v>392</v>
      </c>
      <c r="D770" t="s">
        <v>874</v>
      </c>
      <c r="E770">
        <v>1939039</v>
      </c>
      <c r="F770" t="s">
        <v>121</v>
      </c>
      <c r="G770" t="s">
        <v>22</v>
      </c>
      <c r="H770" t="s">
        <v>23</v>
      </c>
      <c r="I770" s="1">
        <v>44442</v>
      </c>
      <c r="J770" s="1">
        <v>44463</v>
      </c>
      <c r="K770" s="11">
        <f>+Excel_519CONDOR[[#This Row],[Fx.r]]</f>
        <v>44463</v>
      </c>
      <c r="L770" s="1">
        <v>44489</v>
      </c>
      <c r="M770" s="1"/>
      <c r="N770" s="1">
        <v>44804</v>
      </c>
      <c r="O770" s="1">
        <v>44839</v>
      </c>
      <c r="P770" s="1" t="s">
        <v>24</v>
      </c>
      <c r="Q770" t="s">
        <v>24</v>
      </c>
      <c r="R770" t="s">
        <v>25</v>
      </c>
      <c r="S770" t="s">
        <v>3632</v>
      </c>
      <c r="T770" s="5">
        <v>131.67000128701329</v>
      </c>
      <c r="U770" s="5">
        <v>27.789999186992645</v>
      </c>
      <c r="V770" s="5">
        <v>27.850000619888306</v>
      </c>
      <c r="W770" s="5">
        <v>187.31000109389424</v>
      </c>
      <c r="X770" s="6">
        <f>+Excel_519CONDOR[[#This Row],[Ptos.Total]]-Excel_519CONDOR[[#This Row],[Ptos.PO]]</f>
        <v>-60.784245278038725</v>
      </c>
      <c r="Y770" s="6">
        <v>248.09424637193297</v>
      </c>
      <c r="Z770" s="6">
        <v>248.09424599999997</v>
      </c>
      <c r="AA770" s="5">
        <f>+Excel_519CONDOR[[#This Row],[Ptos.Total]]-Excel_519CONDOR[[#This Row],[Ptos.Nilo]]</f>
        <v>-60.784244906105727</v>
      </c>
      <c r="AB770"/>
      <c r="AC770"/>
      <c r="AD770"/>
      <c r="AE770"/>
      <c r="AF770"/>
      <c r="AG770"/>
      <c r="AH770"/>
      <c r="AI770"/>
    </row>
    <row r="771" spans="1:35" x14ac:dyDescent="0.25">
      <c r="A771" t="s">
        <v>391</v>
      </c>
      <c r="B771" t="s">
        <v>79</v>
      </c>
      <c r="C771" t="s">
        <v>392</v>
      </c>
      <c r="D771" t="s">
        <v>875</v>
      </c>
      <c r="E771">
        <v>1939040</v>
      </c>
      <c r="F771" t="s">
        <v>142</v>
      </c>
      <c r="G771" t="s">
        <v>29</v>
      </c>
      <c r="H771" t="s">
        <v>30</v>
      </c>
      <c r="I771" s="1">
        <v>44442</v>
      </c>
      <c r="J771" s="1">
        <v>44463</v>
      </c>
      <c r="K771" s="11">
        <f>+Excel_519CONDOR[[#This Row],[Fx.r]]</f>
        <v>44463</v>
      </c>
      <c r="L771" s="1">
        <v>44494</v>
      </c>
      <c r="M771" s="1"/>
      <c r="N771" s="1">
        <v>44835</v>
      </c>
      <c r="O771" s="1">
        <v>44869</v>
      </c>
      <c r="P771" s="1" t="s">
        <v>25</v>
      </c>
      <c r="Q771" t="s">
        <v>24</v>
      </c>
      <c r="R771" t="s">
        <v>25</v>
      </c>
      <c r="S771" t="s">
        <v>3644</v>
      </c>
      <c r="T771" s="5">
        <v>221.67000215500593</v>
      </c>
      <c r="U771" s="5">
        <v>190.32999438047409</v>
      </c>
      <c r="V771" s="5">
        <v>31.010000705718994</v>
      </c>
      <c r="W771" s="5">
        <v>443.00999724119902</v>
      </c>
      <c r="X771" s="6">
        <f>+Excel_519CONDOR[[#This Row],[Ptos.Total]]-Excel_519CONDOR[[#This Row],[Ptos.PO]]</f>
        <v>-12.891436130734007</v>
      </c>
      <c r="Y771" s="6">
        <v>455.90143337193302</v>
      </c>
      <c r="Z771" s="6">
        <v>455.90143300000011</v>
      </c>
      <c r="AA771" s="5">
        <f>+Excel_519CONDOR[[#This Row],[Ptos.Total]]-Excel_519CONDOR[[#This Row],[Ptos.Nilo]]</f>
        <v>-12.891435758801094</v>
      </c>
      <c r="AB771"/>
      <c r="AC771"/>
      <c r="AD771"/>
      <c r="AE771"/>
      <c r="AF771"/>
      <c r="AG771"/>
      <c r="AH771"/>
      <c r="AI771"/>
    </row>
    <row r="772" spans="1:35" x14ac:dyDescent="0.25">
      <c r="A772" t="s">
        <v>391</v>
      </c>
      <c r="B772" t="s">
        <v>79</v>
      </c>
      <c r="C772" t="s">
        <v>392</v>
      </c>
      <c r="D772" t="s">
        <v>876</v>
      </c>
      <c r="E772">
        <v>1939380</v>
      </c>
      <c r="F772" t="s">
        <v>142</v>
      </c>
      <c r="G772" t="s">
        <v>29</v>
      </c>
      <c r="H772" t="s">
        <v>30</v>
      </c>
      <c r="I772" s="1">
        <v>44442</v>
      </c>
      <c r="J772" s="1">
        <v>44465</v>
      </c>
      <c r="K772" s="11">
        <f>+Excel_519CONDOR[[#This Row],[Fx.r]]</f>
        <v>44465</v>
      </c>
      <c r="L772" s="1">
        <v>44474</v>
      </c>
      <c r="M772" s="1"/>
      <c r="N772" s="1">
        <v>44670</v>
      </c>
      <c r="O772" s="1">
        <v>44705</v>
      </c>
      <c r="P772" s="1" t="s">
        <v>24</v>
      </c>
      <c r="Q772" t="s">
        <v>24</v>
      </c>
      <c r="R772" t="s">
        <v>25</v>
      </c>
      <c r="S772" t="s">
        <v>3649</v>
      </c>
      <c r="T772" s="5">
        <v>117.32000095769763</v>
      </c>
      <c r="U772" s="5">
        <v>27.789999186992645</v>
      </c>
      <c r="V772" s="5">
        <v>18.37000036239624</v>
      </c>
      <c r="W772" s="5">
        <v>163.48000050708652</v>
      </c>
      <c r="X772" s="6">
        <f>+Excel_519CONDOR[[#This Row],[Ptos.Total]]-Excel_519CONDOR[[#This Row],[Ptos.PO]]</f>
        <v>39.020982289648771</v>
      </c>
      <c r="Y772" s="6">
        <v>124.45901821743774</v>
      </c>
      <c r="Z772" s="6">
        <v>124.45901800000001</v>
      </c>
      <c r="AA772" s="5">
        <f>+Excel_519CONDOR[[#This Row],[Ptos.Total]]-Excel_519CONDOR[[#This Row],[Ptos.Nilo]]</f>
        <v>39.020982507086501</v>
      </c>
      <c r="AB772"/>
      <c r="AC772"/>
      <c r="AD772"/>
      <c r="AE772"/>
      <c r="AF772"/>
      <c r="AG772"/>
      <c r="AH772"/>
      <c r="AI772"/>
    </row>
    <row r="773" spans="1:35" x14ac:dyDescent="0.25">
      <c r="A773" t="s">
        <v>391</v>
      </c>
      <c r="B773" t="s">
        <v>79</v>
      </c>
      <c r="C773" t="s">
        <v>392</v>
      </c>
      <c r="D773" t="s">
        <v>877</v>
      </c>
      <c r="E773">
        <v>8218070</v>
      </c>
      <c r="F773" t="s">
        <v>470</v>
      </c>
      <c r="G773" t="s">
        <v>22</v>
      </c>
      <c r="H773" t="s">
        <v>23</v>
      </c>
      <c r="I773" s="1">
        <v>44442</v>
      </c>
      <c r="J773" s="1">
        <v>44518</v>
      </c>
      <c r="K773" s="11">
        <f>+Excel_519CONDOR[[#This Row],[Fx.r]]</f>
        <v>44518</v>
      </c>
      <c r="L773" s="1">
        <v>44760</v>
      </c>
      <c r="M773" s="1"/>
      <c r="N773" s="1">
        <v>45046</v>
      </c>
      <c r="O773" s="1">
        <v>45076</v>
      </c>
      <c r="P773" s="1" t="s">
        <v>24</v>
      </c>
      <c r="Q773" t="s">
        <v>24</v>
      </c>
      <c r="R773" t="s">
        <v>25</v>
      </c>
      <c r="S773" t="s">
        <v>3641</v>
      </c>
      <c r="T773" s="5">
        <v>2364.1104169860482</v>
      </c>
      <c r="U773" s="5">
        <v>135.93999660015106</v>
      </c>
      <c r="V773" s="5">
        <v>44.056500434875488</v>
      </c>
      <c r="W773" s="5">
        <v>2544.1069140210748</v>
      </c>
      <c r="X773" s="6">
        <f>+Excel_519CONDOR[[#This Row],[Ptos.Total]]-Excel_519CONDOR[[#This Row],[Ptos.PO]]</f>
        <v>-382.54944646529839</v>
      </c>
      <c r="Y773" s="6">
        <v>2926.6563604863732</v>
      </c>
      <c r="Z773" s="6">
        <v>2926.5705599999969</v>
      </c>
      <c r="AA773" s="5">
        <f>+Excel_519CONDOR[[#This Row],[Ptos.Total]]-Excel_519CONDOR[[#This Row],[Ptos.Nilo]]</f>
        <v>-382.46364597892216</v>
      </c>
      <c r="AB773"/>
      <c r="AC773"/>
      <c r="AD773"/>
      <c r="AE773"/>
      <c r="AF773"/>
      <c r="AG773"/>
      <c r="AH773"/>
      <c r="AI773"/>
    </row>
    <row r="774" spans="1:35" x14ac:dyDescent="0.25">
      <c r="A774" t="s">
        <v>391</v>
      </c>
      <c r="B774" t="s">
        <v>79</v>
      </c>
      <c r="C774" t="s">
        <v>392</v>
      </c>
      <c r="D774" t="s">
        <v>878</v>
      </c>
      <c r="E774">
        <v>1938464</v>
      </c>
      <c r="F774" t="s">
        <v>121</v>
      </c>
      <c r="G774" t="s">
        <v>22</v>
      </c>
      <c r="H774" t="s">
        <v>23</v>
      </c>
      <c r="I774" s="1">
        <v>44442</v>
      </c>
      <c r="J774" s="1">
        <v>44449</v>
      </c>
      <c r="K774" s="11">
        <f>+Excel_519CONDOR[[#This Row],[Fx.r]]</f>
        <v>44449</v>
      </c>
      <c r="L774" s="1">
        <v>44452</v>
      </c>
      <c r="M774" s="1"/>
      <c r="N774" s="1">
        <v>44512</v>
      </c>
      <c r="O774" s="1">
        <v>44524</v>
      </c>
      <c r="P774" s="1" t="s">
        <v>24</v>
      </c>
      <c r="Q774" t="s">
        <v>24</v>
      </c>
      <c r="R774" t="s">
        <v>25</v>
      </c>
      <c r="S774" t="s">
        <v>3638</v>
      </c>
      <c r="T774" s="5">
        <v>214.33000102639198</v>
      </c>
      <c r="U774" s="5">
        <v>0</v>
      </c>
      <c r="V774" s="5">
        <v>37.330000877380371</v>
      </c>
      <c r="W774" s="5">
        <v>251.66000190377235</v>
      </c>
      <c r="X774" s="6">
        <f>+Excel_519CONDOR[[#This Row],[Ptos.Total]]-Excel_519CONDOR[[#This Row],[Ptos.PO]]</f>
        <v>-355.45160687651617</v>
      </c>
      <c r="Y774" s="6">
        <v>607.11160878028852</v>
      </c>
      <c r="Z774" s="6">
        <v>607.11160000000018</v>
      </c>
      <c r="AA774" s="5">
        <f>+Excel_519CONDOR[[#This Row],[Ptos.Total]]-Excel_519CONDOR[[#This Row],[Ptos.Nilo]]</f>
        <v>-355.45159809622783</v>
      </c>
      <c r="AB774"/>
      <c r="AC774"/>
      <c r="AD774"/>
      <c r="AE774"/>
      <c r="AF774"/>
      <c r="AG774"/>
      <c r="AH774"/>
      <c r="AI774"/>
    </row>
    <row r="775" spans="1:35" x14ac:dyDescent="0.25">
      <c r="A775" t="s">
        <v>391</v>
      </c>
      <c r="B775" t="s">
        <v>79</v>
      </c>
      <c r="C775" t="s">
        <v>392</v>
      </c>
      <c r="D775" t="s">
        <v>879</v>
      </c>
      <c r="E775">
        <v>1938465</v>
      </c>
      <c r="F775" t="s">
        <v>118</v>
      </c>
      <c r="G775" t="s">
        <v>22</v>
      </c>
      <c r="H775" t="s">
        <v>23</v>
      </c>
      <c r="I775" s="1">
        <v>44442</v>
      </c>
      <c r="J775" s="1">
        <v>44488</v>
      </c>
      <c r="K775" s="11">
        <f>+Excel_519CONDOR[[#This Row],[Fx.r]]</f>
        <v>44488</v>
      </c>
      <c r="L775" s="1">
        <v>44623</v>
      </c>
      <c r="M775" s="1"/>
      <c r="N775" s="1">
        <v>44894</v>
      </c>
      <c r="O775" s="1">
        <v>44925</v>
      </c>
      <c r="P775" s="1" t="s">
        <v>24</v>
      </c>
      <c r="Q775" t="s">
        <v>24</v>
      </c>
      <c r="R775" t="s">
        <v>25</v>
      </c>
      <c r="S775" t="s">
        <v>3637</v>
      </c>
      <c r="T775" s="5">
        <v>2887.5580111841559</v>
      </c>
      <c r="U775" s="5">
        <v>0</v>
      </c>
      <c r="V775" s="5">
        <v>25.710000276565552</v>
      </c>
      <c r="W775" s="5">
        <v>2913.2680114607215</v>
      </c>
      <c r="X775" s="6">
        <f>+Excel_519CONDOR[[#This Row],[Ptos.Total]]-Excel_519CONDOR[[#This Row],[Ptos.PO]]</f>
        <v>-702.96794269949578</v>
      </c>
      <c r="Y775" s="6">
        <v>3616.2359541602173</v>
      </c>
      <c r="Z775" s="6">
        <v>3616.235953999997</v>
      </c>
      <c r="AA775" s="5">
        <f>+Excel_519CONDOR[[#This Row],[Ptos.Total]]-Excel_519CONDOR[[#This Row],[Ptos.Nilo]]</f>
        <v>-702.96794253927555</v>
      </c>
      <c r="AB775"/>
      <c r="AC775"/>
      <c r="AD775"/>
      <c r="AE775"/>
      <c r="AF775"/>
      <c r="AG775"/>
      <c r="AH775"/>
      <c r="AI775"/>
    </row>
    <row r="776" spans="1:35" x14ac:dyDescent="0.25">
      <c r="A776" t="s">
        <v>391</v>
      </c>
      <c r="B776" t="s">
        <v>79</v>
      </c>
      <c r="C776" t="s">
        <v>392</v>
      </c>
      <c r="D776" t="s">
        <v>880</v>
      </c>
      <c r="E776">
        <v>1938466</v>
      </c>
      <c r="F776" t="s">
        <v>121</v>
      </c>
      <c r="G776" t="s">
        <v>22</v>
      </c>
      <c r="H776" t="s">
        <v>23</v>
      </c>
      <c r="I776" s="1">
        <v>44442</v>
      </c>
      <c r="J776" s="1">
        <v>44456</v>
      </c>
      <c r="K776" s="11">
        <f>+Excel_519CONDOR[[#This Row],[Fx.r]]</f>
        <v>44456</v>
      </c>
      <c r="L776" s="1">
        <v>44461</v>
      </c>
      <c r="M776" s="1"/>
      <c r="N776" s="1">
        <v>44520</v>
      </c>
      <c r="O776" s="1">
        <v>44540</v>
      </c>
      <c r="P776" s="1" t="s">
        <v>25</v>
      </c>
      <c r="Q776" t="s">
        <v>24</v>
      </c>
      <c r="R776" t="s">
        <v>25</v>
      </c>
      <c r="S776" t="s">
        <v>3638</v>
      </c>
      <c r="T776" s="5">
        <v>127.740000680089</v>
      </c>
      <c r="U776" s="5">
        <v>0</v>
      </c>
      <c r="V776" s="5">
        <v>24.690000534057617</v>
      </c>
      <c r="W776" s="5">
        <v>152.43000121414661</v>
      </c>
      <c r="X776" s="6">
        <f>+Excel_519CONDOR[[#This Row],[Ptos.Total]]-Excel_519CONDOR[[#This Row],[Ptos.PO]]</f>
        <v>-107.73030247889744</v>
      </c>
      <c r="Y776" s="6">
        <v>260.16030369304406</v>
      </c>
      <c r="Z776" s="6">
        <v>260.16030000000001</v>
      </c>
      <c r="AA776" s="5">
        <f>+Excel_519CONDOR[[#This Row],[Ptos.Total]]-Excel_519CONDOR[[#This Row],[Ptos.Nilo]]</f>
        <v>-107.73029878585339</v>
      </c>
      <c r="AB776"/>
      <c r="AC776"/>
      <c r="AD776"/>
      <c r="AE776"/>
      <c r="AF776"/>
      <c r="AG776"/>
      <c r="AH776"/>
      <c r="AI776"/>
    </row>
    <row r="777" spans="1:35" x14ac:dyDescent="0.25">
      <c r="A777" t="s">
        <v>391</v>
      </c>
      <c r="B777" t="s">
        <v>79</v>
      </c>
      <c r="C777" t="s">
        <v>392</v>
      </c>
      <c r="D777" t="s">
        <v>881</v>
      </c>
      <c r="E777">
        <v>1939046</v>
      </c>
      <c r="F777" t="s">
        <v>121</v>
      </c>
      <c r="G777" t="s">
        <v>22</v>
      </c>
      <c r="H777" t="s">
        <v>23</v>
      </c>
      <c r="I777" s="1">
        <v>44442</v>
      </c>
      <c r="J777" s="1">
        <v>44477</v>
      </c>
      <c r="K777" s="11">
        <f>+Excel_519CONDOR[[#This Row],[Fx.r]]</f>
        <v>44477</v>
      </c>
      <c r="L777" s="1">
        <v>44630</v>
      </c>
      <c r="M777" s="1"/>
      <c r="N777" s="1">
        <v>44754</v>
      </c>
      <c r="O777" s="1">
        <v>44792</v>
      </c>
      <c r="P777" s="1" t="s">
        <v>24</v>
      </c>
      <c r="Q777" t="s">
        <v>24</v>
      </c>
      <c r="R777" t="s">
        <v>25</v>
      </c>
      <c r="S777" t="s">
        <v>3641</v>
      </c>
      <c r="T777" s="5">
        <v>375.89000094309449</v>
      </c>
      <c r="U777" s="5">
        <v>116.79999655485153</v>
      </c>
      <c r="V777" s="5">
        <v>40.49000096321106</v>
      </c>
      <c r="W777" s="5">
        <v>533.17999846115708</v>
      </c>
      <c r="X777" s="6">
        <f>+Excel_519CONDOR[[#This Row],[Ptos.Total]]-Excel_519CONDOR[[#This Row],[Ptos.PO]]</f>
        <v>-46.710806116769618</v>
      </c>
      <c r="Y777" s="6">
        <v>579.8908045779267</v>
      </c>
      <c r="Z777" s="6">
        <v>579.890804</v>
      </c>
      <c r="AA777" s="5">
        <f>+Excel_519CONDOR[[#This Row],[Ptos.Total]]-Excel_519CONDOR[[#This Row],[Ptos.Nilo]]</f>
        <v>-46.710805538842919</v>
      </c>
      <c r="AB777"/>
      <c r="AC777"/>
      <c r="AD777"/>
      <c r="AE777"/>
      <c r="AF777"/>
      <c r="AG777"/>
      <c r="AH777"/>
      <c r="AI777"/>
    </row>
    <row r="778" spans="1:35" x14ac:dyDescent="0.25">
      <c r="A778" t="s">
        <v>391</v>
      </c>
      <c r="B778" t="s">
        <v>79</v>
      </c>
      <c r="C778" t="s">
        <v>392</v>
      </c>
      <c r="D778" t="s">
        <v>882</v>
      </c>
      <c r="E778">
        <v>1939048</v>
      </c>
      <c r="F778" t="s">
        <v>118</v>
      </c>
      <c r="G778" t="s">
        <v>22</v>
      </c>
      <c r="H778" t="s">
        <v>23</v>
      </c>
      <c r="I778" s="1">
        <v>44442</v>
      </c>
      <c r="J778" s="1">
        <v>44601</v>
      </c>
      <c r="K778" s="11">
        <f>+Excel_519CONDOR[[#This Row],[Fx.r]]</f>
        <v>44601</v>
      </c>
      <c r="L778" s="1">
        <v>44756</v>
      </c>
      <c r="M778" s="1"/>
      <c r="N778" s="1">
        <v>44957</v>
      </c>
      <c r="O778" s="1">
        <v>44994</v>
      </c>
      <c r="P778" s="1" t="s">
        <v>24</v>
      </c>
      <c r="Q778" t="s">
        <v>24</v>
      </c>
      <c r="R778" t="s">
        <v>25</v>
      </c>
      <c r="S778" t="s">
        <v>3637</v>
      </c>
      <c r="T778" s="5">
        <v>1334.0900046341121</v>
      </c>
      <c r="U778" s="5">
        <v>54.879998385906219</v>
      </c>
      <c r="V778" s="5">
        <v>15.210000276565552</v>
      </c>
      <c r="W778" s="5">
        <v>1404.1800032965839</v>
      </c>
      <c r="X778" s="6">
        <f>+Excel_519CONDOR[[#This Row],[Ptos.Total]]-Excel_519CONDOR[[#This Row],[Ptos.PO]]</f>
        <v>-627.87194293229868</v>
      </c>
      <c r="Y778" s="6">
        <v>2032.0519462288826</v>
      </c>
      <c r="Z778" s="6">
        <v>2027.0038109999991</v>
      </c>
      <c r="AA778" s="5">
        <f>+Excel_519CONDOR[[#This Row],[Ptos.Total]]-Excel_519CONDOR[[#This Row],[Ptos.Nilo]]</f>
        <v>-622.82380770341524</v>
      </c>
      <c r="AB778"/>
      <c r="AC778"/>
      <c r="AD778"/>
      <c r="AE778"/>
      <c r="AF778"/>
      <c r="AG778"/>
      <c r="AH778"/>
      <c r="AI778"/>
    </row>
    <row r="779" spans="1:35" x14ac:dyDescent="0.25">
      <c r="A779" t="s">
        <v>391</v>
      </c>
      <c r="B779" t="s">
        <v>79</v>
      </c>
      <c r="C779" t="s">
        <v>392</v>
      </c>
      <c r="D779" t="s">
        <v>883</v>
      </c>
      <c r="E779">
        <v>1938470</v>
      </c>
      <c r="F779" t="s">
        <v>121</v>
      </c>
      <c r="G779" t="s">
        <v>22</v>
      </c>
      <c r="H779" t="s">
        <v>23</v>
      </c>
      <c r="I779" s="1">
        <v>44442</v>
      </c>
      <c r="J779" s="1">
        <v>44487</v>
      </c>
      <c r="K779" s="11">
        <f>+Excel_519CONDOR[[#This Row],[Fx.r]]</f>
        <v>44487</v>
      </c>
      <c r="L779" s="1">
        <v>44623</v>
      </c>
      <c r="M779" s="1"/>
      <c r="N779" s="1">
        <v>44681</v>
      </c>
      <c r="O779" s="1">
        <v>44692</v>
      </c>
      <c r="P779" s="1" t="s">
        <v>24</v>
      </c>
      <c r="Q779" t="s">
        <v>24</v>
      </c>
      <c r="R779" t="s">
        <v>25</v>
      </c>
      <c r="S779" t="s">
        <v>3631</v>
      </c>
      <c r="T779" s="5">
        <v>318.19000044837594</v>
      </c>
      <c r="U779" s="5">
        <v>150.54999655485153</v>
      </c>
      <c r="V779" s="5">
        <v>49.970001220703125</v>
      </c>
      <c r="W779" s="5">
        <v>518.7099982239306</v>
      </c>
      <c r="X779" s="6">
        <f>+Excel_519CONDOR[[#This Row],[Ptos.Total]]-Excel_519CONDOR[[#This Row],[Ptos.PO]]</f>
        <v>-153.02912550849135</v>
      </c>
      <c r="Y779" s="6">
        <v>671.73912373242194</v>
      </c>
      <c r="Z779" s="6">
        <v>671.7391230000004</v>
      </c>
      <c r="AA779" s="5">
        <f>+Excel_519CONDOR[[#This Row],[Ptos.Total]]-Excel_519CONDOR[[#This Row],[Ptos.Nilo]]</f>
        <v>-153.02912477606981</v>
      </c>
      <c r="AB779"/>
      <c r="AC779"/>
      <c r="AD779"/>
      <c r="AE779"/>
      <c r="AF779"/>
      <c r="AG779"/>
      <c r="AH779"/>
      <c r="AI779"/>
    </row>
    <row r="780" spans="1:35" x14ac:dyDescent="0.25">
      <c r="A780" t="s">
        <v>391</v>
      </c>
      <c r="B780" t="s">
        <v>79</v>
      </c>
      <c r="C780" t="s">
        <v>392</v>
      </c>
      <c r="D780" t="s">
        <v>884</v>
      </c>
      <c r="E780">
        <v>1938471</v>
      </c>
      <c r="F780" t="s">
        <v>142</v>
      </c>
      <c r="G780" t="s">
        <v>29</v>
      </c>
      <c r="H780" t="s">
        <v>30</v>
      </c>
      <c r="I780" s="1">
        <v>44442</v>
      </c>
      <c r="J780" s="1">
        <v>44488</v>
      </c>
      <c r="K780" s="11">
        <f>+Excel_519CONDOR[[#This Row],[Fx.r]]</f>
        <v>44488</v>
      </c>
      <c r="L780" s="1">
        <v>44510</v>
      </c>
      <c r="M780" s="1"/>
      <c r="N780" s="1">
        <v>44651</v>
      </c>
      <c r="O780" s="1">
        <v>44679</v>
      </c>
      <c r="P780" s="1" t="s">
        <v>24</v>
      </c>
      <c r="Q780" t="s">
        <v>24</v>
      </c>
      <c r="R780" t="s">
        <v>25</v>
      </c>
      <c r="S780" t="s">
        <v>3631</v>
      </c>
      <c r="T780" s="5">
        <v>303.30000020936131</v>
      </c>
      <c r="U780" s="5">
        <v>155.49999541044235</v>
      </c>
      <c r="V780" s="5">
        <v>34.170000791549683</v>
      </c>
      <c r="W780" s="5">
        <v>492.96999641135335</v>
      </c>
      <c r="X780" s="6">
        <f>+Excel_519CONDOR[[#This Row],[Ptos.Total]]-Excel_519CONDOR[[#This Row],[Ptos.PO]]</f>
        <v>107.83655293642363</v>
      </c>
      <c r="Y780" s="6">
        <v>385.13344347492972</v>
      </c>
      <c r="Z780" s="6">
        <v>385.13344300000023</v>
      </c>
      <c r="AA780" s="5">
        <f>+Excel_519CONDOR[[#This Row],[Ptos.Total]]-Excel_519CONDOR[[#This Row],[Ptos.Nilo]]</f>
        <v>107.83655341135312</v>
      </c>
      <c r="AB780"/>
      <c r="AC780"/>
      <c r="AD780"/>
      <c r="AE780"/>
      <c r="AF780"/>
      <c r="AG780"/>
      <c r="AH780"/>
      <c r="AI780"/>
    </row>
    <row r="781" spans="1:35" x14ac:dyDescent="0.25">
      <c r="A781" t="s">
        <v>391</v>
      </c>
      <c r="B781" t="s">
        <v>79</v>
      </c>
      <c r="C781" t="s">
        <v>392</v>
      </c>
      <c r="D781" t="s">
        <v>885</v>
      </c>
      <c r="E781">
        <v>1938472</v>
      </c>
      <c r="F781" t="s">
        <v>121</v>
      </c>
      <c r="G781" t="s">
        <v>22</v>
      </c>
      <c r="H781" t="s">
        <v>23</v>
      </c>
      <c r="I781" s="1">
        <v>44442</v>
      </c>
      <c r="J781" s="1">
        <v>44470</v>
      </c>
      <c r="K781" s="11">
        <f>+Excel_519CONDOR[[#This Row],[Fx.r]]</f>
        <v>44470</v>
      </c>
      <c r="L781" s="1">
        <v>44484</v>
      </c>
      <c r="M781" s="1"/>
      <c r="N781" s="1">
        <v>44651</v>
      </c>
      <c r="O781" s="1">
        <v>44664</v>
      </c>
      <c r="P781" s="1" t="s">
        <v>25</v>
      </c>
      <c r="Q781" t="s">
        <v>24</v>
      </c>
      <c r="R781" t="s">
        <v>25</v>
      </c>
      <c r="S781" t="s">
        <v>3631</v>
      </c>
      <c r="T781" s="5">
        <v>191.12999884411693</v>
      </c>
      <c r="U781" s="5">
        <v>0</v>
      </c>
      <c r="V781" s="5">
        <v>15.210000276565552</v>
      </c>
      <c r="W781" s="5">
        <v>206.33999912068248</v>
      </c>
      <c r="X781" s="6">
        <f>+Excel_519CONDOR[[#This Row],[Ptos.Total]]-Excel_519CONDOR[[#This Row],[Ptos.PO]]</f>
        <v>-186.72331710819935</v>
      </c>
      <c r="Y781" s="6">
        <v>393.06331622888183</v>
      </c>
      <c r="Z781" s="6">
        <v>393.06331599999993</v>
      </c>
      <c r="AA781" s="5">
        <f>+Excel_519CONDOR[[#This Row],[Ptos.Total]]-Excel_519CONDOR[[#This Row],[Ptos.Nilo]]</f>
        <v>-186.72331687931745</v>
      </c>
      <c r="AB781"/>
      <c r="AC781"/>
      <c r="AD781"/>
      <c r="AE781"/>
      <c r="AF781"/>
      <c r="AG781"/>
      <c r="AH781"/>
      <c r="AI781"/>
    </row>
    <row r="782" spans="1:35" x14ac:dyDescent="0.25">
      <c r="A782" t="s">
        <v>391</v>
      </c>
      <c r="B782" t="s">
        <v>79</v>
      </c>
      <c r="C782" t="s">
        <v>392</v>
      </c>
      <c r="D782" t="s">
        <v>886</v>
      </c>
      <c r="E782">
        <v>1938168</v>
      </c>
      <c r="F782" t="s">
        <v>142</v>
      </c>
      <c r="G782" t="s">
        <v>29</v>
      </c>
      <c r="H782" t="s">
        <v>30</v>
      </c>
      <c r="I782" s="1">
        <v>44442</v>
      </c>
      <c r="J782" s="1">
        <v>44452</v>
      </c>
      <c r="K782" s="11">
        <f>+Excel_519CONDOR[[#This Row],[Fx.r]]</f>
        <v>44452</v>
      </c>
      <c r="L782" s="1">
        <v>44489</v>
      </c>
      <c r="M782" s="1"/>
      <c r="N782" s="1">
        <v>45288</v>
      </c>
      <c r="O782" s="1">
        <v>45315</v>
      </c>
      <c r="P782" s="1" t="s">
        <v>24</v>
      </c>
      <c r="Q782" t="s">
        <v>24</v>
      </c>
      <c r="R782" t="s">
        <v>25</v>
      </c>
      <c r="S782" t="s">
        <v>3635</v>
      </c>
      <c r="T782" s="5">
        <v>204.43000161647797</v>
      </c>
      <c r="U782" s="5">
        <v>178.01999473571777</v>
      </c>
      <c r="V782" s="5">
        <v>27.850000619888306</v>
      </c>
      <c r="W782" s="5">
        <v>410.29999697208405</v>
      </c>
      <c r="X782" s="6">
        <f>+Excel_519CONDOR[[#This Row],[Ptos.Total]]-Excel_519CONDOR[[#This Row],[Ptos.PO]]</f>
        <v>-61.164838399848975</v>
      </c>
      <c r="Y782" s="6">
        <v>471.46483537193302</v>
      </c>
      <c r="Z782" s="6">
        <v>471.16267600000026</v>
      </c>
      <c r="AA782" s="5">
        <f>+Excel_519CONDOR[[#This Row],[Ptos.Total]]-Excel_519CONDOR[[#This Row],[Ptos.Nilo]]</f>
        <v>-60.862679027916215</v>
      </c>
      <c r="AB782"/>
      <c r="AC782"/>
      <c r="AD782"/>
      <c r="AE782"/>
      <c r="AF782"/>
      <c r="AG782"/>
      <c r="AH782"/>
      <c r="AI782"/>
    </row>
    <row r="783" spans="1:35" x14ac:dyDescent="0.25">
      <c r="A783" t="s">
        <v>391</v>
      </c>
      <c r="B783" t="s">
        <v>79</v>
      </c>
      <c r="C783" t="s">
        <v>392</v>
      </c>
      <c r="D783" t="s">
        <v>887</v>
      </c>
      <c r="E783">
        <v>8207067</v>
      </c>
      <c r="F783" t="s">
        <v>83</v>
      </c>
      <c r="G783" t="s">
        <v>22</v>
      </c>
      <c r="H783" t="s">
        <v>23</v>
      </c>
      <c r="I783" s="1">
        <v>44475</v>
      </c>
      <c r="J783" s="1">
        <v>44469</v>
      </c>
      <c r="K783" s="11">
        <f>+Excel_519CONDOR[[#This Row],[Fx.r]]</f>
        <v>44469</v>
      </c>
      <c r="L783" s="1">
        <v>44508</v>
      </c>
      <c r="M783" s="1"/>
      <c r="N783" s="1">
        <v>44559</v>
      </c>
      <c r="O783" s="1">
        <v>44821</v>
      </c>
      <c r="P783" s="1" t="s">
        <v>24</v>
      </c>
      <c r="Q783" t="s">
        <v>24</v>
      </c>
      <c r="R783" t="s">
        <v>25</v>
      </c>
      <c r="S783" t="s">
        <v>3638</v>
      </c>
      <c r="T783" s="5">
        <v>469.30310344323516</v>
      </c>
      <c r="U783" s="5">
        <v>220.94799447059631</v>
      </c>
      <c r="V783" s="5">
        <v>84.165501594543457</v>
      </c>
      <c r="W783" s="5">
        <v>774.41659950837493</v>
      </c>
      <c r="X783" s="6">
        <f>+Excel_519CONDOR[[#This Row],[Ptos.Total]]-Excel_519CONDOR[[#This Row],[Ptos.PO]]</f>
        <v>76.022091730791772</v>
      </c>
      <c r="Y783" s="6">
        <v>698.39450777758316</v>
      </c>
      <c r="Z783" s="6">
        <v>698.39450000000068</v>
      </c>
      <c r="AA783" s="5">
        <f>+Excel_519CONDOR[[#This Row],[Ptos.Total]]-Excel_519CONDOR[[#This Row],[Ptos.Nilo]]</f>
        <v>76.022099508374254</v>
      </c>
      <c r="AB783"/>
      <c r="AC783"/>
      <c r="AD783"/>
      <c r="AE783"/>
      <c r="AF783"/>
      <c r="AG783"/>
      <c r="AH783"/>
      <c r="AI783"/>
    </row>
    <row r="784" spans="1:35" x14ac:dyDescent="0.25">
      <c r="A784" t="s">
        <v>391</v>
      </c>
      <c r="B784" t="s">
        <v>79</v>
      </c>
      <c r="C784" t="s">
        <v>392</v>
      </c>
      <c r="D784" t="s">
        <v>888</v>
      </c>
      <c r="E784">
        <v>1935441</v>
      </c>
      <c r="F784" t="s">
        <v>121</v>
      </c>
      <c r="G784" t="s">
        <v>22</v>
      </c>
      <c r="H784" t="s">
        <v>23</v>
      </c>
      <c r="I784" s="1">
        <v>44442</v>
      </c>
      <c r="J784" s="1">
        <v>44482</v>
      </c>
      <c r="K784" s="11">
        <f>+Excel_519CONDOR[[#This Row],[Fx.r]]</f>
        <v>44482</v>
      </c>
      <c r="L784" s="1">
        <v>44487</v>
      </c>
      <c r="M784" s="1"/>
      <c r="N784" s="1">
        <v>44588</v>
      </c>
      <c r="O784" s="1">
        <v>44609</v>
      </c>
      <c r="P784" s="1" t="s">
        <v>24</v>
      </c>
      <c r="Q784" t="s">
        <v>24</v>
      </c>
      <c r="R784" t="s">
        <v>25</v>
      </c>
      <c r="S784" t="s">
        <v>3652</v>
      </c>
      <c r="T784" s="5">
        <v>445.35000040382147</v>
      </c>
      <c r="U784" s="5">
        <v>290.24999141693115</v>
      </c>
      <c r="V784" s="5">
        <v>72.090001821517944</v>
      </c>
      <c r="W784" s="5">
        <v>807.68999364227057</v>
      </c>
      <c r="X784" s="6">
        <f>+Excel_519CONDOR[[#This Row],[Ptos.Total]]-Excel_519CONDOR[[#This Row],[Ptos.PO]]</f>
        <v>-11.513138450640213</v>
      </c>
      <c r="Y784" s="6">
        <v>819.20313209291078</v>
      </c>
      <c r="Z784" s="6">
        <v>819.20313100000078</v>
      </c>
      <c r="AA784" s="5">
        <f>+Excel_519CONDOR[[#This Row],[Ptos.Total]]-Excel_519CONDOR[[#This Row],[Ptos.Nilo]]</f>
        <v>-11.513137357730216</v>
      </c>
      <c r="AB784"/>
      <c r="AC784"/>
      <c r="AD784"/>
      <c r="AE784"/>
      <c r="AF784"/>
      <c r="AG784"/>
      <c r="AH784"/>
      <c r="AI784"/>
    </row>
    <row r="785" spans="1:35" x14ac:dyDescent="0.25">
      <c r="A785" t="s">
        <v>391</v>
      </c>
      <c r="B785" t="s">
        <v>79</v>
      </c>
      <c r="C785" t="s">
        <v>392</v>
      </c>
      <c r="D785" t="s">
        <v>889</v>
      </c>
      <c r="E785">
        <v>1939678</v>
      </c>
      <c r="F785" t="s">
        <v>118</v>
      </c>
      <c r="G785" t="s">
        <v>22</v>
      </c>
      <c r="H785" t="s">
        <v>23</v>
      </c>
      <c r="I785" s="1">
        <v>44442</v>
      </c>
      <c r="J785" s="1">
        <v>44538</v>
      </c>
      <c r="K785" s="11">
        <f>+Excel_519CONDOR[[#This Row],[Fx.r]]</f>
        <v>44538</v>
      </c>
      <c r="L785" s="1">
        <v>44623</v>
      </c>
      <c r="M785" s="1"/>
      <c r="N785" s="1">
        <v>44905</v>
      </c>
      <c r="O785" s="1">
        <v>45055</v>
      </c>
      <c r="P785" s="1" t="s">
        <v>24</v>
      </c>
      <c r="Q785" t="s">
        <v>24</v>
      </c>
      <c r="R785" t="s">
        <v>25</v>
      </c>
      <c r="S785" t="s">
        <v>3644</v>
      </c>
      <c r="T785" s="5">
        <v>8865.0200325027108</v>
      </c>
      <c r="U785" s="5">
        <v>78.099997699260712</v>
      </c>
      <c r="V785" s="5">
        <v>18.310000419616699</v>
      </c>
      <c r="W785" s="5">
        <v>8961.4300306215882</v>
      </c>
      <c r="X785" s="6">
        <f>+Excel_519CONDOR[[#This Row],[Ptos.Total]]-Excel_519CONDOR[[#This Row],[Ptos.PO]]</f>
        <v>-1460.9742383784105</v>
      </c>
      <c r="Y785" s="6">
        <v>10422.404268999999</v>
      </c>
      <c r="Z785" s="6">
        <v>10422.404269000002</v>
      </c>
      <c r="AA785" s="5">
        <f>+Excel_519CONDOR[[#This Row],[Ptos.Total]]-Excel_519CONDOR[[#This Row],[Ptos.Nilo]]</f>
        <v>-1460.9742383784142</v>
      </c>
      <c r="AB785"/>
      <c r="AC785"/>
      <c r="AD785"/>
      <c r="AE785"/>
      <c r="AF785"/>
      <c r="AG785"/>
      <c r="AH785"/>
      <c r="AI785"/>
    </row>
    <row r="786" spans="1:35" x14ac:dyDescent="0.25">
      <c r="A786" t="s">
        <v>391</v>
      </c>
      <c r="B786" t="s">
        <v>79</v>
      </c>
      <c r="C786" t="s">
        <v>392</v>
      </c>
      <c r="D786" t="s">
        <v>890</v>
      </c>
      <c r="E786">
        <v>1939680</v>
      </c>
      <c r="F786" t="s">
        <v>118</v>
      </c>
      <c r="G786" t="s">
        <v>22</v>
      </c>
      <c r="H786" t="s">
        <v>23</v>
      </c>
      <c r="I786" s="1">
        <v>44442</v>
      </c>
      <c r="J786" s="1">
        <v>44538</v>
      </c>
      <c r="K786" s="11">
        <f>+Excel_519CONDOR[[#This Row],[Fx.r]]</f>
        <v>44538</v>
      </c>
      <c r="L786" s="1">
        <v>44623</v>
      </c>
      <c r="M786" s="1"/>
      <c r="N786" s="1">
        <v>44955</v>
      </c>
      <c r="O786" s="1">
        <v>44985</v>
      </c>
      <c r="P786" s="1" t="s">
        <v>24</v>
      </c>
      <c r="Q786" t="s">
        <v>24</v>
      </c>
      <c r="R786" t="s">
        <v>25</v>
      </c>
      <c r="S786" t="s">
        <v>3644</v>
      </c>
      <c r="T786" s="5">
        <v>3303.0400122776628</v>
      </c>
      <c r="U786" s="5">
        <v>58.749998271465302</v>
      </c>
      <c r="V786" s="5">
        <v>96.009996891021729</v>
      </c>
      <c r="W786" s="5">
        <v>3457.8000074401498</v>
      </c>
      <c r="X786" s="6">
        <f>+Excel_519CONDOR[[#This Row],[Ptos.Total]]-Excel_519CONDOR[[#This Row],[Ptos.PO]]</f>
        <v>-1247.70944055985</v>
      </c>
      <c r="Y786" s="6">
        <v>4705.5094479999998</v>
      </c>
      <c r="Z786" s="6">
        <v>4705.5094479999998</v>
      </c>
      <c r="AA786" s="5">
        <f>+Excel_519CONDOR[[#This Row],[Ptos.Total]]-Excel_519CONDOR[[#This Row],[Ptos.Nilo]]</f>
        <v>-1247.70944055985</v>
      </c>
      <c r="AB786"/>
      <c r="AC786"/>
      <c r="AD786"/>
      <c r="AE786"/>
      <c r="AF786"/>
      <c r="AG786"/>
      <c r="AH786"/>
      <c r="AI786"/>
    </row>
    <row r="787" spans="1:35" x14ac:dyDescent="0.25">
      <c r="A787" t="s">
        <v>391</v>
      </c>
      <c r="B787" t="s">
        <v>79</v>
      </c>
      <c r="C787" t="s">
        <v>392</v>
      </c>
      <c r="D787" t="s">
        <v>891</v>
      </c>
      <c r="E787">
        <v>1932998</v>
      </c>
      <c r="F787" t="s">
        <v>121</v>
      </c>
      <c r="G787" t="s">
        <v>22</v>
      </c>
      <c r="H787" t="s">
        <v>23</v>
      </c>
      <c r="I787" s="1">
        <v>44386</v>
      </c>
      <c r="J787" s="1">
        <v>44434</v>
      </c>
      <c r="K787" s="11">
        <f>+Excel_519CONDOR[[#This Row],[Fx.r]]</f>
        <v>44434</v>
      </c>
      <c r="L787" s="1">
        <v>44446</v>
      </c>
      <c r="M787" s="1"/>
      <c r="N787" s="1">
        <v>44965</v>
      </c>
      <c r="O787" s="1">
        <v>44986</v>
      </c>
      <c r="P787" s="1" t="s">
        <v>24</v>
      </c>
      <c r="Q787" t="s">
        <v>24</v>
      </c>
      <c r="R787" t="s">
        <v>25</v>
      </c>
      <c r="S787" t="s">
        <v>3632</v>
      </c>
      <c r="T787" s="5">
        <v>143.56000109761953</v>
      </c>
      <c r="U787" s="5">
        <v>54.399998843669891</v>
      </c>
      <c r="V787" s="5">
        <v>30.360000610351563</v>
      </c>
      <c r="W787" s="5">
        <v>228.32000055164099</v>
      </c>
      <c r="X787" s="6">
        <f>+Excel_519CONDOR[[#This Row],[Ptos.Total]]-Excel_519CONDOR[[#This Row],[Ptos.PO]]</f>
        <v>-58.411166448358983</v>
      </c>
      <c r="Y787" s="6">
        <v>286.73116699999997</v>
      </c>
      <c r="Z787" s="6">
        <v>286.74852200000009</v>
      </c>
      <c r="AA787" s="5">
        <f>+Excel_519CONDOR[[#This Row],[Ptos.Total]]-Excel_519CONDOR[[#This Row],[Ptos.Nilo]]</f>
        <v>-58.428521448359106</v>
      </c>
      <c r="AB787"/>
      <c r="AC787"/>
      <c r="AD787"/>
      <c r="AE787"/>
      <c r="AF787"/>
      <c r="AG787"/>
      <c r="AH787"/>
      <c r="AI787"/>
    </row>
    <row r="788" spans="1:35" x14ac:dyDescent="0.25">
      <c r="A788" t="s">
        <v>391</v>
      </c>
      <c r="B788" t="s">
        <v>79</v>
      </c>
      <c r="C788" t="s">
        <v>392</v>
      </c>
      <c r="D788" t="s">
        <v>892</v>
      </c>
      <c r="E788">
        <v>1932997</v>
      </c>
      <c r="F788" t="s">
        <v>121</v>
      </c>
      <c r="G788" t="s">
        <v>22</v>
      </c>
      <c r="H788" t="s">
        <v>23</v>
      </c>
      <c r="I788" s="1">
        <v>44386</v>
      </c>
      <c r="J788" s="1">
        <v>44440</v>
      </c>
      <c r="K788" s="11">
        <f>+Excel_519CONDOR[[#This Row],[Fx.r]]</f>
        <v>44440</v>
      </c>
      <c r="L788" s="1">
        <v>44446</v>
      </c>
      <c r="M788" s="1"/>
      <c r="N788" s="1">
        <v>44956</v>
      </c>
      <c r="O788" s="1">
        <v>44985</v>
      </c>
      <c r="P788" s="1" t="s">
        <v>25</v>
      </c>
      <c r="Q788" t="s">
        <v>24</v>
      </c>
      <c r="R788" t="s">
        <v>25</v>
      </c>
      <c r="S788" t="s">
        <v>3632</v>
      </c>
      <c r="T788" s="5">
        <v>273.43000147119164</v>
      </c>
      <c r="U788" s="5">
        <v>178.71999472379684</v>
      </c>
      <c r="V788" s="5">
        <v>34.170000791549683</v>
      </c>
      <c r="W788" s="5">
        <v>486.31999698653817</v>
      </c>
      <c r="X788" s="6">
        <f>+Excel_519CONDOR[[#This Row],[Ptos.Total]]-Excel_519CONDOR[[#This Row],[Ptos.PO]]</f>
        <v>-28.495211013461812</v>
      </c>
      <c r="Y788" s="6">
        <v>514.81520799999998</v>
      </c>
      <c r="Z788" s="6">
        <v>514.81520800000021</v>
      </c>
      <c r="AA788" s="5">
        <f>+Excel_519CONDOR[[#This Row],[Ptos.Total]]-Excel_519CONDOR[[#This Row],[Ptos.Nilo]]</f>
        <v>-28.49521101346204</v>
      </c>
      <c r="AB788"/>
      <c r="AC788"/>
      <c r="AD788"/>
      <c r="AE788"/>
      <c r="AF788"/>
      <c r="AG788"/>
      <c r="AH788"/>
      <c r="AI788"/>
    </row>
    <row r="789" spans="1:35" x14ac:dyDescent="0.25">
      <c r="A789" t="s">
        <v>391</v>
      </c>
      <c r="B789" t="s">
        <v>79</v>
      </c>
      <c r="C789" t="s">
        <v>392</v>
      </c>
      <c r="D789" t="s">
        <v>893</v>
      </c>
      <c r="E789">
        <v>1957482</v>
      </c>
      <c r="F789" t="s">
        <v>121</v>
      </c>
      <c r="G789" t="s">
        <v>22</v>
      </c>
      <c r="H789" t="s">
        <v>23</v>
      </c>
      <c r="I789" s="1">
        <v>44446</v>
      </c>
      <c r="J789" s="1">
        <v>44545</v>
      </c>
      <c r="K789" s="11">
        <f>+Excel_519CONDOR[[#This Row],[Fx.r]]</f>
        <v>44545</v>
      </c>
      <c r="L789" s="1">
        <v>44641</v>
      </c>
      <c r="M789" s="1"/>
      <c r="N789" s="1">
        <v>44795</v>
      </c>
      <c r="O789" s="1">
        <v>44823</v>
      </c>
      <c r="P789" s="1" t="s">
        <v>24</v>
      </c>
      <c r="Q789" t="s">
        <v>24</v>
      </c>
      <c r="R789" t="s">
        <v>24</v>
      </c>
      <c r="S789" t="s">
        <v>3641</v>
      </c>
      <c r="T789" s="5">
        <v>60.710000663995743</v>
      </c>
      <c r="U789" s="5">
        <v>32.779998958110809</v>
      </c>
      <c r="V789" s="5">
        <v>36.680000782012939</v>
      </c>
      <c r="W789" s="5">
        <v>130.17000040411949</v>
      </c>
      <c r="X789" s="6">
        <f>+Excel_519CONDOR[[#This Row],[Ptos.Total]]-Excel_519CONDOR[[#This Row],[Ptos.PO]]</f>
        <v>35.546737404119497</v>
      </c>
      <c r="Y789" s="6">
        <v>94.623262999999994</v>
      </c>
      <c r="Z789" s="6">
        <v>94.623262999999994</v>
      </c>
      <c r="AA789" s="5">
        <f>+Excel_519CONDOR[[#This Row],[Ptos.Total]]-Excel_519CONDOR[[#This Row],[Ptos.Nilo]]</f>
        <v>35.546737404119497</v>
      </c>
      <c r="AB789"/>
      <c r="AC789"/>
      <c r="AD789"/>
      <c r="AE789"/>
      <c r="AF789"/>
      <c r="AG789"/>
      <c r="AH789"/>
      <c r="AI789"/>
    </row>
    <row r="790" spans="1:35" x14ac:dyDescent="0.25">
      <c r="A790" t="s">
        <v>391</v>
      </c>
      <c r="B790" t="s">
        <v>79</v>
      </c>
      <c r="C790" t="s">
        <v>392</v>
      </c>
      <c r="D790" t="s">
        <v>894</v>
      </c>
      <c r="E790">
        <v>1957486</v>
      </c>
      <c r="F790" t="s">
        <v>121</v>
      </c>
      <c r="G790" t="s">
        <v>22</v>
      </c>
      <c r="H790" t="s">
        <v>23</v>
      </c>
      <c r="I790" s="1">
        <v>44446</v>
      </c>
      <c r="J790" s="1">
        <v>44457</v>
      </c>
      <c r="K790" s="11">
        <f>+Excel_519CONDOR[[#This Row],[Fx.r]]</f>
        <v>44457</v>
      </c>
      <c r="L790" s="1">
        <v>44623</v>
      </c>
      <c r="M790" s="1"/>
      <c r="N790" s="1">
        <v>45061</v>
      </c>
      <c r="O790" s="1">
        <v>45120</v>
      </c>
      <c r="P790" s="1" t="s">
        <v>24</v>
      </c>
      <c r="Q790" t="s">
        <v>24</v>
      </c>
      <c r="R790" t="s">
        <v>24</v>
      </c>
      <c r="S790" t="s">
        <v>3641</v>
      </c>
      <c r="T790" s="5">
        <v>388.15000059828162</v>
      </c>
      <c r="U790" s="5">
        <v>36.789998829364777</v>
      </c>
      <c r="V790" s="5">
        <v>56.940000653266907</v>
      </c>
      <c r="W790" s="5">
        <v>481.88000008091331</v>
      </c>
      <c r="X790" s="6">
        <f>+Excel_519CONDOR[[#This Row],[Ptos.Total]]-Excel_519CONDOR[[#This Row],[Ptos.PO]]</f>
        <v>158.42204365748199</v>
      </c>
      <c r="Y790" s="6">
        <v>323.45795642343131</v>
      </c>
      <c r="Z790" s="6">
        <v>323.47182700000008</v>
      </c>
      <c r="AA790" s="5">
        <f>+Excel_519CONDOR[[#This Row],[Ptos.Total]]-Excel_519CONDOR[[#This Row],[Ptos.Nilo]]</f>
        <v>158.40817308091323</v>
      </c>
      <c r="AB790"/>
      <c r="AC790"/>
      <c r="AD790"/>
      <c r="AE790"/>
      <c r="AF790"/>
      <c r="AG790"/>
      <c r="AH790"/>
      <c r="AI790"/>
    </row>
    <row r="791" spans="1:35" x14ac:dyDescent="0.25">
      <c r="A791" t="s">
        <v>391</v>
      </c>
      <c r="B791" t="s">
        <v>79</v>
      </c>
      <c r="C791" t="s">
        <v>392</v>
      </c>
      <c r="D791" t="s">
        <v>895</v>
      </c>
      <c r="E791">
        <v>1957881</v>
      </c>
      <c r="F791" t="s">
        <v>896</v>
      </c>
      <c r="G791" t="s">
        <v>29</v>
      </c>
      <c r="H791" t="s">
        <v>30</v>
      </c>
      <c r="I791" s="1">
        <v>44446</v>
      </c>
      <c r="J791" s="1">
        <v>45096</v>
      </c>
      <c r="K791" s="11">
        <f>+Excel_519CONDOR[[#This Row],[Fx.r]]</f>
        <v>45096</v>
      </c>
      <c r="L791" s="1">
        <v>44683</v>
      </c>
      <c r="M791" s="1"/>
      <c r="N791" s="1">
        <v>45105</v>
      </c>
      <c r="O791" s="1">
        <v>45135</v>
      </c>
      <c r="P791" s="1" t="s">
        <v>24</v>
      </c>
      <c r="Q791" t="s">
        <v>24</v>
      </c>
      <c r="R791" t="s">
        <v>25</v>
      </c>
      <c r="S791" t="s">
        <v>3641</v>
      </c>
      <c r="T791" s="5">
        <v>840.44400553530454</v>
      </c>
      <c r="U791" s="5">
        <v>135.9899959564209</v>
      </c>
      <c r="V791" s="5">
        <v>114.19000267982483</v>
      </c>
      <c r="W791" s="5">
        <v>1090.6240041715503</v>
      </c>
      <c r="X791" s="6">
        <f>+Excel_519CONDOR[[#This Row],[Ptos.Total]]-Excel_519CONDOR[[#This Row],[Ptos.PO]]</f>
        <v>247.86499817155016</v>
      </c>
      <c r="Y791" s="6">
        <v>842.75900600000011</v>
      </c>
      <c r="Z791" s="6">
        <v>842.759006</v>
      </c>
      <c r="AA791" s="5">
        <f>+Excel_519CONDOR[[#This Row],[Ptos.Total]]-Excel_519CONDOR[[#This Row],[Ptos.Nilo]]</f>
        <v>247.86499817155027</v>
      </c>
      <c r="AB791"/>
      <c r="AC791"/>
      <c r="AD791"/>
      <c r="AE791"/>
      <c r="AF791"/>
      <c r="AG791"/>
      <c r="AH791"/>
      <c r="AI791"/>
    </row>
    <row r="792" spans="1:35" x14ac:dyDescent="0.25">
      <c r="A792" t="s">
        <v>391</v>
      </c>
      <c r="B792" t="s">
        <v>79</v>
      </c>
      <c r="C792" t="s">
        <v>392</v>
      </c>
      <c r="D792" t="s">
        <v>897</v>
      </c>
      <c r="E792">
        <v>1958240</v>
      </c>
      <c r="F792" t="s">
        <v>297</v>
      </c>
      <c r="G792" t="s">
        <v>22</v>
      </c>
      <c r="H792" t="s">
        <v>23</v>
      </c>
      <c r="I792" s="1">
        <v>44446</v>
      </c>
      <c r="J792" s="1">
        <v>44894</v>
      </c>
      <c r="K792" s="11">
        <f>+Excel_519CONDOR[[#This Row],[Fx.r]]</f>
        <v>44894</v>
      </c>
      <c r="L792" s="1">
        <v>44774</v>
      </c>
      <c r="M792" s="1"/>
      <c r="N792" s="1">
        <v>44922</v>
      </c>
      <c r="O792" s="1">
        <v>45030</v>
      </c>
      <c r="P792" s="1" t="s">
        <v>24</v>
      </c>
      <c r="Q792" t="s">
        <v>24</v>
      </c>
      <c r="R792" t="s">
        <v>25</v>
      </c>
      <c r="S792" t="s">
        <v>3642</v>
      </c>
      <c r="T792" s="5">
        <v>1198.2859988010823</v>
      </c>
      <c r="U792" s="5">
        <v>174.68999481201172</v>
      </c>
      <c r="V792" s="5">
        <v>0</v>
      </c>
      <c r="W792" s="5">
        <v>1372.975993613094</v>
      </c>
      <c r="X792" s="6">
        <f>+Excel_519CONDOR[[#This Row],[Ptos.Total]]-Excel_519CONDOR[[#This Row],[Ptos.PO]]</f>
        <v>-422.18012938690617</v>
      </c>
      <c r="Y792" s="6">
        <v>1795.1561230000002</v>
      </c>
      <c r="Z792" s="6">
        <v>1795.1561229999968</v>
      </c>
      <c r="AA792" s="5">
        <f>+Excel_519CONDOR[[#This Row],[Ptos.Total]]-Excel_519CONDOR[[#This Row],[Ptos.Nilo]]</f>
        <v>-422.18012938690276</v>
      </c>
      <c r="AB792"/>
      <c r="AC792"/>
      <c r="AD792"/>
      <c r="AE792"/>
      <c r="AF792"/>
      <c r="AG792"/>
      <c r="AH792"/>
      <c r="AI792"/>
    </row>
    <row r="793" spans="1:35" x14ac:dyDescent="0.25">
      <c r="A793" t="s">
        <v>391</v>
      </c>
      <c r="B793" t="s">
        <v>79</v>
      </c>
      <c r="C793" t="s">
        <v>392</v>
      </c>
      <c r="D793" t="s">
        <v>898</v>
      </c>
      <c r="E793">
        <v>1958313</v>
      </c>
      <c r="F793" t="s">
        <v>118</v>
      </c>
      <c r="G793" t="s">
        <v>22</v>
      </c>
      <c r="H793" t="s">
        <v>23</v>
      </c>
      <c r="I793" s="1">
        <v>44446</v>
      </c>
      <c r="J793" s="1">
        <v>44546</v>
      </c>
      <c r="K793" s="11">
        <f>+Excel_519CONDOR[[#This Row],[Fx.r]]</f>
        <v>44546</v>
      </c>
      <c r="L793" s="1">
        <v>44760</v>
      </c>
      <c r="M793" s="1"/>
      <c r="N793" s="1">
        <v>45035</v>
      </c>
      <c r="O793" s="1">
        <v>45057</v>
      </c>
      <c r="P793" s="1" t="s">
        <v>24</v>
      </c>
      <c r="Q793" t="s">
        <v>24</v>
      </c>
      <c r="R793" t="s">
        <v>24</v>
      </c>
      <c r="S793" t="s">
        <v>3642</v>
      </c>
      <c r="T793" s="5">
        <v>357.75199493142964</v>
      </c>
      <c r="U793" s="5">
        <v>93.229997247457504</v>
      </c>
      <c r="V793" s="5">
        <v>130.17999768257141</v>
      </c>
      <c r="W793" s="5">
        <v>581.16198986145855</v>
      </c>
      <c r="X793" s="6">
        <f>+Excel_519CONDOR[[#This Row],[Ptos.Total]]-Excel_519CONDOR[[#This Row],[Ptos.PO]]</f>
        <v>211.55710486145847</v>
      </c>
      <c r="Y793" s="6">
        <v>369.60488500000008</v>
      </c>
      <c r="Z793" s="6">
        <v>345.93088500000005</v>
      </c>
      <c r="AA793" s="5">
        <f>+Excel_519CONDOR[[#This Row],[Ptos.Total]]-Excel_519CONDOR[[#This Row],[Ptos.Nilo]]</f>
        <v>235.2311048614585</v>
      </c>
      <c r="AB793"/>
      <c r="AC793"/>
      <c r="AD793"/>
      <c r="AE793"/>
      <c r="AF793"/>
      <c r="AG793"/>
      <c r="AH793"/>
      <c r="AI793"/>
    </row>
    <row r="794" spans="1:35" x14ac:dyDescent="0.25">
      <c r="A794" t="s">
        <v>391</v>
      </c>
      <c r="B794" t="s">
        <v>79</v>
      </c>
      <c r="C794" t="s">
        <v>392</v>
      </c>
      <c r="D794" t="s">
        <v>899</v>
      </c>
      <c r="E794">
        <v>1958886</v>
      </c>
      <c r="F794" t="s">
        <v>297</v>
      </c>
      <c r="G794" t="s">
        <v>22</v>
      </c>
      <c r="H794" t="s">
        <v>23</v>
      </c>
      <c r="I794" s="1">
        <v>44446</v>
      </c>
      <c r="J794" s="1">
        <v>44976</v>
      </c>
      <c r="K794" s="11">
        <f>+Excel_519CONDOR[[#This Row],[Fx.r]]</f>
        <v>44976</v>
      </c>
      <c r="L794" s="1">
        <v>44636</v>
      </c>
      <c r="M794" s="1"/>
      <c r="N794" s="1">
        <v>44985</v>
      </c>
      <c r="O794" s="1">
        <v>45008</v>
      </c>
      <c r="P794" s="1" t="s">
        <v>24</v>
      </c>
      <c r="Q794" t="s">
        <v>24</v>
      </c>
      <c r="R794" t="s">
        <v>25</v>
      </c>
      <c r="S794" t="s">
        <v>3642</v>
      </c>
      <c r="T794" s="5">
        <v>355.97000145167112</v>
      </c>
      <c r="U794" s="5">
        <v>4.4099998474121094</v>
      </c>
      <c r="V794" s="5">
        <v>27.850000619888306</v>
      </c>
      <c r="W794" s="5">
        <v>388.23000191897154</v>
      </c>
      <c r="X794" s="6">
        <f>+Excel_519CONDOR[[#This Row],[Ptos.Total]]-Excel_519CONDOR[[#This Row],[Ptos.PO]]</f>
        <v>-210.32727245296144</v>
      </c>
      <c r="Y794" s="6">
        <v>598.55727437193298</v>
      </c>
      <c r="Z794" s="6">
        <v>601.34677499999964</v>
      </c>
      <c r="AA794" s="5">
        <f>+Excel_519CONDOR[[#This Row],[Ptos.Total]]-Excel_519CONDOR[[#This Row],[Ptos.Nilo]]</f>
        <v>-213.1167730810281</v>
      </c>
      <c r="AB794"/>
      <c r="AC794"/>
      <c r="AD794"/>
      <c r="AE794"/>
      <c r="AF794"/>
      <c r="AG794"/>
      <c r="AH794"/>
      <c r="AI794"/>
    </row>
    <row r="795" spans="1:35" x14ac:dyDescent="0.25">
      <c r="A795" t="s">
        <v>391</v>
      </c>
      <c r="B795" t="s">
        <v>79</v>
      </c>
      <c r="C795" t="s">
        <v>392</v>
      </c>
      <c r="D795" t="s">
        <v>900</v>
      </c>
      <c r="E795">
        <v>1958887</v>
      </c>
      <c r="F795" t="s">
        <v>901</v>
      </c>
      <c r="G795" t="s">
        <v>22</v>
      </c>
      <c r="H795" t="s">
        <v>23</v>
      </c>
      <c r="I795" s="1">
        <v>44446</v>
      </c>
      <c r="J795" s="1">
        <v>45034</v>
      </c>
      <c r="K795" s="11">
        <f>+Excel_519CONDOR[[#This Row],[Fx.r]]</f>
        <v>45034</v>
      </c>
      <c r="L795" s="1">
        <v>44760</v>
      </c>
      <c r="M795" s="1"/>
      <c r="N795" s="1">
        <v>45044</v>
      </c>
      <c r="O795" s="1">
        <v>45075</v>
      </c>
      <c r="P795" s="1" t="s">
        <v>24</v>
      </c>
      <c r="Q795" t="s">
        <v>24</v>
      </c>
      <c r="R795" t="s">
        <v>25</v>
      </c>
      <c r="S795" t="s">
        <v>3637</v>
      </c>
      <c r="T795" s="5">
        <v>441.28199872496725</v>
      </c>
      <c r="U795" s="5">
        <v>4.4099998474121094</v>
      </c>
      <c r="V795" s="5">
        <v>44.670000791549683</v>
      </c>
      <c r="W795" s="5">
        <v>490.36199936392904</v>
      </c>
      <c r="X795" s="6">
        <f>+Excel_519CONDOR[[#This Row],[Ptos.Total]]-Excel_519CONDOR[[#This Row],[Ptos.PO]]</f>
        <v>75.508333957663865</v>
      </c>
      <c r="Y795" s="6">
        <v>414.85366540626518</v>
      </c>
      <c r="Z795" s="6">
        <v>414.85366500000009</v>
      </c>
      <c r="AA795" s="5">
        <f>+Excel_519CONDOR[[#This Row],[Ptos.Total]]-Excel_519CONDOR[[#This Row],[Ptos.Nilo]]</f>
        <v>75.508334363928952</v>
      </c>
      <c r="AB795"/>
      <c r="AC795"/>
      <c r="AD795"/>
      <c r="AE795"/>
      <c r="AF795"/>
      <c r="AG795"/>
      <c r="AH795"/>
      <c r="AI795"/>
    </row>
    <row r="796" spans="1:35" x14ac:dyDescent="0.25">
      <c r="A796" t="s">
        <v>391</v>
      </c>
      <c r="B796" t="s">
        <v>79</v>
      </c>
      <c r="C796" t="s">
        <v>392</v>
      </c>
      <c r="D796" t="s">
        <v>902</v>
      </c>
      <c r="E796">
        <v>1959084</v>
      </c>
      <c r="F796" t="s">
        <v>297</v>
      </c>
      <c r="G796" t="s">
        <v>22</v>
      </c>
      <c r="H796" t="s">
        <v>23</v>
      </c>
      <c r="I796" s="1">
        <v>44446</v>
      </c>
      <c r="J796" s="1">
        <v>44963</v>
      </c>
      <c r="K796" s="11">
        <f>+Excel_519CONDOR[[#This Row],[Fx.r]]</f>
        <v>44963</v>
      </c>
      <c r="L796" s="1">
        <v>44837</v>
      </c>
      <c r="M796" s="1"/>
      <c r="N796" s="1">
        <v>44970</v>
      </c>
      <c r="O796" s="1">
        <v>44993</v>
      </c>
      <c r="P796" s="1" t="s">
        <v>24</v>
      </c>
      <c r="Q796" t="s">
        <v>24</v>
      </c>
      <c r="R796" t="s">
        <v>25</v>
      </c>
      <c r="S796" t="s">
        <v>3641</v>
      </c>
      <c r="T796" s="5">
        <v>554.46000119298697</v>
      </c>
      <c r="U796" s="5">
        <v>4.4099998474121094</v>
      </c>
      <c r="V796" s="5">
        <v>37.330000877380371</v>
      </c>
      <c r="W796" s="5">
        <v>596.20000191777945</v>
      </c>
      <c r="X796" s="6">
        <f>+Excel_519CONDOR[[#This Row],[Ptos.Total]]-Excel_519CONDOR[[#This Row],[Ptos.PO]]</f>
        <v>-17.956165608648917</v>
      </c>
      <c r="Y796" s="6">
        <v>614.15616752642836</v>
      </c>
      <c r="Z796" s="6">
        <v>614.14572799999996</v>
      </c>
      <c r="AA796" s="5">
        <f>+Excel_519CONDOR[[#This Row],[Ptos.Total]]-Excel_519CONDOR[[#This Row],[Ptos.Nilo]]</f>
        <v>-17.945726082220517</v>
      </c>
      <c r="AB796"/>
      <c r="AC796"/>
      <c r="AD796"/>
      <c r="AE796"/>
      <c r="AF796"/>
      <c r="AG796"/>
      <c r="AH796"/>
      <c r="AI796"/>
    </row>
    <row r="797" spans="1:35" x14ac:dyDescent="0.25">
      <c r="A797" t="s">
        <v>391</v>
      </c>
      <c r="B797" t="s">
        <v>79</v>
      </c>
      <c r="C797" t="s">
        <v>392</v>
      </c>
      <c r="D797" t="s">
        <v>903</v>
      </c>
      <c r="E797">
        <v>1959088</v>
      </c>
      <c r="F797" t="s">
        <v>121</v>
      </c>
      <c r="G797" t="s">
        <v>22</v>
      </c>
      <c r="H797" t="s">
        <v>23</v>
      </c>
      <c r="I797" s="1">
        <v>44446</v>
      </c>
      <c r="J797" s="1">
        <v>44525</v>
      </c>
      <c r="K797" s="11">
        <f>+Excel_519CONDOR[[#This Row],[Fx.r]]</f>
        <v>44525</v>
      </c>
      <c r="L797" s="1">
        <v>44657</v>
      </c>
      <c r="M797" s="1"/>
      <c r="N797" s="1">
        <v>44673</v>
      </c>
      <c r="O797" s="1">
        <v>44687</v>
      </c>
      <c r="P797" s="1" t="s">
        <v>25</v>
      </c>
      <c r="Q797" t="s">
        <v>24</v>
      </c>
      <c r="R797" t="s">
        <v>25</v>
      </c>
      <c r="S797" t="s">
        <v>3646</v>
      </c>
      <c r="T797" s="5">
        <v>25.570000413805246</v>
      </c>
      <c r="U797" s="5">
        <v>4.4099998474121094</v>
      </c>
      <c r="V797" s="5">
        <v>8.8900001049041748</v>
      </c>
      <c r="W797" s="5">
        <v>38.870000366121531</v>
      </c>
      <c r="X797" s="6">
        <f>+Excel_519CONDOR[[#This Row],[Ptos.Total]]-Excel_519CONDOR[[#This Row],[Ptos.PO]]</f>
        <v>-12.467174696820976</v>
      </c>
      <c r="Y797" s="6">
        <v>51.337175062942507</v>
      </c>
      <c r="Z797" s="6">
        <v>51.337174999999966</v>
      </c>
      <c r="AA797" s="5">
        <f>+Excel_519CONDOR[[#This Row],[Ptos.Total]]-Excel_519CONDOR[[#This Row],[Ptos.Nilo]]</f>
        <v>-12.467174633878436</v>
      </c>
      <c r="AB797"/>
      <c r="AC797"/>
      <c r="AD797"/>
      <c r="AE797"/>
      <c r="AF797"/>
      <c r="AG797"/>
      <c r="AH797"/>
      <c r="AI797"/>
    </row>
    <row r="798" spans="1:35" x14ac:dyDescent="0.25">
      <c r="A798" t="s">
        <v>391</v>
      </c>
      <c r="B798" t="s">
        <v>79</v>
      </c>
      <c r="C798" t="s">
        <v>392</v>
      </c>
      <c r="D798" t="s">
        <v>904</v>
      </c>
      <c r="E798">
        <v>1959353</v>
      </c>
      <c r="F798" t="s">
        <v>142</v>
      </c>
      <c r="G798" t="s">
        <v>29</v>
      </c>
      <c r="H798" t="s">
        <v>30</v>
      </c>
      <c r="I798" s="1">
        <v>44446</v>
      </c>
      <c r="J798" s="1">
        <v>44530</v>
      </c>
      <c r="K798" s="11">
        <f>+Excel_519CONDOR[[#This Row],[Fx.r]]</f>
        <v>44530</v>
      </c>
      <c r="L798" s="1">
        <v>44616</v>
      </c>
      <c r="M798" s="1"/>
      <c r="N798" s="1">
        <v>44681</v>
      </c>
      <c r="O798" s="1">
        <v>44700</v>
      </c>
      <c r="P798" s="1" t="s">
        <v>25</v>
      </c>
      <c r="Q798" t="s">
        <v>24</v>
      </c>
      <c r="R798" t="s">
        <v>25</v>
      </c>
      <c r="S798" t="s">
        <v>3631</v>
      </c>
      <c r="T798" s="5">
        <v>80.030000541359186</v>
      </c>
      <c r="U798" s="5">
        <v>4.7099998593330383</v>
      </c>
      <c r="V798" s="5">
        <v>8.8900001049041748</v>
      </c>
      <c r="W798" s="5">
        <v>93.630000505596399</v>
      </c>
      <c r="X798" s="6">
        <f>+Excel_519CONDOR[[#This Row],[Ptos.Total]]-Excel_519CONDOR[[#This Row],[Ptos.PO]]</f>
        <v>-21.324977494403626</v>
      </c>
      <c r="Y798" s="6">
        <v>114.95497800000003</v>
      </c>
      <c r="Z798" s="6">
        <v>114.954978</v>
      </c>
      <c r="AA798" s="5">
        <f>+Excel_519CONDOR[[#This Row],[Ptos.Total]]-Excel_519CONDOR[[#This Row],[Ptos.Nilo]]</f>
        <v>-21.324977494403598</v>
      </c>
      <c r="AB798"/>
      <c r="AC798"/>
      <c r="AD798"/>
      <c r="AE798"/>
      <c r="AF798"/>
      <c r="AG798"/>
      <c r="AH798"/>
      <c r="AI798"/>
    </row>
    <row r="799" spans="1:35" x14ac:dyDescent="0.25">
      <c r="A799" t="s">
        <v>391</v>
      </c>
      <c r="B799" t="s">
        <v>79</v>
      </c>
      <c r="C799" t="s">
        <v>392</v>
      </c>
      <c r="D799" t="s">
        <v>905</v>
      </c>
      <c r="E799">
        <v>8243450</v>
      </c>
      <c r="F799" t="s">
        <v>713</v>
      </c>
      <c r="G799" t="s">
        <v>22</v>
      </c>
      <c r="H799" t="s">
        <v>23</v>
      </c>
      <c r="I799" s="1"/>
      <c r="J799" s="1">
        <v>44474</v>
      </c>
      <c r="K799" s="11">
        <f>+Excel_519CONDOR[[#This Row],[Fx.r]]</f>
        <v>44474</v>
      </c>
      <c r="L799" s="1">
        <v>44621</v>
      </c>
      <c r="M799" s="1"/>
      <c r="N799" s="1">
        <v>45012</v>
      </c>
      <c r="O799" s="1">
        <v>45034</v>
      </c>
      <c r="P799" s="1" t="s">
        <v>25</v>
      </c>
      <c r="Q799" t="s">
        <v>24</v>
      </c>
      <c r="R799" t="s">
        <v>25</v>
      </c>
      <c r="S799" t="s">
        <v>3631</v>
      </c>
      <c r="T799" s="5">
        <v>460.69199899086954</v>
      </c>
      <c r="U799" s="5">
        <v>0</v>
      </c>
      <c r="V799" s="5">
        <v>0</v>
      </c>
      <c r="W799" s="5">
        <v>460.69199899086954</v>
      </c>
      <c r="X799" s="6">
        <f>+Excel_519CONDOR[[#This Row],[Ptos.Total]]-Excel_519CONDOR[[#This Row],[Ptos.PO]]</f>
        <v>-2767.34954440913</v>
      </c>
      <c r="Y799" s="6">
        <v>3228.0415433999997</v>
      </c>
      <c r="Z799" s="6">
        <v>3228.0187409999985</v>
      </c>
      <c r="AA799" s="5">
        <f>+Excel_519CONDOR[[#This Row],[Ptos.Total]]-Excel_519CONDOR[[#This Row],[Ptos.Nilo]]</f>
        <v>-2767.3267420091288</v>
      </c>
      <c r="AB799"/>
      <c r="AC799"/>
      <c r="AD799"/>
      <c r="AE799"/>
      <c r="AF799"/>
      <c r="AG799"/>
      <c r="AH799"/>
      <c r="AI799"/>
    </row>
    <row r="800" spans="1:35" x14ac:dyDescent="0.25">
      <c r="A800" t="s">
        <v>391</v>
      </c>
      <c r="B800" t="s">
        <v>79</v>
      </c>
      <c r="C800" t="s">
        <v>392</v>
      </c>
      <c r="D800" t="s">
        <v>906</v>
      </c>
      <c r="E800">
        <v>1959554</v>
      </c>
      <c r="F800" t="s">
        <v>121</v>
      </c>
      <c r="G800" t="s">
        <v>22</v>
      </c>
      <c r="H800" t="s">
        <v>23</v>
      </c>
      <c r="I800" s="1">
        <v>44572</v>
      </c>
      <c r="J800" s="1">
        <v>44601</v>
      </c>
      <c r="K800" s="11">
        <f>+Excel_519CONDOR[[#This Row],[Fx.r]]</f>
        <v>44601</v>
      </c>
      <c r="L800" s="1">
        <v>44711</v>
      </c>
      <c r="M800" s="1"/>
      <c r="N800" s="1">
        <v>44819</v>
      </c>
      <c r="O800" s="1">
        <v>44844</v>
      </c>
      <c r="P800" s="1" t="s">
        <v>24</v>
      </c>
      <c r="Q800" t="s">
        <v>24</v>
      </c>
      <c r="R800" t="s">
        <v>25</v>
      </c>
      <c r="S800" t="s">
        <v>3648</v>
      </c>
      <c r="T800" s="5">
        <v>77.370000407099724</v>
      </c>
      <c r="U800" s="5">
        <v>8.2799997329711914</v>
      </c>
      <c r="V800" s="5">
        <v>15.527099958648535</v>
      </c>
      <c r="W800" s="5">
        <v>101.17710009871945</v>
      </c>
      <c r="X800" s="6">
        <f>+Excel_519CONDOR[[#This Row],[Ptos.Total]]-Excel_519CONDOR[[#This Row],[Ptos.PO]]</f>
        <v>12.574362098719433</v>
      </c>
      <c r="Y800" s="6">
        <v>88.602738000000016</v>
      </c>
      <c r="Z800" s="6">
        <v>88.602737999999945</v>
      </c>
      <c r="AA800" s="5">
        <f>+Excel_519CONDOR[[#This Row],[Ptos.Total]]-Excel_519CONDOR[[#This Row],[Ptos.Nilo]]</f>
        <v>12.574362098719504</v>
      </c>
      <c r="AB800"/>
      <c r="AC800"/>
      <c r="AD800"/>
      <c r="AE800"/>
      <c r="AF800"/>
      <c r="AG800"/>
      <c r="AH800"/>
      <c r="AI800"/>
    </row>
    <row r="801" spans="1:35" x14ac:dyDescent="0.25">
      <c r="A801" t="s">
        <v>391</v>
      </c>
      <c r="B801" t="s">
        <v>79</v>
      </c>
      <c r="C801" t="s">
        <v>392</v>
      </c>
      <c r="D801" t="s">
        <v>907</v>
      </c>
      <c r="E801">
        <v>1959550</v>
      </c>
      <c r="F801" t="s">
        <v>121</v>
      </c>
      <c r="G801" t="s">
        <v>22</v>
      </c>
      <c r="H801" t="s">
        <v>23</v>
      </c>
      <c r="I801" s="1">
        <v>44572</v>
      </c>
      <c r="J801" s="1">
        <v>44588</v>
      </c>
      <c r="K801" s="11">
        <f>+Excel_519CONDOR[[#This Row],[Fx.r]]</f>
        <v>44588</v>
      </c>
      <c r="L801" s="1">
        <v>44594</v>
      </c>
      <c r="M801" s="1"/>
      <c r="N801" s="1">
        <v>44596</v>
      </c>
      <c r="O801" s="1">
        <v>44600</v>
      </c>
      <c r="P801" s="1" t="s">
        <v>24</v>
      </c>
      <c r="Q801" t="s">
        <v>24</v>
      </c>
      <c r="R801" t="s">
        <v>25</v>
      </c>
      <c r="S801" t="s">
        <v>3651</v>
      </c>
      <c r="T801" s="5">
        <v>0</v>
      </c>
      <c r="U801" s="5">
        <v>0</v>
      </c>
      <c r="V801" s="5">
        <v>0.43999999761581421</v>
      </c>
      <c r="W801" s="5">
        <v>0.43999999761581421</v>
      </c>
      <c r="X801" s="6">
        <f>+Excel_519CONDOR[[#This Row],[Ptos.Total]]-Excel_519CONDOR[[#This Row],[Ptos.PO]]</f>
        <v>-6.292002384185813E-3</v>
      </c>
      <c r="Y801" s="6">
        <v>0.44629200000000002</v>
      </c>
      <c r="Z801" s="6">
        <v>0.44629200000000002</v>
      </c>
      <c r="AA801" s="5">
        <f>+Excel_519CONDOR[[#This Row],[Ptos.Total]]-Excel_519CONDOR[[#This Row],[Ptos.Nilo]]</f>
        <v>-6.292002384185813E-3</v>
      </c>
      <c r="AB801"/>
      <c r="AC801"/>
      <c r="AD801"/>
      <c r="AE801"/>
      <c r="AF801"/>
      <c r="AG801"/>
      <c r="AH801"/>
      <c r="AI801"/>
    </row>
    <row r="802" spans="1:35" x14ac:dyDescent="0.25">
      <c r="A802" t="s">
        <v>391</v>
      </c>
      <c r="B802" t="s">
        <v>79</v>
      </c>
      <c r="C802" t="s">
        <v>392</v>
      </c>
      <c r="D802" t="s">
        <v>908</v>
      </c>
      <c r="E802">
        <v>1959216</v>
      </c>
      <c r="F802" t="s">
        <v>909</v>
      </c>
      <c r="G802" t="s">
        <v>29</v>
      </c>
      <c r="H802" t="s">
        <v>30</v>
      </c>
      <c r="I802" s="1">
        <v>44572</v>
      </c>
      <c r="J802" s="1">
        <v>44587</v>
      </c>
      <c r="K802" s="11">
        <f>+Excel_519CONDOR[[#This Row],[Fx.r]]</f>
        <v>44587</v>
      </c>
      <c r="L802" s="1">
        <v>44848</v>
      </c>
      <c r="M802" s="1"/>
      <c r="N802" s="1">
        <v>44876</v>
      </c>
      <c r="O802" s="1">
        <v>44890</v>
      </c>
      <c r="P802" s="1" t="s">
        <v>24</v>
      </c>
      <c r="Q802" t="s">
        <v>24</v>
      </c>
      <c r="R802" t="s">
        <v>25</v>
      </c>
      <c r="S802" t="s">
        <v>3646</v>
      </c>
      <c r="T802" s="5">
        <v>10.140000227838755</v>
      </c>
      <c r="U802" s="5">
        <v>4.4099998474121094</v>
      </c>
      <c r="V802" s="5">
        <v>10.835000148974359</v>
      </c>
      <c r="W802" s="5">
        <v>25.385000224225223</v>
      </c>
      <c r="X802" s="6">
        <f>+Excel_519CONDOR[[#This Row],[Ptos.Total]]-Excel_519CONDOR[[#This Row],[Ptos.PO]]</f>
        <v>-0.40809877577477849</v>
      </c>
      <c r="Y802" s="6">
        <v>25.793099000000002</v>
      </c>
      <c r="Z802" s="6">
        <v>25.793098999999998</v>
      </c>
      <c r="AA802" s="5">
        <f>+Excel_519CONDOR[[#This Row],[Ptos.Total]]-Excel_519CONDOR[[#This Row],[Ptos.Nilo]]</f>
        <v>-0.40809877577477494</v>
      </c>
      <c r="AB802"/>
      <c r="AC802"/>
      <c r="AD802"/>
      <c r="AE802"/>
      <c r="AF802"/>
      <c r="AG802"/>
      <c r="AH802"/>
      <c r="AI802"/>
    </row>
    <row r="803" spans="1:35" x14ac:dyDescent="0.25">
      <c r="A803" t="s">
        <v>391</v>
      </c>
      <c r="B803" t="s">
        <v>79</v>
      </c>
      <c r="C803" t="s">
        <v>392</v>
      </c>
      <c r="D803" t="s">
        <v>910</v>
      </c>
      <c r="E803">
        <v>1959210</v>
      </c>
      <c r="F803" t="s">
        <v>142</v>
      </c>
      <c r="G803" t="s">
        <v>29</v>
      </c>
      <c r="H803" t="s">
        <v>30</v>
      </c>
      <c r="I803" s="1">
        <v>44572</v>
      </c>
      <c r="J803" s="1">
        <v>44595</v>
      </c>
      <c r="K803" s="11">
        <f>+Excel_519CONDOR[[#This Row],[Fx.r]]</f>
        <v>44595</v>
      </c>
      <c r="L803" s="1">
        <v>44680</v>
      </c>
      <c r="M803" s="1"/>
      <c r="N803" s="1">
        <v>44715</v>
      </c>
      <c r="O803" s="1">
        <v>44735</v>
      </c>
      <c r="P803" s="1" t="s">
        <v>24</v>
      </c>
      <c r="Q803" t="s">
        <v>24</v>
      </c>
      <c r="R803" t="s">
        <v>25</v>
      </c>
      <c r="S803" t="s">
        <v>3638</v>
      </c>
      <c r="T803" s="5">
        <v>16.540000159293413</v>
      </c>
      <c r="U803" s="5">
        <v>8.2799997329711914</v>
      </c>
      <c r="V803" s="5">
        <v>11.549000186420976</v>
      </c>
      <c r="W803" s="5">
        <v>36.36900007868558</v>
      </c>
      <c r="X803" s="6">
        <f>+Excel_519CONDOR[[#This Row],[Ptos.Total]]-Excel_519CONDOR[[#This Row],[Ptos.PO]]</f>
        <v>4.2944640786855857</v>
      </c>
      <c r="Y803" s="6">
        <v>32.074535999999995</v>
      </c>
      <c r="Z803" s="6">
        <v>32.074535999999995</v>
      </c>
      <c r="AA803" s="5">
        <f>+Excel_519CONDOR[[#This Row],[Ptos.Total]]-Excel_519CONDOR[[#This Row],[Ptos.Nilo]]</f>
        <v>4.2944640786855857</v>
      </c>
      <c r="AB803"/>
      <c r="AC803"/>
      <c r="AD803"/>
      <c r="AE803"/>
      <c r="AF803"/>
      <c r="AG803"/>
      <c r="AH803"/>
      <c r="AI803"/>
    </row>
    <row r="804" spans="1:35" x14ac:dyDescent="0.25">
      <c r="A804" t="s">
        <v>391</v>
      </c>
      <c r="B804" t="s">
        <v>79</v>
      </c>
      <c r="C804" t="s">
        <v>392</v>
      </c>
      <c r="D804" t="s">
        <v>911</v>
      </c>
      <c r="E804">
        <v>1959206</v>
      </c>
      <c r="F804" t="s">
        <v>739</v>
      </c>
      <c r="G804" t="s">
        <v>70</v>
      </c>
      <c r="H804" t="s">
        <v>71</v>
      </c>
      <c r="I804" s="1">
        <v>44572</v>
      </c>
      <c r="J804" s="1">
        <v>44602</v>
      </c>
      <c r="K804" s="11">
        <f>+Excel_519CONDOR[[#This Row],[Fx.r]]</f>
        <v>44602</v>
      </c>
      <c r="L804" s="1">
        <v>44679</v>
      </c>
      <c r="M804" s="1"/>
      <c r="N804" s="1">
        <v>44694</v>
      </c>
      <c r="O804" s="1">
        <v>44714</v>
      </c>
      <c r="P804" s="1" t="s">
        <v>24</v>
      </c>
      <c r="Q804" t="s">
        <v>24</v>
      </c>
      <c r="R804" t="s">
        <v>25</v>
      </c>
      <c r="S804" t="s">
        <v>3638</v>
      </c>
      <c r="T804" s="5">
        <v>47.520000636577606</v>
      </c>
      <c r="U804" s="5">
        <v>12.149999618530273</v>
      </c>
      <c r="V804" s="5">
        <v>14.07040016210675</v>
      </c>
      <c r="W804" s="5">
        <v>73.74040041721463</v>
      </c>
      <c r="X804" s="6">
        <f>+Excel_519CONDOR[[#This Row],[Ptos.Total]]-Excel_519CONDOR[[#This Row],[Ptos.PO]]</f>
        <v>59.452997417214632</v>
      </c>
      <c r="Y804" s="6">
        <v>14.287402999999998</v>
      </c>
      <c r="Z804" s="6">
        <v>14.287402999999999</v>
      </c>
      <c r="AA804" s="5">
        <f>+Excel_519CONDOR[[#This Row],[Ptos.Total]]-Excel_519CONDOR[[#This Row],[Ptos.Nilo]]</f>
        <v>59.452997417214632</v>
      </c>
      <c r="AB804"/>
      <c r="AC804"/>
      <c r="AD804"/>
      <c r="AE804"/>
      <c r="AF804"/>
      <c r="AG804"/>
      <c r="AH804"/>
      <c r="AI804"/>
    </row>
    <row r="805" spans="1:35" x14ac:dyDescent="0.25">
      <c r="A805" t="s">
        <v>391</v>
      </c>
      <c r="B805" t="s">
        <v>79</v>
      </c>
      <c r="C805" t="s">
        <v>392</v>
      </c>
      <c r="D805" t="s">
        <v>912</v>
      </c>
      <c r="E805">
        <v>1959087</v>
      </c>
      <c r="F805" t="s">
        <v>739</v>
      </c>
      <c r="G805" t="s">
        <v>70</v>
      </c>
      <c r="H805" t="s">
        <v>71</v>
      </c>
      <c r="I805" s="1">
        <v>44572</v>
      </c>
      <c r="J805" s="1">
        <v>44575</v>
      </c>
      <c r="K805" s="11">
        <f>+Excel_519CONDOR[[#This Row],[Fx.r]]</f>
        <v>44575</v>
      </c>
      <c r="L805" s="1">
        <v>44676</v>
      </c>
      <c r="M805" s="1"/>
      <c r="N805" s="1">
        <v>44694</v>
      </c>
      <c r="O805" s="1">
        <v>44713</v>
      </c>
      <c r="P805" s="1" t="s">
        <v>24</v>
      </c>
      <c r="Q805" t="s">
        <v>24</v>
      </c>
      <c r="R805" t="s">
        <v>25</v>
      </c>
      <c r="S805" t="s">
        <v>3638</v>
      </c>
      <c r="T805" s="5">
        <v>22.819999989122152</v>
      </c>
      <c r="U805" s="5">
        <v>8.2799997329711914</v>
      </c>
      <c r="V805" s="5">
        <v>0</v>
      </c>
      <c r="W805" s="5">
        <v>31.099999722093344</v>
      </c>
      <c r="X805" s="6">
        <f>+Excel_519CONDOR[[#This Row],[Ptos.Total]]-Excel_519CONDOR[[#This Row],[Ptos.PO]]</f>
        <v>18.776220722093342</v>
      </c>
      <c r="Y805" s="6">
        <v>12.323779</v>
      </c>
      <c r="Z805" s="6">
        <v>12.323779</v>
      </c>
      <c r="AA805" s="5">
        <f>+Excel_519CONDOR[[#This Row],[Ptos.Total]]-Excel_519CONDOR[[#This Row],[Ptos.Nilo]]</f>
        <v>18.776220722093342</v>
      </c>
      <c r="AB805"/>
      <c r="AC805"/>
      <c r="AD805"/>
      <c r="AE805"/>
      <c r="AF805"/>
      <c r="AG805"/>
      <c r="AH805"/>
      <c r="AI805"/>
    </row>
    <row r="806" spans="1:35" x14ac:dyDescent="0.25">
      <c r="A806" t="s">
        <v>391</v>
      </c>
      <c r="B806" t="s">
        <v>79</v>
      </c>
      <c r="C806" t="s">
        <v>392</v>
      </c>
      <c r="D806" t="s">
        <v>913</v>
      </c>
      <c r="E806">
        <v>1959073</v>
      </c>
      <c r="F806" t="s">
        <v>121</v>
      </c>
      <c r="G806" t="s">
        <v>22</v>
      </c>
      <c r="H806" t="s">
        <v>23</v>
      </c>
      <c r="I806" s="1">
        <v>44572</v>
      </c>
      <c r="J806" s="1">
        <v>44580</v>
      </c>
      <c r="K806" s="11">
        <f>+Excel_519CONDOR[[#This Row],[Fx.r]]</f>
        <v>44580</v>
      </c>
      <c r="L806" s="1">
        <v>44713</v>
      </c>
      <c r="M806" s="1"/>
      <c r="N806" s="1">
        <v>44750</v>
      </c>
      <c r="O806" s="1">
        <v>44785</v>
      </c>
      <c r="P806" s="1" t="s">
        <v>24</v>
      </c>
      <c r="Q806" t="s">
        <v>24</v>
      </c>
      <c r="R806" t="s">
        <v>25</v>
      </c>
      <c r="S806" t="s">
        <v>3648</v>
      </c>
      <c r="T806" s="5">
        <v>16.740000326186419</v>
      </c>
      <c r="U806" s="5">
        <v>8.2799997329711914</v>
      </c>
      <c r="V806" s="5">
        <v>0</v>
      </c>
      <c r="W806" s="5">
        <v>25.02000005915761</v>
      </c>
      <c r="X806" s="6">
        <f>+Excel_519CONDOR[[#This Row],[Ptos.Total]]-Excel_519CONDOR[[#This Row],[Ptos.PO]]</f>
        <v>-5.3215009408423875</v>
      </c>
      <c r="Y806" s="6">
        <v>30.341500999999997</v>
      </c>
      <c r="Z806" s="6">
        <v>30.341501000000001</v>
      </c>
      <c r="AA806" s="5">
        <f>+Excel_519CONDOR[[#This Row],[Ptos.Total]]-Excel_519CONDOR[[#This Row],[Ptos.Nilo]]</f>
        <v>-5.321500940842391</v>
      </c>
      <c r="AB806"/>
      <c r="AC806"/>
      <c r="AD806"/>
      <c r="AE806"/>
      <c r="AF806"/>
      <c r="AG806"/>
      <c r="AH806"/>
      <c r="AI806"/>
    </row>
    <row r="807" spans="1:35" x14ac:dyDescent="0.25">
      <c r="A807" t="s">
        <v>391</v>
      </c>
      <c r="B807" t="s">
        <v>79</v>
      </c>
      <c r="C807" t="s">
        <v>392</v>
      </c>
      <c r="D807" t="s">
        <v>914</v>
      </c>
      <c r="E807">
        <v>1958916</v>
      </c>
      <c r="F807" t="s">
        <v>142</v>
      </c>
      <c r="G807" t="s">
        <v>29</v>
      </c>
      <c r="H807" t="s">
        <v>30</v>
      </c>
      <c r="I807" s="1">
        <v>44483</v>
      </c>
      <c r="J807" s="1">
        <v>44508</v>
      </c>
      <c r="K807" s="11">
        <f>+Excel_519CONDOR[[#This Row],[Fx.r]]</f>
        <v>44508</v>
      </c>
      <c r="L807" s="1">
        <v>44687</v>
      </c>
      <c r="M807" s="1"/>
      <c r="N807" s="1">
        <v>44696</v>
      </c>
      <c r="O807" s="1">
        <v>44714</v>
      </c>
      <c r="P807" s="1" t="s">
        <v>24</v>
      </c>
      <c r="Q807" t="s">
        <v>24</v>
      </c>
      <c r="R807" t="s">
        <v>25</v>
      </c>
      <c r="S807" t="s">
        <v>3641</v>
      </c>
      <c r="T807" s="5">
        <v>34.050000444054604</v>
      </c>
      <c r="U807" s="5">
        <v>4.7099998593330383</v>
      </c>
      <c r="V807" s="5">
        <v>7.6299999952316284</v>
      </c>
      <c r="W807" s="5">
        <v>46.39000029861927</v>
      </c>
      <c r="X807" s="6">
        <f>+Excel_519CONDOR[[#This Row],[Ptos.Total]]-Excel_519CONDOR[[#This Row],[Ptos.PO]]</f>
        <v>-12.088229701380726</v>
      </c>
      <c r="Y807" s="6">
        <v>58.478229999999996</v>
      </c>
      <c r="Z807" s="6">
        <v>58.478230000000018</v>
      </c>
      <c r="AA807" s="5">
        <f>+Excel_519CONDOR[[#This Row],[Ptos.Total]]-Excel_519CONDOR[[#This Row],[Ptos.Nilo]]</f>
        <v>-12.088229701380747</v>
      </c>
      <c r="AB807"/>
      <c r="AC807"/>
      <c r="AD807"/>
      <c r="AE807"/>
      <c r="AF807"/>
      <c r="AG807"/>
      <c r="AH807"/>
      <c r="AI807"/>
    </row>
    <row r="808" spans="1:35" x14ac:dyDescent="0.25">
      <c r="A808" t="s">
        <v>391</v>
      </c>
      <c r="B808" t="s">
        <v>79</v>
      </c>
      <c r="C808" t="s">
        <v>392</v>
      </c>
      <c r="D808" t="s">
        <v>915</v>
      </c>
      <c r="E808">
        <v>1958688</v>
      </c>
      <c r="F808" t="s">
        <v>121</v>
      </c>
      <c r="G808" t="s">
        <v>22</v>
      </c>
      <c r="H808" t="s">
        <v>23</v>
      </c>
      <c r="I808" s="1">
        <v>44483</v>
      </c>
      <c r="J808" s="1">
        <v>44508</v>
      </c>
      <c r="K808" s="11">
        <f>+Excel_519CONDOR[[#This Row],[Fx.r]]</f>
        <v>44508</v>
      </c>
      <c r="L808" s="1">
        <v>44705</v>
      </c>
      <c r="M808" s="1"/>
      <c r="N808" s="1">
        <v>44781</v>
      </c>
      <c r="O808" s="1">
        <v>44805</v>
      </c>
      <c r="P808" s="1" t="s">
        <v>24</v>
      </c>
      <c r="Q808" t="s">
        <v>24</v>
      </c>
      <c r="R808" t="s">
        <v>25</v>
      </c>
      <c r="S808" t="s">
        <v>3642</v>
      </c>
      <c r="T808" s="5">
        <v>32.020000502467155</v>
      </c>
      <c r="U808" s="5">
        <v>4.0099998712539673</v>
      </c>
      <c r="V808" s="5">
        <v>7.6299999952316284</v>
      </c>
      <c r="W808" s="5">
        <v>43.660000368952751</v>
      </c>
      <c r="X808" s="6">
        <f>+Excel_519CONDOR[[#This Row],[Ptos.Total]]-Excel_519CONDOR[[#This Row],[Ptos.PO]]</f>
        <v>-14.606272631047254</v>
      </c>
      <c r="Y808" s="6">
        <v>58.266273000000005</v>
      </c>
      <c r="Z808" s="6">
        <v>58.266272999999991</v>
      </c>
      <c r="AA808" s="5">
        <f>+Excel_519CONDOR[[#This Row],[Ptos.Total]]-Excel_519CONDOR[[#This Row],[Ptos.Nilo]]</f>
        <v>-14.60627263104724</v>
      </c>
      <c r="AB808"/>
      <c r="AC808"/>
      <c r="AD808"/>
      <c r="AE808"/>
      <c r="AF808"/>
      <c r="AG808"/>
      <c r="AH808"/>
      <c r="AI808"/>
    </row>
    <row r="809" spans="1:35" x14ac:dyDescent="0.25">
      <c r="A809" t="s">
        <v>391</v>
      </c>
      <c r="B809" t="s">
        <v>79</v>
      </c>
      <c r="C809" t="s">
        <v>392</v>
      </c>
      <c r="D809" t="s">
        <v>916</v>
      </c>
      <c r="E809">
        <v>1957888</v>
      </c>
      <c r="F809" t="s">
        <v>896</v>
      </c>
      <c r="G809" t="s">
        <v>29</v>
      </c>
      <c r="H809" t="s">
        <v>30</v>
      </c>
      <c r="I809" s="1">
        <v>44474</v>
      </c>
      <c r="J809" s="1">
        <v>45076</v>
      </c>
      <c r="K809" s="11">
        <f>+Excel_519CONDOR[[#This Row],[Fx.r]]</f>
        <v>45076</v>
      </c>
      <c r="L809" s="1">
        <v>44648</v>
      </c>
      <c r="M809" s="1"/>
      <c r="N809" s="1">
        <v>45106</v>
      </c>
      <c r="O809" s="1">
        <v>45155</v>
      </c>
      <c r="P809" s="1" t="s">
        <v>24</v>
      </c>
      <c r="Q809" t="s">
        <v>24</v>
      </c>
      <c r="R809" t="s">
        <v>25</v>
      </c>
      <c r="S809" t="s">
        <v>3642</v>
      </c>
      <c r="T809" s="5">
        <v>696.33200029778482</v>
      </c>
      <c r="U809" s="5">
        <v>76.589997529983521</v>
      </c>
      <c r="V809" s="5">
        <v>43.95999957062304</v>
      </c>
      <c r="W809" s="5">
        <v>816.88199739839138</v>
      </c>
      <c r="X809" s="6">
        <f>+Excel_519CONDOR[[#This Row],[Ptos.Total]]-Excel_519CONDOR[[#This Row],[Ptos.PO]]</f>
        <v>-232.94952857160865</v>
      </c>
      <c r="Y809" s="6">
        <v>1049.83152597</v>
      </c>
      <c r="Z809" s="6">
        <v>1049.8315559999996</v>
      </c>
      <c r="AA809" s="5">
        <f>+Excel_519CONDOR[[#This Row],[Ptos.Total]]-Excel_519CONDOR[[#This Row],[Ptos.Nilo]]</f>
        <v>-232.94955860160826</v>
      </c>
      <c r="AB809"/>
      <c r="AC809"/>
      <c r="AD809"/>
      <c r="AE809"/>
      <c r="AF809"/>
      <c r="AG809"/>
      <c r="AH809"/>
      <c r="AI809"/>
    </row>
    <row r="810" spans="1:35" x14ac:dyDescent="0.25">
      <c r="A810" t="s">
        <v>391</v>
      </c>
      <c r="B810" t="s">
        <v>79</v>
      </c>
      <c r="C810" t="s">
        <v>392</v>
      </c>
      <c r="D810" t="s">
        <v>917</v>
      </c>
      <c r="E810">
        <v>1957851</v>
      </c>
      <c r="F810" t="s">
        <v>432</v>
      </c>
      <c r="G810" t="s">
        <v>70</v>
      </c>
      <c r="H810" t="s">
        <v>71</v>
      </c>
      <c r="I810" s="1">
        <v>44474</v>
      </c>
      <c r="J810" s="1">
        <v>44475</v>
      </c>
      <c r="K810" s="11">
        <f>+Excel_519CONDOR[[#This Row],[Fx.r]]</f>
        <v>44475</v>
      </c>
      <c r="L810" s="1">
        <v>44760</v>
      </c>
      <c r="M810" s="1"/>
      <c r="N810" s="1">
        <v>44831</v>
      </c>
      <c r="O810" s="1">
        <v>44855</v>
      </c>
      <c r="P810" s="1" t="s">
        <v>24</v>
      </c>
      <c r="Q810" t="s">
        <v>24</v>
      </c>
      <c r="R810" t="s">
        <v>25</v>
      </c>
      <c r="S810" t="s">
        <v>3648</v>
      </c>
      <c r="T810" s="5">
        <v>56.370000921189785</v>
      </c>
      <c r="U810" s="5">
        <v>12.029999613761902</v>
      </c>
      <c r="V810" s="5">
        <v>12.050000190734863</v>
      </c>
      <c r="W810" s="5">
        <v>80.45000072568655</v>
      </c>
      <c r="X810" s="6">
        <f>+Excel_519CONDOR[[#This Row],[Ptos.Total]]-Excel_519CONDOR[[#This Row],[Ptos.PO]]</f>
        <v>71.979413725686555</v>
      </c>
      <c r="Y810" s="6">
        <v>8.4705869999999983</v>
      </c>
      <c r="Z810" s="6">
        <v>8.4705870000000001</v>
      </c>
      <c r="AA810" s="5">
        <f>+Excel_519CONDOR[[#This Row],[Ptos.Total]]-Excel_519CONDOR[[#This Row],[Ptos.Nilo]]</f>
        <v>71.979413725686555</v>
      </c>
      <c r="AB810"/>
      <c r="AC810"/>
      <c r="AD810"/>
      <c r="AE810"/>
      <c r="AF810"/>
      <c r="AG810"/>
      <c r="AH810"/>
      <c r="AI810"/>
    </row>
    <row r="811" spans="1:35" x14ac:dyDescent="0.25">
      <c r="A811" t="s">
        <v>391</v>
      </c>
      <c r="B811" t="s">
        <v>79</v>
      </c>
      <c r="C811" t="s">
        <v>392</v>
      </c>
      <c r="D811" t="s">
        <v>918</v>
      </c>
      <c r="E811">
        <v>1957850</v>
      </c>
      <c r="F811" t="s">
        <v>142</v>
      </c>
      <c r="G811" t="s">
        <v>29</v>
      </c>
      <c r="H811" t="s">
        <v>30</v>
      </c>
      <c r="I811" s="1">
        <v>44474</v>
      </c>
      <c r="J811" s="1">
        <v>44475</v>
      </c>
      <c r="K811" s="11">
        <f>+Excel_519CONDOR[[#This Row],[Fx.r]]</f>
        <v>44475</v>
      </c>
      <c r="L811" s="1">
        <v>44483</v>
      </c>
      <c r="M811" s="1"/>
      <c r="N811" s="1">
        <v>44620</v>
      </c>
      <c r="O811" s="1">
        <v>44629</v>
      </c>
      <c r="P811" s="1" t="s">
        <v>24</v>
      </c>
      <c r="Q811" t="s">
        <v>24</v>
      </c>
      <c r="R811" t="s">
        <v>25</v>
      </c>
      <c r="S811" t="s">
        <v>3642</v>
      </c>
      <c r="T811" s="5">
        <v>27.770000457763672</v>
      </c>
      <c r="U811" s="5">
        <v>4.0099998712539673</v>
      </c>
      <c r="V811" s="5">
        <v>5.7300000190734863</v>
      </c>
      <c r="W811" s="5">
        <v>37.510000348091125</v>
      </c>
      <c r="X811" s="6">
        <f>+Excel_519CONDOR[[#This Row],[Ptos.Total]]-Excel_519CONDOR[[#This Row],[Ptos.PO]]</f>
        <v>-50.93847165190887</v>
      </c>
      <c r="Y811" s="6">
        <v>88.448471999999995</v>
      </c>
      <c r="Z811" s="6">
        <v>88.448471999999981</v>
      </c>
      <c r="AA811" s="5">
        <f>+Excel_519CONDOR[[#This Row],[Ptos.Total]]-Excel_519CONDOR[[#This Row],[Ptos.Nilo]]</f>
        <v>-50.938471651908856</v>
      </c>
      <c r="AB811"/>
      <c r="AC811"/>
      <c r="AD811"/>
      <c r="AE811"/>
      <c r="AF811"/>
      <c r="AG811"/>
      <c r="AH811"/>
      <c r="AI811"/>
    </row>
    <row r="812" spans="1:35" x14ac:dyDescent="0.25">
      <c r="A812" t="s">
        <v>391</v>
      </c>
      <c r="B812" t="s">
        <v>79</v>
      </c>
      <c r="C812" t="s">
        <v>392</v>
      </c>
      <c r="D812" t="s">
        <v>919</v>
      </c>
      <c r="E812">
        <v>1959557</v>
      </c>
      <c r="F812" t="s">
        <v>121</v>
      </c>
      <c r="G812" t="s">
        <v>22</v>
      </c>
      <c r="H812" t="s">
        <v>23</v>
      </c>
      <c r="I812" s="1">
        <v>44572</v>
      </c>
      <c r="J812" s="1">
        <v>44582</v>
      </c>
      <c r="K812" s="11">
        <f>+Excel_519CONDOR[[#This Row],[Fx.r]]</f>
        <v>44582</v>
      </c>
      <c r="L812" s="1">
        <v>44704</v>
      </c>
      <c r="M812" s="1"/>
      <c r="N812" s="1">
        <v>44749</v>
      </c>
      <c r="O812" s="1">
        <v>44763</v>
      </c>
      <c r="P812" s="1" t="s">
        <v>24</v>
      </c>
      <c r="Q812" t="s">
        <v>24</v>
      </c>
      <c r="R812" t="s">
        <v>25</v>
      </c>
      <c r="S812" t="s">
        <v>3646</v>
      </c>
      <c r="T812" s="5">
        <v>100.66000029072165</v>
      </c>
      <c r="U812" s="5">
        <v>4.4099998474121094</v>
      </c>
      <c r="V812" s="5">
        <v>17.181899878936264</v>
      </c>
      <c r="W812" s="5">
        <v>122.25190001707003</v>
      </c>
      <c r="X812" s="6">
        <f>+Excel_519CONDOR[[#This Row],[Ptos.Total]]-Excel_519CONDOR[[#This Row],[Ptos.PO]]</f>
        <v>4.1623000170700379</v>
      </c>
      <c r="Y812" s="6">
        <v>118.08959999999999</v>
      </c>
      <c r="Z812" s="6">
        <v>118.08959999999998</v>
      </c>
      <c r="AA812" s="5">
        <f>+Excel_519CONDOR[[#This Row],[Ptos.Total]]-Excel_519CONDOR[[#This Row],[Ptos.Nilo]]</f>
        <v>4.1623000170700521</v>
      </c>
      <c r="AB812"/>
      <c r="AC812"/>
      <c r="AD812"/>
      <c r="AE812"/>
      <c r="AF812"/>
      <c r="AG812"/>
      <c r="AH812"/>
      <c r="AI812"/>
    </row>
    <row r="813" spans="1:35" x14ac:dyDescent="0.25">
      <c r="A813" t="s">
        <v>391</v>
      </c>
      <c r="B813" t="s">
        <v>79</v>
      </c>
      <c r="C813" t="s">
        <v>392</v>
      </c>
      <c r="D813" t="s">
        <v>920</v>
      </c>
      <c r="E813">
        <v>1957700</v>
      </c>
      <c r="F813" t="s">
        <v>121</v>
      </c>
      <c r="G813" t="s">
        <v>22</v>
      </c>
      <c r="H813" t="s">
        <v>23</v>
      </c>
      <c r="I813" s="1">
        <v>44572</v>
      </c>
      <c r="J813" s="1">
        <v>44574</v>
      </c>
      <c r="K813" s="11">
        <f>+Excel_519CONDOR[[#This Row],[Fx.r]]</f>
        <v>44574</v>
      </c>
      <c r="L813" s="1">
        <v>44708</v>
      </c>
      <c r="M813" s="1"/>
      <c r="N813" s="1">
        <v>44985</v>
      </c>
      <c r="O813" s="1">
        <v>45014</v>
      </c>
      <c r="P813" s="1" t="s">
        <v>24</v>
      </c>
      <c r="Q813" t="s">
        <v>24</v>
      </c>
      <c r="R813" t="s">
        <v>24</v>
      </c>
      <c r="S813" t="s">
        <v>3637</v>
      </c>
      <c r="T813" s="5">
        <v>236.97600137287378</v>
      </c>
      <c r="U813" s="5">
        <v>36.789998829364777</v>
      </c>
      <c r="V813" s="5">
        <v>20.659999633207917</v>
      </c>
      <c r="W813" s="5">
        <v>294.42599983544648</v>
      </c>
      <c r="X813" s="6">
        <f>+Excel_519CONDOR[[#This Row],[Ptos.Total]]-Excel_519CONDOR[[#This Row],[Ptos.PO]]</f>
        <v>89.133429835446464</v>
      </c>
      <c r="Y813" s="6">
        <v>205.29257000000001</v>
      </c>
      <c r="Z813" s="6">
        <v>205.2925700000001</v>
      </c>
      <c r="AA813" s="5">
        <f>+Excel_519CONDOR[[#This Row],[Ptos.Total]]-Excel_519CONDOR[[#This Row],[Ptos.Nilo]]</f>
        <v>89.133429835446378</v>
      </c>
      <c r="AB813"/>
      <c r="AC813"/>
      <c r="AD813"/>
      <c r="AE813"/>
      <c r="AF813"/>
      <c r="AG813"/>
      <c r="AH813"/>
      <c r="AI813"/>
    </row>
    <row r="814" spans="1:35" x14ac:dyDescent="0.25">
      <c r="A814" t="s">
        <v>391</v>
      </c>
      <c r="B814" t="s">
        <v>79</v>
      </c>
      <c r="C814" t="s">
        <v>392</v>
      </c>
      <c r="D814" t="s">
        <v>921</v>
      </c>
      <c r="E814">
        <v>1955876</v>
      </c>
      <c r="F814" t="s">
        <v>121</v>
      </c>
      <c r="G814" t="s">
        <v>22</v>
      </c>
      <c r="H814" t="s">
        <v>23</v>
      </c>
      <c r="I814" s="1">
        <v>44572</v>
      </c>
      <c r="J814" s="1">
        <v>44565</v>
      </c>
      <c r="K814" s="11">
        <f>+Excel_519CONDOR[[#This Row],[Fx.r]]</f>
        <v>44565</v>
      </c>
      <c r="L814" s="1">
        <v>44648</v>
      </c>
      <c r="M814" s="1"/>
      <c r="N814" s="1">
        <v>44685</v>
      </c>
      <c r="O814" s="1">
        <v>44707</v>
      </c>
      <c r="P814" s="1" t="s">
        <v>25</v>
      </c>
      <c r="Q814" t="s">
        <v>24</v>
      </c>
      <c r="R814" t="s">
        <v>24</v>
      </c>
      <c r="S814" t="s">
        <v>3641</v>
      </c>
      <c r="T814" s="5">
        <v>88.099999835714698</v>
      </c>
      <c r="U814" s="5">
        <v>12.729999601840973</v>
      </c>
      <c r="V814" s="5">
        <v>10.888000042185183</v>
      </c>
      <c r="W814" s="5">
        <v>111.71799947974085</v>
      </c>
      <c r="X814" s="6">
        <f>+Excel_519CONDOR[[#This Row],[Ptos.Total]]-Excel_519CONDOR[[#This Row],[Ptos.PO]]</f>
        <v>38.132544479740872</v>
      </c>
      <c r="Y814" s="6">
        <v>73.585454999999982</v>
      </c>
      <c r="Z814" s="6">
        <v>73.585454999999996</v>
      </c>
      <c r="AA814" s="5">
        <f>+Excel_519CONDOR[[#This Row],[Ptos.Total]]-Excel_519CONDOR[[#This Row],[Ptos.Nilo]]</f>
        <v>38.132544479740858</v>
      </c>
      <c r="AB814"/>
      <c r="AC814"/>
      <c r="AD814"/>
      <c r="AE814"/>
      <c r="AF814"/>
      <c r="AG814"/>
      <c r="AH814"/>
      <c r="AI814"/>
    </row>
    <row r="815" spans="1:35" x14ac:dyDescent="0.25">
      <c r="A815" t="s">
        <v>391</v>
      </c>
      <c r="B815" t="s">
        <v>79</v>
      </c>
      <c r="C815" t="s">
        <v>392</v>
      </c>
      <c r="D815" t="s">
        <v>922</v>
      </c>
      <c r="E815">
        <v>1955867</v>
      </c>
      <c r="F815" t="s">
        <v>121</v>
      </c>
      <c r="G815" t="s">
        <v>22</v>
      </c>
      <c r="H815" t="s">
        <v>23</v>
      </c>
      <c r="I815" s="1">
        <v>44566</v>
      </c>
      <c r="J815" s="1">
        <v>44564</v>
      </c>
      <c r="K815" s="11">
        <f>+Excel_519CONDOR[[#This Row],[Fx.r]]</f>
        <v>44564</v>
      </c>
      <c r="L815" s="1">
        <v>44657</v>
      </c>
      <c r="M815" s="1"/>
      <c r="N815" s="1">
        <v>44861</v>
      </c>
      <c r="O815" s="1">
        <v>44888</v>
      </c>
      <c r="P815" s="1" t="s">
        <v>24</v>
      </c>
      <c r="Q815" t="s">
        <v>24</v>
      </c>
      <c r="R815" t="s">
        <v>24</v>
      </c>
      <c r="S815" t="s">
        <v>3641</v>
      </c>
      <c r="T815" s="5">
        <v>95.620000012218952</v>
      </c>
      <c r="U815" s="5">
        <v>16.73999947309494</v>
      </c>
      <c r="V815" s="5">
        <v>11.0905999752745</v>
      </c>
      <c r="W815" s="5">
        <v>123.45059946058839</v>
      </c>
      <c r="X815" s="6">
        <f>+Excel_519CONDOR[[#This Row],[Ptos.Total]]-Excel_519CONDOR[[#This Row],[Ptos.PO]]</f>
        <v>50.213411808288399</v>
      </c>
      <c r="Y815" s="6">
        <v>73.237187652299994</v>
      </c>
      <c r="Z815" s="6">
        <v>73.237121000000016</v>
      </c>
      <c r="AA815" s="5">
        <f>+Excel_519CONDOR[[#This Row],[Ptos.Total]]-Excel_519CONDOR[[#This Row],[Ptos.Nilo]]</f>
        <v>50.213478460588377</v>
      </c>
      <c r="AB815"/>
      <c r="AC815"/>
      <c r="AD815"/>
      <c r="AE815"/>
      <c r="AF815"/>
      <c r="AG815"/>
      <c r="AH815"/>
      <c r="AI815"/>
    </row>
    <row r="816" spans="1:35" x14ac:dyDescent="0.25">
      <c r="A816" t="s">
        <v>391</v>
      </c>
      <c r="B816" t="s">
        <v>79</v>
      </c>
      <c r="C816" t="s">
        <v>392</v>
      </c>
      <c r="D816" t="s">
        <v>923</v>
      </c>
      <c r="E816">
        <v>1939052</v>
      </c>
      <c r="F816" t="s">
        <v>297</v>
      </c>
      <c r="G816" t="s">
        <v>22</v>
      </c>
      <c r="H816" t="s">
        <v>23</v>
      </c>
      <c r="I816" s="1">
        <v>44470</v>
      </c>
      <c r="J816" s="1">
        <v>44686</v>
      </c>
      <c r="K816" s="11">
        <f>+Excel_519CONDOR[[#This Row],[Fx.r]]</f>
        <v>44686</v>
      </c>
      <c r="L816" s="1">
        <v>44595</v>
      </c>
      <c r="M816" s="1"/>
      <c r="N816" s="1">
        <v>44773</v>
      </c>
      <c r="O816" s="1">
        <v>44811</v>
      </c>
      <c r="P816" s="1" t="s">
        <v>24</v>
      </c>
      <c r="Q816" t="s">
        <v>24</v>
      </c>
      <c r="R816" t="s">
        <v>25</v>
      </c>
      <c r="S816" t="s">
        <v>3644</v>
      </c>
      <c r="T816" s="5">
        <v>328.37000086158514</v>
      </c>
      <c r="U816" s="5">
        <v>407.04998797178268</v>
      </c>
      <c r="V816" s="5">
        <v>0</v>
      </c>
      <c r="W816" s="5">
        <v>735.41998883336782</v>
      </c>
      <c r="X816" s="6">
        <f>+Excel_519CONDOR[[#This Row],[Ptos.Total]]-Excel_519CONDOR[[#This Row],[Ptos.PO]]</f>
        <v>300.43084088336769</v>
      </c>
      <c r="Y816" s="6">
        <v>434.98914795000013</v>
      </c>
      <c r="Z816" s="6">
        <v>434.98919800000039</v>
      </c>
      <c r="AA816" s="5">
        <f>+Excel_519CONDOR[[#This Row],[Ptos.Total]]-Excel_519CONDOR[[#This Row],[Ptos.Nilo]]</f>
        <v>300.43079083336744</v>
      </c>
      <c r="AB816"/>
      <c r="AC816"/>
      <c r="AD816"/>
      <c r="AE816"/>
      <c r="AF816"/>
      <c r="AG816"/>
      <c r="AH816"/>
      <c r="AI816"/>
    </row>
    <row r="817" spans="1:35" x14ac:dyDescent="0.25">
      <c r="A817" t="s">
        <v>391</v>
      </c>
      <c r="B817" t="s">
        <v>79</v>
      </c>
      <c r="C817" t="s">
        <v>392</v>
      </c>
      <c r="D817" t="s">
        <v>924</v>
      </c>
      <c r="E817">
        <v>8243464</v>
      </c>
      <c r="F817" t="s">
        <v>367</v>
      </c>
      <c r="G817" t="s">
        <v>22</v>
      </c>
      <c r="H817" t="s">
        <v>23</v>
      </c>
      <c r="I817" s="1"/>
      <c r="J817" s="1">
        <v>44480</v>
      </c>
      <c r="K817" s="11">
        <f>+Excel_519CONDOR[[#This Row],[Fx.r]]</f>
        <v>44480</v>
      </c>
      <c r="L817" s="1">
        <v>44621</v>
      </c>
      <c r="M817" s="1"/>
      <c r="N817" s="1">
        <v>44847</v>
      </c>
      <c r="O817" s="1">
        <v>44851</v>
      </c>
      <c r="P817" s="1" t="s">
        <v>24</v>
      </c>
      <c r="Q817" t="s">
        <v>24</v>
      </c>
      <c r="R817" t="s">
        <v>25</v>
      </c>
      <c r="S817" t="s">
        <v>3631</v>
      </c>
      <c r="T817" s="5">
        <v>1542.4858533620718</v>
      </c>
      <c r="U817" s="5">
        <v>0</v>
      </c>
      <c r="V817" s="5">
        <v>0</v>
      </c>
      <c r="W817" s="5">
        <v>1542.4858533620718</v>
      </c>
      <c r="X817" s="6">
        <f>+Excel_519CONDOR[[#This Row],[Ptos.Total]]-Excel_519CONDOR[[#This Row],[Ptos.PO]]</f>
        <v>-668.0591716379281</v>
      </c>
      <c r="Y817" s="6">
        <v>2210.5450249999999</v>
      </c>
      <c r="Z817" s="6">
        <v>2210.6837399999999</v>
      </c>
      <c r="AA817" s="5">
        <f>+Excel_519CONDOR[[#This Row],[Ptos.Total]]-Excel_519CONDOR[[#This Row],[Ptos.Nilo]]</f>
        <v>-668.19788663792815</v>
      </c>
      <c r="AB817"/>
      <c r="AC817"/>
      <c r="AD817"/>
      <c r="AE817"/>
      <c r="AF817"/>
      <c r="AG817"/>
      <c r="AH817"/>
      <c r="AI817"/>
    </row>
    <row r="818" spans="1:35" x14ac:dyDescent="0.25">
      <c r="A818" t="s">
        <v>391</v>
      </c>
      <c r="B818" t="s">
        <v>79</v>
      </c>
      <c r="C818" t="s">
        <v>392</v>
      </c>
      <c r="D818" t="s">
        <v>925</v>
      </c>
      <c r="E818">
        <v>1959086</v>
      </c>
      <c r="F818" t="s">
        <v>730</v>
      </c>
      <c r="G818" t="s">
        <v>70</v>
      </c>
      <c r="H818" t="s">
        <v>70</v>
      </c>
      <c r="I818" s="1"/>
      <c r="J818" s="1"/>
      <c r="K818" s="11">
        <f>+Excel_519CONDOR[[#This Row],[Fx.r]]</f>
        <v>0</v>
      </c>
      <c r="M818" s="1"/>
      <c r="O818" s="1"/>
      <c r="P818" s="1" t="s">
        <v>24</v>
      </c>
      <c r="Q818" t="s">
        <v>25</v>
      </c>
      <c r="R818" t="s">
        <v>24</v>
      </c>
      <c r="S818" t="s">
        <v>25</v>
      </c>
      <c r="T818" s="5">
        <v>0</v>
      </c>
      <c r="U818" s="5">
        <v>0</v>
      </c>
      <c r="V818" s="5">
        <v>0</v>
      </c>
      <c r="W818" s="5">
        <v>0</v>
      </c>
      <c r="X818" s="6">
        <f>+Excel_519CONDOR[[#This Row],[Ptos.Total]]-Excel_519CONDOR[[#This Row],[Ptos.PO]]</f>
        <v>0</v>
      </c>
      <c r="Y818" s="6">
        <v>0</v>
      </c>
      <c r="Z818" s="6">
        <v>0</v>
      </c>
      <c r="AA818" s="5">
        <f>+Excel_519CONDOR[[#This Row],[Ptos.Total]]-Excel_519CONDOR[[#This Row],[Ptos.Nilo]]</f>
        <v>0</v>
      </c>
      <c r="AB818"/>
      <c r="AC818"/>
      <c r="AD818"/>
      <c r="AE818"/>
      <c r="AF818"/>
      <c r="AG818"/>
      <c r="AH818"/>
      <c r="AI818"/>
    </row>
    <row r="819" spans="1:35" x14ac:dyDescent="0.25">
      <c r="A819" t="s">
        <v>391</v>
      </c>
      <c r="B819" t="s">
        <v>79</v>
      </c>
      <c r="C819" t="s">
        <v>392</v>
      </c>
      <c r="D819" t="s">
        <v>926</v>
      </c>
      <c r="E819">
        <v>8218042</v>
      </c>
      <c r="F819" t="s">
        <v>470</v>
      </c>
      <c r="G819" t="s">
        <v>22</v>
      </c>
      <c r="H819" t="s">
        <v>23</v>
      </c>
      <c r="I819" s="1">
        <v>44475</v>
      </c>
      <c r="J819" s="1">
        <v>44701</v>
      </c>
      <c r="K819" s="11">
        <f>+Excel_519CONDOR[[#This Row],[Fx.r]]</f>
        <v>44701</v>
      </c>
      <c r="L819" s="1">
        <v>44760</v>
      </c>
      <c r="M819" s="1"/>
      <c r="N819" s="1">
        <v>44985</v>
      </c>
      <c r="O819" s="1">
        <v>45009</v>
      </c>
      <c r="P819" s="1" t="s">
        <v>24</v>
      </c>
      <c r="Q819" t="s">
        <v>24</v>
      </c>
      <c r="R819" t="s">
        <v>25</v>
      </c>
      <c r="S819" t="s">
        <v>3641</v>
      </c>
      <c r="T819" s="5">
        <v>1101.5844873860478</v>
      </c>
      <c r="U819" s="5">
        <v>51.823998719453812</v>
      </c>
      <c r="V819" s="5">
        <v>4.179999828338623</v>
      </c>
      <c r="W819" s="5">
        <v>1157.5884859338403</v>
      </c>
      <c r="X819" s="6">
        <f>+Excel_519CONDOR[[#This Row],[Ptos.Total]]-Excel_519CONDOR[[#This Row],[Ptos.PO]]</f>
        <v>-298.89709906615985</v>
      </c>
      <c r="Y819" s="6">
        <v>1456.4855850000001</v>
      </c>
      <c r="Z819" s="6">
        <v>1456.4855849999981</v>
      </c>
      <c r="AA819" s="5">
        <f>+Excel_519CONDOR[[#This Row],[Ptos.Total]]-Excel_519CONDOR[[#This Row],[Ptos.Nilo]]</f>
        <v>-298.89709906615781</v>
      </c>
      <c r="AB819"/>
      <c r="AC819"/>
      <c r="AD819"/>
      <c r="AE819"/>
      <c r="AF819"/>
      <c r="AG819"/>
      <c r="AH819"/>
      <c r="AI819"/>
    </row>
    <row r="820" spans="1:35" x14ac:dyDescent="0.25">
      <c r="A820" t="s">
        <v>391</v>
      </c>
      <c r="B820" t="s">
        <v>79</v>
      </c>
      <c r="C820" t="s">
        <v>392</v>
      </c>
      <c r="D820" t="s">
        <v>927</v>
      </c>
      <c r="E820">
        <v>1967080</v>
      </c>
      <c r="F820" t="s">
        <v>928</v>
      </c>
      <c r="G820" t="s">
        <v>29</v>
      </c>
      <c r="H820" t="s">
        <v>30</v>
      </c>
      <c r="I820" s="1"/>
      <c r="J820" s="1">
        <v>45362</v>
      </c>
      <c r="K820" s="11">
        <f>+Excel_519CONDOR[[#This Row],[Fx.r]]</f>
        <v>45362</v>
      </c>
      <c r="L820" s="1">
        <v>45149</v>
      </c>
      <c r="M820" s="1"/>
      <c r="N820" s="1">
        <v>45638</v>
      </c>
      <c r="O820" s="1">
        <v>45674</v>
      </c>
      <c r="P820" s="1" t="s">
        <v>24</v>
      </c>
      <c r="Q820" t="s">
        <v>24</v>
      </c>
      <c r="R820" t="s">
        <v>25</v>
      </c>
      <c r="S820" t="s">
        <v>3642</v>
      </c>
      <c r="T820" s="5">
        <v>91.090000785887241</v>
      </c>
      <c r="U820" s="5">
        <v>0</v>
      </c>
      <c r="V820" s="5">
        <v>0</v>
      </c>
      <c r="W820" s="5">
        <v>91.090000785887241</v>
      </c>
      <c r="X820" s="6">
        <f>+Excel_519CONDOR[[#This Row],[Ptos.Total]]-Excel_519CONDOR[[#This Row],[Ptos.PO]]</f>
        <v>-358.96599921411268</v>
      </c>
      <c r="Y820" s="6">
        <v>450.05599999999993</v>
      </c>
      <c r="Z820" s="6">
        <v>450.055159</v>
      </c>
      <c r="AA820" s="5">
        <f>+Excel_519CONDOR[[#This Row],[Ptos.Total]]-Excel_519CONDOR[[#This Row],[Ptos.Nilo]]</f>
        <v>-358.96515821411276</v>
      </c>
      <c r="AB820"/>
      <c r="AC820"/>
      <c r="AD820"/>
      <c r="AE820"/>
      <c r="AF820"/>
      <c r="AG820"/>
      <c r="AH820"/>
      <c r="AI820"/>
    </row>
    <row r="821" spans="1:35" x14ac:dyDescent="0.25">
      <c r="A821" t="s">
        <v>391</v>
      </c>
      <c r="B821" t="s">
        <v>79</v>
      </c>
      <c r="C821" t="s">
        <v>392</v>
      </c>
      <c r="D821" t="s">
        <v>929</v>
      </c>
      <c r="E821">
        <v>1969049</v>
      </c>
      <c r="F821" t="s">
        <v>121</v>
      </c>
      <c r="G821" t="s">
        <v>22</v>
      </c>
      <c r="H821" t="s">
        <v>23</v>
      </c>
      <c r="I821" s="1">
        <v>44572</v>
      </c>
      <c r="J821" s="1">
        <v>44605</v>
      </c>
      <c r="K821" s="11">
        <f>+Excel_519CONDOR[[#This Row],[Fx.r]]</f>
        <v>44605</v>
      </c>
      <c r="L821" s="1">
        <v>44704</v>
      </c>
      <c r="M821" s="1"/>
      <c r="N821" s="1">
        <v>44720</v>
      </c>
      <c r="O821" s="1">
        <v>44749</v>
      </c>
      <c r="P821" s="1" t="s">
        <v>24</v>
      </c>
      <c r="Q821" t="s">
        <v>24</v>
      </c>
      <c r="R821" t="s">
        <v>24</v>
      </c>
      <c r="S821" t="s">
        <v>3641</v>
      </c>
      <c r="T821" s="5">
        <v>14.640000101178885</v>
      </c>
      <c r="U821" s="5">
        <v>4.7099998593330383</v>
      </c>
      <c r="V821" s="5">
        <v>4.9879999949485061</v>
      </c>
      <c r="W821" s="5">
        <v>24.337999955460429</v>
      </c>
      <c r="X821" s="6">
        <f>+Excel_519CONDOR[[#This Row],[Ptos.Total]]-Excel_519CONDOR[[#This Row],[Ptos.PO]]</f>
        <v>-17.191450044539575</v>
      </c>
      <c r="Y821" s="6">
        <v>41.529450000000004</v>
      </c>
      <c r="Z821" s="6">
        <v>41.52944999999999</v>
      </c>
      <c r="AA821" s="5">
        <f>+Excel_519CONDOR[[#This Row],[Ptos.Total]]-Excel_519CONDOR[[#This Row],[Ptos.Nilo]]</f>
        <v>-17.191450044539561</v>
      </c>
      <c r="AB821"/>
      <c r="AC821"/>
      <c r="AD821"/>
      <c r="AE821"/>
      <c r="AF821"/>
      <c r="AG821"/>
      <c r="AH821"/>
      <c r="AI821"/>
    </row>
    <row r="822" spans="1:35" x14ac:dyDescent="0.25">
      <c r="A822" t="s">
        <v>391</v>
      </c>
      <c r="B822" t="s">
        <v>79</v>
      </c>
      <c r="C822" t="s">
        <v>392</v>
      </c>
      <c r="D822" t="s">
        <v>930</v>
      </c>
      <c r="E822">
        <v>1969515</v>
      </c>
      <c r="F822" t="s">
        <v>142</v>
      </c>
      <c r="G822" t="s">
        <v>29</v>
      </c>
      <c r="H822" t="s">
        <v>30</v>
      </c>
      <c r="I822" s="1">
        <v>44572</v>
      </c>
      <c r="J822" s="1">
        <v>44573</v>
      </c>
      <c r="K822" s="11">
        <f>+Excel_519CONDOR[[#This Row],[Fx.r]]</f>
        <v>44573</v>
      </c>
      <c r="L822" s="1">
        <v>44672</v>
      </c>
      <c r="M822" s="1"/>
      <c r="N822" s="1">
        <v>44715</v>
      </c>
      <c r="O822" s="1">
        <v>44733</v>
      </c>
      <c r="P822" s="1" t="s">
        <v>24</v>
      </c>
      <c r="Q822" t="s">
        <v>24</v>
      </c>
      <c r="R822" t="s">
        <v>25</v>
      </c>
      <c r="S822" t="s">
        <v>3641</v>
      </c>
      <c r="T822" s="5">
        <v>30.92000013589859</v>
      </c>
      <c r="U822" s="5">
        <v>4.4099998474121094</v>
      </c>
      <c r="V822" s="5">
        <v>12.723300018087777</v>
      </c>
      <c r="W822" s="5">
        <v>48.053300001398476</v>
      </c>
      <c r="X822" s="6">
        <f>+Excel_519CONDOR[[#This Row],[Ptos.Total]]-Excel_519CONDOR[[#This Row],[Ptos.PO]]</f>
        <v>-0.75757499860152677</v>
      </c>
      <c r="Y822" s="6">
        <v>48.810875000000003</v>
      </c>
      <c r="Z822" s="6">
        <v>48.81087500000001</v>
      </c>
      <c r="AA822" s="5">
        <f>+Excel_519CONDOR[[#This Row],[Ptos.Total]]-Excel_519CONDOR[[#This Row],[Ptos.Nilo]]</f>
        <v>-0.75757499860153388</v>
      </c>
      <c r="AB822"/>
      <c r="AC822"/>
      <c r="AD822"/>
      <c r="AE822"/>
      <c r="AF822"/>
      <c r="AG822"/>
      <c r="AH822"/>
      <c r="AI822"/>
    </row>
    <row r="823" spans="1:35" x14ac:dyDescent="0.25">
      <c r="A823" t="s">
        <v>391</v>
      </c>
      <c r="B823" t="s">
        <v>79</v>
      </c>
      <c r="C823" t="s">
        <v>392</v>
      </c>
      <c r="D823" t="s">
        <v>931</v>
      </c>
      <c r="E823">
        <v>1966505</v>
      </c>
      <c r="F823" t="s">
        <v>737</v>
      </c>
      <c r="G823" t="s">
        <v>29</v>
      </c>
      <c r="H823" t="s">
        <v>30</v>
      </c>
      <c r="I823" s="1">
        <v>44572</v>
      </c>
      <c r="J823" s="1">
        <v>44865</v>
      </c>
      <c r="K823" s="11">
        <f>+Excel_519CONDOR[[#This Row],[Fx.r]]</f>
        <v>44865</v>
      </c>
      <c r="L823" s="1">
        <v>44711</v>
      </c>
      <c r="M823" s="1"/>
      <c r="N823" s="1">
        <v>44865</v>
      </c>
      <c r="O823" s="1">
        <v>44888</v>
      </c>
      <c r="P823" s="1" t="s">
        <v>24</v>
      </c>
      <c r="Q823" t="s">
        <v>25</v>
      </c>
      <c r="R823" t="s">
        <v>24</v>
      </c>
      <c r="S823" t="s">
        <v>3641</v>
      </c>
      <c r="T823" s="5">
        <v>89.712000869989396</v>
      </c>
      <c r="U823" s="5">
        <v>36.789998829364777</v>
      </c>
      <c r="V823" s="5">
        <v>16.140700187369433</v>
      </c>
      <c r="W823" s="5">
        <v>142.64269988672362</v>
      </c>
      <c r="X823" s="6">
        <f>+Excel_519CONDOR[[#This Row],[Ptos.Total]]-Excel_519CONDOR[[#This Row],[Ptos.PO]]</f>
        <v>30.505304823323613</v>
      </c>
      <c r="Y823" s="6">
        <v>112.13739506340001</v>
      </c>
      <c r="Z823" s="6">
        <v>112.13744599999998</v>
      </c>
      <c r="AA823" s="5">
        <f>+Excel_519CONDOR[[#This Row],[Ptos.Total]]-Excel_519CONDOR[[#This Row],[Ptos.Nilo]]</f>
        <v>30.505253886723636</v>
      </c>
      <c r="AB823"/>
      <c r="AC823"/>
      <c r="AD823"/>
      <c r="AE823"/>
      <c r="AF823"/>
      <c r="AG823"/>
      <c r="AH823"/>
      <c r="AI823"/>
    </row>
    <row r="824" spans="1:35" x14ac:dyDescent="0.25">
      <c r="A824" t="s">
        <v>391</v>
      </c>
      <c r="B824" t="s">
        <v>79</v>
      </c>
      <c r="C824" t="s">
        <v>392</v>
      </c>
      <c r="D824" t="s">
        <v>932</v>
      </c>
      <c r="E824">
        <v>1966503</v>
      </c>
      <c r="F824" t="s">
        <v>121</v>
      </c>
      <c r="G824" t="s">
        <v>22</v>
      </c>
      <c r="H824" t="s">
        <v>23</v>
      </c>
      <c r="I824" s="1">
        <v>44572</v>
      </c>
      <c r="J824" s="1">
        <v>44605</v>
      </c>
      <c r="K824" s="11">
        <f>+Excel_519CONDOR[[#This Row],[Fx.r]]</f>
        <v>44605</v>
      </c>
      <c r="L824" s="1">
        <v>44704</v>
      </c>
      <c r="M824" s="1"/>
      <c r="N824" s="1">
        <v>44767</v>
      </c>
      <c r="O824" s="1">
        <v>44792</v>
      </c>
      <c r="P824" s="1" t="s">
        <v>24</v>
      </c>
      <c r="Q824" t="s">
        <v>24</v>
      </c>
      <c r="R824" t="s">
        <v>24</v>
      </c>
      <c r="S824" t="s">
        <v>3648</v>
      </c>
      <c r="T824" s="5">
        <v>64.180000577121973</v>
      </c>
      <c r="U824" s="5">
        <v>4.7099998593330383</v>
      </c>
      <c r="V824" s="5">
        <v>8.3763998328208942</v>
      </c>
      <c r="W824" s="5">
        <v>77.266400269275906</v>
      </c>
      <c r="X824" s="6">
        <f>+Excel_519CONDOR[[#This Row],[Ptos.Total]]-Excel_519CONDOR[[#This Row],[Ptos.PO]]</f>
        <v>10.174791269275914</v>
      </c>
      <c r="Y824" s="6">
        <v>67.091608999999991</v>
      </c>
      <c r="Z824" s="6">
        <v>67.091609000000005</v>
      </c>
      <c r="AA824" s="5">
        <f>+Excel_519CONDOR[[#This Row],[Ptos.Total]]-Excel_519CONDOR[[#This Row],[Ptos.Nilo]]</f>
        <v>10.1747912692759</v>
      </c>
      <c r="AB824"/>
      <c r="AC824"/>
      <c r="AD824"/>
      <c r="AE824"/>
      <c r="AF824"/>
      <c r="AG824"/>
      <c r="AH824"/>
      <c r="AI824"/>
    </row>
    <row r="825" spans="1:35" x14ac:dyDescent="0.25">
      <c r="A825" t="s">
        <v>391</v>
      </c>
      <c r="B825" t="s">
        <v>79</v>
      </c>
      <c r="C825" t="s">
        <v>392</v>
      </c>
      <c r="D825" t="s">
        <v>933</v>
      </c>
      <c r="E825">
        <v>1966353</v>
      </c>
      <c r="F825" t="s">
        <v>313</v>
      </c>
      <c r="G825" t="s">
        <v>22</v>
      </c>
      <c r="H825" t="s">
        <v>23</v>
      </c>
      <c r="I825" s="1">
        <v>44572</v>
      </c>
      <c r="J825" s="1">
        <v>45076</v>
      </c>
      <c r="K825" s="11">
        <f>+Excel_519CONDOR[[#This Row],[Fx.r]]</f>
        <v>45076</v>
      </c>
      <c r="L825" s="1">
        <v>44760</v>
      </c>
      <c r="M825" s="1"/>
      <c r="N825" s="1">
        <v>45077</v>
      </c>
      <c r="O825" s="1">
        <v>45125</v>
      </c>
      <c r="P825" s="1" t="s">
        <v>24</v>
      </c>
      <c r="Q825" t="s">
        <v>24</v>
      </c>
      <c r="R825" t="s">
        <v>24</v>
      </c>
      <c r="S825" t="s">
        <v>3642</v>
      </c>
      <c r="T825" s="5">
        <v>379.55999955162406</v>
      </c>
      <c r="U825" s="5">
        <v>185.15999406576157</v>
      </c>
      <c r="V825" s="5">
        <v>36.055300183401243</v>
      </c>
      <c r="W825" s="5">
        <v>600.77529380078681</v>
      </c>
      <c r="X825" s="6">
        <f>+Excel_519CONDOR[[#This Row],[Ptos.Total]]-Excel_519CONDOR[[#This Row],[Ptos.PO]]</f>
        <v>-229.97797783921339</v>
      </c>
      <c r="Y825" s="6">
        <v>830.75327164000021</v>
      </c>
      <c r="Z825" s="6">
        <v>830.75320299999987</v>
      </c>
      <c r="AA825" s="5">
        <f>+Excel_519CONDOR[[#This Row],[Ptos.Total]]-Excel_519CONDOR[[#This Row],[Ptos.Nilo]]</f>
        <v>-229.97790919921306</v>
      </c>
      <c r="AB825"/>
      <c r="AC825"/>
      <c r="AD825"/>
      <c r="AE825"/>
      <c r="AF825"/>
      <c r="AG825"/>
      <c r="AH825"/>
      <c r="AI825"/>
    </row>
    <row r="826" spans="1:35" x14ac:dyDescent="0.25">
      <c r="A826" t="s">
        <v>391</v>
      </c>
      <c r="B826" t="s">
        <v>79</v>
      </c>
      <c r="C826" t="s">
        <v>392</v>
      </c>
      <c r="D826" t="s">
        <v>934</v>
      </c>
      <c r="E826">
        <v>1966349</v>
      </c>
      <c r="F826" t="s">
        <v>121</v>
      </c>
      <c r="G826" t="s">
        <v>22</v>
      </c>
      <c r="H826" t="s">
        <v>23</v>
      </c>
      <c r="I826" s="1">
        <v>44572</v>
      </c>
      <c r="J826" s="1">
        <v>44620</v>
      </c>
      <c r="K826" s="11">
        <f>+Excel_519CONDOR[[#This Row],[Fx.r]]</f>
        <v>44620</v>
      </c>
      <c r="L826" s="1">
        <v>44760</v>
      </c>
      <c r="M826" s="1"/>
      <c r="N826" s="1">
        <v>44818</v>
      </c>
      <c r="O826" s="1">
        <v>44839</v>
      </c>
      <c r="P826" s="1" t="s">
        <v>24</v>
      </c>
      <c r="Q826" t="s">
        <v>24</v>
      </c>
      <c r="R826" t="s">
        <v>24</v>
      </c>
      <c r="S826" t="s">
        <v>3648</v>
      </c>
      <c r="T826" s="5">
        <v>27.569999812170863</v>
      </c>
      <c r="U826" s="5">
        <v>4.7099998593330383</v>
      </c>
      <c r="V826" s="5">
        <v>5.7901999701514839</v>
      </c>
      <c r="W826" s="5">
        <v>38.070199641655385</v>
      </c>
      <c r="X826" s="6">
        <f>+Excel_519CONDOR[[#This Row],[Ptos.Total]]-Excel_519CONDOR[[#This Row],[Ptos.PO]]</f>
        <v>-10.167792358344613</v>
      </c>
      <c r="Y826" s="6">
        <v>48.237991999999998</v>
      </c>
      <c r="Z826" s="6">
        <v>48.237991999999991</v>
      </c>
      <c r="AA826" s="5">
        <f>+Excel_519CONDOR[[#This Row],[Ptos.Total]]-Excel_519CONDOR[[#This Row],[Ptos.Nilo]]</f>
        <v>-10.167792358344606</v>
      </c>
      <c r="AB826"/>
      <c r="AC826"/>
      <c r="AD826"/>
      <c r="AE826"/>
      <c r="AF826"/>
      <c r="AG826"/>
      <c r="AH826"/>
      <c r="AI826"/>
    </row>
    <row r="827" spans="1:35" x14ac:dyDescent="0.25">
      <c r="A827" t="s">
        <v>391</v>
      </c>
      <c r="B827" t="s">
        <v>79</v>
      </c>
      <c r="C827" t="s">
        <v>392</v>
      </c>
      <c r="D827" t="s">
        <v>935</v>
      </c>
      <c r="E827">
        <v>1966344</v>
      </c>
      <c r="F827" t="s">
        <v>297</v>
      </c>
      <c r="G827" t="s">
        <v>22</v>
      </c>
      <c r="H827" t="s">
        <v>23</v>
      </c>
      <c r="I827" s="1">
        <v>44572</v>
      </c>
      <c r="J827" s="1">
        <v>44837</v>
      </c>
      <c r="K827" s="11">
        <f>+Excel_519CONDOR[[#This Row],[Fx.r]]</f>
        <v>44837</v>
      </c>
      <c r="L827" s="1">
        <v>44711</v>
      </c>
      <c r="M827" s="1"/>
      <c r="N827" s="1">
        <v>44837</v>
      </c>
      <c r="O827" s="1">
        <v>44865</v>
      </c>
      <c r="P827" s="1" t="s">
        <v>24</v>
      </c>
      <c r="Q827" t="s">
        <v>24</v>
      </c>
      <c r="R827" t="s">
        <v>24</v>
      </c>
      <c r="S827" t="s">
        <v>3648</v>
      </c>
      <c r="T827" s="5">
        <v>308.83000089973211</v>
      </c>
      <c r="U827" s="5">
        <v>68.869997799396515</v>
      </c>
      <c r="V827" s="5">
        <v>31.161600036436312</v>
      </c>
      <c r="W827" s="5">
        <v>408.86159873556494</v>
      </c>
      <c r="X827" s="6">
        <f>+Excel_519CONDOR[[#This Row],[Ptos.Total]]-Excel_519CONDOR[[#This Row],[Ptos.PO]]</f>
        <v>237.64570773556494</v>
      </c>
      <c r="Y827" s="6">
        <v>171.215891</v>
      </c>
      <c r="Z827" s="6">
        <v>171.21589099999994</v>
      </c>
      <c r="AA827" s="5">
        <f>+Excel_519CONDOR[[#This Row],[Ptos.Total]]-Excel_519CONDOR[[#This Row],[Ptos.Nilo]]</f>
        <v>237.645707735565</v>
      </c>
      <c r="AB827"/>
      <c r="AC827"/>
      <c r="AD827"/>
      <c r="AE827"/>
      <c r="AF827"/>
      <c r="AG827"/>
      <c r="AH827"/>
      <c r="AI827"/>
    </row>
    <row r="828" spans="1:35" x14ac:dyDescent="0.25">
      <c r="A828" t="s">
        <v>391</v>
      </c>
      <c r="B828" t="s">
        <v>79</v>
      </c>
      <c r="C828" t="s">
        <v>392</v>
      </c>
      <c r="D828" t="s">
        <v>936</v>
      </c>
      <c r="E828">
        <v>1966341</v>
      </c>
      <c r="F828" t="s">
        <v>121</v>
      </c>
      <c r="G828" t="s">
        <v>22</v>
      </c>
      <c r="H828" t="s">
        <v>23</v>
      </c>
      <c r="I828" s="1">
        <v>44572</v>
      </c>
      <c r="J828" s="1">
        <v>44623</v>
      </c>
      <c r="K828" s="11">
        <f>+Excel_519CONDOR[[#This Row],[Fx.r]]</f>
        <v>44623</v>
      </c>
      <c r="L828" s="1">
        <v>44643</v>
      </c>
      <c r="M828" s="1"/>
      <c r="N828" s="1">
        <v>44662</v>
      </c>
      <c r="O828" s="1">
        <v>44686</v>
      </c>
      <c r="P828" s="1" t="s">
        <v>24</v>
      </c>
      <c r="Q828" t="s">
        <v>24</v>
      </c>
      <c r="R828" t="s">
        <v>24</v>
      </c>
      <c r="S828" t="s">
        <v>3638</v>
      </c>
      <c r="T828" s="5">
        <v>97.619999790564179</v>
      </c>
      <c r="U828" s="5">
        <v>20.749999344348907</v>
      </c>
      <c r="V828" s="5">
        <v>16.755600144812462</v>
      </c>
      <c r="W828" s="5">
        <v>135.12559927972555</v>
      </c>
      <c r="X828" s="6">
        <f>+Excel_519CONDOR[[#This Row],[Ptos.Total]]-Excel_519CONDOR[[#This Row],[Ptos.PO]]</f>
        <v>23.84765827972555</v>
      </c>
      <c r="Y828" s="6">
        <v>111.277941</v>
      </c>
      <c r="Z828" s="6">
        <v>111.277941</v>
      </c>
      <c r="AA828" s="5">
        <f>+Excel_519CONDOR[[#This Row],[Ptos.Total]]-Excel_519CONDOR[[#This Row],[Ptos.Nilo]]</f>
        <v>23.84765827972555</v>
      </c>
      <c r="AB828"/>
      <c r="AC828"/>
      <c r="AD828"/>
      <c r="AE828"/>
      <c r="AF828"/>
      <c r="AG828"/>
      <c r="AH828"/>
      <c r="AI828"/>
    </row>
    <row r="829" spans="1:35" x14ac:dyDescent="0.25">
      <c r="A829" t="s">
        <v>391</v>
      </c>
      <c r="B829" t="s">
        <v>79</v>
      </c>
      <c r="C829" t="s">
        <v>392</v>
      </c>
      <c r="D829" t="s">
        <v>937</v>
      </c>
      <c r="E829">
        <v>1966499</v>
      </c>
      <c r="F829" t="s">
        <v>121</v>
      </c>
      <c r="G829" t="s">
        <v>22</v>
      </c>
      <c r="H829" t="s">
        <v>23</v>
      </c>
      <c r="I829" s="1">
        <v>44572</v>
      </c>
      <c r="J829" s="1">
        <v>44605</v>
      </c>
      <c r="K829" s="11">
        <f>+Excel_519CONDOR[[#This Row],[Fx.r]]</f>
        <v>44605</v>
      </c>
      <c r="L829" s="1">
        <v>44704</v>
      </c>
      <c r="M829" s="1"/>
      <c r="N829" s="1">
        <v>44768</v>
      </c>
      <c r="O829" s="1">
        <v>44792</v>
      </c>
      <c r="P829" s="1" t="s">
        <v>24</v>
      </c>
      <c r="Q829" t="s">
        <v>24</v>
      </c>
      <c r="R829" t="s">
        <v>24</v>
      </c>
      <c r="S829" t="s">
        <v>3642</v>
      </c>
      <c r="T829" s="5">
        <v>62.050000570714474</v>
      </c>
      <c r="U829" s="5">
        <v>0.69999998807907104</v>
      </c>
      <c r="V829" s="5">
        <v>9.1435999953687173</v>
      </c>
      <c r="W829" s="5">
        <v>71.893600554162262</v>
      </c>
      <c r="X829" s="6">
        <f>+Excel_519CONDOR[[#This Row],[Ptos.Total]]-Excel_519CONDOR[[#This Row],[Ptos.PO]]</f>
        <v>-22.454003445837742</v>
      </c>
      <c r="Y829" s="6">
        <v>94.347604000000004</v>
      </c>
      <c r="Z829" s="6">
        <v>93.957604000000003</v>
      </c>
      <c r="AA829" s="5">
        <f>+Excel_519CONDOR[[#This Row],[Ptos.Total]]-Excel_519CONDOR[[#This Row],[Ptos.Nilo]]</f>
        <v>-22.064003445837741</v>
      </c>
      <c r="AB829"/>
      <c r="AC829"/>
      <c r="AD829"/>
      <c r="AE829"/>
      <c r="AF829"/>
      <c r="AG829"/>
      <c r="AH829"/>
      <c r="AI829"/>
    </row>
    <row r="830" spans="1:35" x14ac:dyDescent="0.25">
      <c r="A830" t="s">
        <v>391</v>
      </c>
      <c r="B830" t="s">
        <v>79</v>
      </c>
      <c r="C830" t="s">
        <v>392</v>
      </c>
      <c r="D830" t="s">
        <v>938</v>
      </c>
      <c r="E830">
        <v>1964102</v>
      </c>
      <c r="F830" t="s">
        <v>746</v>
      </c>
      <c r="G830" t="s">
        <v>22</v>
      </c>
      <c r="H830" t="s">
        <v>23</v>
      </c>
      <c r="I830" s="1">
        <v>44572</v>
      </c>
      <c r="J830" s="1">
        <v>44596</v>
      </c>
      <c r="K830" s="11">
        <f>+Excel_519CONDOR[[#This Row],[Fx.r]]</f>
        <v>44596</v>
      </c>
      <c r="L830" s="1">
        <v>44602</v>
      </c>
      <c r="M830" s="1"/>
      <c r="N830" s="1">
        <v>44612</v>
      </c>
      <c r="O830" s="1">
        <v>44616</v>
      </c>
      <c r="P830" s="1" t="s">
        <v>24</v>
      </c>
      <c r="Q830" t="s">
        <v>25</v>
      </c>
      <c r="R830" t="s">
        <v>24</v>
      </c>
      <c r="S830" t="s">
        <v>25</v>
      </c>
      <c r="T830" s="5">
        <v>0</v>
      </c>
      <c r="U830" s="5">
        <v>0</v>
      </c>
      <c r="V830" s="5">
        <v>1.7599999904632568</v>
      </c>
      <c r="W830" s="5">
        <v>1.7599999904632568</v>
      </c>
      <c r="X830" s="6">
        <f>+Excel_519CONDOR[[#This Row],[Ptos.Total]]-Excel_519CONDOR[[#This Row],[Ptos.PO]]</f>
        <v>-2.5168009536743252E-2</v>
      </c>
      <c r="Y830" s="6">
        <v>1.7851680000000001</v>
      </c>
      <c r="Z830" s="6">
        <v>1.7851680000000001</v>
      </c>
      <c r="AA830" s="5">
        <f>+Excel_519CONDOR[[#This Row],[Ptos.Total]]-Excel_519CONDOR[[#This Row],[Ptos.Nilo]]</f>
        <v>-2.5168009536743252E-2</v>
      </c>
      <c r="AB830"/>
      <c r="AC830"/>
      <c r="AD830"/>
      <c r="AE830"/>
      <c r="AF830"/>
      <c r="AG830"/>
      <c r="AH830"/>
      <c r="AI830"/>
    </row>
    <row r="831" spans="1:35" x14ac:dyDescent="0.25">
      <c r="A831" t="s">
        <v>391</v>
      </c>
      <c r="B831" t="s">
        <v>79</v>
      </c>
      <c r="C831" t="s">
        <v>392</v>
      </c>
      <c r="D831" t="s">
        <v>939</v>
      </c>
      <c r="E831">
        <v>1964071</v>
      </c>
      <c r="F831" t="s">
        <v>940</v>
      </c>
      <c r="G831" t="s">
        <v>70</v>
      </c>
      <c r="H831" t="s">
        <v>71</v>
      </c>
      <c r="I831" s="1">
        <v>44572</v>
      </c>
      <c r="J831" s="1">
        <v>44579</v>
      </c>
      <c r="K831" s="11">
        <f>+Excel_519CONDOR[[#This Row],[Fx.r]]</f>
        <v>44579</v>
      </c>
      <c r="L831" s="1">
        <v>44872</v>
      </c>
      <c r="M831" s="1"/>
      <c r="N831" s="1">
        <v>44931</v>
      </c>
      <c r="O831" s="1">
        <v>44949</v>
      </c>
      <c r="P831" s="1" t="s">
        <v>24</v>
      </c>
      <c r="Q831" t="s">
        <v>24</v>
      </c>
      <c r="R831" t="s">
        <v>24</v>
      </c>
      <c r="S831" t="s">
        <v>3646</v>
      </c>
      <c r="T831" s="5">
        <v>24.210000351071358</v>
      </c>
      <c r="U831" s="5">
        <v>4.7099998593330383</v>
      </c>
      <c r="V831" s="5">
        <v>6.0166000045850865</v>
      </c>
      <c r="W831" s="5">
        <v>34.936600214989483</v>
      </c>
      <c r="X831" s="6">
        <f>+Excel_519CONDOR[[#This Row],[Ptos.Total]]-Excel_519CONDOR[[#This Row],[Ptos.PO]]</f>
        <v>28.034434214989481</v>
      </c>
      <c r="Y831" s="6">
        <v>6.9021660000000002</v>
      </c>
      <c r="Z831" s="6">
        <v>6.9021660000000002</v>
      </c>
      <c r="AA831" s="5">
        <f>+Excel_519CONDOR[[#This Row],[Ptos.Total]]-Excel_519CONDOR[[#This Row],[Ptos.Nilo]]</f>
        <v>28.034434214989481</v>
      </c>
      <c r="AB831"/>
      <c r="AC831"/>
      <c r="AD831"/>
      <c r="AE831"/>
      <c r="AF831"/>
      <c r="AG831"/>
      <c r="AH831"/>
      <c r="AI831"/>
    </row>
    <row r="832" spans="1:35" x14ac:dyDescent="0.25">
      <c r="A832" t="s">
        <v>391</v>
      </c>
      <c r="B832" t="s">
        <v>79</v>
      </c>
      <c r="C832" t="s">
        <v>392</v>
      </c>
      <c r="D832" t="s">
        <v>941</v>
      </c>
      <c r="E832">
        <v>1964077</v>
      </c>
      <c r="F832" t="s">
        <v>121</v>
      </c>
      <c r="G832" t="s">
        <v>22</v>
      </c>
      <c r="H832" t="s">
        <v>23</v>
      </c>
      <c r="I832" s="1">
        <v>44572</v>
      </c>
      <c r="J832" s="1">
        <v>44576</v>
      </c>
      <c r="K832" s="11">
        <f>+Excel_519CONDOR[[#This Row],[Fx.r]]</f>
        <v>44576</v>
      </c>
      <c r="L832" s="1">
        <v>44650</v>
      </c>
      <c r="M832" s="1"/>
      <c r="N832" s="1">
        <v>44781</v>
      </c>
      <c r="O832" s="1">
        <v>44816</v>
      </c>
      <c r="P832" s="1" t="s">
        <v>25</v>
      </c>
      <c r="Q832" t="s">
        <v>24</v>
      </c>
      <c r="R832" t="s">
        <v>24</v>
      </c>
      <c r="S832" t="s">
        <v>3642</v>
      </c>
      <c r="T832" s="5">
        <v>38.540000438690186</v>
      </c>
      <c r="U832" s="5">
        <v>4.7099998593330383</v>
      </c>
      <c r="V832" s="5">
        <v>6.8449999419972301</v>
      </c>
      <c r="W832" s="5">
        <v>50.095000240020454</v>
      </c>
      <c r="X832" s="6">
        <f>+Excel_519CONDOR[[#This Row],[Ptos.Total]]-Excel_519CONDOR[[#This Row],[Ptos.PO]]</f>
        <v>-12.229259759979541</v>
      </c>
      <c r="Y832" s="6">
        <v>62.324259999999995</v>
      </c>
      <c r="Z832" s="6">
        <v>62.324259999999995</v>
      </c>
      <c r="AA832" s="5">
        <f>+Excel_519CONDOR[[#This Row],[Ptos.Total]]-Excel_519CONDOR[[#This Row],[Ptos.Nilo]]</f>
        <v>-12.229259759979541</v>
      </c>
      <c r="AB832"/>
      <c r="AC832"/>
      <c r="AD832"/>
      <c r="AE832"/>
      <c r="AF832"/>
      <c r="AG832"/>
      <c r="AH832"/>
      <c r="AI832"/>
    </row>
    <row r="833" spans="1:35" x14ac:dyDescent="0.25">
      <c r="A833" t="s">
        <v>391</v>
      </c>
      <c r="B833" t="s">
        <v>79</v>
      </c>
      <c r="C833" t="s">
        <v>392</v>
      </c>
      <c r="D833" t="s">
        <v>942</v>
      </c>
      <c r="E833">
        <v>1964098</v>
      </c>
      <c r="F833" t="s">
        <v>121</v>
      </c>
      <c r="G833" t="s">
        <v>22</v>
      </c>
      <c r="H833" t="s">
        <v>23</v>
      </c>
      <c r="I833" s="1">
        <v>44572</v>
      </c>
      <c r="J833" s="1">
        <v>44580</v>
      </c>
      <c r="K833" s="11">
        <f>+Excel_519CONDOR[[#This Row],[Fx.r]]</f>
        <v>44580</v>
      </c>
      <c r="L833" s="1">
        <v>44672</v>
      </c>
      <c r="M833" s="1"/>
      <c r="N833" s="1">
        <v>44924</v>
      </c>
      <c r="O833" s="1">
        <v>45030</v>
      </c>
      <c r="P833" s="1" t="s">
        <v>24</v>
      </c>
      <c r="Q833" t="s">
        <v>24</v>
      </c>
      <c r="R833" t="s">
        <v>24</v>
      </c>
      <c r="S833" t="s">
        <v>3642</v>
      </c>
      <c r="T833" s="5">
        <v>239.47000163048506</v>
      </c>
      <c r="U833" s="5">
        <v>20.749999344348907</v>
      </c>
      <c r="V833" s="5">
        <v>18.500599351884432</v>
      </c>
      <c r="W833" s="5">
        <v>278.7206003267184</v>
      </c>
      <c r="X833" s="6">
        <f>+Excel_519CONDOR[[#This Row],[Ptos.Total]]-Excel_519CONDOR[[#This Row],[Ptos.PO]]</f>
        <v>121.36565432671838</v>
      </c>
      <c r="Y833" s="6">
        <v>157.35494600000001</v>
      </c>
      <c r="Z833" s="6">
        <v>157.25084199999995</v>
      </c>
      <c r="AA833" s="5">
        <f>+Excel_519CONDOR[[#This Row],[Ptos.Total]]-Excel_519CONDOR[[#This Row],[Ptos.Nilo]]</f>
        <v>121.46975832671845</v>
      </c>
      <c r="AB833"/>
      <c r="AC833"/>
      <c r="AD833"/>
      <c r="AE833"/>
      <c r="AF833"/>
      <c r="AG833"/>
      <c r="AH833"/>
      <c r="AI833"/>
    </row>
    <row r="834" spans="1:35" x14ac:dyDescent="0.25">
      <c r="A834" t="s">
        <v>391</v>
      </c>
      <c r="B834" t="s">
        <v>79</v>
      </c>
      <c r="C834" t="s">
        <v>392</v>
      </c>
      <c r="D834" t="s">
        <v>943</v>
      </c>
      <c r="E834">
        <v>1964135</v>
      </c>
      <c r="F834" t="s">
        <v>746</v>
      </c>
      <c r="G834" t="s">
        <v>22</v>
      </c>
      <c r="H834" t="s">
        <v>23</v>
      </c>
      <c r="I834" s="1">
        <v>44572</v>
      </c>
      <c r="J834" s="1">
        <v>44596</v>
      </c>
      <c r="K834" s="11">
        <f>+Excel_519CONDOR[[#This Row],[Fx.r]]</f>
        <v>44596</v>
      </c>
      <c r="L834" s="1">
        <v>44602</v>
      </c>
      <c r="M834" s="1"/>
      <c r="N834" s="1">
        <v>44609</v>
      </c>
      <c r="O834" s="1">
        <v>44615</v>
      </c>
      <c r="P834" s="1" t="s">
        <v>24</v>
      </c>
      <c r="Q834" t="s">
        <v>25</v>
      </c>
      <c r="R834" t="s">
        <v>24</v>
      </c>
      <c r="S834" t="s">
        <v>25</v>
      </c>
      <c r="T834" s="5">
        <v>0</v>
      </c>
      <c r="U834" s="5">
        <v>0</v>
      </c>
      <c r="V834" s="5">
        <v>0.87999999523162842</v>
      </c>
      <c r="W834" s="5">
        <v>0.87999999523162842</v>
      </c>
      <c r="X834" s="6">
        <f>+Excel_519CONDOR[[#This Row],[Ptos.Total]]-Excel_519CONDOR[[#This Row],[Ptos.PO]]</f>
        <v>-1.2584004768371626E-2</v>
      </c>
      <c r="Y834" s="6">
        <v>0.89258400000000004</v>
      </c>
      <c r="Z834" s="6">
        <v>0.89258400000000004</v>
      </c>
      <c r="AA834" s="5">
        <f>+Excel_519CONDOR[[#This Row],[Ptos.Total]]-Excel_519CONDOR[[#This Row],[Ptos.Nilo]]</f>
        <v>-1.2584004768371626E-2</v>
      </c>
      <c r="AB834"/>
      <c r="AC834"/>
      <c r="AD834"/>
      <c r="AE834"/>
      <c r="AF834"/>
      <c r="AG834"/>
      <c r="AH834"/>
      <c r="AI834"/>
    </row>
    <row r="835" spans="1:35" x14ac:dyDescent="0.25">
      <c r="A835" t="s">
        <v>391</v>
      </c>
      <c r="B835" t="s">
        <v>79</v>
      </c>
      <c r="C835" t="s">
        <v>392</v>
      </c>
      <c r="D835" t="s">
        <v>944</v>
      </c>
      <c r="E835">
        <v>1964092</v>
      </c>
      <c r="F835" t="s">
        <v>746</v>
      </c>
      <c r="G835" t="s">
        <v>22</v>
      </c>
      <c r="H835" t="s">
        <v>23</v>
      </c>
      <c r="I835" s="1">
        <v>44572</v>
      </c>
      <c r="J835" s="1">
        <v>44596</v>
      </c>
      <c r="K835" s="11">
        <f>+Excel_519CONDOR[[#This Row],[Fx.r]]</f>
        <v>44596</v>
      </c>
      <c r="L835" s="1">
        <v>44602</v>
      </c>
      <c r="M835" s="1"/>
      <c r="N835" s="1">
        <v>44607</v>
      </c>
      <c r="O835" s="1">
        <v>44609</v>
      </c>
      <c r="P835" s="1" t="s">
        <v>24</v>
      </c>
      <c r="Q835" t="s">
        <v>25</v>
      </c>
      <c r="R835" t="s">
        <v>24</v>
      </c>
      <c r="S835" t="s">
        <v>25</v>
      </c>
      <c r="T835" s="5">
        <v>0</v>
      </c>
      <c r="U835" s="5">
        <v>0</v>
      </c>
      <c r="V835" s="5">
        <v>0.87999999523162842</v>
      </c>
      <c r="W835" s="5">
        <v>0.87999999523162842</v>
      </c>
      <c r="X835" s="6">
        <f>+Excel_519CONDOR[[#This Row],[Ptos.Total]]-Excel_519CONDOR[[#This Row],[Ptos.PO]]</f>
        <v>-1.2584004768371626E-2</v>
      </c>
      <c r="Y835" s="6">
        <v>0.89258400000000004</v>
      </c>
      <c r="Z835" s="6">
        <v>0.89258400000000004</v>
      </c>
      <c r="AA835" s="5">
        <f>+Excel_519CONDOR[[#This Row],[Ptos.Total]]-Excel_519CONDOR[[#This Row],[Ptos.Nilo]]</f>
        <v>-1.2584004768371626E-2</v>
      </c>
      <c r="AB835"/>
      <c r="AC835"/>
      <c r="AD835"/>
      <c r="AE835"/>
      <c r="AF835"/>
      <c r="AG835"/>
      <c r="AH835"/>
      <c r="AI835"/>
    </row>
    <row r="836" spans="1:35" x14ac:dyDescent="0.25">
      <c r="A836" t="s">
        <v>391</v>
      </c>
      <c r="B836" t="s">
        <v>79</v>
      </c>
      <c r="C836" t="s">
        <v>392</v>
      </c>
      <c r="D836" t="s">
        <v>945</v>
      </c>
      <c r="E836">
        <v>1964088</v>
      </c>
      <c r="F836" t="s">
        <v>946</v>
      </c>
      <c r="G836" t="s">
        <v>22</v>
      </c>
      <c r="H836" t="s">
        <v>23</v>
      </c>
      <c r="I836" s="1"/>
      <c r="J836" s="1">
        <v>44596</v>
      </c>
      <c r="K836" s="11">
        <f>+Excel_519CONDOR[[#This Row],[Fx.r]]</f>
        <v>44596</v>
      </c>
      <c r="L836" s="1">
        <v>44602</v>
      </c>
      <c r="M836" s="1"/>
      <c r="N836" s="1">
        <v>44607</v>
      </c>
      <c r="O836" s="1">
        <v>44609</v>
      </c>
      <c r="P836" s="1" t="s">
        <v>24</v>
      </c>
      <c r="Q836" t="s">
        <v>25</v>
      </c>
      <c r="R836" t="s">
        <v>24</v>
      </c>
      <c r="S836" t="s">
        <v>25</v>
      </c>
      <c r="T836" s="5">
        <v>0</v>
      </c>
      <c r="U836" s="5">
        <v>0</v>
      </c>
      <c r="V836" s="5">
        <v>0.43999999761581421</v>
      </c>
      <c r="W836" s="5">
        <v>0.43999999761581421</v>
      </c>
      <c r="X836" s="6">
        <f>+Excel_519CONDOR[[#This Row],[Ptos.Total]]-Excel_519CONDOR[[#This Row],[Ptos.PO]]</f>
        <v>-6.292002384185813E-3</v>
      </c>
      <c r="Y836" s="6">
        <v>0.44629200000000002</v>
      </c>
      <c r="Z836" s="6">
        <v>0.44629200000000002</v>
      </c>
      <c r="AA836" s="5">
        <f>+Excel_519CONDOR[[#This Row],[Ptos.Total]]-Excel_519CONDOR[[#This Row],[Ptos.Nilo]]</f>
        <v>-6.292002384185813E-3</v>
      </c>
      <c r="AB836"/>
      <c r="AC836"/>
      <c r="AD836"/>
      <c r="AE836"/>
      <c r="AF836"/>
      <c r="AG836"/>
      <c r="AH836"/>
      <c r="AI836"/>
    </row>
    <row r="837" spans="1:35" x14ac:dyDescent="0.25">
      <c r="A837" t="s">
        <v>391</v>
      </c>
      <c r="B837" t="s">
        <v>79</v>
      </c>
      <c r="C837" t="s">
        <v>392</v>
      </c>
      <c r="D837" t="s">
        <v>947</v>
      </c>
      <c r="E837">
        <v>1964103</v>
      </c>
      <c r="F837" t="s">
        <v>142</v>
      </c>
      <c r="G837" t="s">
        <v>29</v>
      </c>
      <c r="H837" t="s">
        <v>30</v>
      </c>
      <c r="I837" s="1">
        <v>44572</v>
      </c>
      <c r="J837" s="1">
        <v>44580</v>
      </c>
      <c r="K837" s="11">
        <f>+Excel_519CONDOR[[#This Row],[Fx.r]]</f>
        <v>44580</v>
      </c>
      <c r="L837" s="1">
        <v>44672</v>
      </c>
      <c r="M837" s="1"/>
      <c r="N837" s="1">
        <v>44705</v>
      </c>
      <c r="O837" s="1">
        <v>44715</v>
      </c>
      <c r="P837" s="1" t="s">
        <v>24</v>
      </c>
      <c r="Q837" t="s">
        <v>24</v>
      </c>
      <c r="R837" t="s">
        <v>24</v>
      </c>
      <c r="S837" t="s">
        <v>3642</v>
      </c>
      <c r="T837" s="5">
        <v>58.590000417083502</v>
      </c>
      <c r="U837" s="5">
        <v>4.7099998593330383</v>
      </c>
      <c r="V837" s="5">
        <v>7.6190000162497142</v>
      </c>
      <c r="W837" s="5">
        <v>70.919000292666254</v>
      </c>
      <c r="X837" s="6">
        <f>+Excel_519CONDOR[[#This Row],[Ptos.Total]]-Excel_519CONDOR[[#This Row],[Ptos.PO]]</f>
        <v>-55.243075707333745</v>
      </c>
      <c r="Y837" s="6">
        <v>126.162076</v>
      </c>
      <c r="Z837" s="6">
        <v>125.90207599999988</v>
      </c>
      <c r="AA837" s="5">
        <f>+Excel_519CONDOR[[#This Row],[Ptos.Total]]-Excel_519CONDOR[[#This Row],[Ptos.Nilo]]</f>
        <v>-54.983075707333626</v>
      </c>
      <c r="AB837"/>
      <c r="AC837"/>
      <c r="AD837"/>
      <c r="AE837"/>
      <c r="AF837"/>
      <c r="AG837"/>
      <c r="AH837"/>
      <c r="AI837"/>
    </row>
    <row r="838" spans="1:35" x14ac:dyDescent="0.25">
      <c r="A838" t="s">
        <v>391</v>
      </c>
      <c r="B838" t="s">
        <v>79</v>
      </c>
      <c r="C838" t="s">
        <v>392</v>
      </c>
      <c r="D838" t="s">
        <v>948</v>
      </c>
      <c r="E838">
        <v>1964095</v>
      </c>
      <c r="F838" t="s">
        <v>746</v>
      </c>
      <c r="G838" t="s">
        <v>22</v>
      </c>
      <c r="H838" t="s">
        <v>23</v>
      </c>
      <c r="I838" s="1">
        <v>44572</v>
      </c>
      <c r="J838" s="1">
        <v>44596</v>
      </c>
      <c r="K838" s="11">
        <f>+Excel_519CONDOR[[#This Row],[Fx.r]]</f>
        <v>44596</v>
      </c>
      <c r="L838" s="1">
        <v>44602</v>
      </c>
      <c r="M838" s="1"/>
      <c r="N838" s="1">
        <v>44620</v>
      </c>
      <c r="O838" s="1">
        <v>44622</v>
      </c>
      <c r="P838" s="1" t="s">
        <v>25</v>
      </c>
      <c r="Q838" t="s">
        <v>25</v>
      </c>
      <c r="R838" t="s">
        <v>24</v>
      </c>
      <c r="S838" t="s">
        <v>25</v>
      </c>
      <c r="T838" s="5">
        <v>0</v>
      </c>
      <c r="U838" s="5">
        <v>0</v>
      </c>
      <c r="V838" s="5">
        <v>1.7599999904632568</v>
      </c>
      <c r="W838" s="5">
        <v>1.7599999904632568</v>
      </c>
      <c r="X838" s="6">
        <f>+Excel_519CONDOR[[#This Row],[Ptos.Total]]-Excel_519CONDOR[[#This Row],[Ptos.PO]]</f>
        <v>-2.5168009536743252E-2</v>
      </c>
      <c r="Y838" s="6">
        <v>1.7851680000000001</v>
      </c>
      <c r="Z838" s="6">
        <v>1.7851680000000001</v>
      </c>
      <c r="AA838" s="5">
        <f>+Excel_519CONDOR[[#This Row],[Ptos.Total]]-Excel_519CONDOR[[#This Row],[Ptos.Nilo]]</f>
        <v>-2.5168009536743252E-2</v>
      </c>
      <c r="AB838"/>
      <c r="AC838"/>
      <c r="AD838"/>
      <c r="AE838"/>
      <c r="AF838"/>
      <c r="AG838"/>
      <c r="AH838"/>
      <c r="AI838"/>
    </row>
    <row r="839" spans="1:35" x14ac:dyDescent="0.25">
      <c r="A839" t="s">
        <v>391</v>
      </c>
      <c r="B839" t="s">
        <v>79</v>
      </c>
      <c r="C839" t="s">
        <v>392</v>
      </c>
      <c r="D839" t="s">
        <v>949</v>
      </c>
      <c r="E839">
        <v>1964634</v>
      </c>
      <c r="F839" t="s">
        <v>121</v>
      </c>
      <c r="G839" t="s">
        <v>22</v>
      </c>
      <c r="H839" t="s">
        <v>23</v>
      </c>
      <c r="I839" s="1">
        <v>44572</v>
      </c>
      <c r="J839" s="1">
        <v>44638</v>
      </c>
      <c r="K839" s="11">
        <f>+Excel_519CONDOR[[#This Row],[Fx.r]]</f>
        <v>44638</v>
      </c>
      <c r="L839" s="1">
        <v>44715</v>
      </c>
      <c r="M839" s="1"/>
      <c r="N839" s="1">
        <v>44834</v>
      </c>
      <c r="O839" s="1">
        <v>44862</v>
      </c>
      <c r="P839" s="1" t="s">
        <v>24</v>
      </c>
      <c r="Q839" t="s">
        <v>24</v>
      </c>
      <c r="R839" t="s">
        <v>24</v>
      </c>
      <c r="S839" t="s">
        <v>3642</v>
      </c>
      <c r="T839" s="5">
        <v>92.890001138672233</v>
      </c>
      <c r="U839" s="5">
        <v>16.73999947309494</v>
      </c>
      <c r="V839" s="5">
        <v>16.723799768452352</v>
      </c>
      <c r="W839" s="5">
        <v>126.35380038021952</v>
      </c>
      <c r="X839" s="6">
        <f>+Excel_519CONDOR[[#This Row],[Ptos.Total]]-Excel_519CONDOR[[#This Row],[Ptos.PO]]</f>
        <v>-27.566398619780443</v>
      </c>
      <c r="Y839" s="6">
        <v>153.92019899999997</v>
      </c>
      <c r="Z839" s="6">
        <v>153.92019899999997</v>
      </c>
      <c r="AA839" s="5">
        <f>+Excel_519CONDOR[[#This Row],[Ptos.Total]]-Excel_519CONDOR[[#This Row],[Ptos.Nilo]]</f>
        <v>-27.566398619780443</v>
      </c>
      <c r="AB839"/>
      <c r="AC839"/>
      <c r="AD839"/>
      <c r="AE839"/>
      <c r="AF839"/>
      <c r="AG839"/>
      <c r="AH839"/>
      <c r="AI839"/>
    </row>
    <row r="840" spans="1:35" x14ac:dyDescent="0.25">
      <c r="A840" t="s">
        <v>391</v>
      </c>
      <c r="B840" t="s">
        <v>79</v>
      </c>
      <c r="C840" t="s">
        <v>392</v>
      </c>
      <c r="D840" t="s">
        <v>950</v>
      </c>
      <c r="E840">
        <v>1963963</v>
      </c>
      <c r="F840" t="s">
        <v>707</v>
      </c>
      <c r="G840" t="s">
        <v>70</v>
      </c>
      <c r="H840" t="s">
        <v>71</v>
      </c>
      <c r="I840" s="1">
        <v>44572</v>
      </c>
      <c r="J840" s="1">
        <v>44593</v>
      </c>
      <c r="K840" s="11">
        <f>+Excel_519CONDOR[[#This Row],[Fx.r]]</f>
        <v>44593</v>
      </c>
      <c r="L840" s="1">
        <v>44676</v>
      </c>
      <c r="M840" s="1"/>
      <c r="N840" s="1">
        <v>44956</v>
      </c>
      <c r="O840" s="1">
        <v>44973</v>
      </c>
      <c r="P840" s="1" t="s">
        <v>24</v>
      </c>
      <c r="Q840" t="s">
        <v>24</v>
      </c>
      <c r="R840" t="s">
        <v>25</v>
      </c>
      <c r="S840" t="s">
        <v>3642</v>
      </c>
      <c r="T840" s="5">
        <v>56.290000330656767</v>
      </c>
      <c r="U840" s="5">
        <v>12.149999618530273</v>
      </c>
      <c r="V840" s="5">
        <v>15.91120031421184</v>
      </c>
      <c r="W840" s="5">
        <v>84.35120026339888</v>
      </c>
      <c r="X840" s="6">
        <f>+Excel_519CONDOR[[#This Row],[Ptos.Total]]-Excel_519CONDOR[[#This Row],[Ptos.PO]]</f>
        <v>66.809391263398879</v>
      </c>
      <c r="Y840" s="6">
        <v>17.541808999999994</v>
      </c>
      <c r="Z840" s="6">
        <v>17.159569999999999</v>
      </c>
      <c r="AA840" s="5">
        <f>+Excel_519CONDOR[[#This Row],[Ptos.Total]]-Excel_519CONDOR[[#This Row],[Ptos.Nilo]]</f>
        <v>67.191630263398878</v>
      </c>
      <c r="AB840"/>
      <c r="AC840"/>
      <c r="AD840"/>
      <c r="AE840"/>
      <c r="AF840"/>
      <c r="AG840"/>
      <c r="AH840"/>
      <c r="AI840"/>
    </row>
    <row r="841" spans="1:35" x14ac:dyDescent="0.25">
      <c r="A841" t="s">
        <v>391</v>
      </c>
      <c r="B841" t="s">
        <v>79</v>
      </c>
      <c r="C841" t="s">
        <v>392</v>
      </c>
      <c r="D841" t="s">
        <v>951</v>
      </c>
      <c r="E841">
        <v>1959565</v>
      </c>
      <c r="F841" t="s">
        <v>940</v>
      </c>
      <c r="G841" t="s">
        <v>70</v>
      </c>
      <c r="H841" t="s">
        <v>71</v>
      </c>
      <c r="I841" s="1">
        <v>44572</v>
      </c>
      <c r="J841" s="1">
        <v>44595</v>
      </c>
      <c r="K841" s="11">
        <f>+Excel_519CONDOR[[#This Row],[Fx.r]]</f>
        <v>44595</v>
      </c>
      <c r="L841" s="1">
        <v>45218</v>
      </c>
      <c r="M841" s="1"/>
      <c r="N841" s="1">
        <v>45218</v>
      </c>
      <c r="O841" s="1">
        <v>45222</v>
      </c>
      <c r="P841" s="1" t="s">
        <v>24</v>
      </c>
      <c r="Q841" t="s">
        <v>24</v>
      </c>
      <c r="R841" t="s">
        <v>25</v>
      </c>
      <c r="S841" t="s">
        <v>25</v>
      </c>
      <c r="T841" s="5">
        <v>61.620000373572111</v>
      </c>
      <c r="U841" s="5">
        <v>8.2799997329711914</v>
      </c>
      <c r="V841" s="5">
        <v>14.722099976641687</v>
      </c>
      <c r="W841" s="5">
        <v>84.622100083184989</v>
      </c>
      <c r="X841" s="6">
        <f>+Excel_519CONDOR[[#This Row],[Ptos.Total]]-Excel_519CONDOR[[#This Row],[Ptos.PO]]</f>
        <v>74.925298083184998</v>
      </c>
      <c r="Y841" s="6">
        <v>9.6968019999999981</v>
      </c>
      <c r="Z841" s="6">
        <v>9.6968019999999999</v>
      </c>
      <c r="AA841" s="5">
        <f>+Excel_519CONDOR[[#This Row],[Ptos.Total]]-Excel_519CONDOR[[#This Row],[Ptos.Nilo]]</f>
        <v>74.925298083184984</v>
      </c>
      <c r="AB841"/>
      <c r="AC841"/>
      <c r="AD841"/>
      <c r="AE841"/>
      <c r="AF841"/>
      <c r="AG841"/>
      <c r="AH841"/>
      <c r="AI841"/>
    </row>
    <row r="842" spans="1:35" x14ac:dyDescent="0.25">
      <c r="A842" t="s">
        <v>391</v>
      </c>
      <c r="B842" t="s">
        <v>79</v>
      </c>
      <c r="C842" t="s">
        <v>392</v>
      </c>
      <c r="D842" t="s">
        <v>952</v>
      </c>
      <c r="E842">
        <v>1968387</v>
      </c>
      <c r="F842" t="s">
        <v>121</v>
      </c>
      <c r="G842" t="s">
        <v>22</v>
      </c>
      <c r="H842" t="s">
        <v>23</v>
      </c>
      <c r="I842" s="1">
        <v>44572</v>
      </c>
      <c r="J842" s="1">
        <v>44634</v>
      </c>
      <c r="K842" s="11">
        <f>+Excel_519CONDOR[[#This Row],[Fx.r]]</f>
        <v>44634</v>
      </c>
      <c r="L842" s="1">
        <v>44713</v>
      </c>
      <c r="M842" s="1"/>
      <c r="N842" s="1">
        <v>44851</v>
      </c>
      <c r="O842" s="1">
        <v>44876</v>
      </c>
      <c r="P842" s="1" t="s">
        <v>24</v>
      </c>
      <c r="Q842" t="s">
        <v>24</v>
      </c>
      <c r="R842" t="s">
        <v>24</v>
      </c>
      <c r="S842" t="s">
        <v>3646</v>
      </c>
      <c r="T842" s="5">
        <v>16.530000157654285</v>
      </c>
      <c r="U842" s="5">
        <v>4.7099998593330383</v>
      </c>
      <c r="V842" s="5">
        <v>10.823100143899769</v>
      </c>
      <c r="W842" s="5">
        <v>32.063100160887089</v>
      </c>
      <c r="X842" s="6">
        <f>+Excel_519CONDOR[[#This Row],[Ptos.Total]]-Excel_519CONDOR[[#This Row],[Ptos.PO]]</f>
        <v>2.3500401608870902</v>
      </c>
      <c r="Y842" s="6">
        <v>29.713059999999999</v>
      </c>
      <c r="Z842" s="6">
        <v>29.713059999999999</v>
      </c>
      <c r="AA842" s="5">
        <f>+Excel_519CONDOR[[#This Row],[Ptos.Total]]-Excel_519CONDOR[[#This Row],[Ptos.Nilo]]</f>
        <v>2.3500401608870902</v>
      </c>
      <c r="AB842"/>
      <c r="AC842"/>
      <c r="AD842"/>
      <c r="AE842"/>
      <c r="AF842"/>
      <c r="AG842"/>
      <c r="AH842"/>
      <c r="AI842"/>
    </row>
    <row r="843" spans="1:35" x14ac:dyDescent="0.25">
      <c r="A843" t="s">
        <v>391</v>
      </c>
      <c r="B843" t="s">
        <v>79</v>
      </c>
      <c r="C843" t="s">
        <v>392</v>
      </c>
      <c r="D843" t="s">
        <v>953</v>
      </c>
      <c r="E843">
        <v>1958369</v>
      </c>
      <c r="F843" t="s">
        <v>722</v>
      </c>
      <c r="G843" t="s">
        <v>70</v>
      </c>
      <c r="H843" t="s">
        <v>70</v>
      </c>
      <c r="I843" s="1">
        <v>44572</v>
      </c>
      <c r="J843" s="1"/>
      <c r="K843" s="11">
        <f>+Excel_519CONDOR[[#This Row],[Fx.r]]</f>
        <v>0</v>
      </c>
      <c r="M843" s="1"/>
      <c r="O843" s="1"/>
      <c r="P843" s="1" t="s">
        <v>24</v>
      </c>
      <c r="Q843" t="s">
        <v>25</v>
      </c>
      <c r="R843" t="s">
        <v>24</v>
      </c>
      <c r="S843" t="s">
        <v>25</v>
      </c>
      <c r="T843" s="5">
        <v>0</v>
      </c>
      <c r="U843" s="5">
        <v>0</v>
      </c>
      <c r="V843" s="5">
        <v>0</v>
      </c>
      <c r="W843" s="5">
        <v>0</v>
      </c>
      <c r="X843" s="6">
        <f>+Excel_519CONDOR[[#This Row],[Ptos.Total]]-Excel_519CONDOR[[#This Row],[Ptos.PO]]</f>
        <v>0</v>
      </c>
      <c r="Y843" s="6">
        <v>0</v>
      </c>
      <c r="Z843" s="6">
        <v>0</v>
      </c>
      <c r="AA843" s="5">
        <f>+Excel_519CONDOR[[#This Row],[Ptos.Total]]-Excel_519CONDOR[[#This Row],[Ptos.Nilo]]</f>
        <v>0</v>
      </c>
      <c r="AB843"/>
      <c r="AC843"/>
      <c r="AD843"/>
      <c r="AE843"/>
      <c r="AF843"/>
      <c r="AG843"/>
      <c r="AH843"/>
      <c r="AI843"/>
    </row>
    <row r="844" spans="1:35" x14ac:dyDescent="0.25">
      <c r="A844" t="s">
        <v>391</v>
      </c>
      <c r="B844" t="s">
        <v>79</v>
      </c>
      <c r="C844" t="s">
        <v>392</v>
      </c>
      <c r="D844" t="s">
        <v>954</v>
      </c>
      <c r="E844">
        <v>1958312</v>
      </c>
      <c r="F844" t="s">
        <v>121</v>
      </c>
      <c r="G844" t="s">
        <v>22</v>
      </c>
      <c r="H844" t="s">
        <v>23</v>
      </c>
      <c r="I844" s="1">
        <v>44572</v>
      </c>
      <c r="J844" s="1">
        <v>44577</v>
      </c>
      <c r="K844" s="11">
        <f>+Excel_519CONDOR[[#This Row],[Fx.r]]</f>
        <v>44577</v>
      </c>
      <c r="L844" s="1">
        <v>44659</v>
      </c>
      <c r="M844" s="1"/>
      <c r="N844" s="1">
        <v>45008</v>
      </c>
      <c r="O844" s="1">
        <v>45037</v>
      </c>
      <c r="P844" s="1" t="s">
        <v>24</v>
      </c>
      <c r="Q844" t="s">
        <v>24</v>
      </c>
      <c r="R844" t="s">
        <v>24</v>
      </c>
      <c r="S844" t="s">
        <v>3642</v>
      </c>
      <c r="T844" s="5">
        <v>546.24800274085999</v>
      </c>
      <c r="U844" s="5">
        <v>92.929997026920319</v>
      </c>
      <c r="V844" s="5">
        <v>42.939800160606183</v>
      </c>
      <c r="W844" s="5">
        <v>682.11779992838649</v>
      </c>
      <c r="X844" s="6">
        <f>+Excel_519CONDOR[[#This Row],[Ptos.Total]]-Excel_519CONDOR[[#This Row],[Ptos.PO]]</f>
        <v>-25.433857071613602</v>
      </c>
      <c r="Y844" s="6">
        <v>707.55165700000009</v>
      </c>
      <c r="Z844" s="6">
        <v>707.55165699999986</v>
      </c>
      <c r="AA844" s="5">
        <f>+Excel_519CONDOR[[#This Row],[Ptos.Total]]-Excel_519CONDOR[[#This Row],[Ptos.Nilo]]</f>
        <v>-25.433857071613375</v>
      </c>
      <c r="AB844"/>
      <c r="AC844"/>
      <c r="AD844"/>
      <c r="AE844"/>
      <c r="AF844"/>
      <c r="AG844"/>
      <c r="AH844"/>
      <c r="AI844"/>
    </row>
    <row r="845" spans="1:35" x14ac:dyDescent="0.25">
      <c r="A845" t="s">
        <v>391</v>
      </c>
      <c r="B845" t="s">
        <v>79</v>
      </c>
      <c r="C845" t="s">
        <v>392</v>
      </c>
      <c r="D845" t="s">
        <v>955</v>
      </c>
      <c r="E845">
        <v>1960586</v>
      </c>
      <c r="F845" t="s">
        <v>121</v>
      </c>
      <c r="G845" t="s">
        <v>22</v>
      </c>
      <c r="H845" t="s">
        <v>23</v>
      </c>
      <c r="I845" s="1">
        <v>44572</v>
      </c>
      <c r="J845" s="1">
        <v>44577</v>
      </c>
      <c r="K845" s="11">
        <f>+Excel_519CONDOR[[#This Row],[Fx.r]]</f>
        <v>44577</v>
      </c>
      <c r="L845" s="1">
        <v>44650</v>
      </c>
      <c r="M845" s="1"/>
      <c r="N845" s="1">
        <v>44750</v>
      </c>
      <c r="O845" s="1">
        <v>44792</v>
      </c>
      <c r="P845" s="1" t="s">
        <v>24</v>
      </c>
      <c r="Q845" t="s">
        <v>24</v>
      </c>
      <c r="R845" t="s">
        <v>24</v>
      </c>
      <c r="S845" t="s">
        <v>3641</v>
      </c>
      <c r="T845" s="5">
        <v>271.06000129133463</v>
      </c>
      <c r="U845" s="5">
        <v>20.749999344348907</v>
      </c>
      <c r="V845" s="5">
        <v>22.22920004503726</v>
      </c>
      <c r="W845" s="5">
        <v>314.0392006807208</v>
      </c>
      <c r="X845" s="6">
        <f>+Excel_519CONDOR[[#This Row],[Ptos.Total]]-Excel_519CONDOR[[#This Row],[Ptos.PO]]</f>
        <v>90.832333680720808</v>
      </c>
      <c r="Y845" s="6">
        <v>223.20686699999999</v>
      </c>
      <c r="Z845" s="6">
        <v>223.20686699999999</v>
      </c>
      <c r="AA845" s="5">
        <f>+Excel_519CONDOR[[#This Row],[Ptos.Total]]-Excel_519CONDOR[[#This Row],[Ptos.Nilo]]</f>
        <v>90.832333680720808</v>
      </c>
      <c r="AB845"/>
      <c r="AC845"/>
      <c r="AD845"/>
      <c r="AE845"/>
      <c r="AF845"/>
      <c r="AG845"/>
      <c r="AH845"/>
      <c r="AI845"/>
    </row>
    <row r="846" spans="1:35" x14ac:dyDescent="0.25">
      <c r="A846" t="s">
        <v>391</v>
      </c>
      <c r="B846" t="s">
        <v>79</v>
      </c>
      <c r="C846" t="s">
        <v>392</v>
      </c>
      <c r="D846" t="s">
        <v>956</v>
      </c>
      <c r="E846">
        <v>1970350</v>
      </c>
      <c r="F846" t="s">
        <v>896</v>
      </c>
      <c r="G846" t="s">
        <v>29</v>
      </c>
      <c r="H846" t="s">
        <v>30</v>
      </c>
      <c r="I846" s="1">
        <v>44572</v>
      </c>
      <c r="J846" s="1">
        <v>45082</v>
      </c>
      <c r="K846" s="11">
        <f>+Excel_519CONDOR[[#This Row],[Fx.r]]</f>
        <v>45082</v>
      </c>
      <c r="L846" s="1">
        <v>44720</v>
      </c>
      <c r="M846" s="1"/>
      <c r="N846" s="1">
        <v>45100</v>
      </c>
      <c r="O846" s="1">
        <v>45125</v>
      </c>
      <c r="P846" s="1" t="s">
        <v>24</v>
      </c>
      <c r="Q846" t="s">
        <v>24</v>
      </c>
      <c r="R846" t="s">
        <v>24</v>
      </c>
      <c r="S846" t="s">
        <v>3641</v>
      </c>
      <c r="T846" s="5">
        <v>634.47399363911154</v>
      </c>
      <c r="U846" s="5">
        <v>132.27999609708786</v>
      </c>
      <c r="V846" s="5">
        <v>58.708299171590056</v>
      </c>
      <c r="W846" s="5">
        <v>825.46228890778946</v>
      </c>
      <c r="X846" s="6">
        <f>+Excel_519CONDOR[[#This Row],[Ptos.Total]]-Excel_519CONDOR[[#This Row],[Ptos.PO]]</f>
        <v>137.94925390778951</v>
      </c>
      <c r="Y846" s="6">
        <v>687.51303499999995</v>
      </c>
      <c r="Z846" s="6">
        <v>687.51303500000006</v>
      </c>
      <c r="AA846" s="5">
        <f>+Excel_519CONDOR[[#This Row],[Ptos.Total]]-Excel_519CONDOR[[#This Row],[Ptos.Nilo]]</f>
        <v>137.9492539077894</v>
      </c>
      <c r="AB846"/>
      <c r="AC846"/>
      <c r="AD846"/>
      <c r="AE846"/>
      <c r="AF846"/>
      <c r="AG846"/>
      <c r="AH846"/>
      <c r="AI846"/>
    </row>
    <row r="847" spans="1:35" x14ac:dyDescent="0.25">
      <c r="A847" t="s">
        <v>391</v>
      </c>
      <c r="B847" t="s">
        <v>79</v>
      </c>
      <c r="C847" t="s">
        <v>392</v>
      </c>
      <c r="D847" t="s">
        <v>957</v>
      </c>
      <c r="E847">
        <v>1970352</v>
      </c>
      <c r="F847" t="s">
        <v>958</v>
      </c>
      <c r="G847" t="s">
        <v>22</v>
      </c>
      <c r="H847" t="s">
        <v>23</v>
      </c>
      <c r="I847" s="1">
        <v>44572</v>
      </c>
      <c r="J847" s="1">
        <v>45126</v>
      </c>
      <c r="K847" s="11">
        <f>+Excel_519CONDOR[[#This Row],[Fx.r]]</f>
        <v>45126</v>
      </c>
      <c r="L847" s="1">
        <v>44760</v>
      </c>
      <c r="M847" s="1"/>
      <c r="N847" s="1">
        <v>45138</v>
      </c>
      <c r="O847" s="1">
        <v>45177</v>
      </c>
      <c r="P847" s="1" t="s">
        <v>24</v>
      </c>
      <c r="Q847" t="s">
        <v>24</v>
      </c>
      <c r="R847" t="s">
        <v>24</v>
      </c>
      <c r="S847" t="s">
        <v>3642</v>
      </c>
      <c r="T847" s="5">
        <v>446.12400306141376</v>
      </c>
      <c r="U847" s="5">
        <v>70.359997928142548</v>
      </c>
      <c r="V847" s="5">
        <v>31.224199836532762</v>
      </c>
      <c r="W847" s="5">
        <v>547.70820082608907</v>
      </c>
      <c r="X847" s="6">
        <f>+Excel_519CONDOR[[#This Row],[Ptos.Total]]-Excel_519CONDOR[[#This Row],[Ptos.PO]]</f>
        <v>-587.93295717391106</v>
      </c>
      <c r="Y847" s="6">
        <v>1135.6411580000001</v>
      </c>
      <c r="Z847" s="6">
        <v>1135.6411579999999</v>
      </c>
      <c r="AA847" s="5">
        <f>+Excel_519CONDOR[[#This Row],[Ptos.Total]]-Excel_519CONDOR[[#This Row],[Ptos.Nilo]]</f>
        <v>-587.93295717391084</v>
      </c>
      <c r="AB847"/>
      <c r="AC847"/>
      <c r="AD847"/>
      <c r="AE847"/>
      <c r="AF847"/>
      <c r="AG847"/>
      <c r="AH847"/>
      <c r="AI847"/>
    </row>
    <row r="848" spans="1:35" x14ac:dyDescent="0.25">
      <c r="A848" t="s">
        <v>391</v>
      </c>
      <c r="B848" t="s">
        <v>79</v>
      </c>
      <c r="C848" t="s">
        <v>392</v>
      </c>
      <c r="D848" t="s">
        <v>959</v>
      </c>
      <c r="E848">
        <v>1970351</v>
      </c>
      <c r="F848" t="s">
        <v>960</v>
      </c>
      <c r="G848" t="s">
        <v>36</v>
      </c>
      <c r="H848" t="s">
        <v>37</v>
      </c>
      <c r="I848" s="1">
        <v>44572</v>
      </c>
      <c r="J848" s="1">
        <v>44603</v>
      </c>
      <c r="K848" s="11">
        <f>+Excel_519CONDOR[[#This Row],[Fx.r]]</f>
        <v>44603</v>
      </c>
      <c r="M848" s="1">
        <v>45937</v>
      </c>
      <c r="O848" s="1"/>
      <c r="P848" s="1" t="s">
        <v>24</v>
      </c>
      <c r="Q848" t="s">
        <v>24</v>
      </c>
      <c r="R848" t="s">
        <v>24</v>
      </c>
      <c r="S848" t="s">
        <v>25</v>
      </c>
      <c r="T848" s="5">
        <v>0</v>
      </c>
      <c r="U848" s="5">
        <v>0</v>
      </c>
      <c r="V848" s="5">
        <v>0</v>
      </c>
      <c r="W848" s="5">
        <v>0</v>
      </c>
      <c r="X848" s="6">
        <f>+Excel_519CONDOR[[#This Row],[Ptos.Total]]-Excel_519CONDOR[[#This Row],[Ptos.PO]]</f>
        <v>-19.061076999999997</v>
      </c>
      <c r="Y848" s="6">
        <v>19.061076999999997</v>
      </c>
      <c r="Z848" s="6">
        <v>19.061077000000001</v>
      </c>
      <c r="AA848" s="5">
        <f>+Excel_519CONDOR[[#This Row],[Ptos.Total]]-Excel_519CONDOR[[#This Row],[Ptos.Nilo]]</f>
        <v>-19.061077000000001</v>
      </c>
      <c r="AB848"/>
      <c r="AC848"/>
      <c r="AD848"/>
      <c r="AE848"/>
      <c r="AF848"/>
      <c r="AG848"/>
      <c r="AH848"/>
      <c r="AI848"/>
    </row>
    <row r="849" spans="1:35" x14ac:dyDescent="0.25">
      <c r="A849" t="s">
        <v>391</v>
      </c>
      <c r="B849" t="s">
        <v>79</v>
      </c>
      <c r="C849" t="s">
        <v>392</v>
      </c>
      <c r="D849" t="s">
        <v>961</v>
      </c>
      <c r="E849">
        <v>1970348</v>
      </c>
      <c r="F849" t="s">
        <v>121</v>
      </c>
      <c r="G849" t="s">
        <v>22</v>
      </c>
      <c r="H849" t="s">
        <v>23</v>
      </c>
      <c r="I849" s="1">
        <v>44572</v>
      </c>
      <c r="J849" s="1">
        <v>44615</v>
      </c>
      <c r="K849" s="11">
        <f>+Excel_519CONDOR[[#This Row],[Fx.r]]</f>
        <v>44615</v>
      </c>
      <c r="L849" s="1">
        <v>44704</v>
      </c>
      <c r="M849" s="1"/>
      <c r="N849" s="1">
        <v>44832</v>
      </c>
      <c r="O849" s="1">
        <v>44858</v>
      </c>
      <c r="P849" s="1" t="s">
        <v>24</v>
      </c>
      <c r="Q849" t="s">
        <v>24</v>
      </c>
      <c r="R849" t="s">
        <v>24</v>
      </c>
      <c r="S849" t="s">
        <v>3642</v>
      </c>
      <c r="T849" s="5">
        <v>196.58000210672617</v>
      </c>
      <c r="U849" s="5">
        <v>0</v>
      </c>
      <c r="V849" s="5">
        <v>0</v>
      </c>
      <c r="W849" s="5">
        <v>196.58000210672617</v>
      </c>
      <c r="X849" s="6">
        <f>+Excel_519CONDOR[[#This Row],[Ptos.Total]]-Excel_519CONDOR[[#This Row],[Ptos.PO]]</f>
        <v>-355.36985989327388</v>
      </c>
      <c r="Y849" s="6">
        <v>551.94986200000005</v>
      </c>
      <c r="Z849" s="6">
        <v>551.23686199999986</v>
      </c>
      <c r="AA849" s="5">
        <f>+Excel_519CONDOR[[#This Row],[Ptos.Total]]-Excel_519CONDOR[[#This Row],[Ptos.Nilo]]</f>
        <v>-354.65685989327369</v>
      </c>
      <c r="AB849"/>
      <c r="AC849"/>
      <c r="AD849"/>
      <c r="AE849"/>
      <c r="AF849"/>
      <c r="AG849"/>
      <c r="AH849"/>
      <c r="AI849"/>
    </row>
    <row r="850" spans="1:35" x14ac:dyDescent="0.25">
      <c r="A850" t="s">
        <v>391</v>
      </c>
      <c r="B850" t="s">
        <v>79</v>
      </c>
      <c r="C850" t="s">
        <v>392</v>
      </c>
      <c r="D850" t="s">
        <v>962</v>
      </c>
      <c r="E850">
        <v>1970346</v>
      </c>
      <c r="F850" t="s">
        <v>297</v>
      </c>
      <c r="G850" t="s">
        <v>22</v>
      </c>
      <c r="H850" t="s">
        <v>23</v>
      </c>
      <c r="I850" s="1">
        <v>44572</v>
      </c>
      <c r="J850" s="1">
        <v>44922</v>
      </c>
      <c r="K850" s="11">
        <f>+Excel_519CONDOR[[#This Row],[Fx.r]]</f>
        <v>44922</v>
      </c>
      <c r="L850" s="1">
        <v>44711</v>
      </c>
      <c r="M850" s="1"/>
      <c r="N850" s="1">
        <v>44922</v>
      </c>
      <c r="O850" s="1">
        <v>44936</v>
      </c>
      <c r="P850" s="1" t="s">
        <v>24</v>
      </c>
      <c r="Q850" t="s">
        <v>24</v>
      </c>
      <c r="R850" t="s">
        <v>24</v>
      </c>
      <c r="S850" t="s">
        <v>3642</v>
      </c>
      <c r="T850" s="5">
        <v>58.620000775903463</v>
      </c>
      <c r="U850" s="5">
        <v>4.5699998736381531</v>
      </c>
      <c r="V850" s="5">
        <v>7.7671998572975411</v>
      </c>
      <c r="W850" s="5">
        <v>70.957200506839158</v>
      </c>
      <c r="X850" s="6">
        <f>+Excel_519CONDOR[[#This Row],[Ptos.Total]]-Excel_519CONDOR[[#This Row],[Ptos.PO]]</f>
        <v>-31.906653493160846</v>
      </c>
      <c r="Y850" s="6">
        <v>102.863854</v>
      </c>
      <c r="Z850" s="6">
        <v>102.08385400000002</v>
      </c>
      <c r="AA850" s="5">
        <f>+Excel_519CONDOR[[#This Row],[Ptos.Total]]-Excel_519CONDOR[[#This Row],[Ptos.Nilo]]</f>
        <v>-31.126653493160859</v>
      </c>
      <c r="AB850"/>
      <c r="AC850"/>
      <c r="AD850"/>
      <c r="AE850"/>
      <c r="AF850"/>
      <c r="AG850"/>
      <c r="AH850"/>
      <c r="AI850"/>
    </row>
    <row r="851" spans="1:35" x14ac:dyDescent="0.25">
      <c r="A851" t="s">
        <v>391</v>
      </c>
      <c r="B851" t="s">
        <v>79</v>
      </c>
      <c r="C851" t="s">
        <v>392</v>
      </c>
      <c r="D851" t="s">
        <v>963</v>
      </c>
      <c r="E851">
        <v>1970097</v>
      </c>
      <c r="F851" t="s">
        <v>142</v>
      </c>
      <c r="G851" t="s">
        <v>29</v>
      </c>
      <c r="H851" t="s">
        <v>30</v>
      </c>
      <c r="I851" s="1">
        <v>44572</v>
      </c>
      <c r="J851" s="1">
        <v>44607</v>
      </c>
      <c r="K851" s="11">
        <f>+Excel_519CONDOR[[#This Row],[Fx.r]]</f>
        <v>44607</v>
      </c>
      <c r="L851" s="1">
        <v>44704</v>
      </c>
      <c r="M851" s="1"/>
      <c r="N851" s="1">
        <v>44924</v>
      </c>
      <c r="O851" s="1">
        <v>45030</v>
      </c>
      <c r="P851" s="1" t="s">
        <v>24</v>
      </c>
      <c r="Q851" t="s">
        <v>24</v>
      </c>
      <c r="R851" t="s">
        <v>24</v>
      </c>
      <c r="S851" t="s">
        <v>3642</v>
      </c>
      <c r="T851" s="5">
        <v>294.33000307530165</v>
      </c>
      <c r="U851" s="5">
        <v>43.269998729228973</v>
      </c>
      <c r="V851" s="5">
        <v>22.016598723979314</v>
      </c>
      <c r="W851" s="5">
        <v>359.61660052850993</v>
      </c>
      <c r="X851" s="6">
        <f>+Excel_519CONDOR[[#This Row],[Ptos.Total]]-Excel_519CONDOR[[#This Row],[Ptos.PO]]</f>
        <v>167.37060752850994</v>
      </c>
      <c r="Y851" s="6">
        <v>192.245993</v>
      </c>
      <c r="Z851" s="6">
        <v>192.24599299999997</v>
      </c>
      <c r="AA851" s="5">
        <f>+Excel_519CONDOR[[#This Row],[Ptos.Total]]-Excel_519CONDOR[[#This Row],[Ptos.Nilo]]</f>
        <v>167.37060752850996</v>
      </c>
      <c r="AB851"/>
      <c r="AC851"/>
      <c r="AD851"/>
      <c r="AE851"/>
      <c r="AF851"/>
      <c r="AG851"/>
      <c r="AH851"/>
      <c r="AI851"/>
    </row>
    <row r="852" spans="1:35" x14ac:dyDescent="0.25">
      <c r="A852" t="s">
        <v>391</v>
      </c>
      <c r="B852" t="s">
        <v>79</v>
      </c>
      <c r="C852" t="s">
        <v>392</v>
      </c>
      <c r="D852" t="s">
        <v>964</v>
      </c>
      <c r="E852">
        <v>1970349</v>
      </c>
      <c r="F852" t="s">
        <v>121</v>
      </c>
      <c r="G852" t="s">
        <v>22</v>
      </c>
      <c r="H852" t="s">
        <v>23</v>
      </c>
      <c r="I852" s="1">
        <v>44572</v>
      </c>
      <c r="J852" s="1">
        <v>44617</v>
      </c>
      <c r="K852" s="11">
        <f>+Excel_519CONDOR[[#This Row],[Fx.r]]</f>
        <v>44617</v>
      </c>
      <c r="L852" s="1">
        <v>44708</v>
      </c>
      <c r="M852" s="1"/>
      <c r="N852" s="1">
        <v>44771</v>
      </c>
      <c r="O852" s="1">
        <v>44806</v>
      </c>
      <c r="P852" s="1" t="s">
        <v>24</v>
      </c>
      <c r="Q852" t="s">
        <v>25</v>
      </c>
      <c r="R852" t="s">
        <v>24</v>
      </c>
      <c r="S852" t="s">
        <v>3648</v>
      </c>
      <c r="T852" s="5">
        <v>21.670000273734331</v>
      </c>
      <c r="U852" s="5">
        <v>0</v>
      </c>
      <c r="V852" s="5">
        <v>0</v>
      </c>
      <c r="W852" s="5">
        <v>21.670000273734331</v>
      </c>
      <c r="X852" s="6">
        <f>+Excel_519CONDOR[[#This Row],[Ptos.Total]]-Excel_519CONDOR[[#This Row],[Ptos.PO]]</f>
        <v>-40.452276726265666</v>
      </c>
      <c r="Y852" s="6">
        <v>62.122276999999997</v>
      </c>
      <c r="Z852" s="6">
        <v>62.12227699999999</v>
      </c>
      <c r="AA852" s="5">
        <f>+Excel_519CONDOR[[#This Row],[Ptos.Total]]-Excel_519CONDOR[[#This Row],[Ptos.Nilo]]</f>
        <v>-40.452276726265659</v>
      </c>
      <c r="AB852"/>
      <c r="AC852"/>
      <c r="AD852"/>
      <c r="AE852"/>
      <c r="AF852"/>
      <c r="AG852"/>
      <c r="AH852"/>
      <c r="AI852"/>
    </row>
    <row r="853" spans="1:35" x14ac:dyDescent="0.25">
      <c r="A853" t="s">
        <v>391</v>
      </c>
      <c r="B853" t="s">
        <v>79</v>
      </c>
      <c r="C853" t="s">
        <v>392</v>
      </c>
      <c r="D853" t="s">
        <v>965</v>
      </c>
      <c r="E853">
        <v>1970091</v>
      </c>
      <c r="F853" t="s">
        <v>121</v>
      </c>
      <c r="G853" t="s">
        <v>22</v>
      </c>
      <c r="H853" t="s">
        <v>23</v>
      </c>
      <c r="I853" s="1">
        <v>44572</v>
      </c>
      <c r="J853" s="1">
        <v>44763</v>
      </c>
      <c r="K853" s="11">
        <f>+Excel_519CONDOR[[#This Row],[Fx.r]]</f>
        <v>44763</v>
      </c>
      <c r="L853" s="1">
        <v>44708</v>
      </c>
      <c r="M853" s="1"/>
      <c r="N853" s="1">
        <v>44804</v>
      </c>
      <c r="O853" s="1">
        <v>44831</v>
      </c>
      <c r="P853" s="1" t="s">
        <v>24</v>
      </c>
      <c r="Q853" t="s">
        <v>24</v>
      </c>
      <c r="R853" t="s">
        <v>24</v>
      </c>
      <c r="S853" t="s">
        <v>3642</v>
      </c>
      <c r="T853" s="5">
        <v>0</v>
      </c>
      <c r="U853" s="5">
        <v>0</v>
      </c>
      <c r="V853" s="5">
        <v>0</v>
      </c>
      <c r="W853" s="5">
        <v>0</v>
      </c>
      <c r="X853" s="6">
        <f>+Excel_519CONDOR[[#This Row],[Ptos.Total]]-Excel_519CONDOR[[#This Row],[Ptos.PO]]</f>
        <v>-214.13874700000005</v>
      </c>
      <c r="Y853" s="6">
        <v>214.13874700000005</v>
      </c>
      <c r="Z853" s="6">
        <v>214.00874699999997</v>
      </c>
      <c r="AA853" s="5">
        <f>+Excel_519CONDOR[[#This Row],[Ptos.Total]]-Excel_519CONDOR[[#This Row],[Ptos.Nilo]]</f>
        <v>-214.00874699999997</v>
      </c>
      <c r="AB853"/>
      <c r="AC853"/>
      <c r="AD853"/>
      <c r="AE853"/>
      <c r="AF853"/>
      <c r="AG853"/>
      <c r="AH853"/>
      <c r="AI853"/>
    </row>
    <row r="854" spans="1:35" x14ac:dyDescent="0.25">
      <c r="A854" t="s">
        <v>391</v>
      </c>
      <c r="B854" t="s">
        <v>79</v>
      </c>
      <c r="C854" t="s">
        <v>392</v>
      </c>
      <c r="D854" t="s">
        <v>966</v>
      </c>
      <c r="E854">
        <v>1970347</v>
      </c>
      <c r="F854" t="s">
        <v>142</v>
      </c>
      <c r="G854" t="s">
        <v>29</v>
      </c>
      <c r="H854" t="s">
        <v>30</v>
      </c>
      <c r="I854" s="1">
        <v>44572</v>
      </c>
      <c r="J854" s="1">
        <v>44602</v>
      </c>
      <c r="K854" s="11">
        <f>+Excel_519CONDOR[[#This Row],[Fx.r]]</f>
        <v>44602</v>
      </c>
      <c r="L854" s="1">
        <v>44704</v>
      </c>
      <c r="M854" s="1"/>
      <c r="N854" s="1">
        <v>44904</v>
      </c>
      <c r="O854" s="1">
        <v>44925</v>
      </c>
      <c r="P854" s="1" t="s">
        <v>24</v>
      </c>
      <c r="Q854" t="s">
        <v>24</v>
      </c>
      <c r="R854" t="s">
        <v>24</v>
      </c>
      <c r="S854" t="s">
        <v>3642</v>
      </c>
      <c r="T854" s="5">
        <v>32.030000355094671</v>
      </c>
      <c r="U854" s="5">
        <v>0.69999998807907104</v>
      </c>
      <c r="V854" s="5">
        <v>6.169399943365157</v>
      </c>
      <c r="W854" s="5">
        <v>38.899400286538899</v>
      </c>
      <c r="X854" s="6">
        <f>+Excel_519CONDOR[[#This Row],[Ptos.Total]]-Excel_519CONDOR[[#This Row],[Ptos.PO]]</f>
        <v>-24.496667713461107</v>
      </c>
      <c r="Y854" s="6">
        <v>63.396068000000007</v>
      </c>
      <c r="Z854" s="6">
        <v>63.396067999999993</v>
      </c>
      <c r="AA854" s="5">
        <f>+Excel_519CONDOR[[#This Row],[Ptos.Total]]-Excel_519CONDOR[[#This Row],[Ptos.Nilo]]</f>
        <v>-24.496667713461093</v>
      </c>
      <c r="AB854"/>
      <c r="AC854"/>
      <c r="AD854"/>
      <c r="AE854"/>
      <c r="AF854"/>
      <c r="AG854"/>
      <c r="AH854"/>
      <c r="AI854"/>
    </row>
    <row r="855" spans="1:35" x14ac:dyDescent="0.25">
      <c r="A855" t="s">
        <v>391</v>
      </c>
      <c r="B855" t="s">
        <v>79</v>
      </c>
      <c r="C855" t="s">
        <v>392</v>
      </c>
      <c r="D855" t="s">
        <v>967</v>
      </c>
      <c r="E855">
        <v>1969704</v>
      </c>
      <c r="F855" t="s">
        <v>707</v>
      </c>
      <c r="G855" t="s">
        <v>70</v>
      </c>
      <c r="H855" t="s">
        <v>71</v>
      </c>
      <c r="I855" s="1">
        <v>44572</v>
      </c>
      <c r="J855" s="1">
        <v>44603</v>
      </c>
      <c r="K855" s="11">
        <f>+Excel_519CONDOR[[#This Row],[Fx.r]]</f>
        <v>44603</v>
      </c>
      <c r="L855" s="1">
        <v>44728</v>
      </c>
      <c r="M855" s="1"/>
      <c r="N855" s="1">
        <v>44827</v>
      </c>
      <c r="O855" s="1">
        <v>44844</v>
      </c>
      <c r="P855" s="1" t="s">
        <v>24</v>
      </c>
      <c r="Q855" t="s">
        <v>25</v>
      </c>
      <c r="R855" t="s">
        <v>24</v>
      </c>
      <c r="S855" t="s">
        <v>3638</v>
      </c>
      <c r="T855" s="5">
        <v>36.730000369250774</v>
      </c>
      <c r="U855" s="5">
        <v>12.309999644756317</v>
      </c>
      <c r="V855" s="5">
        <v>10.918800089609618</v>
      </c>
      <c r="W855" s="5">
        <v>59.95880010361671</v>
      </c>
      <c r="X855" s="6">
        <f>+Excel_519CONDOR[[#This Row],[Ptos.Total]]-Excel_519CONDOR[[#This Row],[Ptos.PO]]</f>
        <v>49.33564610361671</v>
      </c>
      <c r="Y855" s="6">
        <v>10.623154</v>
      </c>
      <c r="Z855" s="6">
        <v>10.623154</v>
      </c>
      <c r="AA855" s="5">
        <f>+Excel_519CONDOR[[#This Row],[Ptos.Total]]-Excel_519CONDOR[[#This Row],[Ptos.Nilo]]</f>
        <v>49.33564610361671</v>
      </c>
      <c r="AB855"/>
      <c r="AC855"/>
      <c r="AD855"/>
      <c r="AE855"/>
      <c r="AF855"/>
      <c r="AG855"/>
      <c r="AH855"/>
      <c r="AI855"/>
    </row>
    <row r="856" spans="1:35" x14ac:dyDescent="0.25">
      <c r="A856" t="s">
        <v>391</v>
      </c>
      <c r="B856" t="s">
        <v>79</v>
      </c>
      <c r="C856" t="s">
        <v>392</v>
      </c>
      <c r="D856" t="s">
        <v>968</v>
      </c>
      <c r="E856">
        <v>1970102</v>
      </c>
      <c r="F856" t="s">
        <v>707</v>
      </c>
      <c r="G856" t="s">
        <v>70</v>
      </c>
      <c r="H856" t="s">
        <v>71</v>
      </c>
      <c r="I856" s="1">
        <v>44572</v>
      </c>
      <c r="J856" s="1">
        <v>44602</v>
      </c>
      <c r="K856" s="11">
        <f>+Excel_519CONDOR[[#This Row],[Fx.r]]</f>
        <v>44602</v>
      </c>
      <c r="L856" s="1">
        <v>44683</v>
      </c>
      <c r="M856" s="1"/>
      <c r="N856" s="1">
        <v>45072</v>
      </c>
      <c r="O856" s="1">
        <v>45084</v>
      </c>
      <c r="P856" s="1" t="s">
        <v>24</v>
      </c>
      <c r="Q856" t="s">
        <v>24</v>
      </c>
      <c r="R856" t="s">
        <v>24</v>
      </c>
      <c r="S856" t="s">
        <v>3641</v>
      </c>
      <c r="T856" s="5">
        <v>234.910001385957</v>
      </c>
      <c r="U856" s="5">
        <v>23.919999301433563</v>
      </c>
      <c r="V856" s="5">
        <v>18.438199756111203</v>
      </c>
      <c r="W856" s="5">
        <v>277.26820044350177</v>
      </c>
      <c r="X856" s="6">
        <f>+Excel_519CONDOR[[#This Row],[Ptos.Total]]-Excel_519CONDOR[[#This Row],[Ptos.PO]]</f>
        <v>228.53205244350175</v>
      </c>
      <c r="Y856" s="6">
        <v>48.736148</v>
      </c>
      <c r="Z856" s="6">
        <v>19.720148000000002</v>
      </c>
      <c r="AA856" s="5">
        <f>+Excel_519CONDOR[[#This Row],[Ptos.Total]]-Excel_519CONDOR[[#This Row],[Ptos.Nilo]]</f>
        <v>257.54805244350177</v>
      </c>
      <c r="AB856"/>
      <c r="AC856"/>
      <c r="AD856"/>
      <c r="AE856"/>
      <c r="AF856"/>
      <c r="AG856"/>
      <c r="AH856"/>
      <c r="AI856"/>
    </row>
    <row r="857" spans="1:35" x14ac:dyDescent="0.25">
      <c r="A857" t="s">
        <v>391</v>
      </c>
      <c r="B857" t="s">
        <v>79</v>
      </c>
      <c r="C857" t="s">
        <v>392</v>
      </c>
      <c r="D857" t="s">
        <v>969</v>
      </c>
      <c r="E857">
        <v>1970095</v>
      </c>
      <c r="F857" t="s">
        <v>121</v>
      </c>
      <c r="G857" t="s">
        <v>22</v>
      </c>
      <c r="H857" t="s">
        <v>23</v>
      </c>
      <c r="I857" s="1">
        <v>44572</v>
      </c>
      <c r="J857" s="1">
        <v>44616</v>
      </c>
      <c r="K857" s="11">
        <f>+Excel_519CONDOR[[#This Row],[Fx.r]]</f>
        <v>44616</v>
      </c>
      <c r="L857" s="1">
        <v>44708</v>
      </c>
      <c r="M857" s="1"/>
      <c r="N857" s="1">
        <v>44757</v>
      </c>
      <c r="O857" s="1">
        <v>44792</v>
      </c>
      <c r="P857" s="1" t="s">
        <v>24</v>
      </c>
      <c r="Q857" t="s">
        <v>25</v>
      </c>
      <c r="R857" t="s">
        <v>24</v>
      </c>
      <c r="S857" t="s">
        <v>3642</v>
      </c>
      <c r="T857" s="5">
        <v>41.300000239163637</v>
      </c>
      <c r="U857" s="5">
        <v>4.5699998736381531</v>
      </c>
      <c r="V857" s="5">
        <v>6.7741999252691869</v>
      </c>
      <c r="W857" s="5">
        <v>52.644200038070977</v>
      </c>
      <c r="X857" s="6">
        <f>+Excel_519CONDOR[[#This Row],[Ptos.Total]]-Excel_519CONDOR[[#This Row],[Ptos.PO]]</f>
        <v>-10.374085961929019</v>
      </c>
      <c r="Y857" s="6">
        <v>63.018285999999996</v>
      </c>
      <c r="Z857" s="6">
        <v>63.018285999999982</v>
      </c>
      <c r="AA857" s="5">
        <f>+Excel_519CONDOR[[#This Row],[Ptos.Total]]-Excel_519CONDOR[[#This Row],[Ptos.Nilo]]</f>
        <v>-10.374085961929005</v>
      </c>
      <c r="AB857"/>
      <c r="AC857"/>
      <c r="AD857"/>
      <c r="AE857"/>
      <c r="AF857"/>
      <c r="AG857"/>
      <c r="AH857"/>
      <c r="AI857"/>
    </row>
    <row r="858" spans="1:35" x14ac:dyDescent="0.25">
      <c r="A858" t="s">
        <v>391</v>
      </c>
      <c r="B858" t="s">
        <v>436</v>
      </c>
      <c r="C858" t="s">
        <v>392</v>
      </c>
      <c r="D858" t="s">
        <v>970</v>
      </c>
      <c r="E858">
        <v>8299625</v>
      </c>
      <c r="F858" t="s">
        <v>369</v>
      </c>
      <c r="G858" t="s">
        <v>29</v>
      </c>
      <c r="H858" t="s">
        <v>30</v>
      </c>
      <c r="I858" s="1"/>
      <c r="J858" s="1">
        <v>44599</v>
      </c>
      <c r="K858" s="11">
        <f>+Excel_519CONDOR[[#This Row],[Fx.r]]</f>
        <v>44599</v>
      </c>
      <c r="L858" s="1">
        <v>45215</v>
      </c>
      <c r="M858" s="1"/>
      <c r="N858" s="1">
        <v>45216</v>
      </c>
      <c r="O858" s="1">
        <v>45243</v>
      </c>
      <c r="P858" s="1" t="s">
        <v>24</v>
      </c>
      <c r="Q858" t="s">
        <v>24</v>
      </c>
      <c r="R858" t="s">
        <v>25</v>
      </c>
      <c r="S858" t="s">
        <v>3635</v>
      </c>
      <c r="T858" s="5">
        <v>31.724099665880203</v>
      </c>
      <c r="U858" s="5">
        <v>0</v>
      </c>
      <c r="V858" s="5">
        <v>6</v>
      </c>
      <c r="W858" s="5">
        <v>37.724099665880203</v>
      </c>
      <c r="X858" s="6">
        <f>+Excel_519CONDOR[[#This Row],[Ptos.Total]]-Excel_519CONDOR[[#This Row],[Ptos.PO]]</f>
        <v>-19.584937334119793</v>
      </c>
      <c r="Y858" s="6">
        <v>57.309036999999996</v>
      </c>
      <c r="Z858" s="6">
        <v>52.324637000000003</v>
      </c>
      <c r="AA858" s="5">
        <f>+Excel_519CONDOR[[#This Row],[Ptos.Total]]-Excel_519CONDOR[[#This Row],[Ptos.Nilo]]</f>
        <v>-14.600537334119799</v>
      </c>
      <c r="AB858"/>
      <c r="AC858"/>
      <c r="AD858"/>
      <c r="AE858"/>
      <c r="AF858"/>
      <c r="AG858"/>
      <c r="AH858"/>
      <c r="AI858"/>
    </row>
    <row r="859" spans="1:35" x14ac:dyDescent="0.25">
      <c r="A859" t="s">
        <v>391</v>
      </c>
      <c r="B859" t="s">
        <v>79</v>
      </c>
      <c r="C859" t="s">
        <v>392</v>
      </c>
      <c r="D859" t="s">
        <v>971</v>
      </c>
      <c r="E859">
        <v>1971193</v>
      </c>
      <c r="F859" t="s">
        <v>142</v>
      </c>
      <c r="G859" t="s">
        <v>29</v>
      </c>
      <c r="H859" t="s">
        <v>30</v>
      </c>
      <c r="I859" s="1">
        <v>44572</v>
      </c>
      <c r="J859" s="1">
        <v>44600</v>
      </c>
      <c r="K859" s="11">
        <f>+Excel_519CONDOR[[#This Row],[Fx.r]]</f>
        <v>44600</v>
      </c>
      <c r="L859" s="1">
        <v>44652</v>
      </c>
      <c r="M859" s="1"/>
      <c r="N859" s="1">
        <v>44865</v>
      </c>
      <c r="O859" s="1">
        <v>44894</v>
      </c>
      <c r="P859" s="1" t="s">
        <v>24</v>
      </c>
      <c r="Q859" t="s">
        <v>24</v>
      </c>
      <c r="R859" t="s">
        <v>25</v>
      </c>
      <c r="S859" t="s">
        <v>3649</v>
      </c>
      <c r="T859" s="5">
        <v>510.17000268399715</v>
      </c>
      <c r="U859" s="5">
        <v>0</v>
      </c>
      <c r="V859" s="5">
        <v>38.58359900786877</v>
      </c>
      <c r="W859" s="5">
        <v>548.75360169186592</v>
      </c>
      <c r="X859" s="6">
        <f>+Excel_519CONDOR[[#This Row],[Ptos.Total]]-Excel_519CONDOR[[#This Row],[Ptos.PO]]</f>
        <v>-143.88133930813422</v>
      </c>
      <c r="Y859" s="6">
        <v>692.63494100000014</v>
      </c>
      <c r="Z859" s="6">
        <v>692.63494100000014</v>
      </c>
      <c r="AA859" s="5">
        <f>+Excel_519CONDOR[[#This Row],[Ptos.Total]]-Excel_519CONDOR[[#This Row],[Ptos.Nilo]]</f>
        <v>-143.88133930813422</v>
      </c>
      <c r="AB859"/>
      <c r="AC859"/>
      <c r="AD859"/>
      <c r="AE859"/>
      <c r="AF859"/>
      <c r="AG859"/>
      <c r="AH859"/>
      <c r="AI859"/>
    </row>
    <row r="860" spans="1:35" x14ac:dyDescent="0.25">
      <c r="A860" t="s">
        <v>391</v>
      </c>
      <c r="B860" t="s">
        <v>18</v>
      </c>
      <c r="C860" t="s">
        <v>972</v>
      </c>
      <c r="D860" t="s">
        <v>973</v>
      </c>
      <c r="E860">
        <v>1982793</v>
      </c>
      <c r="F860" t="s">
        <v>121</v>
      </c>
      <c r="G860" t="s">
        <v>22</v>
      </c>
      <c r="H860" t="s">
        <v>23</v>
      </c>
      <c r="I860" s="1">
        <v>44582</v>
      </c>
      <c r="J860" s="1">
        <v>44588</v>
      </c>
      <c r="K860" s="11">
        <f>+Excel_519CONDOR[[#This Row],[Fx.r]]</f>
        <v>44588</v>
      </c>
      <c r="L860" s="1">
        <v>44594</v>
      </c>
      <c r="M860" s="1"/>
      <c r="N860" s="1">
        <v>44712</v>
      </c>
      <c r="O860" s="1">
        <v>44734</v>
      </c>
      <c r="P860" s="1" t="s">
        <v>25</v>
      </c>
      <c r="Q860" t="s">
        <v>24</v>
      </c>
      <c r="R860" t="s">
        <v>25</v>
      </c>
      <c r="S860" t="s">
        <v>3653</v>
      </c>
      <c r="T860" s="5">
        <v>0</v>
      </c>
      <c r="U860" s="5">
        <v>0</v>
      </c>
      <c r="V860" s="5">
        <v>0</v>
      </c>
      <c r="W860" s="5">
        <v>0</v>
      </c>
      <c r="X860" s="6">
        <f>+Excel_519CONDOR[[#This Row],[Ptos.Total]]-Excel_519CONDOR[[#This Row],[Ptos.PO]]</f>
        <v>-22.437736020000003</v>
      </c>
      <c r="Y860" s="6">
        <v>22.437736020000003</v>
      </c>
      <c r="Z860" s="6">
        <v>22.437716000000005</v>
      </c>
      <c r="AA860" s="5">
        <f>+Excel_519CONDOR[[#This Row],[Ptos.Total]]-Excel_519CONDOR[[#This Row],[Ptos.Nilo]]</f>
        <v>-22.437716000000005</v>
      </c>
      <c r="AB860"/>
      <c r="AC860"/>
      <c r="AD860"/>
      <c r="AE860"/>
      <c r="AF860"/>
      <c r="AG860"/>
      <c r="AH860"/>
      <c r="AI860"/>
    </row>
    <row r="861" spans="1:35" x14ac:dyDescent="0.25">
      <c r="A861" t="s">
        <v>391</v>
      </c>
      <c r="B861" t="s">
        <v>18</v>
      </c>
      <c r="C861" t="s">
        <v>972</v>
      </c>
      <c r="D861" t="s">
        <v>974</v>
      </c>
      <c r="E861">
        <v>1982791</v>
      </c>
      <c r="F861" t="s">
        <v>121</v>
      </c>
      <c r="G861" t="s">
        <v>22</v>
      </c>
      <c r="H861" t="s">
        <v>23</v>
      </c>
      <c r="I861" s="1">
        <v>44585</v>
      </c>
      <c r="J861" s="1">
        <v>44600</v>
      </c>
      <c r="K861" s="11">
        <f>+Excel_519CONDOR[[#This Row],[Fx.r]]</f>
        <v>44600</v>
      </c>
      <c r="L861" s="1">
        <v>44603</v>
      </c>
      <c r="M861" s="1"/>
      <c r="N861" s="1">
        <v>44672</v>
      </c>
      <c r="O861" s="1">
        <v>44680</v>
      </c>
      <c r="P861" s="1" t="s">
        <v>25</v>
      </c>
      <c r="Q861" t="s">
        <v>24</v>
      </c>
      <c r="R861" t="s">
        <v>25</v>
      </c>
      <c r="S861" t="s">
        <v>3653</v>
      </c>
      <c r="T861" s="5">
        <v>27.400000490248203</v>
      </c>
      <c r="U861" s="5">
        <v>3.669999897480011</v>
      </c>
      <c r="V861" s="5">
        <v>12.877600124680995</v>
      </c>
      <c r="W861" s="5">
        <v>43.94760051240921</v>
      </c>
      <c r="X861" s="6">
        <f>+Excel_519CONDOR[[#This Row],[Ptos.Total]]-Excel_519CONDOR[[#This Row],[Ptos.PO]]</f>
        <v>7.7971370724092139</v>
      </c>
      <c r="Y861" s="6">
        <v>36.150463439999996</v>
      </c>
      <c r="Z861" s="6">
        <v>36.150452000000008</v>
      </c>
      <c r="AA861" s="5">
        <f>+Excel_519CONDOR[[#This Row],[Ptos.Total]]-Excel_519CONDOR[[#This Row],[Ptos.Nilo]]</f>
        <v>7.7971485124092013</v>
      </c>
      <c r="AB861"/>
      <c r="AC861"/>
      <c r="AD861"/>
      <c r="AE861"/>
      <c r="AF861"/>
      <c r="AG861"/>
      <c r="AH861"/>
      <c r="AI861"/>
    </row>
    <row r="862" spans="1:35" x14ac:dyDescent="0.25">
      <c r="A862" t="s">
        <v>391</v>
      </c>
      <c r="B862" t="s">
        <v>18</v>
      </c>
      <c r="C862" t="s">
        <v>972</v>
      </c>
      <c r="D862" t="s">
        <v>975</v>
      </c>
      <c r="E862">
        <v>1982831</v>
      </c>
      <c r="F862" t="s">
        <v>142</v>
      </c>
      <c r="G862" t="s">
        <v>29</v>
      </c>
      <c r="H862" t="s">
        <v>30</v>
      </c>
      <c r="I862" s="1">
        <v>44592</v>
      </c>
      <c r="J862" s="1">
        <v>44598</v>
      </c>
      <c r="K862" s="11">
        <f>+Excel_519CONDOR[[#This Row],[Fx.r]]</f>
        <v>44598</v>
      </c>
      <c r="L862" s="1">
        <v>44603</v>
      </c>
      <c r="M862" s="1"/>
      <c r="N862" s="1">
        <v>44900</v>
      </c>
      <c r="O862" s="1">
        <v>44907</v>
      </c>
      <c r="P862" s="1" t="s">
        <v>25</v>
      </c>
      <c r="Q862" t="s">
        <v>25</v>
      </c>
      <c r="R862" t="s">
        <v>24</v>
      </c>
      <c r="S862" t="s">
        <v>3654</v>
      </c>
      <c r="T862" s="5">
        <v>28.610000252723694</v>
      </c>
      <c r="U862" s="5">
        <v>8.4399997591972351</v>
      </c>
      <c r="V862" s="5">
        <v>5.9768000026017418</v>
      </c>
      <c r="W862" s="5">
        <v>43.026800014522671</v>
      </c>
      <c r="X862" s="6">
        <f>+Excel_519CONDOR[[#This Row],[Ptos.Total]]-Excel_519CONDOR[[#This Row],[Ptos.PO]]</f>
        <v>16.486869014522672</v>
      </c>
      <c r="Y862" s="6">
        <v>26.539930999999999</v>
      </c>
      <c r="Z862" s="6">
        <v>26.539930999999996</v>
      </c>
      <c r="AA862" s="5">
        <f>+Excel_519CONDOR[[#This Row],[Ptos.Total]]-Excel_519CONDOR[[#This Row],[Ptos.Nilo]]</f>
        <v>16.486869014522675</v>
      </c>
      <c r="AB862"/>
      <c r="AC862"/>
      <c r="AD862"/>
      <c r="AE862"/>
      <c r="AF862"/>
      <c r="AG862"/>
      <c r="AH862"/>
      <c r="AI862"/>
    </row>
    <row r="863" spans="1:35" x14ac:dyDescent="0.25">
      <c r="A863" t="s">
        <v>391</v>
      </c>
      <c r="B863" t="s">
        <v>67</v>
      </c>
      <c r="C863" t="s">
        <v>392</v>
      </c>
      <c r="D863" t="s">
        <v>976</v>
      </c>
      <c r="E863">
        <v>1985715</v>
      </c>
      <c r="F863" t="s">
        <v>977</v>
      </c>
      <c r="G863" t="s">
        <v>70</v>
      </c>
      <c r="H863" t="s">
        <v>71</v>
      </c>
      <c r="I863" s="1">
        <v>44600</v>
      </c>
      <c r="J863" s="1">
        <v>44606</v>
      </c>
      <c r="K863" s="11">
        <f>+Excel_519CONDOR[[#This Row],[Fx.r]]</f>
        <v>44606</v>
      </c>
      <c r="L863" s="1">
        <v>44607</v>
      </c>
      <c r="M863" s="1"/>
      <c r="N863" s="1">
        <v>44713</v>
      </c>
      <c r="O863" s="1">
        <v>44722</v>
      </c>
      <c r="P863" s="1" t="s">
        <v>24</v>
      </c>
      <c r="Q863" t="s">
        <v>24</v>
      </c>
      <c r="R863" t="s">
        <v>25</v>
      </c>
      <c r="S863" t="s">
        <v>3637</v>
      </c>
      <c r="T863" s="5">
        <v>55.759999752044678</v>
      </c>
      <c r="U863" s="5">
        <v>0</v>
      </c>
      <c r="V863" s="5">
        <v>13.3116001683861</v>
      </c>
      <c r="W863" s="5">
        <v>69.071599920430771</v>
      </c>
      <c r="X863" s="6">
        <f>+Excel_519CONDOR[[#This Row],[Ptos.Total]]-Excel_519CONDOR[[#This Row],[Ptos.PO]]</f>
        <v>22.608466920430772</v>
      </c>
      <c r="Y863" s="6">
        <v>46.463132999999999</v>
      </c>
      <c r="Z863" s="6">
        <v>46.358962000000005</v>
      </c>
      <c r="AA863" s="5">
        <f>+Excel_519CONDOR[[#This Row],[Ptos.Total]]-Excel_519CONDOR[[#This Row],[Ptos.Nilo]]</f>
        <v>22.712637920430765</v>
      </c>
      <c r="AB863"/>
      <c r="AC863"/>
      <c r="AD863"/>
      <c r="AE863"/>
      <c r="AF863"/>
      <c r="AG863"/>
      <c r="AH863"/>
      <c r="AI863"/>
    </row>
    <row r="864" spans="1:35" x14ac:dyDescent="0.25">
      <c r="A864" t="s">
        <v>391</v>
      </c>
      <c r="B864" t="s">
        <v>18</v>
      </c>
      <c r="C864" t="s">
        <v>972</v>
      </c>
      <c r="D864" t="s">
        <v>978</v>
      </c>
      <c r="E864">
        <v>8315454</v>
      </c>
      <c r="F864" t="s">
        <v>438</v>
      </c>
      <c r="G864" t="s">
        <v>70</v>
      </c>
      <c r="H864" t="s">
        <v>71</v>
      </c>
      <c r="I864" s="1">
        <v>44622</v>
      </c>
      <c r="J864" s="1">
        <v>44621</v>
      </c>
      <c r="K864" s="11">
        <f>+Excel_519CONDOR[[#This Row],[Fx.r]]</f>
        <v>44621</v>
      </c>
      <c r="L864" s="1">
        <v>44622</v>
      </c>
      <c r="M864" s="1"/>
      <c r="N864" s="1">
        <v>44953</v>
      </c>
      <c r="O864" s="1">
        <v>44970</v>
      </c>
      <c r="P864" s="1" t="s">
        <v>24</v>
      </c>
      <c r="Q864" t="s">
        <v>25</v>
      </c>
      <c r="R864" t="s">
        <v>24</v>
      </c>
      <c r="S864" t="s">
        <v>25</v>
      </c>
      <c r="T864" s="5">
        <v>63.984298080205917</v>
      </c>
      <c r="U864" s="5">
        <v>27.747999310493469</v>
      </c>
      <c r="V864" s="5">
        <v>14.523257558265897</v>
      </c>
      <c r="W864" s="5">
        <v>106.25555494896528</v>
      </c>
      <c r="X864" s="6">
        <f>+Excel_519CONDOR[[#This Row],[Ptos.Total]]-Excel_519CONDOR[[#This Row],[Ptos.PO]]</f>
        <v>97.541447948965285</v>
      </c>
      <c r="Y864" s="6">
        <v>8.7141069999999985</v>
      </c>
      <c r="Z864" s="6">
        <v>8.7141070000000003</v>
      </c>
      <c r="AA864" s="5">
        <f>+Excel_519CONDOR[[#This Row],[Ptos.Total]]-Excel_519CONDOR[[#This Row],[Ptos.Nilo]]</f>
        <v>97.541447948965285</v>
      </c>
      <c r="AB864"/>
      <c r="AC864"/>
      <c r="AD864"/>
      <c r="AE864"/>
      <c r="AF864"/>
      <c r="AG864"/>
      <c r="AH864"/>
      <c r="AI864"/>
    </row>
    <row r="865" spans="1:35" x14ac:dyDescent="0.25">
      <c r="A865" t="s">
        <v>391</v>
      </c>
      <c r="B865" t="s">
        <v>18</v>
      </c>
      <c r="C865" t="s">
        <v>972</v>
      </c>
      <c r="D865" t="s">
        <v>979</v>
      </c>
      <c r="E865">
        <v>8315532</v>
      </c>
      <c r="F865" t="s">
        <v>83</v>
      </c>
      <c r="G865" t="s">
        <v>22</v>
      </c>
      <c r="H865" t="s">
        <v>23</v>
      </c>
      <c r="I865" s="1">
        <v>44622</v>
      </c>
      <c r="J865" s="1">
        <v>45065</v>
      </c>
      <c r="K865" s="11">
        <f>+Excel_519CONDOR[[#This Row],[Fx.r]]</f>
        <v>45065</v>
      </c>
      <c r="L865" s="1">
        <v>45084</v>
      </c>
      <c r="M865" s="1"/>
      <c r="N865" s="1">
        <v>45092</v>
      </c>
      <c r="O865" s="1">
        <v>45120</v>
      </c>
      <c r="P865" s="1" t="s">
        <v>24</v>
      </c>
      <c r="Q865" t="s">
        <v>25</v>
      </c>
      <c r="R865" t="s">
        <v>24</v>
      </c>
      <c r="S865" t="s">
        <v>3653</v>
      </c>
      <c r="T865" s="5">
        <v>26.985299527645111</v>
      </c>
      <c r="U865" s="5">
        <v>42.503998935222626</v>
      </c>
      <c r="V865" s="5">
        <v>11.365868790633364</v>
      </c>
      <c r="W865" s="5">
        <v>80.855167253501094</v>
      </c>
      <c r="X865" s="6">
        <f>+Excel_519CONDOR[[#This Row],[Ptos.Total]]-Excel_519CONDOR[[#This Row],[Ptos.PO]]</f>
        <v>43.217225253501091</v>
      </c>
      <c r="Y865" s="6">
        <v>37.637942000000002</v>
      </c>
      <c r="Z865" s="6">
        <v>37.637942000000002</v>
      </c>
      <c r="AA865" s="5">
        <f>+Excel_519CONDOR[[#This Row],[Ptos.Total]]-Excel_519CONDOR[[#This Row],[Ptos.Nilo]]</f>
        <v>43.217225253501091</v>
      </c>
      <c r="AB865"/>
      <c r="AC865"/>
      <c r="AD865"/>
      <c r="AE865"/>
      <c r="AF865"/>
      <c r="AG865"/>
      <c r="AH865"/>
      <c r="AI865"/>
    </row>
    <row r="866" spans="1:35" x14ac:dyDescent="0.25">
      <c r="A866" t="s">
        <v>391</v>
      </c>
      <c r="B866" t="s">
        <v>18</v>
      </c>
      <c r="C866" t="s">
        <v>972</v>
      </c>
      <c r="D866" t="s">
        <v>980</v>
      </c>
      <c r="E866">
        <v>8315542</v>
      </c>
      <c r="F866" t="s">
        <v>83</v>
      </c>
      <c r="G866" t="s">
        <v>22</v>
      </c>
      <c r="H866" t="s">
        <v>23</v>
      </c>
      <c r="I866" s="1">
        <v>44622</v>
      </c>
      <c r="J866" s="1">
        <v>44622</v>
      </c>
      <c r="K866" s="11">
        <f>+Excel_519CONDOR[[#This Row],[Fx.r]]</f>
        <v>44622</v>
      </c>
      <c r="L866" s="1">
        <v>44622</v>
      </c>
      <c r="M866" s="1"/>
      <c r="N866" s="1">
        <v>44648</v>
      </c>
      <c r="O866" s="1">
        <v>44665</v>
      </c>
      <c r="P866" s="1" t="s">
        <v>24</v>
      </c>
      <c r="Q866" t="s">
        <v>25</v>
      </c>
      <c r="R866" t="s">
        <v>24</v>
      </c>
      <c r="S866" t="s">
        <v>3655</v>
      </c>
      <c r="T866" s="5">
        <v>14.029300034046173</v>
      </c>
      <c r="U866" s="5">
        <v>4.5639998912811279</v>
      </c>
      <c r="V866" s="5">
        <v>10.722062729388371</v>
      </c>
      <c r="W866" s="5">
        <v>29.31536265471567</v>
      </c>
      <c r="X866" s="6">
        <f>+Excel_519CONDOR[[#This Row],[Ptos.Total]]-Excel_519CONDOR[[#This Row],[Ptos.PO]]</f>
        <v>5.4289394738156709</v>
      </c>
      <c r="Y866" s="6">
        <v>23.8864231809</v>
      </c>
      <c r="Z866" s="6">
        <v>23.886427999999999</v>
      </c>
      <c r="AA866" s="5">
        <f>+Excel_519CONDOR[[#This Row],[Ptos.Total]]-Excel_519CONDOR[[#This Row],[Ptos.Nilo]]</f>
        <v>5.4289346547156718</v>
      </c>
      <c r="AB866"/>
      <c r="AC866"/>
      <c r="AD866"/>
      <c r="AE866"/>
      <c r="AF866"/>
      <c r="AG866"/>
      <c r="AH866"/>
      <c r="AI866"/>
    </row>
    <row r="867" spans="1:35" x14ac:dyDescent="0.25">
      <c r="A867" t="s">
        <v>391</v>
      </c>
      <c r="B867" t="s">
        <v>18</v>
      </c>
      <c r="C867" t="s">
        <v>972</v>
      </c>
      <c r="D867" t="s">
        <v>981</v>
      </c>
      <c r="E867">
        <v>8315549</v>
      </c>
      <c r="F867" t="s">
        <v>83</v>
      </c>
      <c r="G867" t="s">
        <v>22</v>
      </c>
      <c r="H867" t="s">
        <v>23</v>
      </c>
      <c r="I867" s="1">
        <v>44627</v>
      </c>
      <c r="J867" s="1">
        <v>44622</v>
      </c>
      <c r="K867" s="11">
        <f>+Excel_519CONDOR[[#This Row],[Fx.r]]</f>
        <v>44622</v>
      </c>
      <c r="L867" s="1">
        <v>44627</v>
      </c>
      <c r="M867" s="1"/>
      <c r="N867" s="1">
        <v>44716</v>
      </c>
      <c r="O867" s="1">
        <v>44755</v>
      </c>
      <c r="P867" s="1" t="s">
        <v>24</v>
      </c>
      <c r="Q867" t="s">
        <v>24</v>
      </c>
      <c r="R867" t="s">
        <v>24</v>
      </c>
      <c r="S867" t="s">
        <v>25</v>
      </c>
      <c r="T867" s="5">
        <v>61.984599530696869</v>
      </c>
      <c r="U867" s="5">
        <v>16.155999600887299</v>
      </c>
      <c r="V867" s="5">
        <v>14.768299645744264</v>
      </c>
      <c r="W867" s="5">
        <v>92.908898777328432</v>
      </c>
      <c r="X867" s="6">
        <f>+Excel_519CONDOR[[#This Row],[Ptos.Total]]-Excel_519CONDOR[[#This Row],[Ptos.PO]]</f>
        <v>7.5450050573284386</v>
      </c>
      <c r="Y867" s="6">
        <v>85.363893719999993</v>
      </c>
      <c r="Z867" s="6">
        <v>85.363887999999989</v>
      </c>
      <c r="AA867" s="5">
        <f>+Excel_519CONDOR[[#This Row],[Ptos.Total]]-Excel_519CONDOR[[#This Row],[Ptos.Nilo]]</f>
        <v>7.5450107773284429</v>
      </c>
      <c r="AB867"/>
      <c r="AC867"/>
      <c r="AD867"/>
      <c r="AE867"/>
      <c r="AF867"/>
      <c r="AG867"/>
      <c r="AH867"/>
      <c r="AI867"/>
    </row>
    <row r="868" spans="1:35" x14ac:dyDescent="0.25">
      <c r="A868" t="s">
        <v>391</v>
      </c>
      <c r="B868" t="s">
        <v>18</v>
      </c>
      <c r="C868" t="s">
        <v>972</v>
      </c>
      <c r="D868" t="s">
        <v>982</v>
      </c>
      <c r="E868">
        <v>8315553</v>
      </c>
      <c r="F868" t="s">
        <v>438</v>
      </c>
      <c r="G868" t="s">
        <v>70</v>
      </c>
      <c r="H868" t="s">
        <v>71</v>
      </c>
      <c r="I868" s="1">
        <v>44627</v>
      </c>
      <c r="J868" s="1">
        <v>44623</v>
      </c>
      <c r="K868" s="11">
        <f>+Excel_519CONDOR[[#This Row],[Fx.r]]</f>
        <v>44623</v>
      </c>
      <c r="L868" s="1">
        <v>44627</v>
      </c>
      <c r="M868" s="1"/>
      <c r="N868" s="1">
        <v>44820</v>
      </c>
      <c r="O868" s="1">
        <v>44838</v>
      </c>
      <c r="P868" s="1" t="s">
        <v>24</v>
      </c>
      <c r="Q868" t="s">
        <v>25</v>
      </c>
      <c r="R868" t="s">
        <v>24</v>
      </c>
      <c r="S868" t="s">
        <v>3655</v>
      </c>
      <c r="T868" s="5">
        <v>14.33019994944334</v>
      </c>
      <c r="U868" s="5">
        <v>12.291999697685242</v>
      </c>
      <c r="V868" s="5">
        <v>10.921444716271683</v>
      </c>
      <c r="W868" s="5">
        <v>37.543644363400261</v>
      </c>
      <c r="X868" s="6">
        <f>+Excel_519CONDOR[[#This Row],[Ptos.Total]]-Excel_519CONDOR[[#This Row],[Ptos.PO]]</f>
        <v>30.990777363400262</v>
      </c>
      <c r="Y868" s="6">
        <v>6.552867</v>
      </c>
      <c r="Z868" s="6">
        <v>6.552867</v>
      </c>
      <c r="AA868" s="5">
        <f>+Excel_519CONDOR[[#This Row],[Ptos.Total]]-Excel_519CONDOR[[#This Row],[Ptos.Nilo]]</f>
        <v>30.990777363400262</v>
      </c>
      <c r="AB868"/>
      <c r="AC868"/>
      <c r="AD868"/>
      <c r="AE868"/>
      <c r="AF868"/>
      <c r="AG868"/>
      <c r="AH868"/>
      <c r="AI868"/>
    </row>
    <row r="869" spans="1:35" x14ac:dyDescent="0.25">
      <c r="A869" t="s">
        <v>391</v>
      </c>
      <c r="B869" t="s">
        <v>18</v>
      </c>
      <c r="C869" t="s">
        <v>972</v>
      </c>
      <c r="D869" t="s">
        <v>983</v>
      </c>
      <c r="E869">
        <v>8315558</v>
      </c>
      <c r="F869" t="s">
        <v>984</v>
      </c>
      <c r="G869" t="s">
        <v>22</v>
      </c>
      <c r="H869" t="s">
        <v>23</v>
      </c>
      <c r="I869" s="1"/>
      <c r="J869" s="1">
        <v>44623</v>
      </c>
      <c r="K869" s="11">
        <f>+Excel_519CONDOR[[#This Row],[Fx.r]]</f>
        <v>44623</v>
      </c>
      <c r="L869" s="1">
        <v>44627</v>
      </c>
      <c r="M869" s="1"/>
      <c r="N869" s="1">
        <v>44630</v>
      </c>
      <c r="O869" s="1">
        <v>44631</v>
      </c>
      <c r="P869" s="1" t="s">
        <v>24</v>
      </c>
      <c r="Q869" t="s">
        <v>25</v>
      </c>
      <c r="R869" t="s">
        <v>24</v>
      </c>
      <c r="S869" t="s">
        <v>25</v>
      </c>
      <c r="T869" s="5">
        <v>0</v>
      </c>
      <c r="U869" s="5">
        <v>0</v>
      </c>
      <c r="V869" s="5">
        <v>0.43999999761581421</v>
      </c>
      <c r="W869" s="5">
        <v>0.43999999761581421</v>
      </c>
      <c r="X869" s="6">
        <f>+Excel_519CONDOR[[#This Row],[Ptos.Total]]-Excel_519CONDOR[[#This Row],[Ptos.PO]]</f>
        <v>-6.292002384185813E-3</v>
      </c>
      <c r="Y869" s="6">
        <v>0.44629200000000002</v>
      </c>
      <c r="Z869" s="6">
        <v>0.44629200000000002</v>
      </c>
      <c r="AA869" s="5">
        <f>+Excel_519CONDOR[[#This Row],[Ptos.Total]]-Excel_519CONDOR[[#This Row],[Ptos.Nilo]]</f>
        <v>-6.292002384185813E-3</v>
      </c>
      <c r="AB869"/>
      <c r="AC869"/>
      <c r="AD869"/>
      <c r="AE869"/>
      <c r="AF869"/>
      <c r="AG869"/>
      <c r="AH869"/>
      <c r="AI869"/>
    </row>
    <row r="870" spans="1:35" x14ac:dyDescent="0.25">
      <c r="A870" t="s">
        <v>391</v>
      </c>
      <c r="B870" t="s">
        <v>18</v>
      </c>
      <c r="C870" t="s">
        <v>972</v>
      </c>
      <c r="D870" t="s">
        <v>985</v>
      </c>
      <c r="E870">
        <v>8315591</v>
      </c>
      <c r="F870" t="s">
        <v>984</v>
      </c>
      <c r="G870" t="s">
        <v>22</v>
      </c>
      <c r="H870" t="s">
        <v>23</v>
      </c>
      <c r="I870" s="1"/>
      <c r="J870" s="1">
        <v>44627</v>
      </c>
      <c r="K870" s="11">
        <f>+Excel_519CONDOR[[#This Row],[Fx.r]]</f>
        <v>44627</v>
      </c>
      <c r="L870" s="1">
        <v>44628</v>
      </c>
      <c r="M870" s="1"/>
      <c r="N870" s="1">
        <v>44632</v>
      </c>
      <c r="O870" s="1">
        <v>44634</v>
      </c>
      <c r="P870" s="1" t="s">
        <v>25</v>
      </c>
      <c r="Q870" t="s">
        <v>25</v>
      </c>
      <c r="R870" t="s">
        <v>24</v>
      </c>
      <c r="S870" t="s">
        <v>25</v>
      </c>
      <c r="T870" s="5">
        <v>0</v>
      </c>
      <c r="U870" s="5">
        <v>0</v>
      </c>
      <c r="V870" s="5">
        <v>0.43999999761581421</v>
      </c>
      <c r="W870" s="5">
        <v>0.43999999761581421</v>
      </c>
      <c r="X870" s="6">
        <f>+Excel_519CONDOR[[#This Row],[Ptos.Total]]-Excel_519CONDOR[[#This Row],[Ptos.PO]]</f>
        <v>-6.292002384185813E-3</v>
      </c>
      <c r="Y870" s="6">
        <v>0.44629200000000002</v>
      </c>
      <c r="Z870" s="6">
        <v>0.44629200000000002</v>
      </c>
      <c r="AA870" s="5">
        <f>+Excel_519CONDOR[[#This Row],[Ptos.Total]]-Excel_519CONDOR[[#This Row],[Ptos.Nilo]]</f>
        <v>-6.292002384185813E-3</v>
      </c>
      <c r="AB870"/>
      <c r="AC870"/>
      <c r="AD870"/>
      <c r="AE870"/>
      <c r="AF870"/>
      <c r="AG870"/>
      <c r="AH870"/>
      <c r="AI870"/>
    </row>
    <row r="871" spans="1:35" x14ac:dyDescent="0.25">
      <c r="A871" t="s">
        <v>391</v>
      </c>
      <c r="B871" t="s">
        <v>18</v>
      </c>
      <c r="C871" t="s">
        <v>972</v>
      </c>
      <c r="D871" t="s">
        <v>986</v>
      </c>
      <c r="E871">
        <v>8315605</v>
      </c>
      <c r="F871" t="s">
        <v>88</v>
      </c>
      <c r="G871" t="s">
        <v>22</v>
      </c>
      <c r="H871" t="s">
        <v>23</v>
      </c>
      <c r="I871" s="1">
        <v>44684</v>
      </c>
      <c r="J871" s="1">
        <v>44683</v>
      </c>
      <c r="K871" s="11">
        <f>+Excel_519CONDOR[[#This Row],[Fx.r]]</f>
        <v>44683</v>
      </c>
      <c r="L871" s="1">
        <v>44684</v>
      </c>
      <c r="M871" s="1"/>
      <c r="N871" s="1">
        <v>44692</v>
      </c>
      <c r="O871" s="1">
        <v>44693</v>
      </c>
      <c r="P871" s="1" t="s">
        <v>25</v>
      </c>
      <c r="Q871" t="s">
        <v>25</v>
      </c>
      <c r="R871" t="s">
        <v>24</v>
      </c>
      <c r="S871" t="s">
        <v>25</v>
      </c>
      <c r="T871" s="5">
        <v>0</v>
      </c>
      <c r="U871" s="5">
        <v>0</v>
      </c>
      <c r="V871" s="5">
        <v>0.43999999761581421</v>
      </c>
      <c r="W871" s="5">
        <v>0.43999999761581421</v>
      </c>
      <c r="X871" s="6">
        <f>+Excel_519CONDOR[[#This Row],[Ptos.Total]]-Excel_519CONDOR[[#This Row],[Ptos.PO]]</f>
        <v>-6.292002384185813E-3</v>
      </c>
      <c r="Y871" s="6">
        <v>0.44629200000000002</v>
      </c>
      <c r="Z871" s="6">
        <v>0.44629200000000002</v>
      </c>
      <c r="AA871" s="5">
        <f>+Excel_519CONDOR[[#This Row],[Ptos.Total]]-Excel_519CONDOR[[#This Row],[Ptos.Nilo]]</f>
        <v>-6.292002384185813E-3</v>
      </c>
      <c r="AB871"/>
      <c r="AC871"/>
      <c r="AD871"/>
      <c r="AE871"/>
      <c r="AF871"/>
      <c r="AG871"/>
      <c r="AH871"/>
      <c r="AI871"/>
    </row>
    <row r="872" spans="1:35" x14ac:dyDescent="0.25">
      <c r="A872" t="s">
        <v>391</v>
      </c>
      <c r="B872" t="s">
        <v>18</v>
      </c>
      <c r="C872" t="s">
        <v>972</v>
      </c>
      <c r="D872" t="s">
        <v>987</v>
      </c>
      <c r="E872">
        <v>8315561</v>
      </c>
      <c r="F872" t="s">
        <v>438</v>
      </c>
      <c r="G872" t="s">
        <v>70</v>
      </c>
      <c r="H872" t="s">
        <v>71</v>
      </c>
      <c r="I872" s="1">
        <v>44627</v>
      </c>
      <c r="J872" s="1">
        <v>44623</v>
      </c>
      <c r="K872" s="11">
        <f>+Excel_519CONDOR[[#This Row],[Fx.r]]</f>
        <v>44623</v>
      </c>
      <c r="L872" s="1">
        <v>44627</v>
      </c>
      <c r="M872" s="1"/>
      <c r="N872" s="1">
        <v>44655</v>
      </c>
      <c r="O872" s="1">
        <v>44679</v>
      </c>
      <c r="P872" s="1" t="s">
        <v>24</v>
      </c>
      <c r="Q872" t="s">
        <v>25</v>
      </c>
      <c r="R872" t="s">
        <v>24</v>
      </c>
      <c r="S872" t="s">
        <v>3656</v>
      </c>
      <c r="T872" s="5">
        <v>17.040199965238571</v>
      </c>
      <c r="U872" s="5">
        <v>4.5639998912811279</v>
      </c>
      <c r="V872" s="5">
        <v>11.061468797362728</v>
      </c>
      <c r="W872" s="5">
        <v>32.665668653882427</v>
      </c>
      <c r="X872" s="6">
        <f>+Excel_519CONDOR[[#This Row],[Ptos.Total]]-Excel_519CONDOR[[#This Row],[Ptos.PO]]</f>
        <v>26.029091653882428</v>
      </c>
      <c r="Y872" s="6">
        <v>6.6365769999999991</v>
      </c>
      <c r="Z872" s="6">
        <v>6.7313859999999996</v>
      </c>
      <c r="AA872" s="5">
        <f>+Excel_519CONDOR[[#This Row],[Ptos.Total]]-Excel_519CONDOR[[#This Row],[Ptos.Nilo]]</f>
        <v>25.934282653882427</v>
      </c>
      <c r="AB872"/>
      <c r="AC872"/>
      <c r="AD872"/>
      <c r="AE872"/>
      <c r="AF872"/>
      <c r="AG872"/>
      <c r="AH872"/>
      <c r="AI872"/>
    </row>
    <row r="873" spans="1:35" x14ac:dyDescent="0.25">
      <c r="A873" t="s">
        <v>391</v>
      </c>
      <c r="B873" t="s">
        <v>18</v>
      </c>
      <c r="C873" t="s">
        <v>972</v>
      </c>
      <c r="D873" t="s">
        <v>988</v>
      </c>
      <c r="E873">
        <v>8315564</v>
      </c>
      <c r="F873" t="s">
        <v>989</v>
      </c>
      <c r="G873" t="s">
        <v>70</v>
      </c>
      <c r="H873" t="s">
        <v>71</v>
      </c>
      <c r="I873" s="1">
        <v>44628</v>
      </c>
      <c r="J873" s="1">
        <v>44627</v>
      </c>
      <c r="K873" s="11">
        <f>+Excel_519CONDOR[[#This Row],[Fx.r]]</f>
        <v>44627</v>
      </c>
      <c r="M873" s="1"/>
      <c r="N873" s="1">
        <v>45359</v>
      </c>
      <c r="O873" s="1">
        <v>45359</v>
      </c>
      <c r="P873" s="1" t="s">
        <v>25</v>
      </c>
      <c r="Q873" t="s">
        <v>25</v>
      </c>
      <c r="R873" t="s">
        <v>24</v>
      </c>
      <c r="S873" t="s">
        <v>3657</v>
      </c>
      <c r="T873" s="5">
        <v>21.257000133395195</v>
      </c>
      <c r="U873" s="5">
        <v>12.291999697685242</v>
      </c>
      <c r="V873" s="5">
        <v>13.521781592017444</v>
      </c>
      <c r="W873" s="5">
        <v>47.070781423097884</v>
      </c>
      <c r="X873" s="6">
        <f>+Excel_519CONDOR[[#This Row],[Ptos.Total]]-Excel_519CONDOR[[#This Row],[Ptos.PO]]</f>
        <v>37.745864423097885</v>
      </c>
      <c r="Y873" s="6">
        <v>9.3249169999999992</v>
      </c>
      <c r="Z873" s="6">
        <v>9.3249169999999992</v>
      </c>
      <c r="AA873" s="5">
        <f>+Excel_519CONDOR[[#This Row],[Ptos.Total]]-Excel_519CONDOR[[#This Row],[Ptos.Nilo]]</f>
        <v>37.745864423097885</v>
      </c>
      <c r="AB873"/>
      <c r="AC873"/>
      <c r="AD873"/>
      <c r="AE873"/>
      <c r="AF873"/>
      <c r="AG873"/>
      <c r="AH873"/>
      <c r="AI873"/>
    </row>
    <row r="874" spans="1:35" x14ac:dyDescent="0.25">
      <c r="A874" t="s">
        <v>391</v>
      </c>
      <c r="B874" t="s">
        <v>18</v>
      </c>
      <c r="C874" t="s">
        <v>972</v>
      </c>
      <c r="D874" t="s">
        <v>990</v>
      </c>
      <c r="E874">
        <v>8316112</v>
      </c>
      <c r="F874" t="s">
        <v>438</v>
      </c>
      <c r="G874" t="s">
        <v>70</v>
      </c>
      <c r="H874" t="s">
        <v>71</v>
      </c>
      <c r="I874" s="1">
        <v>44635</v>
      </c>
      <c r="J874" s="1">
        <v>44635</v>
      </c>
      <c r="K874" s="11">
        <f>+Excel_519CONDOR[[#This Row],[Fx.r]]</f>
        <v>44635</v>
      </c>
      <c r="L874" s="1">
        <v>44635</v>
      </c>
      <c r="M874" s="1"/>
      <c r="N874" s="1">
        <v>44874</v>
      </c>
      <c r="O874" s="1">
        <v>44894</v>
      </c>
      <c r="P874" s="1" t="s">
        <v>24</v>
      </c>
      <c r="Q874" t="s">
        <v>25</v>
      </c>
      <c r="R874" t="s">
        <v>24</v>
      </c>
      <c r="S874" t="s">
        <v>3658</v>
      </c>
      <c r="T874" s="5">
        <v>59.630998522043228</v>
      </c>
      <c r="U874" s="5">
        <v>0.69999998807907104</v>
      </c>
      <c r="V874" s="5">
        <v>14.412912792944056</v>
      </c>
      <c r="W874" s="5">
        <v>74.743911303066355</v>
      </c>
      <c r="X874" s="6">
        <f>+Excel_519CONDOR[[#This Row],[Ptos.Total]]-Excel_519CONDOR[[#This Row],[Ptos.PO]]</f>
        <v>66.096772303066359</v>
      </c>
      <c r="Y874" s="6">
        <v>8.6471389999999992</v>
      </c>
      <c r="Z874" s="6">
        <v>8.6471389999999992</v>
      </c>
      <c r="AA874" s="5">
        <f>+Excel_519CONDOR[[#This Row],[Ptos.Total]]-Excel_519CONDOR[[#This Row],[Ptos.Nilo]]</f>
        <v>66.096772303066359</v>
      </c>
      <c r="AB874"/>
      <c r="AC874"/>
      <c r="AD874"/>
      <c r="AE874"/>
      <c r="AF874"/>
      <c r="AG874"/>
      <c r="AH874"/>
      <c r="AI874"/>
    </row>
    <row r="875" spans="1:35" x14ac:dyDescent="0.25">
      <c r="A875" t="s">
        <v>391</v>
      </c>
      <c r="B875" t="s">
        <v>18</v>
      </c>
      <c r="C875" t="s">
        <v>972</v>
      </c>
      <c r="D875" t="s">
        <v>991</v>
      </c>
      <c r="E875">
        <v>8316139</v>
      </c>
      <c r="F875" t="s">
        <v>363</v>
      </c>
      <c r="G875" t="s">
        <v>22</v>
      </c>
      <c r="H875" t="s">
        <v>23</v>
      </c>
      <c r="I875" s="1">
        <v>44635</v>
      </c>
      <c r="J875" s="1">
        <v>44634</v>
      </c>
      <c r="K875" s="11">
        <f>+Excel_519CONDOR[[#This Row],[Fx.r]]</f>
        <v>44634</v>
      </c>
      <c r="L875" s="1">
        <v>45394</v>
      </c>
      <c r="M875" s="1"/>
      <c r="N875" s="1">
        <v>45404</v>
      </c>
      <c r="O875" s="1">
        <v>45414</v>
      </c>
      <c r="P875" s="1" t="s">
        <v>25</v>
      </c>
      <c r="Q875" t="s">
        <v>25</v>
      </c>
      <c r="R875" t="s">
        <v>24</v>
      </c>
      <c r="S875" t="s">
        <v>3659</v>
      </c>
      <c r="T875" s="5">
        <v>68.925098866224289</v>
      </c>
      <c r="U875" s="5">
        <v>0.69999998807907104</v>
      </c>
      <c r="V875" s="5">
        <v>15.120642428940137</v>
      </c>
      <c r="W875" s="5">
        <v>84.74574128324349</v>
      </c>
      <c r="X875" s="6">
        <f>+Excel_519CONDOR[[#This Row],[Ptos.Total]]-Excel_519CONDOR[[#This Row],[Ptos.PO]]</f>
        <v>-2.2529127167565122</v>
      </c>
      <c r="Y875" s="6">
        <v>86.998654000000002</v>
      </c>
      <c r="Z875" s="6">
        <v>86.998653999999974</v>
      </c>
      <c r="AA875" s="5">
        <f>+Excel_519CONDOR[[#This Row],[Ptos.Total]]-Excel_519CONDOR[[#This Row],[Ptos.Nilo]]</f>
        <v>-2.2529127167564837</v>
      </c>
      <c r="AB875"/>
      <c r="AC875"/>
      <c r="AD875"/>
      <c r="AE875"/>
      <c r="AF875"/>
      <c r="AG875"/>
      <c r="AH875"/>
      <c r="AI875"/>
    </row>
    <row r="876" spans="1:35" x14ac:dyDescent="0.25">
      <c r="A876" t="s">
        <v>391</v>
      </c>
      <c r="B876" t="s">
        <v>18</v>
      </c>
      <c r="C876" t="s">
        <v>972</v>
      </c>
      <c r="D876" t="s">
        <v>992</v>
      </c>
      <c r="E876">
        <v>8316155</v>
      </c>
      <c r="F876" t="s">
        <v>993</v>
      </c>
      <c r="G876" t="s">
        <v>29</v>
      </c>
      <c r="H876" t="s">
        <v>30</v>
      </c>
      <c r="I876" s="1">
        <v>44635</v>
      </c>
      <c r="J876" s="1">
        <v>44631</v>
      </c>
      <c r="K876" s="11">
        <f>+Excel_519CONDOR[[#This Row],[Fx.r]]</f>
        <v>44631</v>
      </c>
      <c r="L876" s="1">
        <v>45321</v>
      </c>
      <c r="M876" s="1"/>
      <c r="N876" s="1">
        <v>45322</v>
      </c>
      <c r="O876" s="1">
        <v>45352</v>
      </c>
      <c r="P876" s="1" t="s">
        <v>24</v>
      </c>
      <c r="Q876" t="s">
        <v>25</v>
      </c>
      <c r="R876" t="s">
        <v>24</v>
      </c>
      <c r="S876" t="s">
        <v>3659</v>
      </c>
      <c r="T876" s="5">
        <v>103.04560094326735</v>
      </c>
      <c r="U876" s="5">
        <v>8.4279997944831848</v>
      </c>
      <c r="V876" s="5">
        <v>18.838888393188704</v>
      </c>
      <c r="W876" s="5">
        <v>130.31248913093924</v>
      </c>
      <c r="X876" s="6">
        <f>+Excel_519CONDOR[[#This Row],[Ptos.Total]]-Excel_519CONDOR[[#This Row],[Ptos.PO]]</f>
        <v>12.385282130939245</v>
      </c>
      <c r="Y876" s="6">
        <v>117.927207</v>
      </c>
      <c r="Z876" s="6">
        <v>117.927207</v>
      </c>
      <c r="AA876" s="5">
        <f>+Excel_519CONDOR[[#This Row],[Ptos.Total]]-Excel_519CONDOR[[#This Row],[Ptos.Nilo]]</f>
        <v>12.385282130939245</v>
      </c>
      <c r="AB876"/>
      <c r="AC876"/>
      <c r="AD876"/>
      <c r="AE876"/>
      <c r="AF876"/>
      <c r="AG876"/>
      <c r="AH876"/>
      <c r="AI876"/>
    </row>
    <row r="877" spans="1:35" x14ac:dyDescent="0.25">
      <c r="A877" t="s">
        <v>391</v>
      </c>
      <c r="B877" t="s">
        <v>18</v>
      </c>
      <c r="C877" t="s">
        <v>972</v>
      </c>
      <c r="D877" t="s">
        <v>994</v>
      </c>
      <c r="E877">
        <v>8314571</v>
      </c>
      <c r="F877" t="s">
        <v>83</v>
      </c>
      <c r="G877" t="s">
        <v>22</v>
      </c>
      <c r="H877" t="s">
        <v>23</v>
      </c>
      <c r="I877" s="1">
        <v>44617</v>
      </c>
      <c r="J877" s="1">
        <v>44615</v>
      </c>
      <c r="K877" s="11">
        <f>+Excel_519CONDOR[[#This Row],[Fx.r]]</f>
        <v>44615</v>
      </c>
      <c r="L877" s="1">
        <v>44617</v>
      </c>
      <c r="M877" s="1"/>
      <c r="N877" s="1">
        <v>44648</v>
      </c>
      <c r="O877" s="1">
        <v>44664</v>
      </c>
      <c r="P877" s="1" t="s">
        <v>24</v>
      </c>
      <c r="Q877" t="s">
        <v>25</v>
      </c>
      <c r="R877" t="s">
        <v>24</v>
      </c>
      <c r="S877" t="s">
        <v>3655</v>
      </c>
      <c r="T877" s="5">
        <v>24.0208999812603</v>
      </c>
      <c r="U877" s="5">
        <v>16.155999600887299</v>
      </c>
      <c r="V877" s="5">
        <v>11.791267647691788</v>
      </c>
      <c r="W877" s="5">
        <v>51.968167229839388</v>
      </c>
      <c r="X877" s="6">
        <f>+Excel_519CONDOR[[#This Row],[Ptos.Total]]-Excel_519CONDOR[[#This Row],[Ptos.PO]]</f>
        <v>14.446504077439386</v>
      </c>
      <c r="Y877" s="6">
        <v>37.521663152400002</v>
      </c>
      <c r="Z877" s="6">
        <v>37.521624999999993</v>
      </c>
      <c r="AA877" s="5">
        <f>+Excel_519CONDOR[[#This Row],[Ptos.Total]]-Excel_519CONDOR[[#This Row],[Ptos.Nilo]]</f>
        <v>14.446542229839395</v>
      </c>
      <c r="AB877"/>
      <c r="AC877"/>
      <c r="AD877"/>
      <c r="AE877"/>
      <c r="AF877"/>
      <c r="AG877"/>
      <c r="AH877"/>
      <c r="AI877"/>
    </row>
    <row r="878" spans="1:35" x14ac:dyDescent="0.25">
      <c r="A878" t="s">
        <v>391</v>
      </c>
      <c r="B878" t="s">
        <v>18</v>
      </c>
      <c r="C878" t="s">
        <v>972</v>
      </c>
      <c r="D878" t="s">
        <v>995</v>
      </c>
      <c r="E878">
        <v>8314619</v>
      </c>
      <c r="F878" t="s">
        <v>438</v>
      </c>
      <c r="G878" t="s">
        <v>70</v>
      </c>
      <c r="H878" t="s">
        <v>71</v>
      </c>
      <c r="I878" s="1">
        <v>44620</v>
      </c>
      <c r="J878" s="1">
        <v>44616</v>
      </c>
      <c r="K878" s="11">
        <f>+Excel_519CONDOR[[#This Row],[Fx.r]]</f>
        <v>44616</v>
      </c>
      <c r="L878" s="1">
        <v>44620</v>
      </c>
      <c r="M878" s="1"/>
      <c r="N878" s="1">
        <v>44942</v>
      </c>
      <c r="O878" s="1">
        <v>44963</v>
      </c>
      <c r="P878" s="1" t="s">
        <v>24</v>
      </c>
      <c r="Q878" t="s">
        <v>25</v>
      </c>
      <c r="R878" t="s">
        <v>24</v>
      </c>
      <c r="S878" t="s">
        <v>25</v>
      </c>
      <c r="T878" s="5">
        <v>58.354398906230927</v>
      </c>
      <c r="U878" s="5">
        <v>31.611999213695526</v>
      </c>
      <c r="V878" s="5">
        <v>14.094814776752365</v>
      </c>
      <c r="W878" s="5">
        <v>104.06121289667882</v>
      </c>
      <c r="X878" s="6">
        <f>+Excel_519CONDOR[[#This Row],[Ptos.Total]]-Excel_519CONDOR[[#This Row],[Ptos.PO]]</f>
        <v>95.604323896678821</v>
      </c>
      <c r="Y878" s="6">
        <v>8.4568890000000003</v>
      </c>
      <c r="Z878" s="6">
        <v>8.4568889999999985</v>
      </c>
      <c r="AA878" s="5">
        <f>+Excel_519CONDOR[[#This Row],[Ptos.Total]]-Excel_519CONDOR[[#This Row],[Ptos.Nilo]]</f>
        <v>95.604323896678821</v>
      </c>
      <c r="AB878"/>
      <c r="AC878"/>
      <c r="AD878"/>
      <c r="AE878"/>
      <c r="AF878"/>
      <c r="AG878"/>
      <c r="AH878"/>
      <c r="AI878"/>
    </row>
    <row r="879" spans="1:35" x14ac:dyDescent="0.25">
      <c r="A879" t="s">
        <v>391</v>
      </c>
      <c r="B879" t="s">
        <v>18</v>
      </c>
      <c r="C879" t="s">
        <v>972</v>
      </c>
      <c r="D879" t="s">
        <v>996</v>
      </c>
      <c r="E879">
        <v>8314611</v>
      </c>
      <c r="F879" t="s">
        <v>83</v>
      </c>
      <c r="G879" t="s">
        <v>22</v>
      </c>
      <c r="H879" t="s">
        <v>23</v>
      </c>
      <c r="I879" s="1">
        <v>44620</v>
      </c>
      <c r="J879" s="1">
        <v>44616</v>
      </c>
      <c r="K879" s="11">
        <f>+Excel_519CONDOR[[#This Row],[Fx.r]]</f>
        <v>44616</v>
      </c>
      <c r="L879" s="1">
        <v>44620</v>
      </c>
      <c r="M879" s="1"/>
      <c r="N879" s="1">
        <v>44744</v>
      </c>
      <c r="O879" s="1">
        <v>44761</v>
      </c>
      <c r="P879" s="1" t="s">
        <v>24</v>
      </c>
      <c r="Q879" t="s">
        <v>25</v>
      </c>
      <c r="R879" t="s">
        <v>24</v>
      </c>
      <c r="S879" t="s">
        <v>3660</v>
      </c>
      <c r="T879" s="5">
        <v>15.224699854850769</v>
      </c>
      <c r="U879" s="5">
        <v>4.5639998912811279</v>
      </c>
      <c r="V879" s="5">
        <v>10.812621768028169</v>
      </c>
      <c r="W879" s="5">
        <v>30.601321514160066</v>
      </c>
      <c r="X879" s="6">
        <f>+Excel_519CONDOR[[#This Row],[Ptos.Total]]-Excel_519CONDOR[[#This Row],[Ptos.PO]]</f>
        <v>-4.8184424404399344</v>
      </c>
      <c r="Y879" s="6">
        <v>35.4197639546</v>
      </c>
      <c r="Z879" s="6">
        <v>31.555694999999993</v>
      </c>
      <c r="AA879" s="5">
        <f>+Excel_519CONDOR[[#This Row],[Ptos.Total]]-Excel_519CONDOR[[#This Row],[Ptos.Nilo]]</f>
        <v>-0.95437348583992687</v>
      </c>
      <c r="AB879"/>
      <c r="AC879"/>
      <c r="AD879"/>
      <c r="AE879"/>
      <c r="AF879"/>
      <c r="AG879"/>
      <c r="AH879"/>
      <c r="AI879"/>
    </row>
    <row r="880" spans="1:35" x14ac:dyDescent="0.25">
      <c r="A880" t="s">
        <v>391</v>
      </c>
      <c r="B880" t="s">
        <v>18</v>
      </c>
      <c r="C880" t="s">
        <v>972</v>
      </c>
      <c r="D880" t="s">
        <v>997</v>
      </c>
      <c r="E880">
        <v>8314610</v>
      </c>
      <c r="F880" t="s">
        <v>993</v>
      </c>
      <c r="G880" t="s">
        <v>29</v>
      </c>
      <c r="H880" t="s">
        <v>30</v>
      </c>
      <c r="I880" s="1">
        <v>44620</v>
      </c>
      <c r="J880" s="1">
        <v>44615</v>
      </c>
      <c r="K880" s="11">
        <f>+Excel_519CONDOR[[#This Row],[Fx.r]]</f>
        <v>44615</v>
      </c>
      <c r="L880" s="1">
        <v>45328</v>
      </c>
      <c r="M880" s="1"/>
      <c r="N880" s="1">
        <v>45350</v>
      </c>
      <c r="O880" s="1">
        <v>45376</v>
      </c>
      <c r="P880" s="1" t="s">
        <v>24</v>
      </c>
      <c r="Q880" t="s">
        <v>25</v>
      </c>
      <c r="R880" t="s">
        <v>24</v>
      </c>
      <c r="S880" t="s">
        <v>3661</v>
      </c>
      <c r="T880" s="5">
        <v>21.869100362062454</v>
      </c>
      <c r="U880" s="5">
        <v>4.5639998912811279</v>
      </c>
      <c r="V880" s="5">
        <v>11.318686727810755</v>
      </c>
      <c r="W880" s="5">
        <v>37.751786981154339</v>
      </c>
      <c r="X880" s="6">
        <f>+Excel_519CONDOR[[#This Row],[Ptos.Total]]-Excel_519CONDOR[[#This Row],[Ptos.PO]]</f>
        <v>-2.3143500188456656</v>
      </c>
      <c r="Y880" s="6">
        <v>40.066137000000005</v>
      </c>
      <c r="Z880" s="6">
        <v>40.066136999999998</v>
      </c>
      <c r="AA880" s="5">
        <f>+Excel_519CONDOR[[#This Row],[Ptos.Total]]-Excel_519CONDOR[[#This Row],[Ptos.Nilo]]</f>
        <v>-2.3143500188456585</v>
      </c>
      <c r="AB880"/>
      <c r="AC880"/>
      <c r="AD880"/>
      <c r="AE880"/>
      <c r="AF880"/>
      <c r="AG880"/>
      <c r="AH880"/>
      <c r="AI880"/>
    </row>
    <row r="881" spans="1:35" x14ac:dyDescent="0.25">
      <c r="A881" t="s">
        <v>391</v>
      </c>
      <c r="B881" t="s">
        <v>18</v>
      </c>
      <c r="C881" t="s">
        <v>972</v>
      </c>
      <c r="D881" t="s">
        <v>998</v>
      </c>
      <c r="E881">
        <v>8314605</v>
      </c>
      <c r="F881" t="s">
        <v>83</v>
      </c>
      <c r="G881" t="s">
        <v>22</v>
      </c>
      <c r="H881" t="s">
        <v>23</v>
      </c>
      <c r="I881" s="1">
        <v>44620</v>
      </c>
      <c r="J881" s="1">
        <v>44615</v>
      </c>
      <c r="K881" s="11">
        <f>+Excel_519CONDOR[[#This Row],[Fx.r]]</f>
        <v>44615</v>
      </c>
      <c r="L881" s="1">
        <v>44620</v>
      </c>
      <c r="M881" s="1"/>
      <c r="N881" s="1">
        <v>44716</v>
      </c>
      <c r="O881" s="1">
        <v>44760</v>
      </c>
      <c r="P881" s="1" t="s">
        <v>24</v>
      </c>
      <c r="Q881" t="s">
        <v>25</v>
      </c>
      <c r="R881" t="s">
        <v>24</v>
      </c>
      <c r="S881" t="s">
        <v>25</v>
      </c>
      <c r="T881" s="5">
        <v>13.162499964237213</v>
      </c>
      <c r="U881" s="5">
        <v>16.155999600887299</v>
      </c>
      <c r="V881" s="5">
        <v>10.898614702261463</v>
      </c>
      <c r="W881" s="5">
        <v>40.217114267385973</v>
      </c>
      <c r="X881" s="6">
        <f>+Excel_519CONDOR[[#This Row],[Ptos.Total]]-Excel_519CONDOR[[#This Row],[Ptos.PO]]</f>
        <v>14.884753692885976</v>
      </c>
      <c r="Y881" s="6">
        <v>25.332360574499997</v>
      </c>
      <c r="Z881" s="6">
        <v>25.332429000000001</v>
      </c>
      <c r="AA881" s="5">
        <f>+Excel_519CONDOR[[#This Row],[Ptos.Total]]-Excel_519CONDOR[[#This Row],[Ptos.Nilo]]</f>
        <v>14.884685267385972</v>
      </c>
      <c r="AB881"/>
      <c r="AC881"/>
      <c r="AD881"/>
      <c r="AE881"/>
      <c r="AF881"/>
      <c r="AG881"/>
      <c r="AH881"/>
      <c r="AI881"/>
    </row>
    <row r="882" spans="1:35" x14ac:dyDescent="0.25">
      <c r="A882" t="s">
        <v>391</v>
      </c>
      <c r="B882" t="s">
        <v>18</v>
      </c>
      <c r="C882" t="s">
        <v>972</v>
      </c>
      <c r="D882" t="s">
        <v>999</v>
      </c>
      <c r="E882">
        <v>8314600</v>
      </c>
      <c r="F882" t="s">
        <v>83</v>
      </c>
      <c r="G882" t="s">
        <v>22</v>
      </c>
      <c r="H882" t="s">
        <v>23</v>
      </c>
      <c r="I882" s="1">
        <v>44620</v>
      </c>
      <c r="J882" s="1">
        <v>44645</v>
      </c>
      <c r="K882" s="11">
        <f>+Excel_519CONDOR[[#This Row],[Fx.r]]</f>
        <v>44645</v>
      </c>
      <c r="L882" s="1">
        <v>44620</v>
      </c>
      <c r="M882" s="1"/>
      <c r="N882" s="1">
        <v>44697</v>
      </c>
      <c r="O882" s="1">
        <v>44699</v>
      </c>
      <c r="P882" s="1" t="s">
        <v>24</v>
      </c>
      <c r="Q882" t="s">
        <v>25</v>
      </c>
      <c r="R882" t="s">
        <v>24</v>
      </c>
      <c r="S882" t="s">
        <v>3655</v>
      </c>
      <c r="T882" s="5">
        <v>12.171900033950806</v>
      </c>
      <c r="U882" s="5">
        <v>8.4279997944831848</v>
      </c>
      <c r="V882" s="5">
        <v>10.818709762087613</v>
      </c>
      <c r="W882" s="5">
        <v>31.418609590521605</v>
      </c>
      <c r="X882" s="6">
        <f>+Excel_519CONDOR[[#This Row],[Ptos.Total]]-Excel_519CONDOR[[#This Row],[Ptos.PO]]</f>
        <v>-0.68421464127839471</v>
      </c>
      <c r="Y882" s="6">
        <v>32.1028242318</v>
      </c>
      <c r="Z882" s="6">
        <v>32.102821000000006</v>
      </c>
      <c r="AA882" s="5">
        <f>+Excel_519CONDOR[[#This Row],[Ptos.Total]]-Excel_519CONDOR[[#This Row],[Ptos.Nilo]]</f>
        <v>-0.68421140947840087</v>
      </c>
      <c r="AB882"/>
      <c r="AC882"/>
      <c r="AD882"/>
      <c r="AE882"/>
      <c r="AF882"/>
      <c r="AG882"/>
      <c r="AH882"/>
      <c r="AI882"/>
    </row>
    <row r="883" spans="1:35" x14ac:dyDescent="0.25">
      <c r="A883" t="s">
        <v>391</v>
      </c>
      <c r="B883" t="s">
        <v>18</v>
      </c>
      <c r="C883" t="s">
        <v>972</v>
      </c>
      <c r="D883" t="s">
        <v>1000</v>
      </c>
      <c r="E883">
        <v>8314629</v>
      </c>
      <c r="F883" t="s">
        <v>83</v>
      </c>
      <c r="G883" t="s">
        <v>22</v>
      </c>
      <c r="H883" t="s">
        <v>23</v>
      </c>
      <c r="I883" s="1">
        <v>44620</v>
      </c>
      <c r="J883" s="1">
        <v>44617</v>
      </c>
      <c r="K883" s="11">
        <f>+Excel_519CONDOR[[#This Row],[Fx.r]]</f>
        <v>44617</v>
      </c>
      <c r="L883" s="1">
        <v>44620</v>
      </c>
      <c r="M883" s="1"/>
      <c r="N883" s="1">
        <v>44967</v>
      </c>
      <c r="O883" s="1">
        <v>44970</v>
      </c>
      <c r="P883" s="1" t="s">
        <v>24</v>
      </c>
      <c r="Q883" t="s">
        <v>25</v>
      </c>
      <c r="R883" t="s">
        <v>24</v>
      </c>
      <c r="S883" t="s">
        <v>3661</v>
      </c>
      <c r="T883" s="5">
        <v>37.818199515342712</v>
      </c>
      <c r="U883" s="5">
        <v>12.291999697685242</v>
      </c>
      <c r="V883" s="5">
        <v>13.699378637612895</v>
      </c>
      <c r="W883" s="5">
        <v>63.809577850640849</v>
      </c>
      <c r="X883" s="6">
        <f>+Excel_519CONDOR[[#This Row],[Ptos.Total]]-Excel_519CONDOR[[#This Row],[Ptos.PO]]</f>
        <v>23.128025850640846</v>
      </c>
      <c r="Y883" s="6">
        <v>40.681552000000003</v>
      </c>
      <c r="Z883" s="6">
        <v>40.681551999999996</v>
      </c>
      <c r="AA883" s="5">
        <f>+Excel_519CONDOR[[#This Row],[Ptos.Total]]-Excel_519CONDOR[[#This Row],[Ptos.Nilo]]</f>
        <v>23.128025850640853</v>
      </c>
      <c r="AB883"/>
      <c r="AC883"/>
      <c r="AD883"/>
      <c r="AE883"/>
      <c r="AF883"/>
      <c r="AG883"/>
      <c r="AH883"/>
      <c r="AI883"/>
    </row>
    <row r="884" spans="1:35" x14ac:dyDescent="0.25">
      <c r="A884" t="s">
        <v>391</v>
      </c>
      <c r="B884" t="s">
        <v>18</v>
      </c>
      <c r="C884" t="s">
        <v>972</v>
      </c>
      <c r="D884" t="s">
        <v>1001</v>
      </c>
      <c r="E884">
        <v>8302998</v>
      </c>
      <c r="F884" t="s">
        <v>1002</v>
      </c>
      <c r="G884" t="s">
        <v>70</v>
      </c>
      <c r="H884" t="s">
        <v>71</v>
      </c>
      <c r="I884" s="1">
        <v>44622</v>
      </c>
      <c r="J884" s="1">
        <v>45015</v>
      </c>
      <c r="K884" s="11">
        <f>+Excel_519CONDOR[[#This Row],[Fx.r]]</f>
        <v>45015</v>
      </c>
      <c r="L884" s="1">
        <v>45258</v>
      </c>
      <c r="M884" s="1"/>
      <c r="N884" s="1">
        <v>45258</v>
      </c>
      <c r="O884" s="1">
        <v>45265</v>
      </c>
      <c r="P884" s="1" t="s">
        <v>24</v>
      </c>
      <c r="Q884" t="s">
        <v>24</v>
      </c>
      <c r="R884" t="s">
        <v>25</v>
      </c>
      <c r="S884" t="s">
        <v>3662</v>
      </c>
      <c r="T884" s="5">
        <v>47.845299661159515</v>
      </c>
      <c r="U884" s="5">
        <v>0</v>
      </c>
      <c r="V884" s="5">
        <v>16.134838761426938</v>
      </c>
      <c r="W884" s="5">
        <v>63.98013842258645</v>
      </c>
      <c r="X884" s="6">
        <f>+Excel_519CONDOR[[#This Row],[Ptos.Total]]-Excel_519CONDOR[[#This Row],[Ptos.PO]]</f>
        <v>55.063339422586452</v>
      </c>
      <c r="Y884" s="6">
        <v>8.9167989999999993</v>
      </c>
      <c r="Z884" s="6">
        <v>8.9167989999999993</v>
      </c>
      <c r="AA884" s="5">
        <f>+Excel_519CONDOR[[#This Row],[Ptos.Total]]-Excel_519CONDOR[[#This Row],[Ptos.Nilo]]</f>
        <v>55.063339422586452</v>
      </c>
      <c r="AB884"/>
      <c r="AC884"/>
      <c r="AD884"/>
      <c r="AE884"/>
      <c r="AF884"/>
      <c r="AG884"/>
      <c r="AH884"/>
      <c r="AI884"/>
    </row>
    <row r="885" spans="1:35" x14ac:dyDescent="0.25">
      <c r="A885" t="s">
        <v>391</v>
      </c>
      <c r="B885" t="s">
        <v>18</v>
      </c>
      <c r="C885" t="s">
        <v>972</v>
      </c>
      <c r="D885" t="s">
        <v>1003</v>
      </c>
      <c r="E885">
        <v>8314641</v>
      </c>
      <c r="F885" t="s">
        <v>83</v>
      </c>
      <c r="G885" t="s">
        <v>22</v>
      </c>
      <c r="H885" t="s">
        <v>23</v>
      </c>
      <c r="I885" s="1">
        <v>44622</v>
      </c>
      <c r="J885" s="1">
        <v>44853</v>
      </c>
      <c r="K885" s="11">
        <f>+Excel_519CONDOR[[#This Row],[Fx.r]]</f>
        <v>44853</v>
      </c>
      <c r="L885" s="1">
        <v>45021</v>
      </c>
      <c r="M885" s="1"/>
      <c r="N885" s="1">
        <v>45411</v>
      </c>
      <c r="O885" s="1">
        <v>45433</v>
      </c>
      <c r="P885" s="1" t="s">
        <v>24</v>
      </c>
      <c r="Q885" t="s">
        <v>24</v>
      </c>
      <c r="R885" t="s">
        <v>24</v>
      </c>
      <c r="S885" t="s">
        <v>3663</v>
      </c>
      <c r="T885" s="5">
        <v>200.85569670176505</v>
      </c>
      <c r="U885" s="5">
        <v>20.019999504089355</v>
      </c>
      <c r="V885" s="5">
        <v>25.107245463629155</v>
      </c>
      <c r="W885" s="5">
        <v>245.98294166948358</v>
      </c>
      <c r="X885" s="6">
        <f>+Excel_519CONDOR[[#This Row],[Ptos.Total]]-Excel_519CONDOR[[#This Row],[Ptos.PO]]</f>
        <v>-4.2069429561267953</v>
      </c>
      <c r="Y885" s="6">
        <v>250.18988462561038</v>
      </c>
      <c r="Z885" s="6">
        <v>250.18988400000006</v>
      </c>
      <c r="AA885" s="5">
        <f>+Excel_519CONDOR[[#This Row],[Ptos.Total]]-Excel_519CONDOR[[#This Row],[Ptos.Nilo]]</f>
        <v>-4.2069423305164833</v>
      </c>
      <c r="AB885"/>
      <c r="AC885"/>
      <c r="AD885"/>
      <c r="AE885"/>
      <c r="AF885"/>
      <c r="AG885"/>
      <c r="AH885"/>
      <c r="AI885"/>
    </row>
    <row r="886" spans="1:35" x14ac:dyDescent="0.25">
      <c r="A886" t="s">
        <v>391</v>
      </c>
      <c r="B886" t="s">
        <v>18</v>
      </c>
      <c r="C886" t="s">
        <v>972</v>
      </c>
      <c r="D886" t="s">
        <v>1004</v>
      </c>
      <c r="E886">
        <v>8314749</v>
      </c>
      <c r="F886" t="s">
        <v>984</v>
      </c>
      <c r="G886" t="s">
        <v>22</v>
      </c>
      <c r="H886" t="s">
        <v>23</v>
      </c>
      <c r="I886" s="1"/>
      <c r="J886" s="1">
        <v>44620</v>
      </c>
      <c r="K886" s="11">
        <f>+Excel_519CONDOR[[#This Row],[Fx.r]]</f>
        <v>44620</v>
      </c>
      <c r="L886" s="1">
        <v>44622</v>
      </c>
      <c r="M886" s="1"/>
      <c r="N886" s="1">
        <v>44627</v>
      </c>
      <c r="O886" s="1">
        <v>44628</v>
      </c>
      <c r="P886" s="1" t="s">
        <v>24</v>
      </c>
      <c r="Q886" t="s">
        <v>24</v>
      </c>
      <c r="R886" t="s">
        <v>24</v>
      </c>
      <c r="S886" t="s">
        <v>25</v>
      </c>
      <c r="T886" s="5">
        <v>0</v>
      </c>
      <c r="U886" s="5">
        <v>0</v>
      </c>
      <c r="V886" s="5">
        <v>0.87999999523162842</v>
      </c>
      <c r="W886" s="5">
        <v>0.87999999523162842</v>
      </c>
      <c r="X886" s="6">
        <f>+Excel_519CONDOR[[#This Row],[Ptos.Total]]-Excel_519CONDOR[[#This Row],[Ptos.PO]]</f>
        <v>-1.2584004768371626E-2</v>
      </c>
      <c r="Y886" s="6">
        <v>0.89258400000000004</v>
      </c>
      <c r="Z886" s="6">
        <v>0.89258400000000004</v>
      </c>
      <c r="AA886" s="5">
        <f>+Excel_519CONDOR[[#This Row],[Ptos.Total]]-Excel_519CONDOR[[#This Row],[Ptos.Nilo]]</f>
        <v>-1.2584004768371626E-2</v>
      </c>
      <c r="AB886"/>
      <c r="AC886"/>
      <c r="AD886"/>
      <c r="AE886"/>
      <c r="AF886"/>
      <c r="AG886"/>
      <c r="AH886"/>
      <c r="AI886"/>
    </row>
    <row r="887" spans="1:35" x14ac:dyDescent="0.25">
      <c r="A887" t="s">
        <v>391</v>
      </c>
      <c r="B887" t="s">
        <v>18</v>
      </c>
      <c r="C887" t="s">
        <v>972</v>
      </c>
      <c r="D887" t="s">
        <v>1005</v>
      </c>
      <c r="E887">
        <v>8318059</v>
      </c>
      <c r="F887" t="s">
        <v>1002</v>
      </c>
      <c r="G887" t="s">
        <v>70</v>
      </c>
      <c r="H887" t="s">
        <v>71</v>
      </c>
      <c r="I887" s="1">
        <v>44623</v>
      </c>
      <c r="J887" s="1">
        <v>44915</v>
      </c>
      <c r="K887" s="11">
        <f>+Excel_519CONDOR[[#This Row],[Fx.r]]</f>
        <v>44915</v>
      </c>
      <c r="L887" s="1">
        <v>44623</v>
      </c>
      <c r="M887" s="1"/>
      <c r="N887" s="1">
        <v>44907</v>
      </c>
      <c r="O887" s="1">
        <v>44916</v>
      </c>
      <c r="P887" s="1" t="s">
        <v>25</v>
      </c>
      <c r="Q887" t="s">
        <v>24</v>
      </c>
      <c r="R887" t="s">
        <v>25</v>
      </c>
      <c r="S887" t="s">
        <v>3664</v>
      </c>
      <c r="T887" s="5">
        <v>12.921200066804886</v>
      </c>
      <c r="U887" s="5">
        <v>0</v>
      </c>
      <c r="V887" s="5">
        <v>10.805011739166558</v>
      </c>
      <c r="W887" s="5">
        <v>23.726211805971445</v>
      </c>
      <c r="X887" s="6">
        <f>+Excel_519CONDOR[[#This Row],[Ptos.Total]]-Excel_519CONDOR[[#This Row],[Ptos.PO]]</f>
        <v>16.637356805971447</v>
      </c>
      <c r="Y887" s="6">
        <v>7.0888549999999997</v>
      </c>
      <c r="Z887" s="6">
        <v>7.0888549999999997</v>
      </c>
      <c r="AA887" s="5">
        <f>+Excel_519CONDOR[[#This Row],[Ptos.Total]]-Excel_519CONDOR[[#This Row],[Ptos.Nilo]]</f>
        <v>16.637356805971447</v>
      </c>
      <c r="AB887"/>
      <c r="AC887"/>
      <c r="AD887"/>
      <c r="AE887"/>
      <c r="AF887"/>
      <c r="AG887"/>
      <c r="AH887"/>
      <c r="AI887"/>
    </row>
    <row r="888" spans="1:35" x14ac:dyDescent="0.25">
      <c r="A888" t="s">
        <v>391</v>
      </c>
      <c r="B888" t="s">
        <v>1006</v>
      </c>
      <c r="C888" t="s">
        <v>972</v>
      </c>
      <c r="D888" t="s">
        <v>1007</v>
      </c>
      <c r="E888">
        <v>8318266</v>
      </c>
      <c r="F888" t="s">
        <v>83</v>
      </c>
      <c r="G888" t="s">
        <v>22</v>
      </c>
      <c r="H888" t="s">
        <v>23</v>
      </c>
      <c r="I888" s="1">
        <v>44627</v>
      </c>
      <c r="J888" s="1">
        <v>44623</v>
      </c>
      <c r="K888" s="11">
        <f>+Excel_519CONDOR[[#This Row],[Fx.r]]</f>
        <v>44623</v>
      </c>
      <c r="L888" s="1">
        <v>44627</v>
      </c>
      <c r="M888" s="1"/>
      <c r="N888" s="1">
        <v>44670</v>
      </c>
      <c r="O888" s="1">
        <v>44672</v>
      </c>
      <c r="P888" s="1" t="s">
        <v>24</v>
      </c>
      <c r="Q888" t="s">
        <v>24</v>
      </c>
      <c r="R888" t="s">
        <v>25</v>
      </c>
      <c r="S888" t="s">
        <v>3664</v>
      </c>
      <c r="T888" s="5">
        <v>41.719599395990372</v>
      </c>
      <c r="U888" s="5">
        <v>0</v>
      </c>
      <c r="V888" s="5">
        <v>14.896691753962813</v>
      </c>
      <c r="W888" s="5">
        <v>56.616291149953184</v>
      </c>
      <c r="X888" s="6">
        <f>+Excel_519CONDOR[[#This Row],[Ptos.Total]]-Excel_519CONDOR[[#This Row],[Ptos.PO]]</f>
        <v>-5.049325953346802</v>
      </c>
      <c r="Y888" s="6">
        <v>61.665617103299986</v>
      </c>
      <c r="Z888" s="6">
        <v>61.665670999999989</v>
      </c>
      <c r="AA888" s="5">
        <f>+Excel_519CONDOR[[#This Row],[Ptos.Total]]-Excel_519CONDOR[[#This Row],[Ptos.Nilo]]</f>
        <v>-5.0493798500468046</v>
      </c>
      <c r="AB888"/>
      <c r="AC888"/>
      <c r="AD888"/>
      <c r="AE888"/>
      <c r="AF888"/>
      <c r="AG888"/>
      <c r="AH888"/>
      <c r="AI888"/>
    </row>
    <row r="889" spans="1:35" x14ac:dyDescent="0.25">
      <c r="A889" t="s">
        <v>391</v>
      </c>
      <c r="B889" t="s">
        <v>18</v>
      </c>
      <c r="C889" t="s">
        <v>972</v>
      </c>
      <c r="D889" t="s">
        <v>1008</v>
      </c>
      <c r="E889">
        <v>8318954</v>
      </c>
      <c r="F889" t="s">
        <v>83</v>
      </c>
      <c r="G889" t="s">
        <v>22</v>
      </c>
      <c r="H889" t="s">
        <v>23</v>
      </c>
      <c r="I889" s="1">
        <v>44627</v>
      </c>
      <c r="J889" s="1">
        <v>44624</v>
      </c>
      <c r="K889" s="11">
        <f>+Excel_519CONDOR[[#This Row],[Fx.r]]</f>
        <v>44624</v>
      </c>
      <c r="L889" s="1">
        <v>44627</v>
      </c>
      <c r="M889" s="1"/>
      <c r="N889" s="1">
        <v>44716</v>
      </c>
      <c r="O889" s="1">
        <v>44726</v>
      </c>
      <c r="P889" s="1" t="s">
        <v>24</v>
      </c>
      <c r="Q889" t="s">
        <v>24</v>
      </c>
      <c r="R889" t="s">
        <v>25</v>
      </c>
      <c r="S889" t="s">
        <v>3664</v>
      </c>
      <c r="T889" s="5">
        <v>15.609300196170807</v>
      </c>
      <c r="U889" s="5">
        <v>0</v>
      </c>
      <c r="V889" s="5">
        <v>11.009720702708229</v>
      </c>
      <c r="W889" s="5">
        <v>26.619020898879036</v>
      </c>
      <c r="X889" s="6">
        <f>+Excel_519CONDOR[[#This Row],[Ptos.Total]]-Excel_519CONDOR[[#This Row],[Ptos.PO]]</f>
        <v>-13.033987101120964</v>
      </c>
      <c r="Y889" s="6">
        <v>39.653008</v>
      </c>
      <c r="Z889" s="6">
        <v>39.653008</v>
      </c>
      <c r="AA889" s="5">
        <f>+Excel_519CONDOR[[#This Row],[Ptos.Total]]-Excel_519CONDOR[[#This Row],[Ptos.Nilo]]</f>
        <v>-13.033987101120964</v>
      </c>
      <c r="AB889"/>
      <c r="AC889"/>
      <c r="AD889"/>
      <c r="AE889"/>
      <c r="AF889"/>
      <c r="AG889"/>
      <c r="AH889"/>
      <c r="AI889"/>
    </row>
    <row r="890" spans="1:35" x14ac:dyDescent="0.25">
      <c r="A890" t="s">
        <v>391</v>
      </c>
      <c r="B890" t="s">
        <v>18</v>
      </c>
      <c r="C890" t="s">
        <v>972</v>
      </c>
      <c r="D890" t="s">
        <v>1009</v>
      </c>
      <c r="E890">
        <v>8319046</v>
      </c>
      <c r="F890" t="s">
        <v>438</v>
      </c>
      <c r="G890" t="s">
        <v>70</v>
      </c>
      <c r="H890" t="s">
        <v>71</v>
      </c>
      <c r="I890" s="1">
        <v>44628</v>
      </c>
      <c r="J890" s="1">
        <v>44624</v>
      </c>
      <c r="K890" s="11">
        <f>+Excel_519CONDOR[[#This Row],[Fx.r]]</f>
        <v>44624</v>
      </c>
      <c r="L890" s="1">
        <v>44628</v>
      </c>
      <c r="M890" s="1"/>
      <c r="N890" s="1">
        <v>45008</v>
      </c>
      <c r="O890" s="1">
        <v>45016</v>
      </c>
      <c r="P890" s="1" t="s">
        <v>24</v>
      </c>
      <c r="Q890" t="s">
        <v>24</v>
      </c>
      <c r="R890" t="s">
        <v>25</v>
      </c>
      <c r="S890" t="s">
        <v>3662</v>
      </c>
      <c r="T890" s="5">
        <v>22.207699954509735</v>
      </c>
      <c r="U890" s="5">
        <v>3.8639999032020569</v>
      </c>
      <c r="V890" s="5">
        <v>11.344560738850697</v>
      </c>
      <c r="W890" s="5">
        <v>37.416260596562488</v>
      </c>
      <c r="X890" s="6">
        <f>+Excel_519CONDOR[[#This Row],[Ptos.Total]]-Excel_519CONDOR[[#This Row],[Ptos.PO]]</f>
        <v>30.003219596562488</v>
      </c>
      <c r="Y890" s="6">
        <v>7.4130409999999998</v>
      </c>
      <c r="Z890" s="6">
        <v>7.4130409999999998</v>
      </c>
      <c r="AA890" s="5">
        <f>+Excel_519CONDOR[[#This Row],[Ptos.Total]]-Excel_519CONDOR[[#This Row],[Ptos.Nilo]]</f>
        <v>30.003219596562488</v>
      </c>
      <c r="AB890"/>
      <c r="AC890"/>
      <c r="AD890"/>
      <c r="AE890"/>
      <c r="AF890"/>
      <c r="AG890"/>
      <c r="AH890"/>
      <c r="AI890"/>
    </row>
    <row r="891" spans="1:35" x14ac:dyDescent="0.25">
      <c r="A891" t="s">
        <v>391</v>
      </c>
      <c r="B891" t="s">
        <v>18</v>
      </c>
      <c r="C891" t="s">
        <v>972</v>
      </c>
      <c r="D891" t="s">
        <v>1010</v>
      </c>
      <c r="E891">
        <v>8319317</v>
      </c>
      <c r="F891" t="s">
        <v>83</v>
      </c>
      <c r="G891" t="s">
        <v>22</v>
      </c>
      <c r="H891" t="s">
        <v>23</v>
      </c>
      <c r="I891" s="1">
        <v>44628</v>
      </c>
      <c r="J891" s="1">
        <v>44624</v>
      </c>
      <c r="K891" s="11">
        <f>+Excel_519CONDOR[[#This Row],[Fx.r]]</f>
        <v>44624</v>
      </c>
      <c r="L891" s="1">
        <v>44628</v>
      </c>
      <c r="M891" s="1"/>
      <c r="N891" s="1">
        <v>44656</v>
      </c>
      <c r="O891" s="1">
        <v>44659</v>
      </c>
      <c r="P891" s="1" t="s">
        <v>24</v>
      </c>
      <c r="Q891" t="s">
        <v>24</v>
      </c>
      <c r="R891" t="s">
        <v>25</v>
      </c>
      <c r="S891" t="s">
        <v>3664</v>
      </c>
      <c r="T891" s="5">
        <v>18.275899887084961</v>
      </c>
      <c r="U891" s="5">
        <v>0</v>
      </c>
      <c r="V891" s="5">
        <v>11.322491669666947</v>
      </c>
      <c r="W891" s="5">
        <v>29.598391556751906</v>
      </c>
      <c r="X891" s="6">
        <f>+Excel_519CONDOR[[#This Row],[Ptos.Total]]-Excel_519CONDOR[[#This Row],[Ptos.PO]]</f>
        <v>-12.642021384548087</v>
      </c>
      <c r="Y891" s="6">
        <v>42.240412941299994</v>
      </c>
      <c r="Z891" s="6">
        <v>42.240342999999996</v>
      </c>
      <c r="AA891" s="5">
        <f>+Excel_519CONDOR[[#This Row],[Ptos.Total]]-Excel_519CONDOR[[#This Row],[Ptos.Nilo]]</f>
        <v>-12.64195144324809</v>
      </c>
      <c r="AB891"/>
      <c r="AC891"/>
      <c r="AD891"/>
      <c r="AE891"/>
      <c r="AF891"/>
      <c r="AG891"/>
      <c r="AH891"/>
      <c r="AI891"/>
    </row>
    <row r="892" spans="1:35" x14ac:dyDescent="0.25">
      <c r="A892" t="s">
        <v>391</v>
      </c>
      <c r="B892" t="s">
        <v>18</v>
      </c>
      <c r="C892" t="s">
        <v>972</v>
      </c>
      <c r="D892" t="s">
        <v>1011</v>
      </c>
      <c r="E892">
        <v>8319452</v>
      </c>
      <c r="F892" t="s">
        <v>83</v>
      </c>
      <c r="G892" t="s">
        <v>22</v>
      </c>
      <c r="H892" t="s">
        <v>23</v>
      </c>
      <c r="I892" s="1">
        <v>44628</v>
      </c>
      <c r="J892" s="1">
        <v>44886</v>
      </c>
      <c r="K892" s="11">
        <f>+Excel_519CONDOR[[#This Row],[Fx.r]]</f>
        <v>44886</v>
      </c>
      <c r="L892" s="1">
        <v>44628</v>
      </c>
      <c r="M892" s="1"/>
      <c r="N892" s="1">
        <v>44894</v>
      </c>
      <c r="O892" s="1">
        <v>44907</v>
      </c>
      <c r="P892" s="1" t="s">
        <v>24</v>
      </c>
      <c r="Q892" t="s">
        <v>24</v>
      </c>
      <c r="R892" t="s">
        <v>25</v>
      </c>
      <c r="S892" t="s">
        <v>3659</v>
      </c>
      <c r="T892" s="5">
        <v>48.572899401187897</v>
      </c>
      <c r="U892" s="5">
        <v>3.8639999032020569</v>
      </c>
      <c r="V892" s="5">
        <v>13.517976650161252</v>
      </c>
      <c r="W892" s="5">
        <v>65.954875954551198</v>
      </c>
      <c r="X892" s="6">
        <f>+Excel_519CONDOR[[#This Row],[Ptos.Total]]-Excel_519CONDOR[[#This Row],[Ptos.PO]]</f>
        <v>-6.2291090454487943</v>
      </c>
      <c r="Y892" s="6">
        <v>72.183984999999993</v>
      </c>
      <c r="Z892" s="6">
        <v>72.183985000000007</v>
      </c>
      <c r="AA892" s="5">
        <f>+Excel_519CONDOR[[#This Row],[Ptos.Total]]-Excel_519CONDOR[[#This Row],[Ptos.Nilo]]</f>
        <v>-6.2291090454488085</v>
      </c>
      <c r="AB892"/>
      <c r="AC892"/>
      <c r="AD892"/>
      <c r="AE892"/>
      <c r="AF892"/>
      <c r="AG892"/>
      <c r="AH892"/>
      <c r="AI892"/>
    </row>
    <row r="893" spans="1:35" x14ac:dyDescent="0.25">
      <c r="A893" t="s">
        <v>391</v>
      </c>
      <c r="B893" t="s">
        <v>18</v>
      </c>
      <c r="C893" t="s">
        <v>972</v>
      </c>
      <c r="D893" t="s">
        <v>1012</v>
      </c>
      <c r="E893">
        <v>8313538</v>
      </c>
      <c r="F893" t="s">
        <v>83</v>
      </c>
      <c r="G893" t="s">
        <v>22</v>
      </c>
      <c r="H893" t="s">
        <v>23</v>
      </c>
      <c r="I893" s="1">
        <v>44627</v>
      </c>
      <c r="J893" s="1">
        <v>44623</v>
      </c>
      <c r="K893" s="11">
        <f>+Excel_519CONDOR[[#This Row],[Fx.r]]</f>
        <v>44623</v>
      </c>
      <c r="L893" s="1">
        <v>44627</v>
      </c>
      <c r="M893" s="1"/>
      <c r="N893" s="1">
        <v>44670</v>
      </c>
      <c r="O893" s="1">
        <v>44672</v>
      </c>
      <c r="P893" s="1" t="s">
        <v>24</v>
      </c>
      <c r="Q893" t="s">
        <v>24</v>
      </c>
      <c r="R893" t="s">
        <v>25</v>
      </c>
      <c r="S893" t="s">
        <v>3662</v>
      </c>
      <c r="T893" s="5">
        <v>19.564099848270416</v>
      </c>
      <c r="U893" s="5">
        <v>3.8639999032020569</v>
      </c>
      <c r="V893" s="5">
        <v>11.31031568154806</v>
      </c>
      <c r="W893" s="5">
        <v>34.738415433020535</v>
      </c>
      <c r="X893" s="6">
        <f>+Excel_519CONDOR[[#This Row],[Ptos.Total]]-Excel_519CONDOR[[#This Row],[Ptos.PO]]</f>
        <v>0.39159419302053777</v>
      </c>
      <c r="Y893" s="6">
        <v>34.346821239999997</v>
      </c>
      <c r="Z893" s="6">
        <v>34.346866999999996</v>
      </c>
      <c r="AA893" s="5">
        <f>+Excel_519CONDOR[[#This Row],[Ptos.Total]]-Excel_519CONDOR[[#This Row],[Ptos.Nilo]]</f>
        <v>0.39154843302053877</v>
      </c>
      <c r="AB893"/>
      <c r="AC893"/>
      <c r="AD893"/>
      <c r="AE893"/>
      <c r="AF893"/>
      <c r="AG893"/>
      <c r="AH893"/>
      <c r="AI893"/>
    </row>
    <row r="894" spans="1:35" x14ac:dyDescent="0.25">
      <c r="A894" t="s">
        <v>391</v>
      </c>
      <c r="B894" t="s">
        <v>18</v>
      </c>
      <c r="C894" t="s">
        <v>972</v>
      </c>
      <c r="D894" t="s">
        <v>1013</v>
      </c>
      <c r="E894">
        <v>8320079</v>
      </c>
      <c r="F894" t="s">
        <v>83</v>
      </c>
      <c r="G894" t="s">
        <v>22</v>
      </c>
      <c r="H894" t="s">
        <v>23</v>
      </c>
      <c r="I894" s="1">
        <v>44628</v>
      </c>
      <c r="J894" s="1">
        <v>44627</v>
      </c>
      <c r="K894" s="11">
        <f>+Excel_519CONDOR[[#This Row],[Fx.r]]</f>
        <v>44627</v>
      </c>
      <c r="L894" s="1">
        <v>44628</v>
      </c>
      <c r="M894" s="1"/>
      <c r="N894" s="1">
        <v>44687</v>
      </c>
      <c r="O894" s="1">
        <v>44700</v>
      </c>
      <c r="P894" s="1" t="s">
        <v>24</v>
      </c>
      <c r="Q894" t="s">
        <v>24</v>
      </c>
      <c r="R894" t="s">
        <v>25</v>
      </c>
      <c r="S894" t="s">
        <v>3662</v>
      </c>
      <c r="T894" s="5">
        <v>24.050099790096283</v>
      </c>
      <c r="U894" s="5">
        <v>3.8639999032020569</v>
      </c>
      <c r="V894" s="5">
        <v>11.484584747367128</v>
      </c>
      <c r="W894" s="5">
        <v>39.39868444066547</v>
      </c>
      <c r="X894" s="6">
        <f>+Excel_519CONDOR[[#This Row],[Ptos.Total]]-Excel_519CONDOR[[#This Row],[Ptos.PO]]</f>
        <v>-0.84862291483453589</v>
      </c>
      <c r="Y894" s="6">
        <v>40.247307355500006</v>
      </c>
      <c r="Z894" s="6">
        <v>73.603867000000008</v>
      </c>
      <c r="AA894" s="5">
        <f>+Excel_519CONDOR[[#This Row],[Ptos.Total]]-Excel_519CONDOR[[#This Row],[Ptos.Nilo]]</f>
        <v>-34.205182559334538</v>
      </c>
      <c r="AB894"/>
      <c r="AC894"/>
      <c r="AD894"/>
      <c r="AE894"/>
      <c r="AF894"/>
      <c r="AG894"/>
      <c r="AH894"/>
      <c r="AI894"/>
    </row>
    <row r="895" spans="1:35" x14ac:dyDescent="0.25">
      <c r="A895" t="s">
        <v>391</v>
      </c>
      <c r="B895" t="s">
        <v>18</v>
      </c>
      <c r="C895" t="s">
        <v>972</v>
      </c>
      <c r="D895" t="s">
        <v>1014</v>
      </c>
      <c r="E895">
        <v>8319830</v>
      </c>
      <c r="F895" t="s">
        <v>83</v>
      </c>
      <c r="G895" t="s">
        <v>22</v>
      </c>
      <c r="H895" t="s">
        <v>23</v>
      </c>
      <c r="I895" s="1">
        <v>44628</v>
      </c>
      <c r="J895" s="1">
        <v>44627</v>
      </c>
      <c r="K895" s="11">
        <f>+Excel_519CONDOR[[#This Row],[Fx.r]]</f>
        <v>44627</v>
      </c>
      <c r="L895" s="1">
        <v>44628</v>
      </c>
      <c r="M895" s="1"/>
      <c r="N895" s="1">
        <v>44670</v>
      </c>
      <c r="O895" s="1">
        <v>44672</v>
      </c>
      <c r="P895" s="1" t="s">
        <v>24</v>
      </c>
      <c r="Q895" t="s">
        <v>24</v>
      </c>
      <c r="R895" t="s">
        <v>25</v>
      </c>
      <c r="S895" t="s">
        <v>3665</v>
      </c>
      <c r="T895" s="5">
        <v>24.563699781894684</v>
      </c>
      <c r="U895" s="5">
        <v>0</v>
      </c>
      <c r="V895" s="5">
        <v>14.142540637097524</v>
      </c>
      <c r="W895" s="5">
        <v>38.706240418992209</v>
      </c>
      <c r="X895" s="6">
        <f>+Excel_519CONDOR[[#This Row],[Ptos.Total]]-Excel_519CONDOR[[#This Row],[Ptos.PO]]</f>
        <v>-11.821358527307787</v>
      </c>
      <c r="Y895" s="6">
        <v>50.527598946299996</v>
      </c>
      <c r="Z895" s="6">
        <v>50.527667000000015</v>
      </c>
      <c r="AA895" s="5">
        <f>+Excel_519CONDOR[[#This Row],[Ptos.Total]]-Excel_519CONDOR[[#This Row],[Ptos.Nilo]]</f>
        <v>-11.821426581007806</v>
      </c>
      <c r="AB895"/>
      <c r="AC895"/>
      <c r="AD895"/>
      <c r="AE895"/>
      <c r="AF895"/>
      <c r="AG895"/>
      <c r="AH895"/>
      <c r="AI895"/>
    </row>
    <row r="896" spans="1:35" x14ac:dyDescent="0.25">
      <c r="A896" t="s">
        <v>391</v>
      </c>
      <c r="B896" t="s">
        <v>1006</v>
      </c>
      <c r="C896" t="s">
        <v>972</v>
      </c>
      <c r="D896" t="s">
        <v>1015</v>
      </c>
      <c r="E896">
        <v>8319649</v>
      </c>
      <c r="F896" t="s">
        <v>83</v>
      </c>
      <c r="G896" t="s">
        <v>22</v>
      </c>
      <c r="H896" t="s">
        <v>23</v>
      </c>
      <c r="I896" s="1">
        <v>44628</v>
      </c>
      <c r="J896" s="1">
        <v>44627</v>
      </c>
      <c r="K896" s="11">
        <f>+Excel_519CONDOR[[#This Row],[Fx.r]]</f>
        <v>44627</v>
      </c>
      <c r="L896" s="1">
        <v>44628</v>
      </c>
      <c r="M896" s="1"/>
      <c r="N896" s="1">
        <v>44657</v>
      </c>
      <c r="O896" s="1">
        <v>44670</v>
      </c>
      <c r="P896" s="1" t="s">
        <v>25</v>
      </c>
      <c r="Q896" t="s">
        <v>24</v>
      </c>
      <c r="R896" t="s">
        <v>25</v>
      </c>
      <c r="S896" t="s">
        <v>3662</v>
      </c>
      <c r="T896" s="5">
        <v>52.081599980592728</v>
      </c>
      <c r="U896" s="5">
        <v>0</v>
      </c>
      <c r="V896" s="5">
        <v>15.685087782981512</v>
      </c>
      <c r="W896" s="5">
        <v>67.76668776357424</v>
      </c>
      <c r="X896" s="6">
        <f>+Excel_519CONDOR[[#This Row],[Ptos.Total]]-Excel_519CONDOR[[#This Row],[Ptos.PO]]</f>
        <v>-16.150700554825761</v>
      </c>
      <c r="Y896" s="6">
        <v>83.9173883184</v>
      </c>
      <c r="Z896" s="6">
        <v>83.917326999999986</v>
      </c>
      <c r="AA896" s="5">
        <f>+Excel_519CONDOR[[#This Row],[Ptos.Total]]-Excel_519CONDOR[[#This Row],[Ptos.Nilo]]</f>
        <v>-16.150639236425747</v>
      </c>
      <c r="AB896"/>
      <c r="AC896"/>
      <c r="AD896"/>
      <c r="AE896"/>
      <c r="AF896"/>
      <c r="AG896"/>
      <c r="AH896"/>
      <c r="AI896"/>
    </row>
    <row r="897" spans="1:35" x14ac:dyDescent="0.25">
      <c r="A897" t="s">
        <v>391</v>
      </c>
      <c r="B897" t="s">
        <v>436</v>
      </c>
      <c r="C897" t="s">
        <v>392</v>
      </c>
      <c r="D897" t="s">
        <v>1016</v>
      </c>
      <c r="E897">
        <v>8321216</v>
      </c>
      <c r="F897" t="s">
        <v>115</v>
      </c>
      <c r="G897" t="s">
        <v>22</v>
      </c>
      <c r="H897" t="s">
        <v>23</v>
      </c>
      <c r="I897" s="1"/>
      <c r="J897" s="1">
        <v>44678</v>
      </c>
      <c r="K897" s="11">
        <f>+Excel_519CONDOR[[#This Row],[Fx.r]]</f>
        <v>44678</v>
      </c>
      <c r="L897" s="1">
        <v>44680</v>
      </c>
      <c r="M897" s="1"/>
      <c r="N897" s="1">
        <v>44684</v>
      </c>
      <c r="O897" s="1">
        <v>44692</v>
      </c>
      <c r="P897" s="1" t="s">
        <v>25</v>
      </c>
      <c r="Q897" t="s">
        <v>24</v>
      </c>
      <c r="R897" t="s">
        <v>25</v>
      </c>
      <c r="S897" t="s">
        <v>3631</v>
      </c>
      <c r="T897" s="5">
        <v>31.799799561500549</v>
      </c>
      <c r="U897" s="5">
        <v>0</v>
      </c>
      <c r="V897" s="5">
        <v>6</v>
      </c>
      <c r="W897" s="5">
        <v>37.799799561500549</v>
      </c>
      <c r="X897" s="6">
        <f>+Excel_519CONDOR[[#This Row],[Ptos.Total]]-Excel_519CONDOR[[#This Row],[Ptos.PO]]</f>
        <v>-6.6374834384994443</v>
      </c>
      <c r="Y897" s="6">
        <v>44.437282999999994</v>
      </c>
      <c r="Z897" s="6">
        <v>44.437282999999987</v>
      </c>
      <c r="AA897" s="5">
        <f>+Excel_519CONDOR[[#This Row],[Ptos.Total]]-Excel_519CONDOR[[#This Row],[Ptos.Nilo]]</f>
        <v>-6.6374834384994372</v>
      </c>
      <c r="AB897"/>
      <c r="AC897"/>
      <c r="AD897"/>
      <c r="AE897"/>
      <c r="AF897"/>
      <c r="AG897"/>
      <c r="AH897"/>
      <c r="AI897"/>
    </row>
    <row r="898" spans="1:35" x14ac:dyDescent="0.25">
      <c r="A898" t="s">
        <v>391</v>
      </c>
      <c r="B898" t="s">
        <v>18</v>
      </c>
      <c r="C898" t="s">
        <v>972</v>
      </c>
      <c r="D898" t="s">
        <v>1017</v>
      </c>
      <c r="E898">
        <v>8322825</v>
      </c>
      <c r="F898" t="s">
        <v>83</v>
      </c>
      <c r="G898" t="s">
        <v>22</v>
      </c>
      <c r="H898" t="s">
        <v>23</v>
      </c>
      <c r="I898" s="1">
        <v>44635</v>
      </c>
      <c r="J898" s="1">
        <v>44634</v>
      </c>
      <c r="K898" s="11">
        <f>+Excel_519CONDOR[[#This Row],[Fx.r]]</f>
        <v>44634</v>
      </c>
      <c r="L898" s="1">
        <v>44635</v>
      </c>
      <c r="M898" s="1"/>
      <c r="N898" s="1">
        <v>44803</v>
      </c>
      <c r="O898" s="1">
        <v>44812</v>
      </c>
      <c r="P898" s="1" t="s">
        <v>25</v>
      </c>
      <c r="Q898" t="s">
        <v>24</v>
      </c>
      <c r="R898" t="s">
        <v>25</v>
      </c>
      <c r="S898" t="s">
        <v>3658</v>
      </c>
      <c r="T898" s="5">
        <v>38.719400614500046</v>
      </c>
      <c r="U898" s="5">
        <v>0</v>
      </c>
      <c r="V898" s="5">
        <v>12.768391782851694</v>
      </c>
      <c r="W898" s="5">
        <v>51.48779239735174</v>
      </c>
      <c r="X898" s="6">
        <f>+Excel_519CONDOR[[#This Row],[Ptos.Total]]-Excel_519CONDOR[[#This Row],[Ptos.PO]]</f>
        <v>11.112574711751741</v>
      </c>
      <c r="Y898" s="6">
        <v>40.375217685599999</v>
      </c>
      <c r="Z898" s="6">
        <v>40.375274999999988</v>
      </c>
      <c r="AA898" s="5">
        <f>+Excel_519CONDOR[[#This Row],[Ptos.Total]]-Excel_519CONDOR[[#This Row],[Ptos.Nilo]]</f>
        <v>11.112517397351752</v>
      </c>
      <c r="AB898"/>
      <c r="AC898"/>
      <c r="AD898"/>
      <c r="AE898"/>
      <c r="AF898"/>
      <c r="AG898"/>
      <c r="AH898"/>
      <c r="AI898"/>
    </row>
    <row r="899" spans="1:35" x14ac:dyDescent="0.25">
      <c r="A899" t="s">
        <v>391</v>
      </c>
      <c r="B899" t="s">
        <v>1006</v>
      </c>
      <c r="C899" t="s">
        <v>972</v>
      </c>
      <c r="D899" t="s">
        <v>1018</v>
      </c>
      <c r="E899">
        <v>8321876</v>
      </c>
      <c r="F899" t="s">
        <v>83</v>
      </c>
      <c r="G899" t="s">
        <v>22</v>
      </c>
      <c r="H899" t="s">
        <v>23</v>
      </c>
      <c r="I899" s="1">
        <v>44637</v>
      </c>
      <c r="J899" s="1">
        <v>44756</v>
      </c>
      <c r="K899" s="11">
        <f>+Excel_519CONDOR[[#This Row],[Fx.r]]</f>
        <v>44756</v>
      </c>
      <c r="L899" s="1">
        <v>44637</v>
      </c>
      <c r="M899" s="1"/>
      <c r="N899" s="1">
        <v>44762</v>
      </c>
      <c r="O899" s="1">
        <v>44770</v>
      </c>
      <c r="P899" s="1" t="s">
        <v>24</v>
      </c>
      <c r="Q899" t="s">
        <v>24</v>
      </c>
      <c r="R899" t="s">
        <v>25</v>
      </c>
      <c r="S899" t="s">
        <v>3664</v>
      </c>
      <c r="T899" s="5">
        <v>17.469499945640564</v>
      </c>
      <c r="U899" s="5">
        <v>0</v>
      </c>
      <c r="V899" s="5">
        <v>12.143610721186116</v>
      </c>
      <c r="W899" s="5">
        <v>29.613110666826678</v>
      </c>
      <c r="X899" s="6">
        <f>+Excel_519CONDOR[[#This Row],[Ptos.Total]]-Excel_519CONDOR[[#This Row],[Ptos.PO]]</f>
        <v>-18.444128043173322</v>
      </c>
      <c r="Y899" s="6">
        <v>48.05723871</v>
      </c>
      <c r="Z899" s="6">
        <v>48.057243000000007</v>
      </c>
      <c r="AA899" s="5">
        <f>+Excel_519CONDOR[[#This Row],[Ptos.Total]]-Excel_519CONDOR[[#This Row],[Ptos.Nilo]]</f>
        <v>-18.444132333173329</v>
      </c>
      <c r="AB899"/>
      <c r="AC899"/>
      <c r="AD899"/>
      <c r="AE899"/>
      <c r="AF899"/>
      <c r="AG899"/>
      <c r="AH899"/>
      <c r="AI899"/>
    </row>
    <row r="900" spans="1:35" x14ac:dyDescent="0.25">
      <c r="A900" t="s">
        <v>391</v>
      </c>
      <c r="B900" t="s">
        <v>18</v>
      </c>
      <c r="C900" t="s">
        <v>972</v>
      </c>
      <c r="D900" t="s">
        <v>1019</v>
      </c>
      <c r="E900">
        <v>8314773</v>
      </c>
      <c r="F900" t="s">
        <v>83</v>
      </c>
      <c r="G900" t="s">
        <v>22</v>
      </c>
      <c r="H900" t="s">
        <v>23</v>
      </c>
      <c r="I900" s="1">
        <v>44643</v>
      </c>
      <c r="J900" s="1">
        <v>44634</v>
      </c>
      <c r="K900" s="11">
        <f>+Excel_519CONDOR[[#This Row],[Fx.r]]</f>
        <v>44634</v>
      </c>
      <c r="L900" s="1">
        <v>44643</v>
      </c>
      <c r="M900" s="1"/>
      <c r="N900" s="1">
        <v>44847</v>
      </c>
      <c r="O900" s="1">
        <v>44853</v>
      </c>
      <c r="P900" s="1" t="s">
        <v>25</v>
      </c>
      <c r="Q900" t="s">
        <v>25</v>
      </c>
      <c r="R900" t="s">
        <v>24</v>
      </c>
      <c r="S900" t="s">
        <v>3664</v>
      </c>
      <c r="T900" s="5">
        <v>49.476000934839249</v>
      </c>
      <c r="U900" s="5">
        <v>4.5639998912811279</v>
      </c>
      <c r="V900" s="5">
        <v>13.587227637018383</v>
      </c>
      <c r="W900" s="5">
        <v>67.627228463138763</v>
      </c>
      <c r="X900" s="6">
        <f>+Excel_519CONDOR[[#This Row],[Ptos.Total]]-Excel_519CONDOR[[#This Row],[Ptos.PO]]</f>
        <v>4.0588894331387522</v>
      </c>
      <c r="Y900" s="6">
        <v>63.568339030000011</v>
      </c>
      <c r="Z900" s="6">
        <v>63.568308999999999</v>
      </c>
      <c r="AA900" s="5">
        <f>+Excel_519CONDOR[[#This Row],[Ptos.Total]]-Excel_519CONDOR[[#This Row],[Ptos.Nilo]]</f>
        <v>4.0589194631387642</v>
      </c>
      <c r="AB900"/>
      <c r="AC900"/>
      <c r="AD900"/>
      <c r="AE900"/>
      <c r="AF900"/>
      <c r="AG900"/>
      <c r="AH900"/>
      <c r="AI900"/>
    </row>
    <row r="901" spans="1:35" x14ac:dyDescent="0.25">
      <c r="A901" t="s">
        <v>391</v>
      </c>
      <c r="B901" t="s">
        <v>18</v>
      </c>
      <c r="C901" t="s">
        <v>972</v>
      </c>
      <c r="D901" t="s">
        <v>1020</v>
      </c>
      <c r="E901">
        <v>8318375</v>
      </c>
      <c r="F901" t="s">
        <v>363</v>
      </c>
      <c r="G901" t="s">
        <v>22</v>
      </c>
      <c r="H901" t="s">
        <v>23</v>
      </c>
      <c r="I901" s="1">
        <v>44643</v>
      </c>
      <c r="J901" s="1">
        <v>44635</v>
      </c>
      <c r="K901" s="11">
        <f>+Excel_519CONDOR[[#This Row],[Fx.r]]</f>
        <v>44635</v>
      </c>
      <c r="L901" s="1">
        <v>44643</v>
      </c>
      <c r="M901" s="1"/>
      <c r="N901" s="1">
        <v>44942</v>
      </c>
      <c r="O901" s="1">
        <v>44943</v>
      </c>
      <c r="P901" s="1" t="s">
        <v>25</v>
      </c>
      <c r="Q901" t="s">
        <v>24</v>
      </c>
      <c r="R901" t="s">
        <v>24</v>
      </c>
      <c r="S901" t="s">
        <v>3659</v>
      </c>
      <c r="T901" s="5">
        <v>17.342200011014938</v>
      </c>
      <c r="U901" s="5">
        <v>8.4279997944831848</v>
      </c>
      <c r="V901" s="5">
        <v>11.959448719451412</v>
      </c>
      <c r="W901" s="5">
        <v>37.729648524949539</v>
      </c>
      <c r="X901" s="6">
        <f>+Excel_519CONDOR[[#This Row],[Ptos.Total]]-Excel_519CONDOR[[#This Row],[Ptos.PO]]</f>
        <v>-13.069805475050458</v>
      </c>
      <c r="Y901" s="6">
        <v>50.799453999999997</v>
      </c>
      <c r="Z901" s="6">
        <v>50.799454000000004</v>
      </c>
      <c r="AA901" s="5">
        <f>+Excel_519CONDOR[[#This Row],[Ptos.Total]]-Excel_519CONDOR[[#This Row],[Ptos.Nilo]]</f>
        <v>-13.069805475050465</v>
      </c>
      <c r="AB901"/>
      <c r="AC901"/>
      <c r="AD901"/>
      <c r="AE901"/>
      <c r="AF901"/>
      <c r="AG901"/>
      <c r="AH901"/>
      <c r="AI901"/>
    </row>
    <row r="902" spans="1:35" x14ac:dyDescent="0.25">
      <c r="A902" t="s">
        <v>391</v>
      </c>
      <c r="B902" t="s">
        <v>18</v>
      </c>
      <c r="C902" t="s">
        <v>972</v>
      </c>
      <c r="D902" t="s">
        <v>1021</v>
      </c>
      <c r="E902">
        <v>8318383</v>
      </c>
      <c r="F902" t="s">
        <v>363</v>
      </c>
      <c r="G902" t="s">
        <v>22</v>
      </c>
      <c r="H902" t="s">
        <v>23</v>
      </c>
      <c r="I902" s="1">
        <v>44643</v>
      </c>
      <c r="J902" s="1">
        <v>44635</v>
      </c>
      <c r="K902" s="11">
        <f>+Excel_519CONDOR[[#This Row],[Fx.r]]</f>
        <v>44635</v>
      </c>
      <c r="L902" s="1">
        <v>44643</v>
      </c>
      <c r="M902" s="1"/>
      <c r="N902" s="1">
        <v>44867</v>
      </c>
      <c r="O902" s="1">
        <v>44897</v>
      </c>
      <c r="P902" s="1" t="s">
        <v>24</v>
      </c>
      <c r="Q902" t="s">
        <v>25</v>
      </c>
      <c r="R902" t="s">
        <v>24</v>
      </c>
      <c r="S902" t="s">
        <v>3659</v>
      </c>
      <c r="T902" s="5">
        <v>23.7597995698452</v>
      </c>
      <c r="U902" s="5">
        <v>43.203998923301697</v>
      </c>
      <c r="V902" s="5">
        <v>14.917455572775246</v>
      </c>
      <c r="W902" s="5">
        <v>81.88125406592215</v>
      </c>
      <c r="X902" s="6">
        <f>+Excel_519CONDOR[[#This Row],[Ptos.Total]]-Excel_519CONDOR[[#This Row],[Ptos.PO]]</f>
        <v>41.561073065922159</v>
      </c>
      <c r="Y902" s="6">
        <v>40.320180999999991</v>
      </c>
      <c r="Z902" s="6">
        <v>71.689583999999996</v>
      </c>
      <c r="AA902" s="5">
        <f>+Excel_519CONDOR[[#This Row],[Ptos.Total]]-Excel_519CONDOR[[#This Row],[Ptos.Nilo]]</f>
        <v>10.191670065922153</v>
      </c>
      <c r="AB902"/>
      <c r="AC902"/>
      <c r="AD902"/>
      <c r="AE902"/>
      <c r="AF902"/>
      <c r="AG902"/>
      <c r="AH902"/>
      <c r="AI902"/>
    </row>
    <row r="903" spans="1:35" x14ac:dyDescent="0.25">
      <c r="A903" t="s">
        <v>391</v>
      </c>
      <c r="B903" t="s">
        <v>18</v>
      </c>
      <c r="C903" t="s">
        <v>972</v>
      </c>
      <c r="D903" t="s">
        <v>1022</v>
      </c>
      <c r="E903">
        <v>8322503</v>
      </c>
      <c r="F903" t="s">
        <v>438</v>
      </c>
      <c r="G903" t="s">
        <v>70</v>
      </c>
      <c r="H903" t="s">
        <v>71</v>
      </c>
      <c r="I903" s="1">
        <v>44644</v>
      </c>
      <c r="J903" s="1">
        <v>44636</v>
      </c>
      <c r="K903" s="11">
        <f>+Excel_519CONDOR[[#This Row],[Fx.r]]</f>
        <v>44636</v>
      </c>
      <c r="L903" s="1">
        <v>44644</v>
      </c>
      <c r="M903" s="1"/>
      <c r="N903" s="1">
        <v>44944</v>
      </c>
      <c r="O903" s="1">
        <v>44963</v>
      </c>
      <c r="P903" s="1" t="s">
        <v>24</v>
      </c>
      <c r="Q903" t="s">
        <v>25</v>
      </c>
      <c r="R903" t="s">
        <v>24</v>
      </c>
      <c r="S903" t="s">
        <v>3659</v>
      </c>
      <c r="T903" s="5">
        <v>16.815999895334244</v>
      </c>
      <c r="U903" s="5">
        <v>8.4279997944831848</v>
      </c>
      <c r="V903" s="5">
        <v>11.952599707990885</v>
      </c>
      <c r="W903" s="5">
        <v>37.196599397808313</v>
      </c>
      <c r="X903" s="6">
        <f>+Excel_519CONDOR[[#This Row],[Ptos.Total]]-Excel_519CONDOR[[#This Row],[Ptos.PO]]</f>
        <v>30.025039397808314</v>
      </c>
      <c r="Y903" s="6">
        <v>7.1715599999999995</v>
      </c>
      <c r="Z903" s="6">
        <v>7.1715599999999995</v>
      </c>
      <c r="AA903" s="5">
        <f>+Excel_519CONDOR[[#This Row],[Ptos.Total]]-Excel_519CONDOR[[#This Row],[Ptos.Nilo]]</f>
        <v>30.025039397808314</v>
      </c>
      <c r="AB903"/>
      <c r="AC903"/>
      <c r="AD903"/>
      <c r="AE903"/>
      <c r="AF903"/>
      <c r="AG903"/>
      <c r="AH903"/>
      <c r="AI903"/>
    </row>
    <row r="904" spans="1:35" x14ac:dyDescent="0.25">
      <c r="A904" t="s">
        <v>391</v>
      </c>
      <c r="B904" t="s">
        <v>18</v>
      </c>
      <c r="C904" t="s">
        <v>972</v>
      </c>
      <c r="D904" t="s">
        <v>1023</v>
      </c>
      <c r="E904">
        <v>8324943</v>
      </c>
      <c r="F904" t="s">
        <v>83</v>
      </c>
      <c r="G904" t="s">
        <v>22</v>
      </c>
      <c r="H904" t="s">
        <v>23</v>
      </c>
      <c r="I904" s="1">
        <v>44657</v>
      </c>
      <c r="J904" s="1">
        <v>44638</v>
      </c>
      <c r="K904" s="11">
        <f>+Excel_519CONDOR[[#This Row],[Fx.r]]</f>
        <v>44638</v>
      </c>
      <c r="L904" s="1">
        <v>44657</v>
      </c>
      <c r="M904" s="1"/>
      <c r="N904" s="1">
        <v>44761</v>
      </c>
      <c r="O904" s="1">
        <v>44799</v>
      </c>
      <c r="P904" s="1" t="s">
        <v>25</v>
      </c>
      <c r="Q904" t="s">
        <v>24</v>
      </c>
      <c r="R904" t="s">
        <v>25</v>
      </c>
      <c r="S904" t="s">
        <v>3653</v>
      </c>
      <c r="T904" s="5">
        <v>0</v>
      </c>
      <c r="U904" s="5">
        <v>0</v>
      </c>
      <c r="V904" s="5">
        <v>0</v>
      </c>
      <c r="W904" s="5">
        <v>0</v>
      </c>
      <c r="X904" s="6">
        <f>+Excel_519CONDOR[[#This Row],[Ptos.Total]]-Excel_519CONDOR[[#This Row],[Ptos.PO]]</f>
        <v>-38.780073000000002</v>
      </c>
      <c r="Y904" s="6">
        <v>38.780073000000002</v>
      </c>
      <c r="Z904" s="6">
        <v>38.780072999999994</v>
      </c>
      <c r="AA904" s="5">
        <f>+Excel_519CONDOR[[#This Row],[Ptos.Total]]-Excel_519CONDOR[[#This Row],[Ptos.Nilo]]</f>
        <v>-38.780072999999994</v>
      </c>
      <c r="AB904"/>
      <c r="AC904"/>
      <c r="AD904"/>
      <c r="AE904"/>
      <c r="AF904"/>
      <c r="AG904"/>
      <c r="AH904"/>
      <c r="AI904"/>
    </row>
    <row r="905" spans="1:35" x14ac:dyDescent="0.25">
      <c r="A905" t="s">
        <v>391</v>
      </c>
      <c r="B905" t="s">
        <v>1006</v>
      </c>
      <c r="C905" t="s">
        <v>972</v>
      </c>
      <c r="D905" t="s">
        <v>1024</v>
      </c>
      <c r="E905">
        <v>8324917</v>
      </c>
      <c r="F905" t="s">
        <v>83</v>
      </c>
      <c r="G905" t="s">
        <v>22</v>
      </c>
      <c r="H905" t="s">
        <v>23</v>
      </c>
      <c r="I905" s="1">
        <v>44669</v>
      </c>
      <c r="J905" s="1">
        <v>44673</v>
      </c>
      <c r="K905" s="11">
        <f>+Excel_519CONDOR[[#This Row],[Fx.r]]</f>
        <v>44673</v>
      </c>
      <c r="L905" s="1">
        <v>44676</v>
      </c>
      <c r="M905" s="1"/>
      <c r="N905" s="1">
        <v>44995</v>
      </c>
      <c r="O905" s="1">
        <v>45001</v>
      </c>
      <c r="P905" s="1" t="s">
        <v>24</v>
      </c>
      <c r="Q905" t="s">
        <v>24</v>
      </c>
      <c r="R905" t="s">
        <v>25</v>
      </c>
      <c r="S905" t="s">
        <v>3662</v>
      </c>
      <c r="T905" s="5">
        <v>115.73409992456436</v>
      </c>
      <c r="U905" s="5">
        <v>0</v>
      </c>
      <c r="V905" s="5">
        <v>20.639197557341724</v>
      </c>
      <c r="W905" s="5">
        <v>136.37329748190609</v>
      </c>
      <c r="X905" s="6">
        <f>+Excel_519CONDOR[[#This Row],[Ptos.Total]]-Excel_519CONDOR[[#This Row],[Ptos.PO]]</f>
        <v>-31.916966013393932</v>
      </c>
      <c r="Y905" s="6">
        <v>168.29026349530002</v>
      </c>
      <c r="Z905" s="6">
        <v>168.290211</v>
      </c>
      <c r="AA905" s="5">
        <f>+Excel_519CONDOR[[#This Row],[Ptos.Total]]-Excel_519CONDOR[[#This Row],[Ptos.Nilo]]</f>
        <v>-31.916913518093907</v>
      </c>
      <c r="AB905"/>
      <c r="AC905"/>
      <c r="AD905"/>
      <c r="AE905"/>
      <c r="AF905"/>
      <c r="AG905"/>
      <c r="AH905"/>
      <c r="AI905"/>
    </row>
    <row r="906" spans="1:35" x14ac:dyDescent="0.25">
      <c r="A906" t="s">
        <v>391</v>
      </c>
      <c r="B906" t="s">
        <v>1025</v>
      </c>
      <c r="C906" t="s">
        <v>972</v>
      </c>
      <c r="D906" t="s">
        <v>1026</v>
      </c>
      <c r="E906">
        <v>1989981</v>
      </c>
      <c r="F906" t="s">
        <v>121</v>
      </c>
      <c r="G906" t="s">
        <v>22</v>
      </c>
      <c r="H906" t="s">
        <v>23</v>
      </c>
      <c r="I906" s="1">
        <v>44637</v>
      </c>
      <c r="J906" s="1">
        <v>44651</v>
      </c>
      <c r="K906" s="11">
        <f>+Excel_519CONDOR[[#This Row],[Fx.r]]</f>
        <v>44651</v>
      </c>
      <c r="L906" s="1">
        <v>44657</v>
      </c>
      <c r="M906" s="1"/>
      <c r="N906" s="1">
        <v>44741</v>
      </c>
      <c r="O906" s="1">
        <v>44797</v>
      </c>
      <c r="P906" s="1" t="s">
        <v>25</v>
      </c>
      <c r="Q906" t="s">
        <v>24</v>
      </c>
      <c r="R906" t="s">
        <v>25</v>
      </c>
      <c r="S906" t="s">
        <v>3660</v>
      </c>
      <c r="T906" s="5">
        <v>12.43000003695488</v>
      </c>
      <c r="U906" s="5">
        <v>0</v>
      </c>
      <c r="V906" s="5">
        <v>0</v>
      </c>
      <c r="W906" s="5">
        <v>12.43000003695488</v>
      </c>
      <c r="X906" s="6">
        <f>+Excel_519CONDOR[[#This Row],[Ptos.Total]]-Excel_519CONDOR[[#This Row],[Ptos.PO]]</f>
        <v>-6.9151352830451174</v>
      </c>
      <c r="Y906" s="6">
        <v>19.345135319999997</v>
      </c>
      <c r="Z906" s="6">
        <v>19.345101000000007</v>
      </c>
      <c r="AA906" s="5">
        <f>+Excel_519CONDOR[[#This Row],[Ptos.Total]]-Excel_519CONDOR[[#This Row],[Ptos.Nilo]]</f>
        <v>-6.915100963045127</v>
      </c>
      <c r="AB906"/>
      <c r="AC906"/>
      <c r="AD906"/>
      <c r="AE906"/>
      <c r="AF906"/>
      <c r="AG906"/>
      <c r="AH906"/>
      <c r="AI906"/>
    </row>
    <row r="907" spans="1:35" x14ac:dyDescent="0.25">
      <c r="A907" t="s">
        <v>391</v>
      </c>
      <c r="B907" t="s">
        <v>103</v>
      </c>
      <c r="C907" t="s">
        <v>392</v>
      </c>
      <c r="D907" t="s">
        <v>1027</v>
      </c>
      <c r="E907">
        <v>1990321</v>
      </c>
      <c r="F907" t="s">
        <v>1028</v>
      </c>
      <c r="G907" t="s">
        <v>22</v>
      </c>
      <c r="H907" t="s">
        <v>23</v>
      </c>
      <c r="I907" s="1">
        <v>45365</v>
      </c>
      <c r="J907" s="1">
        <v>44741</v>
      </c>
      <c r="K907" s="11">
        <f>+Excel_519CONDOR[[#This Row],[Fx.r]]</f>
        <v>44741</v>
      </c>
      <c r="L907" s="1">
        <v>45167</v>
      </c>
      <c r="M907" s="1"/>
      <c r="N907" s="1">
        <v>45436</v>
      </c>
      <c r="O907" s="1">
        <v>45463</v>
      </c>
      <c r="P907" s="1" t="s">
        <v>25</v>
      </c>
      <c r="Q907" t="s">
        <v>24</v>
      </c>
      <c r="R907" t="s">
        <v>25</v>
      </c>
      <c r="S907" t="s">
        <v>3637</v>
      </c>
      <c r="T907" s="5">
        <v>2354.0399722754955</v>
      </c>
      <c r="U907" s="5">
        <v>0</v>
      </c>
      <c r="V907" s="5">
        <v>0</v>
      </c>
      <c r="W907" s="5">
        <v>2354.0399722754955</v>
      </c>
      <c r="X907" s="6">
        <f>+Excel_519CONDOR[[#This Row],[Ptos.Total]]-Excel_519CONDOR[[#This Row],[Ptos.PO]]</f>
        <v>-7183.8087687245043</v>
      </c>
      <c r="Y907" s="6">
        <v>9537.8487409999998</v>
      </c>
      <c r="Z907" s="6">
        <v>9537.2996210000001</v>
      </c>
      <c r="AA907" s="5">
        <f>+Excel_519CONDOR[[#This Row],[Ptos.Total]]-Excel_519CONDOR[[#This Row],[Ptos.Nilo]]</f>
        <v>-7183.2596487245046</v>
      </c>
      <c r="AB907"/>
      <c r="AC907"/>
      <c r="AD907"/>
      <c r="AE907"/>
      <c r="AF907"/>
      <c r="AG907"/>
      <c r="AH907"/>
      <c r="AI907"/>
    </row>
    <row r="908" spans="1:35" x14ac:dyDescent="0.25">
      <c r="A908" t="s">
        <v>391</v>
      </c>
      <c r="B908" t="s">
        <v>103</v>
      </c>
      <c r="C908" t="s">
        <v>392</v>
      </c>
      <c r="D908" t="s">
        <v>1029</v>
      </c>
      <c r="E908">
        <v>1990324</v>
      </c>
      <c r="F908" t="s">
        <v>129</v>
      </c>
      <c r="G908" t="s">
        <v>22</v>
      </c>
      <c r="H908" t="s">
        <v>23</v>
      </c>
      <c r="I908" s="1"/>
      <c r="J908" s="1">
        <v>44715</v>
      </c>
      <c r="K908" s="11">
        <f>+Excel_519CONDOR[[#This Row],[Fx.r]]</f>
        <v>44715</v>
      </c>
      <c r="L908" s="1">
        <v>45009</v>
      </c>
      <c r="M908" s="1"/>
      <c r="N908" s="1">
        <v>45236</v>
      </c>
      <c r="O908" s="1">
        <v>45261</v>
      </c>
      <c r="P908" s="1" t="s">
        <v>24</v>
      </c>
      <c r="Q908" t="s">
        <v>24</v>
      </c>
      <c r="R908" t="s">
        <v>25</v>
      </c>
      <c r="S908" t="s">
        <v>3631</v>
      </c>
      <c r="T908" s="5">
        <v>828.80599396342041</v>
      </c>
      <c r="U908" s="5">
        <v>0</v>
      </c>
      <c r="V908" s="5">
        <v>8.8400001525878906</v>
      </c>
      <c r="W908" s="5">
        <v>837.6459941160083</v>
      </c>
      <c r="X908" s="6">
        <f>+Excel_519CONDOR[[#This Row],[Ptos.Total]]-Excel_519CONDOR[[#This Row],[Ptos.PO]]</f>
        <v>-766.5989528839923</v>
      </c>
      <c r="Y908" s="6">
        <v>1604.2449470000006</v>
      </c>
      <c r="Z908" s="6">
        <v>1604.2449470000004</v>
      </c>
      <c r="AA908" s="5">
        <f>+Excel_519CONDOR[[#This Row],[Ptos.Total]]-Excel_519CONDOR[[#This Row],[Ptos.Nilo]]</f>
        <v>-766.59895288399207</v>
      </c>
      <c r="AB908"/>
      <c r="AC908"/>
      <c r="AD908"/>
      <c r="AE908"/>
      <c r="AF908"/>
      <c r="AG908"/>
      <c r="AH908"/>
      <c r="AI908"/>
    </row>
    <row r="909" spans="1:35" x14ac:dyDescent="0.25">
      <c r="A909" t="s">
        <v>391</v>
      </c>
      <c r="B909" t="s">
        <v>103</v>
      </c>
      <c r="C909" t="s">
        <v>392</v>
      </c>
      <c r="D909" t="s">
        <v>1030</v>
      </c>
      <c r="E909">
        <v>1990322</v>
      </c>
      <c r="F909" t="s">
        <v>1031</v>
      </c>
      <c r="G909" t="s">
        <v>22</v>
      </c>
      <c r="H909" t="s">
        <v>23</v>
      </c>
      <c r="I909" s="1"/>
      <c r="J909" s="1">
        <v>44727</v>
      </c>
      <c r="K909" s="11">
        <f>+Excel_519CONDOR[[#This Row],[Fx.r]]</f>
        <v>44727</v>
      </c>
      <c r="L909" s="1">
        <v>44844</v>
      </c>
      <c r="M909" s="1"/>
      <c r="N909" s="1">
        <v>45219</v>
      </c>
      <c r="O909" s="1">
        <v>45237</v>
      </c>
      <c r="P909" s="1" t="s">
        <v>25</v>
      </c>
      <c r="Q909" t="s">
        <v>24</v>
      </c>
      <c r="R909" t="s">
        <v>25</v>
      </c>
      <c r="S909" t="s">
        <v>3643</v>
      </c>
      <c r="T909" s="5">
        <v>1201.5999944023788</v>
      </c>
      <c r="U909" s="5">
        <v>0</v>
      </c>
      <c r="V909" s="5">
        <v>0</v>
      </c>
      <c r="W909" s="5">
        <v>1201.5999944023788</v>
      </c>
      <c r="X909" s="6">
        <f>+Excel_519CONDOR[[#This Row],[Ptos.Total]]-Excel_519CONDOR[[#This Row],[Ptos.PO]]</f>
        <v>-2118.8840865976213</v>
      </c>
      <c r="Y909" s="6">
        <v>3320.4840810000001</v>
      </c>
      <c r="Z909" s="6">
        <v>3320.4840810000005</v>
      </c>
      <c r="AA909" s="5">
        <f>+Excel_519CONDOR[[#This Row],[Ptos.Total]]-Excel_519CONDOR[[#This Row],[Ptos.Nilo]]</f>
        <v>-2118.8840865976217</v>
      </c>
      <c r="AB909"/>
      <c r="AC909"/>
      <c r="AD909"/>
      <c r="AE909"/>
      <c r="AF909"/>
      <c r="AG909"/>
      <c r="AH909"/>
      <c r="AI909"/>
    </row>
    <row r="910" spans="1:35" x14ac:dyDescent="0.25">
      <c r="A910" t="s">
        <v>391</v>
      </c>
      <c r="B910" t="s">
        <v>18</v>
      </c>
      <c r="C910" t="s">
        <v>972</v>
      </c>
      <c r="D910" t="s">
        <v>1032</v>
      </c>
      <c r="E910">
        <v>8322681</v>
      </c>
      <c r="F910" t="s">
        <v>83</v>
      </c>
      <c r="G910" t="s">
        <v>22</v>
      </c>
      <c r="H910" t="s">
        <v>23</v>
      </c>
      <c r="I910" s="1">
        <v>44642</v>
      </c>
      <c r="J910" s="1">
        <v>44642</v>
      </c>
      <c r="K910" s="11">
        <f>+Excel_519CONDOR[[#This Row],[Fx.r]]</f>
        <v>44642</v>
      </c>
      <c r="L910" s="1">
        <v>44642</v>
      </c>
      <c r="M910" s="1"/>
      <c r="N910" s="1">
        <v>44677</v>
      </c>
      <c r="O910" s="1">
        <v>44678</v>
      </c>
      <c r="P910" s="1" t="s">
        <v>24</v>
      </c>
      <c r="Q910" t="s">
        <v>25</v>
      </c>
      <c r="R910" t="s">
        <v>24</v>
      </c>
      <c r="S910" t="s">
        <v>25</v>
      </c>
      <c r="T910" s="5">
        <v>0</v>
      </c>
      <c r="U910" s="5">
        <v>0</v>
      </c>
      <c r="V910" s="5">
        <v>1.3199999928474426</v>
      </c>
      <c r="W910" s="5">
        <v>1.3199999928474426</v>
      </c>
      <c r="X910" s="6">
        <f>+Excel_519CONDOR[[#This Row],[Ptos.Total]]-Excel_519CONDOR[[#This Row],[Ptos.PO]]</f>
        <v>-1.8876007152557328E-2</v>
      </c>
      <c r="Y910" s="6">
        <v>1.338876</v>
      </c>
      <c r="Z910" s="6">
        <v>1.338876</v>
      </c>
      <c r="AA910" s="5">
        <f>+Excel_519CONDOR[[#This Row],[Ptos.Total]]-Excel_519CONDOR[[#This Row],[Ptos.Nilo]]</f>
        <v>-1.8876007152557328E-2</v>
      </c>
      <c r="AB910"/>
      <c r="AC910"/>
      <c r="AD910"/>
      <c r="AE910"/>
      <c r="AF910"/>
      <c r="AG910"/>
      <c r="AH910"/>
      <c r="AI910"/>
    </row>
    <row r="911" spans="1:35" x14ac:dyDescent="0.25">
      <c r="A911" t="s">
        <v>391</v>
      </c>
      <c r="B911" t="s">
        <v>18</v>
      </c>
      <c r="C911" t="s">
        <v>972</v>
      </c>
      <c r="D911" t="s">
        <v>1033</v>
      </c>
      <c r="E911">
        <v>8321724</v>
      </c>
      <c r="F911" t="s">
        <v>989</v>
      </c>
      <c r="G911" t="s">
        <v>70</v>
      </c>
      <c r="H911" t="s">
        <v>71</v>
      </c>
      <c r="I911" s="1">
        <v>44643</v>
      </c>
      <c r="J911" s="1">
        <v>44643</v>
      </c>
      <c r="K911" s="11">
        <f>+Excel_519CONDOR[[#This Row],[Fx.r]]</f>
        <v>44643</v>
      </c>
      <c r="M911" s="1"/>
      <c r="N911" s="1">
        <v>45366</v>
      </c>
      <c r="O911" s="1">
        <v>45369</v>
      </c>
      <c r="P911" s="1" t="s">
        <v>24</v>
      </c>
      <c r="Q911" t="s">
        <v>24</v>
      </c>
      <c r="R911" t="s">
        <v>25</v>
      </c>
      <c r="S911" t="s">
        <v>25</v>
      </c>
      <c r="T911" s="5">
        <v>27.038899958133698</v>
      </c>
      <c r="U911" s="5">
        <v>3.3119999468326569</v>
      </c>
      <c r="V911" s="5">
        <v>6.1735549043190474</v>
      </c>
      <c r="W911" s="5">
        <v>36.524454809285402</v>
      </c>
      <c r="X911" s="6">
        <f>+Excel_519CONDOR[[#This Row],[Ptos.Total]]-Excel_519CONDOR[[#This Row],[Ptos.PO]]</f>
        <v>28.4911988092854</v>
      </c>
      <c r="Y911" s="6">
        <v>8.0332559999999997</v>
      </c>
      <c r="Z911" s="6">
        <v>8.0332559999999997</v>
      </c>
      <c r="AA911" s="5">
        <f>+Excel_519CONDOR[[#This Row],[Ptos.Total]]-Excel_519CONDOR[[#This Row],[Ptos.Nilo]]</f>
        <v>28.4911988092854</v>
      </c>
      <c r="AB911"/>
      <c r="AC911"/>
      <c r="AD911"/>
      <c r="AE911"/>
      <c r="AF911"/>
      <c r="AG911"/>
      <c r="AH911"/>
      <c r="AI911"/>
    </row>
    <row r="912" spans="1:35" x14ac:dyDescent="0.25">
      <c r="A912" t="s">
        <v>391</v>
      </c>
      <c r="B912" t="s">
        <v>18</v>
      </c>
      <c r="C912" t="s">
        <v>972</v>
      </c>
      <c r="D912" t="s">
        <v>1034</v>
      </c>
      <c r="E912">
        <v>8322568</v>
      </c>
      <c r="F912" t="s">
        <v>989</v>
      </c>
      <c r="G912" t="s">
        <v>70</v>
      </c>
      <c r="H912" t="s">
        <v>71</v>
      </c>
      <c r="I912" s="1">
        <v>44644</v>
      </c>
      <c r="J912" s="1">
        <v>44778</v>
      </c>
      <c r="K912" s="11">
        <f>+Excel_519CONDOR[[#This Row],[Fx.r]]</f>
        <v>44778</v>
      </c>
      <c r="M912" s="1"/>
      <c r="N912" s="1">
        <v>45359</v>
      </c>
      <c r="O912" s="1">
        <v>45359</v>
      </c>
      <c r="P912" s="1" t="s">
        <v>24</v>
      </c>
      <c r="Q912" t="s">
        <v>25</v>
      </c>
      <c r="R912" t="s">
        <v>24</v>
      </c>
      <c r="S912" t="s">
        <v>25</v>
      </c>
      <c r="T912" s="5">
        <v>27.357799381017685</v>
      </c>
      <c r="U912" s="5">
        <v>58.659998536109924</v>
      </c>
      <c r="V912" s="5">
        <v>16.544473327791906</v>
      </c>
      <c r="W912" s="5">
        <v>102.56227124491951</v>
      </c>
      <c r="X912" s="6">
        <f>+Excel_519CONDOR[[#This Row],[Ptos.Total]]-Excel_519CONDOR[[#This Row],[Ptos.PO]]</f>
        <v>95.521603244919518</v>
      </c>
      <c r="Y912" s="6">
        <v>7.0406680000000001</v>
      </c>
      <c r="Z912" s="6">
        <v>7.0406680000000001</v>
      </c>
      <c r="AA912" s="5">
        <f>+Excel_519CONDOR[[#This Row],[Ptos.Total]]-Excel_519CONDOR[[#This Row],[Ptos.Nilo]]</f>
        <v>95.521603244919518</v>
      </c>
      <c r="AB912"/>
      <c r="AC912"/>
      <c r="AD912"/>
      <c r="AE912"/>
      <c r="AF912"/>
      <c r="AG912"/>
      <c r="AH912"/>
      <c r="AI912"/>
    </row>
    <row r="913" spans="1:35" x14ac:dyDescent="0.25">
      <c r="A913" t="s">
        <v>391</v>
      </c>
      <c r="B913" t="s">
        <v>18</v>
      </c>
      <c r="C913" t="s">
        <v>972</v>
      </c>
      <c r="D913" t="s">
        <v>1035</v>
      </c>
      <c r="E913">
        <v>8322515</v>
      </c>
      <c r="F913" t="s">
        <v>993</v>
      </c>
      <c r="G913" t="s">
        <v>29</v>
      </c>
      <c r="H913" t="s">
        <v>30</v>
      </c>
      <c r="I913" s="1">
        <v>44644</v>
      </c>
      <c r="J913" s="1">
        <v>44935</v>
      </c>
      <c r="K913" s="11">
        <f>+Excel_519CONDOR[[#This Row],[Fx.r]]</f>
        <v>44935</v>
      </c>
      <c r="L913" s="1">
        <v>45169</v>
      </c>
      <c r="M913" s="1"/>
      <c r="N913" s="1">
        <v>45169</v>
      </c>
      <c r="O913" s="1">
        <v>45188</v>
      </c>
      <c r="P913" s="1" t="s">
        <v>24</v>
      </c>
      <c r="Q913" t="s">
        <v>24</v>
      </c>
      <c r="R913" t="s">
        <v>24</v>
      </c>
      <c r="S913" t="s">
        <v>3659</v>
      </c>
      <c r="T913" s="5">
        <v>70.661298781633377</v>
      </c>
      <c r="U913" s="5">
        <v>27.747999310493469</v>
      </c>
      <c r="V913" s="5">
        <v>17.310800868223765</v>
      </c>
      <c r="W913" s="5">
        <v>115.72009896035061</v>
      </c>
      <c r="X913" s="6">
        <f>+Excel_519CONDOR[[#This Row],[Ptos.Total]]-Excel_519CONDOR[[#This Row],[Ptos.PO]]</f>
        <v>22.98234896035062</v>
      </c>
      <c r="Y913" s="6">
        <v>92.737749999999991</v>
      </c>
      <c r="Z913" s="6">
        <v>92.737749999999991</v>
      </c>
      <c r="AA913" s="5">
        <f>+Excel_519CONDOR[[#This Row],[Ptos.Total]]-Excel_519CONDOR[[#This Row],[Ptos.Nilo]]</f>
        <v>22.98234896035062</v>
      </c>
      <c r="AB913"/>
      <c r="AC913"/>
      <c r="AD913"/>
      <c r="AE913"/>
      <c r="AF913"/>
      <c r="AG913"/>
      <c r="AH913"/>
      <c r="AI913"/>
    </row>
    <row r="914" spans="1:35" x14ac:dyDescent="0.25">
      <c r="A914" t="s">
        <v>391</v>
      </c>
      <c r="B914" t="s">
        <v>18</v>
      </c>
      <c r="C914" t="s">
        <v>972</v>
      </c>
      <c r="D914" t="s">
        <v>1036</v>
      </c>
      <c r="E914">
        <v>8325142</v>
      </c>
      <c r="F914" t="s">
        <v>83</v>
      </c>
      <c r="G914" t="s">
        <v>22</v>
      </c>
      <c r="H914" t="s">
        <v>23</v>
      </c>
      <c r="I914" s="1">
        <v>44641</v>
      </c>
      <c r="J914" s="1">
        <v>45064</v>
      </c>
      <c r="K914" s="11">
        <f>+Excel_519CONDOR[[#This Row],[Fx.r]]</f>
        <v>45064</v>
      </c>
      <c r="L914" s="1">
        <v>45092</v>
      </c>
      <c r="M914" s="1"/>
      <c r="N914" s="1">
        <v>45092</v>
      </c>
      <c r="O914" s="1">
        <v>45096</v>
      </c>
      <c r="P914" s="1" t="s">
        <v>24</v>
      </c>
      <c r="Q914" t="s">
        <v>24</v>
      </c>
      <c r="R914" t="s">
        <v>25</v>
      </c>
      <c r="S914" t="s">
        <v>3657</v>
      </c>
      <c r="T914" s="5">
        <v>8.9569000899791718</v>
      </c>
      <c r="U914" s="5">
        <v>0</v>
      </c>
      <c r="V914" s="5">
        <v>10.96101675023268</v>
      </c>
      <c r="W914" s="5">
        <v>19.917916840211852</v>
      </c>
      <c r="X914" s="6">
        <f>+Excel_519CONDOR[[#This Row],[Ptos.Total]]-Excel_519CONDOR[[#This Row],[Ptos.PO]]</f>
        <v>-16.976691159788146</v>
      </c>
      <c r="Y914" s="6">
        <v>36.894607999999998</v>
      </c>
      <c r="Z914" s="6">
        <v>36.894608000000005</v>
      </c>
      <c r="AA914" s="5">
        <f>+Excel_519CONDOR[[#This Row],[Ptos.Total]]-Excel_519CONDOR[[#This Row],[Ptos.Nilo]]</f>
        <v>-16.976691159788153</v>
      </c>
      <c r="AB914"/>
      <c r="AC914"/>
      <c r="AD914"/>
      <c r="AE914"/>
      <c r="AF914"/>
      <c r="AG914"/>
      <c r="AH914"/>
      <c r="AI914"/>
    </row>
    <row r="915" spans="1:35" x14ac:dyDescent="0.25">
      <c r="A915" t="s">
        <v>391</v>
      </c>
      <c r="B915" t="s">
        <v>18</v>
      </c>
      <c r="C915" t="s">
        <v>972</v>
      </c>
      <c r="D915" t="s">
        <v>1037</v>
      </c>
      <c r="E915">
        <v>8321731</v>
      </c>
      <c r="F915" t="s">
        <v>83</v>
      </c>
      <c r="G915" t="s">
        <v>22</v>
      </c>
      <c r="H915" t="s">
        <v>23</v>
      </c>
      <c r="I915" s="1">
        <v>44644</v>
      </c>
      <c r="J915" s="1">
        <v>44644</v>
      </c>
      <c r="K915" s="11">
        <f>+Excel_519CONDOR[[#This Row],[Fx.r]]</f>
        <v>44644</v>
      </c>
      <c r="L915" s="1">
        <v>44663</v>
      </c>
      <c r="M915" s="1"/>
      <c r="N915" s="1">
        <v>44995</v>
      </c>
      <c r="O915" s="1">
        <v>44999</v>
      </c>
      <c r="P915" s="1" t="s">
        <v>25</v>
      </c>
      <c r="Q915" t="s">
        <v>24</v>
      </c>
      <c r="R915" t="s">
        <v>25</v>
      </c>
      <c r="S915" t="s">
        <v>3662</v>
      </c>
      <c r="T915" s="5">
        <v>40.798699736595154</v>
      </c>
      <c r="U915" s="5">
        <v>3.3119999468326569</v>
      </c>
      <c r="V915" s="5">
        <v>7.0445629001076213</v>
      </c>
      <c r="W915" s="5">
        <v>51.155262583535432</v>
      </c>
      <c r="X915" s="6">
        <f>+Excel_519CONDOR[[#This Row],[Ptos.Total]]-Excel_519CONDOR[[#This Row],[Ptos.PO]]</f>
        <v>7.5391915835354339</v>
      </c>
      <c r="Y915" s="6">
        <v>43.616070999999998</v>
      </c>
      <c r="Z915" s="6">
        <v>43.616070999999991</v>
      </c>
      <c r="AA915" s="5">
        <f>+Excel_519CONDOR[[#This Row],[Ptos.Total]]-Excel_519CONDOR[[#This Row],[Ptos.Nilo]]</f>
        <v>7.5391915835354411</v>
      </c>
      <c r="AB915"/>
      <c r="AC915"/>
      <c r="AD915"/>
      <c r="AE915"/>
      <c r="AF915"/>
      <c r="AG915"/>
      <c r="AH915"/>
      <c r="AI915"/>
    </row>
    <row r="916" spans="1:35" x14ac:dyDescent="0.25">
      <c r="A916" t="s">
        <v>391</v>
      </c>
      <c r="B916" t="s">
        <v>18</v>
      </c>
      <c r="C916" t="s">
        <v>972</v>
      </c>
      <c r="D916" t="s">
        <v>1038</v>
      </c>
      <c r="E916">
        <v>8326336</v>
      </c>
      <c r="F916" t="s">
        <v>83</v>
      </c>
      <c r="G916" t="s">
        <v>22</v>
      </c>
      <c r="H916" t="s">
        <v>23</v>
      </c>
      <c r="I916" s="1">
        <v>44643</v>
      </c>
      <c r="J916" s="1">
        <v>44642</v>
      </c>
      <c r="K916" s="11">
        <f>+Excel_519CONDOR[[#This Row],[Fx.r]]</f>
        <v>44642</v>
      </c>
      <c r="L916" s="1">
        <v>44652</v>
      </c>
      <c r="M916" s="1"/>
      <c r="N916" s="1">
        <v>44771</v>
      </c>
      <c r="O916" s="1">
        <v>44805</v>
      </c>
      <c r="P916" s="1" t="s">
        <v>24</v>
      </c>
      <c r="Q916" t="s">
        <v>24</v>
      </c>
      <c r="R916" t="s">
        <v>25</v>
      </c>
      <c r="S916" t="s">
        <v>3666</v>
      </c>
      <c r="T916" s="5">
        <v>31.530400067567825</v>
      </c>
      <c r="U916" s="5">
        <v>3.8639999032020569</v>
      </c>
      <c r="V916" s="5">
        <v>12.221232754305943</v>
      </c>
      <c r="W916" s="5">
        <v>47.615632725075827</v>
      </c>
      <c r="X916" s="6">
        <f>+Excel_519CONDOR[[#This Row],[Ptos.Total]]-Excel_519CONDOR[[#This Row],[Ptos.PO]]</f>
        <v>-5.4450295712241683</v>
      </c>
      <c r="Y916" s="6">
        <v>53.060662296299995</v>
      </c>
      <c r="Z916" s="6">
        <v>53.060665999999998</v>
      </c>
      <c r="AA916" s="5">
        <f>+Excel_519CONDOR[[#This Row],[Ptos.Total]]-Excel_519CONDOR[[#This Row],[Ptos.Nilo]]</f>
        <v>-5.445033274924171</v>
      </c>
      <c r="AB916"/>
      <c r="AC916"/>
      <c r="AD916"/>
      <c r="AE916"/>
      <c r="AF916"/>
      <c r="AG916"/>
      <c r="AH916"/>
      <c r="AI916"/>
    </row>
    <row r="917" spans="1:35" x14ac:dyDescent="0.25">
      <c r="A917" t="s">
        <v>391</v>
      </c>
      <c r="B917" t="s">
        <v>18</v>
      </c>
      <c r="C917" t="s">
        <v>972</v>
      </c>
      <c r="D917" t="s">
        <v>1039</v>
      </c>
      <c r="E917">
        <v>8328051</v>
      </c>
      <c r="F917" t="s">
        <v>83</v>
      </c>
      <c r="G917" t="s">
        <v>22</v>
      </c>
      <c r="H917" t="s">
        <v>23</v>
      </c>
      <c r="I917" s="1">
        <v>44648</v>
      </c>
      <c r="J917" s="1">
        <v>44647</v>
      </c>
      <c r="K917" s="11">
        <f>+Excel_519CONDOR[[#This Row],[Fx.r]]</f>
        <v>44647</v>
      </c>
      <c r="L917" s="1">
        <v>44652</v>
      </c>
      <c r="M917" s="1"/>
      <c r="N917" s="1">
        <v>44744</v>
      </c>
      <c r="O917" s="1">
        <v>44753</v>
      </c>
      <c r="P917" s="1" t="s">
        <v>24</v>
      </c>
      <c r="Q917" t="s">
        <v>24</v>
      </c>
      <c r="R917" t="s">
        <v>25</v>
      </c>
      <c r="S917" t="s">
        <v>3662</v>
      </c>
      <c r="T917" s="5">
        <v>20.11340007185936</v>
      </c>
      <c r="U917" s="5">
        <v>0</v>
      </c>
      <c r="V917" s="5">
        <v>11.352170767712309</v>
      </c>
      <c r="W917" s="5">
        <v>31.465570839571669</v>
      </c>
      <c r="X917" s="6">
        <f>+Excel_519CONDOR[[#This Row],[Ptos.Total]]-Excel_519CONDOR[[#This Row],[Ptos.PO]]</f>
        <v>-12.651987240428326</v>
      </c>
      <c r="Y917" s="6">
        <v>44.117558079999995</v>
      </c>
      <c r="Z917" s="6">
        <v>44.117620999999993</v>
      </c>
      <c r="AA917" s="5">
        <f>+Excel_519CONDOR[[#This Row],[Ptos.Total]]-Excel_519CONDOR[[#This Row],[Ptos.Nilo]]</f>
        <v>-12.652050160428324</v>
      </c>
      <c r="AB917"/>
      <c r="AC917"/>
      <c r="AD917"/>
      <c r="AE917"/>
      <c r="AF917"/>
      <c r="AG917"/>
      <c r="AH917"/>
      <c r="AI917"/>
    </row>
    <row r="918" spans="1:35" x14ac:dyDescent="0.25">
      <c r="A918" t="s">
        <v>391</v>
      </c>
      <c r="B918" t="s">
        <v>18</v>
      </c>
      <c r="C918" t="s">
        <v>972</v>
      </c>
      <c r="D918" t="s">
        <v>1040</v>
      </c>
      <c r="E918">
        <v>8321737</v>
      </c>
      <c r="F918" t="s">
        <v>83</v>
      </c>
      <c r="G918" t="s">
        <v>22</v>
      </c>
      <c r="H918" t="s">
        <v>23</v>
      </c>
      <c r="I918" s="1">
        <v>44652</v>
      </c>
      <c r="J918" s="1">
        <v>44648</v>
      </c>
      <c r="K918" s="11">
        <f>+Excel_519CONDOR[[#This Row],[Fx.r]]</f>
        <v>44648</v>
      </c>
      <c r="L918" s="1">
        <v>44652</v>
      </c>
      <c r="M918" s="1"/>
      <c r="N918" s="1">
        <v>44748</v>
      </c>
      <c r="O918" s="1">
        <v>44757</v>
      </c>
      <c r="P918" s="1" t="s">
        <v>24</v>
      </c>
      <c r="Q918" t="s">
        <v>24</v>
      </c>
      <c r="R918" t="s">
        <v>25</v>
      </c>
      <c r="S918" t="s">
        <v>3662</v>
      </c>
      <c r="T918" s="5">
        <v>45.29559913277626</v>
      </c>
      <c r="U918" s="5">
        <v>2.9619999527931213</v>
      </c>
      <c r="V918" s="5">
        <v>7.3072577495856308</v>
      </c>
      <c r="W918" s="5">
        <v>55.564856835155013</v>
      </c>
      <c r="X918" s="6">
        <f>+Excel_519CONDOR[[#This Row],[Ptos.Total]]-Excel_519CONDOR[[#This Row],[Ptos.PO]]</f>
        <v>-17.231034244644988</v>
      </c>
      <c r="Y918" s="6">
        <v>72.795891079800001</v>
      </c>
      <c r="Z918" s="6">
        <v>72.795896999999982</v>
      </c>
      <c r="AA918" s="5">
        <f>+Excel_519CONDOR[[#This Row],[Ptos.Total]]-Excel_519CONDOR[[#This Row],[Ptos.Nilo]]</f>
        <v>-17.23104016484497</v>
      </c>
      <c r="AB918"/>
      <c r="AC918"/>
      <c r="AD918"/>
      <c r="AE918"/>
      <c r="AF918"/>
      <c r="AG918"/>
      <c r="AH918"/>
      <c r="AI918"/>
    </row>
    <row r="919" spans="1:35" x14ac:dyDescent="0.25">
      <c r="A919" t="s">
        <v>391</v>
      </c>
      <c r="B919" t="s">
        <v>18</v>
      </c>
      <c r="C919" t="s">
        <v>972</v>
      </c>
      <c r="D919" t="s">
        <v>1041</v>
      </c>
      <c r="E919">
        <v>8328283</v>
      </c>
      <c r="F919" t="s">
        <v>83</v>
      </c>
      <c r="G919" t="s">
        <v>22</v>
      </c>
      <c r="H919" t="s">
        <v>23</v>
      </c>
      <c r="I919" s="1">
        <v>44672</v>
      </c>
      <c r="J919" s="1">
        <v>44945</v>
      </c>
      <c r="K919" s="11">
        <f>+Excel_519CONDOR[[#This Row],[Fx.r]]</f>
        <v>44945</v>
      </c>
      <c r="L919" s="1">
        <v>44676</v>
      </c>
      <c r="M919" s="1"/>
      <c r="N919" s="1">
        <v>44973</v>
      </c>
      <c r="O919" s="1">
        <v>44974</v>
      </c>
      <c r="P919" s="1" t="s">
        <v>25</v>
      </c>
      <c r="Q919" t="s">
        <v>24</v>
      </c>
      <c r="R919" t="s">
        <v>25</v>
      </c>
      <c r="S919" t="s">
        <v>3666</v>
      </c>
      <c r="T919" s="5">
        <v>57.407699853181839</v>
      </c>
      <c r="U919" s="5">
        <v>0</v>
      </c>
      <c r="V919" s="5">
        <v>14.190700646901295</v>
      </c>
      <c r="W919" s="5">
        <v>71.59840050008313</v>
      </c>
      <c r="X919" s="6">
        <f>+Excel_519CONDOR[[#This Row],[Ptos.Total]]-Excel_519CONDOR[[#This Row],[Ptos.PO]]</f>
        <v>1.4905920800831325</v>
      </c>
      <c r="Y919" s="6">
        <v>70.107808419999998</v>
      </c>
      <c r="Z919" s="6">
        <v>70.107816999999997</v>
      </c>
      <c r="AA919" s="5">
        <f>+Excel_519CONDOR[[#This Row],[Ptos.Total]]-Excel_519CONDOR[[#This Row],[Ptos.Nilo]]</f>
        <v>1.4905835000831331</v>
      </c>
      <c r="AB919"/>
      <c r="AC919"/>
      <c r="AD919"/>
      <c r="AE919"/>
      <c r="AF919"/>
      <c r="AG919"/>
      <c r="AH919"/>
      <c r="AI919"/>
    </row>
    <row r="920" spans="1:35" x14ac:dyDescent="0.25">
      <c r="A920" t="s">
        <v>391</v>
      </c>
      <c r="B920" t="s">
        <v>1006</v>
      </c>
      <c r="C920" t="s">
        <v>972</v>
      </c>
      <c r="D920" t="s">
        <v>1042</v>
      </c>
      <c r="E920">
        <v>8328291</v>
      </c>
      <c r="F920" t="s">
        <v>438</v>
      </c>
      <c r="G920" t="s">
        <v>70</v>
      </c>
      <c r="H920" t="s">
        <v>71</v>
      </c>
      <c r="I920" s="1">
        <v>44651</v>
      </c>
      <c r="J920" s="1">
        <v>44649</v>
      </c>
      <c r="K920" s="11">
        <f>+Excel_519CONDOR[[#This Row],[Fx.r]]</f>
        <v>44649</v>
      </c>
      <c r="L920" s="1">
        <v>44869</v>
      </c>
      <c r="M920" s="1"/>
      <c r="N920" s="1">
        <v>44973</v>
      </c>
      <c r="O920" s="1">
        <v>44978</v>
      </c>
      <c r="P920" s="1" t="s">
        <v>24</v>
      </c>
      <c r="Q920" t="s">
        <v>25</v>
      </c>
      <c r="R920" t="s">
        <v>24</v>
      </c>
      <c r="S920" t="s">
        <v>25</v>
      </c>
      <c r="T920" s="5">
        <v>42.876498959958553</v>
      </c>
      <c r="U920" s="5">
        <v>70.251998245716095</v>
      </c>
      <c r="V920" s="5">
        <v>18.430992355758299</v>
      </c>
      <c r="W920" s="5">
        <v>131.55948956143294</v>
      </c>
      <c r="X920" s="6">
        <f>+Excel_519CONDOR[[#This Row],[Ptos.Total]]-Excel_519CONDOR[[#This Row],[Ptos.PO]]</f>
        <v>116.25874156143294</v>
      </c>
      <c r="Y920" s="6">
        <v>15.300747999999999</v>
      </c>
      <c r="Z920" s="6">
        <v>15.300747999999999</v>
      </c>
      <c r="AA920" s="5">
        <f>+Excel_519CONDOR[[#This Row],[Ptos.Total]]-Excel_519CONDOR[[#This Row],[Ptos.Nilo]]</f>
        <v>116.25874156143294</v>
      </c>
      <c r="AB920"/>
      <c r="AC920"/>
      <c r="AD920"/>
      <c r="AE920"/>
      <c r="AF920"/>
      <c r="AG920"/>
      <c r="AH920"/>
      <c r="AI920"/>
    </row>
    <row r="921" spans="1:35" x14ac:dyDescent="0.25">
      <c r="A921" t="s">
        <v>391</v>
      </c>
      <c r="B921" t="s">
        <v>1006</v>
      </c>
      <c r="C921" t="s">
        <v>972</v>
      </c>
      <c r="D921" t="s">
        <v>1043</v>
      </c>
      <c r="E921">
        <v>8328304</v>
      </c>
      <c r="F921" t="s">
        <v>438</v>
      </c>
      <c r="G921" t="s">
        <v>70</v>
      </c>
      <c r="H921" t="s">
        <v>71</v>
      </c>
      <c r="I921" s="1">
        <v>44651</v>
      </c>
      <c r="J921" s="1">
        <v>44650</v>
      </c>
      <c r="K921" s="11">
        <f>+Excel_519CONDOR[[#This Row],[Fx.r]]</f>
        <v>44650</v>
      </c>
      <c r="L921" s="1">
        <v>44652</v>
      </c>
      <c r="M921" s="1"/>
      <c r="N921" s="1">
        <v>44992</v>
      </c>
      <c r="O921" s="1">
        <v>45019</v>
      </c>
      <c r="P921" s="1" t="s">
        <v>24</v>
      </c>
      <c r="Q921" t="s">
        <v>25</v>
      </c>
      <c r="R921" t="s">
        <v>24</v>
      </c>
      <c r="S921" t="s">
        <v>25</v>
      </c>
      <c r="T921" s="5">
        <v>22.988699592649937</v>
      </c>
      <c r="U921" s="5">
        <v>8.4279997944831848</v>
      </c>
      <c r="V921" s="5">
        <v>12.301137839629021</v>
      </c>
      <c r="W921" s="5">
        <v>43.717837226762143</v>
      </c>
      <c r="X921" s="6">
        <f>+Excel_519CONDOR[[#This Row],[Ptos.Total]]-Excel_519CONDOR[[#This Row],[Ptos.PO]]</f>
        <v>36.337002226762145</v>
      </c>
      <c r="Y921" s="6">
        <v>7.3808350000000003</v>
      </c>
      <c r="Z921" s="6">
        <v>7.3808349999999994</v>
      </c>
      <c r="AA921" s="5">
        <f>+Excel_519CONDOR[[#This Row],[Ptos.Total]]-Excel_519CONDOR[[#This Row],[Ptos.Nilo]]</f>
        <v>36.337002226762145</v>
      </c>
      <c r="AB921"/>
      <c r="AC921"/>
      <c r="AD921"/>
      <c r="AE921"/>
      <c r="AF921"/>
      <c r="AG921"/>
      <c r="AH921"/>
      <c r="AI921"/>
    </row>
    <row r="922" spans="1:35" x14ac:dyDescent="0.25">
      <c r="A922" t="s">
        <v>391</v>
      </c>
      <c r="B922" t="s">
        <v>1006</v>
      </c>
      <c r="C922" t="s">
        <v>972</v>
      </c>
      <c r="D922" t="s">
        <v>1044</v>
      </c>
      <c r="E922">
        <v>8328339</v>
      </c>
      <c r="F922" t="s">
        <v>83</v>
      </c>
      <c r="G922" t="s">
        <v>22</v>
      </c>
      <c r="H922" t="s">
        <v>23</v>
      </c>
      <c r="I922" s="1">
        <v>44651</v>
      </c>
      <c r="J922" s="1">
        <v>44650</v>
      </c>
      <c r="K922" s="11">
        <f>+Excel_519CONDOR[[#This Row],[Fx.r]]</f>
        <v>44650</v>
      </c>
      <c r="L922" s="1">
        <v>44652</v>
      </c>
      <c r="M922" s="1"/>
      <c r="N922" s="1">
        <v>44721</v>
      </c>
      <c r="O922" s="1">
        <v>44727</v>
      </c>
      <c r="P922" s="1" t="s">
        <v>24</v>
      </c>
      <c r="Q922" t="s">
        <v>24</v>
      </c>
      <c r="R922" t="s">
        <v>24</v>
      </c>
      <c r="S922" t="s">
        <v>3665</v>
      </c>
      <c r="T922" s="5">
        <v>24.043399564921856</v>
      </c>
      <c r="U922" s="5">
        <v>31.611999213695526</v>
      </c>
      <c r="V922" s="5">
        <v>14.057525649845392</v>
      </c>
      <c r="W922" s="5">
        <v>69.71292442846277</v>
      </c>
      <c r="X922" s="6">
        <f>+Excel_519CONDOR[[#This Row],[Ptos.Total]]-Excel_519CONDOR[[#This Row],[Ptos.PO]]</f>
        <v>24.567115066662772</v>
      </c>
      <c r="Y922" s="6">
        <v>45.145809361799998</v>
      </c>
      <c r="Z922" s="6">
        <v>45.14581900000001</v>
      </c>
      <c r="AA922" s="5">
        <f>+Excel_519CONDOR[[#This Row],[Ptos.Total]]-Excel_519CONDOR[[#This Row],[Ptos.Nilo]]</f>
        <v>24.56710542846276</v>
      </c>
      <c r="AB922"/>
      <c r="AC922"/>
      <c r="AD922"/>
      <c r="AE922"/>
      <c r="AF922"/>
      <c r="AG922"/>
      <c r="AH922"/>
      <c r="AI922"/>
    </row>
    <row r="923" spans="1:35" x14ac:dyDescent="0.25">
      <c r="A923" t="s">
        <v>391</v>
      </c>
      <c r="B923" t="s">
        <v>1006</v>
      </c>
      <c r="C923" t="s">
        <v>972</v>
      </c>
      <c r="D923" t="s">
        <v>1045</v>
      </c>
      <c r="E923">
        <v>8328343</v>
      </c>
      <c r="F923" t="s">
        <v>83</v>
      </c>
      <c r="G923" t="s">
        <v>22</v>
      </c>
      <c r="H923" t="s">
        <v>23</v>
      </c>
      <c r="I923" s="1">
        <v>44651</v>
      </c>
      <c r="J923" s="1">
        <v>44650</v>
      </c>
      <c r="K923" s="11">
        <f>+Excel_519CONDOR[[#This Row],[Fx.r]]</f>
        <v>44650</v>
      </c>
      <c r="L923" s="1">
        <v>44652</v>
      </c>
      <c r="M923" s="1"/>
      <c r="N923" s="1">
        <v>44732</v>
      </c>
      <c r="O923" s="1">
        <v>44764</v>
      </c>
      <c r="P923" s="1" t="s">
        <v>24</v>
      </c>
      <c r="Q923" t="s">
        <v>25</v>
      </c>
      <c r="R923" t="s">
        <v>24</v>
      </c>
      <c r="S923" t="s">
        <v>3665</v>
      </c>
      <c r="T923" s="5">
        <v>24.331899754703045</v>
      </c>
      <c r="U923" s="5">
        <v>12.291999697685242</v>
      </c>
      <c r="V923" s="5">
        <v>12.608581612205537</v>
      </c>
      <c r="W923" s="5">
        <v>49.232481064593827</v>
      </c>
      <c r="X923" s="6">
        <f>+Excel_519CONDOR[[#This Row],[Ptos.Total]]-Excel_519CONDOR[[#This Row],[Ptos.PO]]</f>
        <v>16.697325657993829</v>
      </c>
      <c r="Y923" s="6">
        <v>32.535155406599998</v>
      </c>
      <c r="Z923" s="6">
        <v>32.535205999999988</v>
      </c>
      <c r="AA923" s="5">
        <f>+Excel_519CONDOR[[#This Row],[Ptos.Total]]-Excel_519CONDOR[[#This Row],[Ptos.Nilo]]</f>
        <v>16.697275064593839</v>
      </c>
      <c r="AB923"/>
      <c r="AC923"/>
      <c r="AD923"/>
      <c r="AE923"/>
      <c r="AF923"/>
      <c r="AG923"/>
      <c r="AH923"/>
      <c r="AI923"/>
    </row>
    <row r="924" spans="1:35" x14ac:dyDescent="0.25">
      <c r="A924" t="s">
        <v>391</v>
      </c>
      <c r="B924" t="s">
        <v>1006</v>
      </c>
      <c r="C924" t="s">
        <v>972</v>
      </c>
      <c r="D924" t="s">
        <v>1046</v>
      </c>
      <c r="E924">
        <v>8328346</v>
      </c>
      <c r="F924" t="s">
        <v>83</v>
      </c>
      <c r="G924" t="s">
        <v>22</v>
      </c>
      <c r="H924" t="s">
        <v>23</v>
      </c>
      <c r="I924" s="1">
        <v>44656</v>
      </c>
      <c r="J924" s="1">
        <v>44655</v>
      </c>
      <c r="K924" s="11">
        <f>+Excel_519CONDOR[[#This Row],[Fx.r]]</f>
        <v>44655</v>
      </c>
      <c r="L924" s="1">
        <v>44656</v>
      </c>
      <c r="M924" s="1"/>
      <c r="N924" s="1">
        <v>44732</v>
      </c>
      <c r="O924" s="1">
        <v>44764</v>
      </c>
      <c r="P924" s="1" t="s">
        <v>24</v>
      </c>
      <c r="Q924" t="s">
        <v>24</v>
      </c>
      <c r="R924" t="s">
        <v>24</v>
      </c>
      <c r="S924" t="s">
        <v>3665</v>
      </c>
      <c r="T924" s="5">
        <v>18.969099760055542</v>
      </c>
      <c r="U924" s="5">
        <v>12.291999697685242</v>
      </c>
      <c r="V924" s="5">
        <v>12.762445743878274</v>
      </c>
      <c r="W924" s="5">
        <v>44.023545201619058</v>
      </c>
      <c r="X924" s="6">
        <f>+Excel_519CONDOR[[#This Row],[Ptos.Total]]-Excel_519CONDOR[[#This Row],[Ptos.PO]]</f>
        <v>2.4743219238190548</v>
      </c>
      <c r="Y924" s="6">
        <v>41.549223277800003</v>
      </c>
      <c r="Z924" s="6">
        <v>41.549174000000008</v>
      </c>
      <c r="AA924" s="5">
        <f>+Excel_519CONDOR[[#This Row],[Ptos.Total]]-Excel_519CONDOR[[#This Row],[Ptos.Nilo]]</f>
        <v>2.47437120161905</v>
      </c>
      <c r="AB924"/>
      <c r="AC924"/>
      <c r="AD924"/>
      <c r="AE924"/>
      <c r="AF924"/>
      <c r="AG924"/>
      <c r="AH924"/>
      <c r="AI924"/>
    </row>
    <row r="925" spans="1:35" x14ac:dyDescent="0.25">
      <c r="A925" t="s">
        <v>391</v>
      </c>
      <c r="B925" t="s">
        <v>1006</v>
      </c>
      <c r="C925" t="s">
        <v>972</v>
      </c>
      <c r="D925" t="s">
        <v>1047</v>
      </c>
      <c r="E925">
        <v>8328350</v>
      </c>
      <c r="F925" t="s">
        <v>83</v>
      </c>
      <c r="G925" t="s">
        <v>22</v>
      </c>
      <c r="H925" t="s">
        <v>23</v>
      </c>
      <c r="I925" s="1">
        <v>44651</v>
      </c>
      <c r="J925" s="1">
        <v>44651</v>
      </c>
      <c r="K925" s="11">
        <f>+Excel_519CONDOR[[#This Row],[Fx.r]]</f>
        <v>44651</v>
      </c>
      <c r="L925" s="1">
        <v>44652</v>
      </c>
      <c r="M925" s="1"/>
      <c r="N925" s="1">
        <v>44819</v>
      </c>
      <c r="O925" s="1">
        <v>44823</v>
      </c>
      <c r="P925" s="1" t="s">
        <v>24</v>
      </c>
      <c r="Q925" t="s">
        <v>25</v>
      </c>
      <c r="R925" t="s">
        <v>24</v>
      </c>
      <c r="S925" t="s">
        <v>3665</v>
      </c>
      <c r="T925" s="5">
        <v>14.010500013828278</v>
      </c>
      <c r="U925" s="5">
        <v>12.291999697685242</v>
      </c>
      <c r="V925" s="5">
        <v>12.351505636843534</v>
      </c>
      <c r="W925" s="5">
        <v>38.654005348357053</v>
      </c>
      <c r="X925" s="6">
        <f>+Excel_519CONDOR[[#This Row],[Ptos.Total]]-Excel_519CONDOR[[#This Row],[Ptos.PO]]</f>
        <v>10.830550348357054</v>
      </c>
      <c r="Y925" s="6">
        <v>27.823454999999999</v>
      </c>
      <c r="Z925" s="6">
        <v>27.823454999999996</v>
      </c>
      <c r="AA925" s="5">
        <f>+Excel_519CONDOR[[#This Row],[Ptos.Total]]-Excel_519CONDOR[[#This Row],[Ptos.Nilo]]</f>
        <v>10.830550348357058</v>
      </c>
      <c r="AB925"/>
      <c r="AC925"/>
      <c r="AD925"/>
      <c r="AE925"/>
      <c r="AF925"/>
      <c r="AG925"/>
      <c r="AH925"/>
      <c r="AI925"/>
    </row>
    <row r="926" spans="1:35" x14ac:dyDescent="0.25">
      <c r="A926" t="s">
        <v>391</v>
      </c>
      <c r="B926" t="s">
        <v>1006</v>
      </c>
      <c r="C926" t="s">
        <v>972</v>
      </c>
      <c r="D926" t="s">
        <v>1048</v>
      </c>
      <c r="E926">
        <v>8328353</v>
      </c>
      <c r="F926" t="s">
        <v>83</v>
      </c>
      <c r="G926" t="s">
        <v>22</v>
      </c>
      <c r="H926" t="s">
        <v>23</v>
      </c>
      <c r="I926" s="1">
        <v>44652</v>
      </c>
      <c r="J926" s="1">
        <v>44652</v>
      </c>
      <c r="K926" s="11">
        <f>+Excel_519CONDOR[[#This Row],[Fx.r]]</f>
        <v>44652</v>
      </c>
      <c r="L926" s="1">
        <v>44656</v>
      </c>
      <c r="M926" s="1"/>
      <c r="N926" s="1">
        <v>44744</v>
      </c>
      <c r="O926" s="1">
        <v>44757</v>
      </c>
      <c r="P926" s="1" t="s">
        <v>24</v>
      </c>
      <c r="Q926" t="s">
        <v>24</v>
      </c>
      <c r="R926" t="s">
        <v>24</v>
      </c>
      <c r="S926" t="s">
        <v>3665</v>
      </c>
      <c r="T926" s="5">
        <v>27.046599477529526</v>
      </c>
      <c r="U926" s="5">
        <v>62.523998439311981</v>
      </c>
      <c r="V926" s="5">
        <v>17.518076576416895</v>
      </c>
      <c r="W926" s="5">
        <v>107.0886744932584</v>
      </c>
      <c r="X926" s="6">
        <f>+Excel_519CONDOR[[#This Row],[Ptos.Total]]-Excel_519CONDOR[[#This Row],[Ptos.PO]]</f>
        <v>59.174281552158398</v>
      </c>
      <c r="Y926" s="6">
        <v>47.914392941099997</v>
      </c>
      <c r="Z926" s="6">
        <v>47.914408999999999</v>
      </c>
      <c r="AA926" s="5">
        <f>+Excel_519CONDOR[[#This Row],[Ptos.Total]]-Excel_519CONDOR[[#This Row],[Ptos.Nilo]]</f>
        <v>59.174265493258396</v>
      </c>
      <c r="AB926"/>
      <c r="AC926"/>
      <c r="AD926"/>
      <c r="AE926"/>
      <c r="AF926"/>
      <c r="AG926"/>
      <c r="AH926"/>
      <c r="AI926"/>
    </row>
    <row r="927" spans="1:35" x14ac:dyDescent="0.25">
      <c r="A927" t="s">
        <v>391</v>
      </c>
      <c r="B927" t="s">
        <v>1006</v>
      </c>
      <c r="C927" t="s">
        <v>972</v>
      </c>
      <c r="D927" t="s">
        <v>1049</v>
      </c>
      <c r="E927">
        <v>8328359</v>
      </c>
      <c r="F927" t="s">
        <v>438</v>
      </c>
      <c r="G927" t="s">
        <v>70</v>
      </c>
      <c r="H927" t="s">
        <v>71</v>
      </c>
      <c r="I927" s="1">
        <v>44656</v>
      </c>
      <c r="J927" s="1">
        <v>44655</v>
      </c>
      <c r="K927" s="11">
        <f>+Excel_519CONDOR[[#This Row],[Fx.r]]</f>
        <v>44655</v>
      </c>
      <c r="L927" s="1">
        <v>44656</v>
      </c>
      <c r="M927" s="1"/>
      <c r="N927" s="1">
        <v>44761</v>
      </c>
      <c r="O927" s="1">
        <v>44810</v>
      </c>
      <c r="P927" s="1" t="s">
        <v>24</v>
      </c>
      <c r="Q927" t="s">
        <v>25</v>
      </c>
      <c r="R927" t="s">
        <v>24</v>
      </c>
      <c r="S927" t="s">
        <v>25</v>
      </c>
      <c r="T927" s="5">
        <v>52.834099411964417</v>
      </c>
      <c r="U927" s="5">
        <v>16.155999600887299</v>
      </c>
      <c r="V927" s="5">
        <v>15.071938476464588</v>
      </c>
      <c r="W927" s="5">
        <v>84.06203748931631</v>
      </c>
      <c r="X927" s="6">
        <f>+Excel_519CONDOR[[#This Row],[Ptos.Total]]-Excel_519CONDOR[[#This Row],[Ptos.PO]]</f>
        <v>75.019178489316317</v>
      </c>
      <c r="Y927" s="6">
        <v>9.042859</v>
      </c>
      <c r="Z927" s="6">
        <v>9.042859</v>
      </c>
      <c r="AA927" s="5">
        <f>+Excel_519CONDOR[[#This Row],[Ptos.Total]]-Excel_519CONDOR[[#This Row],[Ptos.Nilo]]</f>
        <v>75.019178489316317</v>
      </c>
      <c r="AB927"/>
      <c r="AC927"/>
      <c r="AD927"/>
      <c r="AE927"/>
      <c r="AF927"/>
      <c r="AG927"/>
      <c r="AH927"/>
      <c r="AI927"/>
    </row>
    <row r="928" spans="1:35" x14ac:dyDescent="0.25">
      <c r="A928" t="s">
        <v>391</v>
      </c>
      <c r="B928" t="s">
        <v>1006</v>
      </c>
      <c r="C928" t="s">
        <v>972</v>
      </c>
      <c r="D928" t="s">
        <v>1050</v>
      </c>
      <c r="E928">
        <v>8328363</v>
      </c>
      <c r="F928" t="s">
        <v>83</v>
      </c>
      <c r="G928" t="s">
        <v>22</v>
      </c>
      <c r="H928" t="s">
        <v>23</v>
      </c>
      <c r="I928" s="1">
        <v>44662</v>
      </c>
      <c r="J928" s="1">
        <v>44662</v>
      </c>
      <c r="K928" s="11">
        <f>+Excel_519CONDOR[[#This Row],[Fx.r]]</f>
        <v>44662</v>
      </c>
      <c r="L928" s="1">
        <v>44663</v>
      </c>
      <c r="M928" s="1"/>
      <c r="N928" s="1">
        <v>44872</v>
      </c>
      <c r="O928" s="1">
        <v>44873</v>
      </c>
      <c r="P928" s="1" t="s">
        <v>24</v>
      </c>
      <c r="Q928" t="s">
        <v>25</v>
      </c>
      <c r="R928" t="s">
        <v>24</v>
      </c>
      <c r="S928" t="s">
        <v>3662</v>
      </c>
      <c r="T928" s="5">
        <v>68.147598586976528</v>
      </c>
      <c r="U928" s="5">
        <v>58.659998536109924</v>
      </c>
      <c r="V928" s="5">
        <v>20.792040348815192</v>
      </c>
      <c r="W928" s="5">
        <v>147.59963747190164</v>
      </c>
      <c r="X928" s="6">
        <f>+Excel_519CONDOR[[#This Row],[Ptos.Total]]-Excel_519CONDOR[[#This Row],[Ptos.PO]]</f>
        <v>49.10234778190167</v>
      </c>
      <c r="Y928" s="6">
        <v>98.497289689999974</v>
      </c>
      <c r="Z928" s="6">
        <v>98.497314000000017</v>
      </c>
      <c r="AA928" s="5">
        <f>+Excel_519CONDOR[[#This Row],[Ptos.Total]]-Excel_519CONDOR[[#This Row],[Ptos.Nilo]]</f>
        <v>49.102323471901627</v>
      </c>
      <c r="AB928"/>
      <c r="AC928"/>
      <c r="AD928"/>
      <c r="AE928"/>
      <c r="AF928"/>
      <c r="AG928"/>
      <c r="AH928"/>
      <c r="AI928"/>
    </row>
    <row r="929" spans="1:35" x14ac:dyDescent="0.25">
      <c r="A929" t="s">
        <v>391</v>
      </c>
      <c r="B929" t="s">
        <v>1006</v>
      </c>
      <c r="C929" t="s">
        <v>972</v>
      </c>
      <c r="D929" t="s">
        <v>1051</v>
      </c>
      <c r="E929">
        <v>8328377</v>
      </c>
      <c r="F929" t="s">
        <v>83</v>
      </c>
      <c r="G929" t="s">
        <v>22</v>
      </c>
      <c r="H929" t="s">
        <v>23</v>
      </c>
      <c r="I929" s="1">
        <v>44652</v>
      </c>
      <c r="J929" s="1">
        <v>44652</v>
      </c>
      <c r="K929" s="11">
        <f>+Excel_519CONDOR[[#This Row],[Fx.r]]</f>
        <v>44652</v>
      </c>
      <c r="L929" s="1">
        <v>44656</v>
      </c>
      <c r="M929" s="1"/>
      <c r="N929" s="1">
        <v>44721</v>
      </c>
      <c r="O929" s="1">
        <v>44727</v>
      </c>
      <c r="P929" s="1" t="s">
        <v>24</v>
      </c>
      <c r="Q929" t="s">
        <v>25</v>
      </c>
      <c r="R929" t="s">
        <v>24</v>
      </c>
      <c r="S929" t="s">
        <v>3665</v>
      </c>
      <c r="T929" s="5">
        <v>17.503699839115143</v>
      </c>
      <c r="U929" s="5">
        <v>23.883999407291412</v>
      </c>
      <c r="V929" s="5">
        <v>13.411578636632399</v>
      </c>
      <c r="W929" s="5">
        <v>54.799277883038954</v>
      </c>
      <c r="X929" s="6">
        <f>+Excel_519CONDOR[[#This Row],[Ptos.Total]]-Excel_519CONDOR[[#This Row],[Ptos.PO]]</f>
        <v>24.338957313338955</v>
      </c>
      <c r="Y929" s="6">
        <v>30.460320569699999</v>
      </c>
      <c r="Z929" s="6">
        <v>30.460307999999994</v>
      </c>
      <c r="AA929" s="5">
        <f>+Excel_519CONDOR[[#This Row],[Ptos.Total]]-Excel_519CONDOR[[#This Row],[Ptos.Nilo]]</f>
        <v>24.33896988303896</v>
      </c>
      <c r="AB929"/>
      <c r="AC929"/>
      <c r="AD929"/>
      <c r="AE929"/>
      <c r="AF929"/>
      <c r="AG929"/>
      <c r="AH929"/>
      <c r="AI929"/>
    </row>
    <row r="930" spans="1:35" x14ac:dyDescent="0.25">
      <c r="A930" t="s">
        <v>391</v>
      </c>
      <c r="B930" t="s">
        <v>1006</v>
      </c>
      <c r="C930" t="s">
        <v>972</v>
      </c>
      <c r="D930" t="s">
        <v>1052</v>
      </c>
      <c r="E930">
        <v>8328384</v>
      </c>
      <c r="F930" t="s">
        <v>438</v>
      </c>
      <c r="G930" t="s">
        <v>70</v>
      </c>
      <c r="H930" t="s">
        <v>71</v>
      </c>
      <c r="I930" s="1">
        <v>44657</v>
      </c>
      <c r="J930" s="1">
        <v>44656</v>
      </c>
      <c r="K930" s="11">
        <f>+Excel_519CONDOR[[#This Row],[Fx.r]]</f>
        <v>44656</v>
      </c>
      <c r="L930" s="1">
        <v>44869</v>
      </c>
      <c r="M930" s="1"/>
      <c r="N930" s="1">
        <v>44959</v>
      </c>
      <c r="O930" s="1">
        <v>44963</v>
      </c>
      <c r="P930" s="1" t="s">
        <v>24</v>
      </c>
      <c r="Q930" t="s">
        <v>24</v>
      </c>
      <c r="R930" t="s">
        <v>24</v>
      </c>
      <c r="S930" t="s">
        <v>25</v>
      </c>
      <c r="T930" s="5">
        <v>33.817200072109699</v>
      </c>
      <c r="U930" s="5">
        <v>31.611999213695526</v>
      </c>
      <c r="V930" s="5">
        <v>17.271228543964313</v>
      </c>
      <c r="W930" s="5">
        <v>82.700427829769538</v>
      </c>
      <c r="X930" s="6">
        <f>+Excel_519CONDOR[[#This Row],[Ptos.Total]]-Excel_519CONDOR[[#This Row],[Ptos.PO]]</f>
        <v>69.307994829769541</v>
      </c>
      <c r="Y930" s="6">
        <v>13.392432999999999</v>
      </c>
      <c r="Z930" s="6">
        <v>13.392432999999999</v>
      </c>
      <c r="AA930" s="5">
        <f>+Excel_519CONDOR[[#This Row],[Ptos.Total]]-Excel_519CONDOR[[#This Row],[Ptos.Nilo]]</f>
        <v>69.307994829769541</v>
      </c>
      <c r="AB930"/>
      <c r="AC930"/>
      <c r="AD930"/>
      <c r="AE930"/>
      <c r="AF930"/>
      <c r="AG930"/>
      <c r="AH930"/>
      <c r="AI930"/>
    </row>
    <row r="931" spans="1:35" x14ac:dyDescent="0.25">
      <c r="A931" t="s">
        <v>391</v>
      </c>
      <c r="B931" t="s">
        <v>1006</v>
      </c>
      <c r="C931" t="s">
        <v>972</v>
      </c>
      <c r="D931" t="s">
        <v>1053</v>
      </c>
      <c r="E931">
        <v>8328391</v>
      </c>
      <c r="F931" t="s">
        <v>438</v>
      </c>
      <c r="G931" t="s">
        <v>70</v>
      </c>
      <c r="H931" t="s">
        <v>71</v>
      </c>
      <c r="I931" s="1">
        <v>44657</v>
      </c>
      <c r="J931" s="1">
        <v>44656</v>
      </c>
      <c r="K931" s="11">
        <f>+Excel_519CONDOR[[#This Row],[Fx.r]]</f>
        <v>44656</v>
      </c>
      <c r="L931" s="1">
        <v>44657</v>
      </c>
      <c r="M931" s="1"/>
      <c r="N931" s="1">
        <v>44760</v>
      </c>
      <c r="O931" s="1">
        <v>44810</v>
      </c>
      <c r="P931" s="1" t="s">
        <v>24</v>
      </c>
      <c r="Q931" t="s">
        <v>25</v>
      </c>
      <c r="R931" t="s">
        <v>24</v>
      </c>
      <c r="S931" t="s">
        <v>3659</v>
      </c>
      <c r="T931" s="5">
        <v>21.000799804925919</v>
      </c>
      <c r="U931" s="5">
        <v>16.155999600887299</v>
      </c>
      <c r="V931" s="5">
        <v>12.649675680968702</v>
      </c>
      <c r="W931" s="5">
        <v>49.806475086781916</v>
      </c>
      <c r="X931" s="6">
        <f>+Excel_519CONDOR[[#This Row],[Ptos.Total]]-Excel_519CONDOR[[#This Row],[Ptos.PO]]</f>
        <v>42.216365086781913</v>
      </c>
      <c r="Y931" s="6">
        <v>7.5901100000000001</v>
      </c>
      <c r="Z931" s="6">
        <v>7.5901100000000001</v>
      </c>
      <c r="AA931" s="5">
        <f>+Excel_519CONDOR[[#This Row],[Ptos.Total]]-Excel_519CONDOR[[#This Row],[Ptos.Nilo]]</f>
        <v>42.216365086781913</v>
      </c>
      <c r="AB931"/>
      <c r="AC931"/>
      <c r="AD931"/>
      <c r="AE931"/>
      <c r="AF931"/>
      <c r="AG931"/>
      <c r="AH931"/>
      <c r="AI931"/>
    </row>
    <row r="932" spans="1:35" x14ac:dyDescent="0.25">
      <c r="A932" t="s">
        <v>391</v>
      </c>
      <c r="B932" t="s">
        <v>1006</v>
      </c>
      <c r="C932" t="s">
        <v>972</v>
      </c>
      <c r="D932" t="s">
        <v>1054</v>
      </c>
      <c r="E932">
        <v>8328401</v>
      </c>
      <c r="F932" t="s">
        <v>438</v>
      </c>
      <c r="G932" t="s">
        <v>70</v>
      </c>
      <c r="H932" t="s">
        <v>71</v>
      </c>
      <c r="I932" s="1">
        <v>44658</v>
      </c>
      <c r="J932" s="1">
        <v>44658</v>
      </c>
      <c r="K932" s="11">
        <f>+Excel_519CONDOR[[#This Row],[Fx.r]]</f>
        <v>44658</v>
      </c>
      <c r="L932" s="1">
        <v>44662</v>
      </c>
      <c r="M932" s="1"/>
      <c r="N932" s="1">
        <v>44775</v>
      </c>
      <c r="O932" s="1">
        <v>44810</v>
      </c>
      <c r="P932" s="1" t="s">
        <v>24</v>
      </c>
      <c r="Q932" t="s">
        <v>25</v>
      </c>
      <c r="R932" t="s">
        <v>24</v>
      </c>
      <c r="S932" t="s">
        <v>3659</v>
      </c>
      <c r="T932" s="5">
        <v>0</v>
      </c>
      <c r="U932" s="5">
        <v>0</v>
      </c>
      <c r="V932" s="5">
        <v>0</v>
      </c>
      <c r="W932" s="5">
        <v>0</v>
      </c>
      <c r="X932" s="6">
        <f>+Excel_519CONDOR[[#This Row],[Ptos.Total]]-Excel_519CONDOR[[#This Row],[Ptos.PO]]</f>
        <v>-6.5422129999999994</v>
      </c>
      <c r="Y932" s="6">
        <v>6.5422129999999994</v>
      </c>
      <c r="Z932" s="6">
        <v>6.5422129999999994</v>
      </c>
      <c r="AA932" s="5">
        <f>+Excel_519CONDOR[[#This Row],[Ptos.Total]]-Excel_519CONDOR[[#This Row],[Ptos.Nilo]]</f>
        <v>-6.5422129999999994</v>
      </c>
      <c r="AB932"/>
      <c r="AC932"/>
      <c r="AD932"/>
      <c r="AE932"/>
      <c r="AF932"/>
      <c r="AG932"/>
      <c r="AH932"/>
      <c r="AI932"/>
    </row>
    <row r="933" spans="1:35" x14ac:dyDescent="0.25">
      <c r="A933" t="s">
        <v>391</v>
      </c>
      <c r="B933" t="s">
        <v>1006</v>
      </c>
      <c r="C933" t="s">
        <v>972</v>
      </c>
      <c r="D933" t="s">
        <v>1055</v>
      </c>
      <c r="E933">
        <v>8328405</v>
      </c>
      <c r="F933" t="s">
        <v>83</v>
      </c>
      <c r="G933" t="s">
        <v>22</v>
      </c>
      <c r="H933" t="s">
        <v>23</v>
      </c>
      <c r="I933" s="1">
        <v>44658</v>
      </c>
      <c r="J933" s="1">
        <v>44658</v>
      </c>
      <c r="K933" s="11">
        <f>+Excel_519CONDOR[[#This Row],[Fx.r]]</f>
        <v>44658</v>
      </c>
      <c r="L933" s="1">
        <v>44662</v>
      </c>
      <c r="M933" s="1"/>
      <c r="N933" s="1">
        <v>44818</v>
      </c>
      <c r="O933" s="1">
        <v>44820</v>
      </c>
      <c r="P933" s="1" t="s">
        <v>24</v>
      </c>
      <c r="Q933" t="s">
        <v>25</v>
      </c>
      <c r="R933" t="s">
        <v>24</v>
      </c>
      <c r="S933" t="s">
        <v>3659</v>
      </c>
      <c r="T933" s="5">
        <v>0</v>
      </c>
      <c r="U933" s="5">
        <v>0</v>
      </c>
      <c r="V933" s="5">
        <v>0</v>
      </c>
      <c r="W933" s="5">
        <v>0</v>
      </c>
      <c r="X933" s="6">
        <f>+Excel_519CONDOR[[#This Row],[Ptos.Total]]-Excel_519CONDOR[[#This Row],[Ptos.PO]]</f>
        <v>-21.484271709999998</v>
      </c>
      <c r="Y933" s="6">
        <v>21.484271709999998</v>
      </c>
      <c r="Z933" s="6">
        <v>21.484275999999994</v>
      </c>
      <c r="AA933" s="5">
        <f>+Excel_519CONDOR[[#This Row],[Ptos.Total]]-Excel_519CONDOR[[#This Row],[Ptos.Nilo]]</f>
        <v>-21.484275999999994</v>
      </c>
      <c r="AB933"/>
      <c r="AC933"/>
      <c r="AD933"/>
      <c r="AE933"/>
      <c r="AF933"/>
      <c r="AG933"/>
      <c r="AH933"/>
      <c r="AI933"/>
    </row>
    <row r="934" spans="1:35" x14ac:dyDescent="0.25">
      <c r="A934" t="s">
        <v>391</v>
      </c>
      <c r="B934" t="s">
        <v>1006</v>
      </c>
      <c r="C934" t="s">
        <v>972</v>
      </c>
      <c r="D934" t="s">
        <v>1056</v>
      </c>
      <c r="E934">
        <v>8328407</v>
      </c>
      <c r="F934" t="s">
        <v>88</v>
      </c>
      <c r="G934" t="s">
        <v>22</v>
      </c>
      <c r="H934" t="s">
        <v>23</v>
      </c>
      <c r="I934" s="1">
        <v>44662</v>
      </c>
      <c r="J934" s="1">
        <v>44662</v>
      </c>
      <c r="K934" s="11">
        <f>+Excel_519CONDOR[[#This Row],[Fx.r]]</f>
        <v>44662</v>
      </c>
      <c r="L934" s="1">
        <v>44662</v>
      </c>
      <c r="M934" s="1"/>
      <c r="N934" s="1">
        <v>44697</v>
      </c>
      <c r="O934" s="1">
        <v>44698</v>
      </c>
      <c r="P934" s="1" t="s">
        <v>24</v>
      </c>
      <c r="Q934" t="s">
        <v>25</v>
      </c>
      <c r="R934" t="s">
        <v>24</v>
      </c>
      <c r="S934" t="s">
        <v>25</v>
      </c>
      <c r="T934" s="5">
        <v>0</v>
      </c>
      <c r="U934" s="5">
        <v>0</v>
      </c>
      <c r="V934" s="5">
        <v>0</v>
      </c>
      <c r="W934" s="5">
        <v>0</v>
      </c>
      <c r="X934" s="6">
        <f>+Excel_519CONDOR[[#This Row],[Ptos.Total]]-Excel_519CONDOR[[#This Row],[Ptos.PO]]</f>
        <v>-4.4629200000000004</v>
      </c>
      <c r="Y934" s="6">
        <v>4.4629200000000004</v>
      </c>
      <c r="Z934" s="6">
        <v>4.4629200000000004</v>
      </c>
      <c r="AA934" s="5">
        <f>+Excel_519CONDOR[[#This Row],[Ptos.Total]]-Excel_519CONDOR[[#This Row],[Ptos.Nilo]]</f>
        <v>-4.4629200000000004</v>
      </c>
      <c r="AB934"/>
      <c r="AC934"/>
      <c r="AD934"/>
      <c r="AE934"/>
      <c r="AF934"/>
      <c r="AG934"/>
      <c r="AH934"/>
      <c r="AI934"/>
    </row>
    <row r="935" spans="1:35" x14ac:dyDescent="0.25">
      <c r="A935" t="s">
        <v>391</v>
      </c>
      <c r="B935" t="s">
        <v>18</v>
      </c>
      <c r="C935" t="s">
        <v>972</v>
      </c>
      <c r="D935" t="s">
        <v>1057</v>
      </c>
      <c r="E935">
        <v>8323010</v>
      </c>
      <c r="F935" t="s">
        <v>83</v>
      </c>
      <c r="G935" t="s">
        <v>22</v>
      </c>
      <c r="H935" t="s">
        <v>23</v>
      </c>
      <c r="I935" s="1">
        <v>44652</v>
      </c>
      <c r="J935" s="1">
        <v>44649</v>
      </c>
      <c r="K935" s="11">
        <f>+Excel_519CONDOR[[#This Row],[Fx.r]]</f>
        <v>44649</v>
      </c>
      <c r="L935" s="1">
        <v>44652</v>
      </c>
      <c r="M935" s="1"/>
      <c r="N935" s="1">
        <v>44896</v>
      </c>
      <c r="O935" s="1">
        <v>44897</v>
      </c>
      <c r="P935" s="1" t="s">
        <v>24</v>
      </c>
      <c r="Q935" t="s">
        <v>24</v>
      </c>
      <c r="R935" t="s">
        <v>25</v>
      </c>
      <c r="S935" t="s">
        <v>3664</v>
      </c>
      <c r="T935" s="5">
        <v>17.514099761843681</v>
      </c>
      <c r="U935" s="5">
        <v>3.3119999468326569</v>
      </c>
      <c r="V935" s="5">
        <v>5.8861728525359638</v>
      </c>
      <c r="W935" s="5">
        <v>26.712272561212302</v>
      </c>
      <c r="X935" s="6">
        <f>+Excel_519CONDOR[[#This Row],[Ptos.Total]]-Excel_519CONDOR[[#This Row],[Ptos.PO]]</f>
        <v>-6.0617291950876933</v>
      </c>
      <c r="Y935" s="6">
        <v>32.774001756299995</v>
      </c>
      <c r="Z935" s="6">
        <v>32.773973999999995</v>
      </c>
      <c r="AA935" s="5">
        <f>+Excel_519CONDOR[[#This Row],[Ptos.Total]]-Excel_519CONDOR[[#This Row],[Ptos.Nilo]]</f>
        <v>-6.0617014387876935</v>
      </c>
      <c r="AB935"/>
      <c r="AC935"/>
      <c r="AD935"/>
      <c r="AE935"/>
      <c r="AF935"/>
      <c r="AG935"/>
      <c r="AH935"/>
      <c r="AI935"/>
    </row>
    <row r="936" spans="1:35" x14ac:dyDescent="0.25">
      <c r="A936" t="s">
        <v>391</v>
      </c>
      <c r="B936" t="s">
        <v>1006</v>
      </c>
      <c r="C936" t="s">
        <v>972</v>
      </c>
      <c r="D936" t="s">
        <v>1058</v>
      </c>
      <c r="E936">
        <v>8323773</v>
      </c>
      <c r="F936" t="s">
        <v>993</v>
      </c>
      <c r="G936" t="s">
        <v>29</v>
      </c>
      <c r="H936" t="s">
        <v>30</v>
      </c>
      <c r="I936" s="1">
        <v>44652</v>
      </c>
      <c r="J936" s="1">
        <v>44650</v>
      </c>
      <c r="K936" s="11">
        <f>+Excel_519CONDOR[[#This Row],[Fx.r]]</f>
        <v>44650</v>
      </c>
      <c r="L936" s="1">
        <v>44652</v>
      </c>
      <c r="M936" s="1"/>
      <c r="N936" s="1">
        <v>44903</v>
      </c>
      <c r="O936" s="1">
        <v>44907</v>
      </c>
      <c r="P936" s="1" t="s">
        <v>24</v>
      </c>
      <c r="Q936" t="s">
        <v>24</v>
      </c>
      <c r="R936" t="s">
        <v>25</v>
      </c>
      <c r="S936" t="s">
        <v>3658</v>
      </c>
      <c r="T936" s="5">
        <v>13.219200044870377</v>
      </c>
      <c r="U936" s="5">
        <v>3.3119999468326569</v>
      </c>
      <c r="V936" s="5">
        <v>5.2987489424178591</v>
      </c>
      <c r="W936" s="5">
        <v>21.829948934120893</v>
      </c>
      <c r="X936" s="6">
        <f>+Excel_519CONDOR[[#This Row],[Ptos.Total]]-Excel_519CONDOR[[#This Row],[Ptos.PO]]</f>
        <v>-8.719800065879113</v>
      </c>
      <c r="Y936" s="6">
        <v>30.549749000000006</v>
      </c>
      <c r="Z936" s="6">
        <v>30.549748999999998</v>
      </c>
      <c r="AA936" s="5">
        <f>+Excel_519CONDOR[[#This Row],[Ptos.Total]]-Excel_519CONDOR[[#This Row],[Ptos.Nilo]]</f>
        <v>-8.7198000658791059</v>
      </c>
      <c r="AB936"/>
      <c r="AC936"/>
      <c r="AD936"/>
      <c r="AE936"/>
      <c r="AF936"/>
      <c r="AG936"/>
      <c r="AH936"/>
      <c r="AI936"/>
    </row>
    <row r="937" spans="1:35" x14ac:dyDescent="0.25">
      <c r="A937" t="s">
        <v>391</v>
      </c>
      <c r="B937" t="s">
        <v>1006</v>
      </c>
      <c r="C937" t="s">
        <v>972</v>
      </c>
      <c r="D937" t="s">
        <v>1059</v>
      </c>
      <c r="E937">
        <v>8324916</v>
      </c>
      <c r="F937" t="s">
        <v>438</v>
      </c>
      <c r="G937" t="s">
        <v>70</v>
      </c>
      <c r="H937" t="s">
        <v>71</v>
      </c>
      <c r="I937" s="1">
        <v>44651</v>
      </c>
      <c r="J937" s="1">
        <v>44650</v>
      </c>
      <c r="K937" s="11">
        <f>+Excel_519CONDOR[[#This Row],[Fx.r]]</f>
        <v>44650</v>
      </c>
      <c r="L937" s="1">
        <v>45084</v>
      </c>
      <c r="M937" s="1"/>
      <c r="N937" s="1">
        <v>45085</v>
      </c>
      <c r="O937" s="1">
        <v>45086</v>
      </c>
      <c r="P937" s="1" t="s">
        <v>24</v>
      </c>
      <c r="Q937" t="s">
        <v>24</v>
      </c>
      <c r="R937" t="s">
        <v>3667</v>
      </c>
      <c r="S937" t="s">
        <v>3659</v>
      </c>
      <c r="T937" s="5">
        <v>16.238699674606323</v>
      </c>
      <c r="U937" s="5">
        <v>0</v>
      </c>
      <c r="V937" s="5">
        <v>12.957663686515451</v>
      </c>
      <c r="W937" s="5">
        <v>29.196363361121776</v>
      </c>
      <c r="X937" s="6">
        <f>+Excel_519CONDOR[[#This Row],[Ptos.Total]]-Excel_519CONDOR[[#This Row],[Ptos.PO]]</f>
        <v>20.816069361121777</v>
      </c>
      <c r="Y937" s="6">
        <v>8.3802939999999992</v>
      </c>
      <c r="Z937" s="6">
        <v>8.380294000000001</v>
      </c>
      <c r="AA937" s="5">
        <f>+Excel_519CONDOR[[#This Row],[Ptos.Total]]-Excel_519CONDOR[[#This Row],[Ptos.Nilo]]</f>
        <v>20.816069361121777</v>
      </c>
      <c r="AB937"/>
      <c r="AC937"/>
      <c r="AD937"/>
      <c r="AE937"/>
      <c r="AF937"/>
      <c r="AG937"/>
      <c r="AH937"/>
      <c r="AI937"/>
    </row>
    <row r="938" spans="1:35" x14ac:dyDescent="0.25">
      <c r="A938" t="s">
        <v>391</v>
      </c>
      <c r="B938" t="s">
        <v>18</v>
      </c>
      <c r="C938" t="s">
        <v>972</v>
      </c>
      <c r="D938" t="s">
        <v>1060</v>
      </c>
      <c r="E938">
        <v>8323936</v>
      </c>
      <c r="F938" t="s">
        <v>83</v>
      </c>
      <c r="G938" t="s">
        <v>22</v>
      </c>
      <c r="H938" t="s">
        <v>23</v>
      </c>
      <c r="I938" s="1">
        <v>44651</v>
      </c>
      <c r="J938" s="1">
        <v>44650</v>
      </c>
      <c r="K938" s="11">
        <f>+Excel_519CONDOR[[#This Row],[Fx.r]]</f>
        <v>44650</v>
      </c>
      <c r="L938" s="1">
        <v>44651</v>
      </c>
      <c r="M938" s="1"/>
      <c r="N938" s="1">
        <v>45033</v>
      </c>
      <c r="O938" s="1">
        <v>45034</v>
      </c>
      <c r="P938" s="1" t="s">
        <v>24</v>
      </c>
      <c r="Q938" t="s">
        <v>24</v>
      </c>
      <c r="R938" t="s">
        <v>25</v>
      </c>
      <c r="S938" t="s">
        <v>3661</v>
      </c>
      <c r="T938" s="5">
        <v>21.968200087547302</v>
      </c>
      <c r="U938" s="5">
        <v>3.3119999468326569</v>
      </c>
      <c r="V938" s="5">
        <v>5.8526239305267325</v>
      </c>
      <c r="W938" s="5">
        <v>31.132823964906692</v>
      </c>
      <c r="X938" s="6">
        <f>+Excel_519CONDOR[[#This Row],[Ptos.Total]]-Excel_519CONDOR[[#This Row],[Ptos.PO]]</f>
        <v>-11.5522280350933</v>
      </c>
      <c r="Y938" s="6">
        <v>42.685051999999992</v>
      </c>
      <c r="Z938" s="6">
        <v>42.685051999999992</v>
      </c>
      <c r="AA938" s="5">
        <f>+Excel_519CONDOR[[#This Row],[Ptos.Total]]-Excel_519CONDOR[[#This Row],[Ptos.Nilo]]</f>
        <v>-11.5522280350933</v>
      </c>
      <c r="AB938"/>
      <c r="AC938"/>
      <c r="AD938"/>
      <c r="AE938"/>
      <c r="AF938"/>
      <c r="AG938"/>
      <c r="AH938"/>
      <c r="AI938"/>
    </row>
    <row r="939" spans="1:35" x14ac:dyDescent="0.25">
      <c r="A939" t="s">
        <v>391</v>
      </c>
      <c r="B939" t="s">
        <v>1006</v>
      </c>
      <c r="C939" t="s">
        <v>972</v>
      </c>
      <c r="D939" t="s">
        <v>1061</v>
      </c>
      <c r="E939">
        <v>8323895</v>
      </c>
      <c r="F939" t="s">
        <v>1002</v>
      </c>
      <c r="G939" t="s">
        <v>70</v>
      </c>
      <c r="H939" t="s">
        <v>23</v>
      </c>
      <c r="I939" s="1">
        <v>44652</v>
      </c>
      <c r="J939" s="1">
        <v>44651</v>
      </c>
      <c r="K939" s="11">
        <f>+Excel_519CONDOR[[#This Row],[Fx.r]]</f>
        <v>44651</v>
      </c>
      <c r="L939" s="1">
        <v>44652</v>
      </c>
      <c r="M939" s="1"/>
      <c r="N939" s="1">
        <v>45331</v>
      </c>
      <c r="O939" s="1">
        <v>45334</v>
      </c>
      <c r="P939" s="1" t="s">
        <v>24</v>
      </c>
      <c r="Q939" t="s">
        <v>24</v>
      </c>
      <c r="R939" t="s">
        <v>25</v>
      </c>
      <c r="S939" t="s">
        <v>25</v>
      </c>
      <c r="T939" s="5">
        <v>14.76460012793541</v>
      </c>
      <c r="U939" s="5">
        <v>3.3119999468326569</v>
      </c>
      <c r="V939" s="5">
        <v>5.3968638920173646</v>
      </c>
      <c r="W939" s="5">
        <v>23.473463966785431</v>
      </c>
      <c r="X939" s="6">
        <f>+Excel_519CONDOR[[#This Row],[Ptos.Total]]-Excel_519CONDOR[[#This Row],[Ptos.PO]]</f>
        <v>16.148698966785432</v>
      </c>
      <c r="Y939" s="6">
        <v>7.3247649999999993</v>
      </c>
      <c r="Z939" s="6">
        <v>7.3247650000000002</v>
      </c>
      <c r="AA939" s="5">
        <f>+Excel_519CONDOR[[#This Row],[Ptos.Total]]-Excel_519CONDOR[[#This Row],[Ptos.Nilo]]</f>
        <v>16.148698966785432</v>
      </c>
      <c r="AB939"/>
      <c r="AC939"/>
      <c r="AD939"/>
      <c r="AE939"/>
      <c r="AF939"/>
      <c r="AG939"/>
      <c r="AH939"/>
      <c r="AI939"/>
    </row>
    <row r="940" spans="1:35" x14ac:dyDescent="0.25">
      <c r="A940" t="s">
        <v>391</v>
      </c>
      <c r="B940" t="s">
        <v>436</v>
      </c>
      <c r="C940" t="s">
        <v>392</v>
      </c>
      <c r="D940" t="s">
        <v>1062</v>
      </c>
      <c r="E940">
        <v>8330585</v>
      </c>
      <c r="F940" t="s">
        <v>115</v>
      </c>
      <c r="G940" t="s">
        <v>22</v>
      </c>
      <c r="H940" t="s">
        <v>23</v>
      </c>
      <c r="I940" s="1"/>
      <c r="J940" s="1">
        <v>44687</v>
      </c>
      <c r="K940" s="11">
        <f>+Excel_519CONDOR[[#This Row],[Fx.r]]</f>
        <v>44687</v>
      </c>
      <c r="L940" s="1">
        <v>44655</v>
      </c>
      <c r="M940" s="1"/>
      <c r="N940" s="1">
        <v>44714</v>
      </c>
      <c r="O940" s="1">
        <v>44715</v>
      </c>
      <c r="P940" s="1" t="s">
        <v>24</v>
      </c>
      <c r="Q940" t="s">
        <v>24</v>
      </c>
      <c r="R940" t="s">
        <v>25</v>
      </c>
      <c r="S940" t="s">
        <v>3631</v>
      </c>
      <c r="T940" s="5">
        <v>22.320199936628342</v>
      </c>
      <c r="U940" s="5">
        <v>0</v>
      </c>
      <c r="V940" s="5">
        <v>6</v>
      </c>
      <c r="W940" s="5">
        <v>28.320199936628342</v>
      </c>
      <c r="X940" s="6">
        <f>+Excel_519CONDOR[[#This Row],[Ptos.Total]]-Excel_519CONDOR[[#This Row],[Ptos.PO]]</f>
        <v>6.6500519366283442</v>
      </c>
      <c r="Y940" s="6">
        <v>21.670147999999998</v>
      </c>
      <c r="Z940" s="6">
        <v>21.670148000000005</v>
      </c>
      <c r="AA940" s="5">
        <f>+Excel_519CONDOR[[#This Row],[Ptos.Total]]-Excel_519CONDOR[[#This Row],[Ptos.Nilo]]</f>
        <v>6.650051936628337</v>
      </c>
      <c r="AB940"/>
      <c r="AC940"/>
      <c r="AD940"/>
      <c r="AE940"/>
      <c r="AF940"/>
      <c r="AG940"/>
      <c r="AH940"/>
      <c r="AI940"/>
    </row>
    <row r="941" spans="1:35" x14ac:dyDescent="0.25">
      <c r="A941" t="s">
        <v>391</v>
      </c>
      <c r="B941" t="s">
        <v>18</v>
      </c>
      <c r="C941" t="s">
        <v>972</v>
      </c>
      <c r="D941" t="s">
        <v>1063</v>
      </c>
      <c r="E941">
        <v>8330082</v>
      </c>
      <c r="F941" t="s">
        <v>438</v>
      </c>
      <c r="G941" t="s">
        <v>70</v>
      </c>
      <c r="H941" t="s">
        <v>71</v>
      </c>
      <c r="I941" s="1">
        <v>44652</v>
      </c>
      <c r="J941" s="1">
        <v>44720</v>
      </c>
      <c r="K941" s="11">
        <f>+Excel_519CONDOR[[#This Row],[Fx.r]]</f>
        <v>44720</v>
      </c>
      <c r="L941" s="1">
        <v>44656</v>
      </c>
      <c r="M941" s="1"/>
      <c r="N941" s="1">
        <v>44875</v>
      </c>
      <c r="O941" s="1">
        <v>44876</v>
      </c>
      <c r="P941" s="1" t="s">
        <v>25</v>
      </c>
      <c r="Q941" t="s">
        <v>24</v>
      </c>
      <c r="R941" t="s">
        <v>25</v>
      </c>
      <c r="S941" t="s">
        <v>25</v>
      </c>
      <c r="T941" s="5">
        <v>36.01469886302948</v>
      </c>
      <c r="U941" s="5">
        <v>0</v>
      </c>
      <c r="V941" s="5">
        <v>14.462160542942154</v>
      </c>
      <c r="W941" s="5">
        <v>50.476859405971638</v>
      </c>
      <c r="X941" s="6">
        <f>+Excel_519CONDOR[[#This Row],[Ptos.Total]]-Excel_519CONDOR[[#This Row],[Ptos.PO]]</f>
        <v>41.19325840597164</v>
      </c>
      <c r="Y941" s="6">
        <v>9.2836009999999991</v>
      </c>
      <c r="Z941" s="6">
        <v>9.2836010000000009</v>
      </c>
      <c r="AA941" s="5">
        <f>+Excel_519CONDOR[[#This Row],[Ptos.Total]]-Excel_519CONDOR[[#This Row],[Ptos.Nilo]]</f>
        <v>41.193258405971633</v>
      </c>
      <c r="AB941"/>
      <c r="AC941"/>
      <c r="AD941"/>
      <c r="AE941"/>
      <c r="AF941"/>
      <c r="AG941"/>
      <c r="AH941"/>
      <c r="AI941"/>
    </row>
    <row r="942" spans="1:35" x14ac:dyDescent="0.25">
      <c r="A942" t="s">
        <v>391</v>
      </c>
      <c r="B942" t="s">
        <v>18</v>
      </c>
      <c r="C942" t="s">
        <v>972</v>
      </c>
      <c r="D942" t="s">
        <v>1064</v>
      </c>
      <c r="E942">
        <v>8330747</v>
      </c>
      <c r="F942" t="s">
        <v>83</v>
      </c>
      <c r="G942" t="s">
        <v>22</v>
      </c>
      <c r="H942" t="s">
        <v>23</v>
      </c>
      <c r="I942" s="1">
        <v>44656</v>
      </c>
      <c r="J942" s="1">
        <v>44656</v>
      </c>
      <c r="K942" s="11">
        <f>+Excel_519CONDOR[[#This Row],[Fx.r]]</f>
        <v>44656</v>
      </c>
      <c r="L942" s="1">
        <v>44657</v>
      </c>
      <c r="M942" s="1"/>
      <c r="N942" s="1">
        <v>44716</v>
      </c>
      <c r="O942" s="1">
        <v>44727</v>
      </c>
      <c r="P942" s="1" t="s">
        <v>24</v>
      </c>
      <c r="Q942" t="s">
        <v>24</v>
      </c>
      <c r="R942" t="s">
        <v>25</v>
      </c>
      <c r="S942" t="s">
        <v>3665</v>
      </c>
      <c r="T942" s="5">
        <v>0</v>
      </c>
      <c r="U942" s="5">
        <v>0</v>
      </c>
      <c r="V942" s="5">
        <v>0</v>
      </c>
      <c r="W942" s="5">
        <v>0</v>
      </c>
      <c r="X942" s="6">
        <f>+Excel_519CONDOR[[#This Row],[Ptos.Total]]-Excel_519CONDOR[[#This Row],[Ptos.PO]]</f>
        <v>-41.983662167999995</v>
      </c>
      <c r="Y942" s="6">
        <v>41.983662167999995</v>
      </c>
      <c r="Z942" s="6">
        <v>41.98363699999998</v>
      </c>
      <c r="AA942" s="5">
        <f>+Excel_519CONDOR[[#This Row],[Ptos.Total]]-Excel_519CONDOR[[#This Row],[Ptos.Nilo]]</f>
        <v>-41.98363699999998</v>
      </c>
      <c r="AB942"/>
      <c r="AC942"/>
      <c r="AD942"/>
      <c r="AE942"/>
      <c r="AF942"/>
      <c r="AG942"/>
      <c r="AH942"/>
      <c r="AI942"/>
    </row>
    <row r="943" spans="1:35" x14ac:dyDescent="0.25">
      <c r="A943" t="s">
        <v>391</v>
      </c>
      <c r="B943" t="s">
        <v>18</v>
      </c>
      <c r="C943" t="s">
        <v>972</v>
      </c>
      <c r="D943" t="s">
        <v>1065</v>
      </c>
      <c r="E943">
        <v>8332268</v>
      </c>
      <c r="F943" t="s">
        <v>83</v>
      </c>
      <c r="G943" t="s">
        <v>22</v>
      </c>
      <c r="H943" t="s">
        <v>23</v>
      </c>
      <c r="I943" s="1">
        <v>44658</v>
      </c>
      <c r="J943" s="1">
        <v>44658</v>
      </c>
      <c r="K943" s="11">
        <f>+Excel_519CONDOR[[#This Row],[Fx.r]]</f>
        <v>44658</v>
      </c>
      <c r="L943" s="1">
        <v>44658</v>
      </c>
      <c r="M943" s="1"/>
      <c r="N943" s="1">
        <v>44876</v>
      </c>
      <c r="O943" s="1">
        <v>44881</v>
      </c>
      <c r="P943" s="1" t="s">
        <v>24</v>
      </c>
      <c r="Q943" t="s">
        <v>24</v>
      </c>
      <c r="R943" t="s">
        <v>25</v>
      </c>
      <c r="S943" t="s">
        <v>3666</v>
      </c>
      <c r="T943" s="5">
        <v>0</v>
      </c>
      <c r="U943" s="5">
        <v>0</v>
      </c>
      <c r="V943" s="5">
        <v>0</v>
      </c>
      <c r="W943" s="5">
        <v>0</v>
      </c>
      <c r="X943" s="6">
        <f>+Excel_519CONDOR[[#This Row],[Ptos.Total]]-Excel_519CONDOR[[#This Row],[Ptos.PO]]</f>
        <v>-51.632238590099995</v>
      </c>
      <c r="Y943" s="6">
        <v>51.632238590099995</v>
      </c>
      <c r="Z943" s="6">
        <v>51.632176999999992</v>
      </c>
      <c r="AA943" s="5">
        <f>+Excel_519CONDOR[[#This Row],[Ptos.Total]]-Excel_519CONDOR[[#This Row],[Ptos.Nilo]]</f>
        <v>-51.632176999999992</v>
      </c>
      <c r="AB943"/>
      <c r="AC943"/>
      <c r="AD943"/>
      <c r="AE943"/>
      <c r="AF943"/>
      <c r="AG943"/>
      <c r="AH943"/>
      <c r="AI943"/>
    </row>
    <row r="944" spans="1:35" x14ac:dyDescent="0.25">
      <c r="A944" t="s">
        <v>391</v>
      </c>
      <c r="B944" t="s">
        <v>18</v>
      </c>
      <c r="C944" t="s">
        <v>972</v>
      </c>
      <c r="D944" t="s">
        <v>1066</v>
      </c>
      <c r="E944">
        <v>8314774</v>
      </c>
      <c r="F944" t="s">
        <v>83</v>
      </c>
      <c r="G944" t="s">
        <v>22</v>
      </c>
      <c r="H944" t="s">
        <v>23</v>
      </c>
      <c r="I944" s="1">
        <v>44658</v>
      </c>
      <c r="J944" s="1">
        <v>44658</v>
      </c>
      <c r="K944" s="11">
        <f>+Excel_519CONDOR[[#This Row],[Fx.r]]</f>
        <v>44658</v>
      </c>
      <c r="L944" s="1">
        <v>44658</v>
      </c>
      <c r="M944" s="1"/>
      <c r="N944" s="1">
        <v>44803</v>
      </c>
      <c r="O944" s="1">
        <v>44812</v>
      </c>
      <c r="P944" s="1" t="s">
        <v>24</v>
      </c>
      <c r="Q944" t="s">
        <v>24</v>
      </c>
      <c r="R944" t="s">
        <v>24</v>
      </c>
      <c r="S944" t="s">
        <v>3664</v>
      </c>
      <c r="T944" s="5">
        <v>10.183899998664856</v>
      </c>
      <c r="U944" s="5">
        <v>4.5639998912811279</v>
      </c>
      <c r="V944" s="5">
        <v>10.59649776119408</v>
      </c>
      <c r="W944" s="5">
        <v>25.344397651140063</v>
      </c>
      <c r="X944" s="6">
        <f>+Excel_519CONDOR[[#This Row],[Ptos.Total]]-Excel_519CONDOR[[#This Row],[Ptos.PO]]</f>
        <v>-6.540932260259936</v>
      </c>
      <c r="Y944" s="6">
        <v>31.8853299114</v>
      </c>
      <c r="Z944" s="6">
        <v>31.885389999999997</v>
      </c>
      <c r="AA944" s="5">
        <f>+Excel_519CONDOR[[#This Row],[Ptos.Total]]-Excel_519CONDOR[[#This Row],[Ptos.Nilo]]</f>
        <v>-6.540992348859934</v>
      </c>
      <c r="AB944"/>
      <c r="AC944"/>
      <c r="AD944"/>
      <c r="AE944"/>
      <c r="AF944"/>
      <c r="AG944"/>
      <c r="AH944"/>
      <c r="AI944"/>
    </row>
    <row r="945" spans="1:35" x14ac:dyDescent="0.25">
      <c r="A945" t="s">
        <v>391</v>
      </c>
      <c r="B945" t="s">
        <v>18</v>
      </c>
      <c r="C945" t="s">
        <v>972</v>
      </c>
      <c r="D945" t="s">
        <v>1067</v>
      </c>
      <c r="E945">
        <v>8323190</v>
      </c>
      <c r="F945" t="s">
        <v>438</v>
      </c>
      <c r="G945" t="s">
        <v>70</v>
      </c>
      <c r="H945" t="s">
        <v>71</v>
      </c>
      <c r="I945" s="1">
        <v>44657</v>
      </c>
      <c r="J945" s="1">
        <v>44657</v>
      </c>
      <c r="K945" s="11">
        <f>+Excel_519CONDOR[[#This Row],[Fx.r]]</f>
        <v>44657</v>
      </c>
      <c r="L945" s="1">
        <v>44658</v>
      </c>
      <c r="M945" s="1"/>
      <c r="N945" s="1">
        <v>44803</v>
      </c>
      <c r="O945" s="1">
        <v>44805</v>
      </c>
      <c r="P945" s="1" t="s">
        <v>24</v>
      </c>
      <c r="Q945" t="s">
        <v>24</v>
      </c>
      <c r="R945" t="s">
        <v>25</v>
      </c>
      <c r="S945" t="s">
        <v>3664</v>
      </c>
      <c r="T945" s="5">
        <v>0</v>
      </c>
      <c r="U945" s="5">
        <v>0</v>
      </c>
      <c r="V945" s="5">
        <v>0</v>
      </c>
      <c r="W945" s="5">
        <v>0</v>
      </c>
      <c r="X945" s="6">
        <f>+Excel_519CONDOR[[#This Row],[Ptos.Total]]-Excel_519CONDOR[[#This Row],[Ptos.PO]]</f>
        <v>-6.9929689999999995</v>
      </c>
      <c r="Y945" s="6">
        <v>6.9929689999999995</v>
      </c>
      <c r="Z945" s="6">
        <v>6.9929689999999995</v>
      </c>
      <c r="AA945" s="5">
        <f>+Excel_519CONDOR[[#This Row],[Ptos.Total]]-Excel_519CONDOR[[#This Row],[Ptos.Nilo]]</f>
        <v>-6.9929689999999995</v>
      </c>
      <c r="AB945"/>
      <c r="AC945"/>
      <c r="AD945"/>
      <c r="AE945"/>
      <c r="AF945"/>
      <c r="AG945"/>
      <c r="AH945"/>
      <c r="AI945"/>
    </row>
    <row r="946" spans="1:35" x14ac:dyDescent="0.25">
      <c r="A946" t="s">
        <v>391</v>
      </c>
      <c r="B946" t="s">
        <v>18</v>
      </c>
      <c r="C946" t="s">
        <v>972</v>
      </c>
      <c r="D946" t="s">
        <v>1068</v>
      </c>
      <c r="E946">
        <v>8333062</v>
      </c>
      <c r="F946" t="s">
        <v>83</v>
      </c>
      <c r="G946" t="s">
        <v>22</v>
      </c>
      <c r="H946" t="s">
        <v>23</v>
      </c>
      <c r="I946" s="1">
        <v>44665</v>
      </c>
      <c r="J946" s="1">
        <v>44719</v>
      </c>
      <c r="K946" s="11">
        <f>+Excel_519CONDOR[[#This Row],[Fx.r]]</f>
        <v>44719</v>
      </c>
      <c r="L946" s="1">
        <v>44665</v>
      </c>
      <c r="M946" s="1"/>
      <c r="N946" s="1">
        <v>44744</v>
      </c>
      <c r="O946" s="1">
        <v>44763</v>
      </c>
      <c r="P946" s="1" t="s">
        <v>24</v>
      </c>
      <c r="Q946" t="s">
        <v>24</v>
      </c>
      <c r="R946" t="s">
        <v>25</v>
      </c>
      <c r="S946" t="s">
        <v>3662</v>
      </c>
      <c r="T946" s="5">
        <v>27.234900087118149</v>
      </c>
      <c r="U946" s="5">
        <v>0</v>
      </c>
      <c r="V946" s="5">
        <v>12.788177654682965</v>
      </c>
      <c r="W946" s="5">
        <v>40.023077741801117</v>
      </c>
      <c r="X946" s="6">
        <f>+Excel_519CONDOR[[#This Row],[Ptos.Total]]-Excel_519CONDOR[[#This Row],[Ptos.PO]]</f>
        <v>5.263241916401121</v>
      </c>
      <c r="Y946" s="6">
        <v>34.759835825399996</v>
      </c>
      <c r="Z946" s="6">
        <v>34.759838999999985</v>
      </c>
      <c r="AA946" s="5">
        <f>+Excel_519CONDOR[[#This Row],[Ptos.Total]]-Excel_519CONDOR[[#This Row],[Ptos.Nilo]]</f>
        <v>5.2632387418011319</v>
      </c>
      <c r="AB946"/>
      <c r="AC946"/>
      <c r="AD946"/>
      <c r="AE946"/>
      <c r="AF946"/>
      <c r="AG946"/>
      <c r="AH946"/>
      <c r="AI946"/>
    </row>
    <row r="947" spans="1:35" x14ac:dyDescent="0.25">
      <c r="A947" t="s">
        <v>391</v>
      </c>
      <c r="B947" t="s">
        <v>18</v>
      </c>
      <c r="C947" t="s">
        <v>972</v>
      </c>
      <c r="D947" t="s">
        <v>1069</v>
      </c>
      <c r="E947">
        <v>8314781</v>
      </c>
      <c r="F947" t="s">
        <v>468</v>
      </c>
      <c r="G947" t="s">
        <v>29</v>
      </c>
      <c r="H947" t="s">
        <v>30</v>
      </c>
      <c r="I947" s="1">
        <v>44663</v>
      </c>
      <c r="J947" s="1">
        <v>44662</v>
      </c>
      <c r="K947" s="11">
        <f>+Excel_519CONDOR[[#This Row],[Fx.r]]</f>
        <v>44662</v>
      </c>
      <c r="L947" s="1">
        <v>44663</v>
      </c>
      <c r="M947" s="1"/>
      <c r="N947" s="1">
        <v>44678</v>
      </c>
      <c r="O947" s="1">
        <v>44679</v>
      </c>
      <c r="P947" s="1" t="s">
        <v>24</v>
      </c>
      <c r="Q947" t="s">
        <v>25</v>
      </c>
      <c r="R947" t="s">
        <v>24</v>
      </c>
      <c r="S947" t="s">
        <v>25</v>
      </c>
      <c r="T947" s="5">
        <v>0</v>
      </c>
      <c r="U947" s="5">
        <v>0</v>
      </c>
      <c r="V947" s="5">
        <v>0</v>
      </c>
      <c r="W947" s="5">
        <v>0</v>
      </c>
      <c r="X947" s="6">
        <f>+Excel_519CONDOR[[#This Row],[Ptos.Total]]-Excel_519CONDOR[[#This Row],[Ptos.PO]]</f>
        <v>-1.338876</v>
      </c>
      <c r="Y947" s="6">
        <v>1.338876</v>
      </c>
      <c r="Z947" s="6">
        <v>1.338876</v>
      </c>
      <c r="AA947" s="5">
        <f>+Excel_519CONDOR[[#This Row],[Ptos.Total]]-Excel_519CONDOR[[#This Row],[Ptos.Nilo]]</f>
        <v>-1.338876</v>
      </c>
      <c r="AB947"/>
      <c r="AC947"/>
      <c r="AD947"/>
      <c r="AE947"/>
      <c r="AF947"/>
      <c r="AG947"/>
      <c r="AH947"/>
      <c r="AI947"/>
    </row>
    <row r="948" spans="1:35" x14ac:dyDescent="0.25">
      <c r="A948" t="s">
        <v>391</v>
      </c>
      <c r="B948" t="s">
        <v>18</v>
      </c>
      <c r="C948" t="s">
        <v>972</v>
      </c>
      <c r="D948" t="s">
        <v>1070</v>
      </c>
      <c r="E948">
        <v>8333416</v>
      </c>
      <c r="F948" t="s">
        <v>83</v>
      </c>
      <c r="G948" t="s">
        <v>22</v>
      </c>
      <c r="H948" t="s">
        <v>23</v>
      </c>
      <c r="I948" s="1">
        <v>44665</v>
      </c>
      <c r="J948" s="1">
        <v>44725</v>
      </c>
      <c r="K948" s="11">
        <f>+Excel_519CONDOR[[#This Row],[Fx.r]]</f>
        <v>44725</v>
      </c>
      <c r="L948" s="1">
        <v>44665</v>
      </c>
      <c r="M948" s="1"/>
      <c r="N948" s="1">
        <v>44744</v>
      </c>
      <c r="O948" s="1">
        <v>44753</v>
      </c>
      <c r="P948" s="1" t="s">
        <v>24</v>
      </c>
      <c r="Q948" t="s">
        <v>24</v>
      </c>
      <c r="R948" t="s">
        <v>25</v>
      </c>
      <c r="S948" t="s">
        <v>3662</v>
      </c>
      <c r="T948" s="5">
        <v>15.252099812030792</v>
      </c>
      <c r="U948" s="5">
        <v>0</v>
      </c>
      <c r="V948" s="5">
        <v>12.223515661359967</v>
      </c>
      <c r="W948" s="5">
        <v>27.475615473390761</v>
      </c>
      <c r="X948" s="6">
        <f>+Excel_519CONDOR[[#This Row],[Ptos.Total]]-Excel_519CONDOR[[#This Row],[Ptos.PO]]</f>
        <v>-10.59533981540924</v>
      </c>
      <c r="Y948" s="6">
        <v>38.0709552888</v>
      </c>
      <c r="Z948" s="6">
        <v>38.070894999999993</v>
      </c>
      <c r="AA948" s="5">
        <f>+Excel_519CONDOR[[#This Row],[Ptos.Total]]-Excel_519CONDOR[[#This Row],[Ptos.Nilo]]</f>
        <v>-10.595279526609232</v>
      </c>
      <c r="AB948"/>
      <c r="AC948"/>
      <c r="AD948"/>
      <c r="AE948"/>
      <c r="AF948"/>
      <c r="AG948"/>
      <c r="AH948"/>
      <c r="AI948"/>
    </row>
    <row r="949" spans="1:35" x14ac:dyDescent="0.25">
      <c r="A949" t="s">
        <v>391</v>
      </c>
      <c r="B949" t="s">
        <v>18</v>
      </c>
      <c r="C949" t="s">
        <v>972</v>
      </c>
      <c r="D949" t="s">
        <v>1071</v>
      </c>
      <c r="E949">
        <v>8314779</v>
      </c>
      <c r="F949" t="s">
        <v>83</v>
      </c>
      <c r="G949" t="s">
        <v>22</v>
      </c>
      <c r="H949" t="s">
        <v>23</v>
      </c>
      <c r="I949" s="1">
        <v>44664</v>
      </c>
      <c r="J949" s="1">
        <v>44665</v>
      </c>
      <c r="K949" s="11">
        <f>+Excel_519CONDOR[[#This Row],[Fx.r]]</f>
        <v>44665</v>
      </c>
      <c r="L949" s="1">
        <v>44664</v>
      </c>
      <c r="M949" s="1"/>
      <c r="N949" s="1">
        <v>44700</v>
      </c>
      <c r="O949" s="1">
        <v>44726</v>
      </c>
      <c r="P949" s="1" t="s">
        <v>24</v>
      </c>
      <c r="Q949" t="s">
        <v>25</v>
      </c>
      <c r="R949" t="s">
        <v>24</v>
      </c>
      <c r="S949" t="s">
        <v>3664</v>
      </c>
      <c r="T949" s="5">
        <v>27.836699485778809</v>
      </c>
      <c r="U949" s="5">
        <v>0</v>
      </c>
      <c r="V949" s="5">
        <v>0</v>
      </c>
      <c r="W949" s="5">
        <v>27.836699485778809</v>
      </c>
      <c r="X949" s="6">
        <f>+Excel_519CONDOR[[#This Row],[Ptos.Total]]-Excel_519CONDOR[[#This Row],[Ptos.PO]]</f>
        <v>-27.31752240902118</v>
      </c>
      <c r="Y949" s="6">
        <v>55.154221894799988</v>
      </c>
      <c r="Z949" s="6">
        <v>55.154269999999997</v>
      </c>
      <c r="AA949" s="5">
        <f>+Excel_519CONDOR[[#This Row],[Ptos.Total]]-Excel_519CONDOR[[#This Row],[Ptos.Nilo]]</f>
        <v>-27.317570514221188</v>
      </c>
      <c r="AB949"/>
      <c r="AC949"/>
      <c r="AD949"/>
      <c r="AE949"/>
      <c r="AF949"/>
      <c r="AG949"/>
      <c r="AH949"/>
      <c r="AI949"/>
    </row>
    <row r="950" spans="1:35" x14ac:dyDescent="0.25">
      <c r="A950" t="s">
        <v>391</v>
      </c>
      <c r="B950" t="s">
        <v>18</v>
      </c>
      <c r="C950" t="s">
        <v>972</v>
      </c>
      <c r="D950" t="s">
        <v>1072</v>
      </c>
      <c r="E950">
        <v>8314776</v>
      </c>
      <c r="F950" t="s">
        <v>83</v>
      </c>
      <c r="G950" t="s">
        <v>22</v>
      </c>
      <c r="H950" t="s">
        <v>23</v>
      </c>
      <c r="I950" s="1">
        <v>44666</v>
      </c>
      <c r="J950" s="1">
        <v>44673</v>
      </c>
      <c r="K950" s="11">
        <f>+Excel_519CONDOR[[#This Row],[Fx.r]]</f>
        <v>44673</v>
      </c>
      <c r="L950" s="1">
        <v>44677</v>
      </c>
      <c r="M950" s="1"/>
      <c r="N950" s="1">
        <v>44723</v>
      </c>
      <c r="O950" s="1">
        <v>44764</v>
      </c>
      <c r="P950" s="1" t="s">
        <v>24</v>
      </c>
      <c r="Q950" t="s">
        <v>25</v>
      </c>
      <c r="R950" t="s">
        <v>24</v>
      </c>
      <c r="S950" t="s">
        <v>3664</v>
      </c>
      <c r="T950" s="5">
        <v>9.4972999691963196</v>
      </c>
      <c r="U950" s="5">
        <v>4.5639998912811279</v>
      </c>
      <c r="V950" s="5">
        <v>10.59649776119408</v>
      </c>
      <c r="W950" s="5">
        <v>24.657797621671527</v>
      </c>
      <c r="X950" s="6">
        <f>+Excel_519CONDOR[[#This Row],[Ptos.Total]]-Excel_519CONDOR[[#This Row],[Ptos.PO]]</f>
        <v>-2.6356947883284754</v>
      </c>
      <c r="Y950" s="6">
        <v>27.293492410000002</v>
      </c>
      <c r="Z950" s="6">
        <v>27.293510999999999</v>
      </c>
      <c r="AA950" s="5">
        <f>+Excel_519CONDOR[[#This Row],[Ptos.Total]]-Excel_519CONDOR[[#This Row],[Ptos.Nilo]]</f>
        <v>-2.6357133783284716</v>
      </c>
      <c r="AB950"/>
      <c r="AC950"/>
      <c r="AD950"/>
      <c r="AE950"/>
      <c r="AF950"/>
      <c r="AG950"/>
      <c r="AH950"/>
      <c r="AI950"/>
    </row>
    <row r="951" spans="1:35" x14ac:dyDescent="0.25">
      <c r="A951" t="s">
        <v>391</v>
      </c>
      <c r="B951" t="s">
        <v>103</v>
      </c>
      <c r="C951" t="s">
        <v>392</v>
      </c>
      <c r="D951" t="s">
        <v>1073</v>
      </c>
      <c r="E951">
        <v>1990319</v>
      </c>
      <c r="F951" t="s">
        <v>1074</v>
      </c>
      <c r="G951" t="s">
        <v>22</v>
      </c>
      <c r="H951" t="s">
        <v>23</v>
      </c>
      <c r="I951" s="1"/>
      <c r="J951" s="1">
        <v>45273</v>
      </c>
      <c r="K951" s="11">
        <f>+Excel_519CONDOR[[#This Row],[Fx.r]]</f>
        <v>45273</v>
      </c>
      <c r="L951" s="1">
        <v>45273</v>
      </c>
      <c r="M951" s="1"/>
      <c r="N951" s="1">
        <v>45468</v>
      </c>
      <c r="O951" s="1">
        <v>45492</v>
      </c>
      <c r="P951" s="1" t="s">
        <v>24</v>
      </c>
      <c r="Q951" t="s">
        <v>24</v>
      </c>
      <c r="R951" t="s">
        <v>25</v>
      </c>
      <c r="S951" t="s">
        <v>3631</v>
      </c>
      <c r="T951" s="5">
        <v>1143.4363941685915</v>
      </c>
      <c r="U951" s="5">
        <v>0</v>
      </c>
      <c r="V951" s="5">
        <v>0</v>
      </c>
      <c r="W951" s="5">
        <v>1143.4363941685915</v>
      </c>
      <c r="X951" s="6">
        <f>+Excel_519CONDOR[[#This Row],[Ptos.Total]]-Excel_519CONDOR[[#This Row],[Ptos.PO]]</f>
        <v>-1168.6379418314086</v>
      </c>
      <c r="Y951" s="6">
        <v>2312.0743360000001</v>
      </c>
      <c r="Z951" s="6">
        <v>2312.0743359999997</v>
      </c>
      <c r="AA951" s="5">
        <f>+Excel_519CONDOR[[#This Row],[Ptos.Total]]-Excel_519CONDOR[[#This Row],[Ptos.Nilo]]</f>
        <v>-1168.6379418314082</v>
      </c>
      <c r="AB951"/>
      <c r="AC951"/>
      <c r="AD951"/>
      <c r="AE951"/>
      <c r="AF951"/>
      <c r="AG951"/>
      <c r="AH951"/>
      <c r="AI951"/>
    </row>
    <row r="952" spans="1:35" x14ac:dyDescent="0.25">
      <c r="A952" t="s">
        <v>391</v>
      </c>
      <c r="B952" t="s">
        <v>108</v>
      </c>
      <c r="C952" t="s">
        <v>972</v>
      </c>
      <c r="D952" t="s">
        <v>1075</v>
      </c>
      <c r="E952">
        <v>8337798</v>
      </c>
      <c r="F952" t="s">
        <v>88</v>
      </c>
      <c r="G952" t="s">
        <v>22</v>
      </c>
      <c r="H952" t="s">
        <v>23</v>
      </c>
      <c r="I952" s="1"/>
      <c r="J952" s="1">
        <v>44676</v>
      </c>
      <c r="K952" s="11">
        <f>+Excel_519CONDOR[[#This Row],[Fx.r]]</f>
        <v>44676</v>
      </c>
      <c r="L952" s="1">
        <v>44677</v>
      </c>
      <c r="M952" s="1"/>
      <c r="N952" s="1">
        <v>44713</v>
      </c>
      <c r="O952" s="1">
        <v>44719</v>
      </c>
      <c r="P952" s="1" t="s">
        <v>24</v>
      </c>
      <c r="Q952" t="s">
        <v>25</v>
      </c>
      <c r="R952" t="s">
        <v>24</v>
      </c>
      <c r="S952" t="s">
        <v>3668</v>
      </c>
      <c r="T952" s="5">
        <v>4.4000000804662704</v>
      </c>
      <c r="U952" s="5">
        <v>0</v>
      </c>
      <c r="V952" s="5">
        <v>9.9892197550240169</v>
      </c>
      <c r="W952" s="5">
        <v>14.389219835490287</v>
      </c>
      <c r="X952" s="6">
        <f>+Excel_519CONDOR[[#This Row],[Ptos.Total]]-Excel_519CONDOR[[#This Row],[Ptos.PO]]</f>
        <v>6.4776798354902869</v>
      </c>
      <c r="Y952" s="6">
        <v>7.9115400000000005</v>
      </c>
      <c r="Z952" s="6">
        <v>7.9115400000000005</v>
      </c>
      <c r="AA952" s="5">
        <f>+Excel_519CONDOR[[#This Row],[Ptos.Total]]-Excel_519CONDOR[[#This Row],[Ptos.Nilo]]</f>
        <v>6.4776798354902869</v>
      </c>
      <c r="AB952"/>
      <c r="AC952"/>
      <c r="AD952"/>
      <c r="AE952"/>
      <c r="AF952"/>
      <c r="AG952"/>
      <c r="AH952"/>
      <c r="AI952"/>
    </row>
    <row r="953" spans="1:35" x14ac:dyDescent="0.25">
      <c r="A953" t="s">
        <v>391</v>
      </c>
      <c r="B953" t="s">
        <v>1006</v>
      </c>
      <c r="C953" t="s">
        <v>972</v>
      </c>
      <c r="D953" t="s">
        <v>1076</v>
      </c>
      <c r="E953">
        <v>8337790</v>
      </c>
      <c r="F953" t="s">
        <v>83</v>
      </c>
      <c r="G953" t="s">
        <v>22</v>
      </c>
      <c r="H953" t="s">
        <v>23</v>
      </c>
      <c r="I953" s="1">
        <v>44677</v>
      </c>
      <c r="J953" s="1">
        <v>44677</v>
      </c>
      <c r="K953" s="11">
        <f>+Excel_519CONDOR[[#This Row],[Fx.r]]</f>
        <v>44677</v>
      </c>
      <c r="L953" s="1">
        <v>44678</v>
      </c>
      <c r="M953" s="1"/>
      <c r="N953" s="1">
        <v>44750</v>
      </c>
      <c r="O953" s="1">
        <v>44755</v>
      </c>
      <c r="P953" s="1" t="s">
        <v>24</v>
      </c>
      <c r="Q953" t="s">
        <v>24</v>
      </c>
      <c r="R953" t="s">
        <v>24</v>
      </c>
      <c r="S953" t="s">
        <v>3664</v>
      </c>
      <c r="T953" s="5">
        <v>36.335800468921661</v>
      </c>
      <c r="U953" s="5">
        <v>4.5639998912811279</v>
      </c>
      <c r="V953" s="5">
        <v>12.934289802408067</v>
      </c>
      <c r="W953" s="5">
        <v>53.834090162610856</v>
      </c>
      <c r="X953" s="6">
        <f>+Excel_519CONDOR[[#This Row],[Ptos.Total]]-Excel_519CONDOR[[#This Row],[Ptos.PO]]</f>
        <v>-17.773045517389157</v>
      </c>
      <c r="Y953" s="6">
        <v>71.607135680000013</v>
      </c>
      <c r="Z953" s="6">
        <v>71.607169999999996</v>
      </c>
      <c r="AA953" s="5">
        <f>+Excel_519CONDOR[[#This Row],[Ptos.Total]]-Excel_519CONDOR[[#This Row],[Ptos.Nilo]]</f>
        <v>-17.77307983738914</v>
      </c>
      <c r="AB953"/>
      <c r="AC953"/>
      <c r="AD953"/>
      <c r="AE953"/>
      <c r="AF953"/>
      <c r="AG953"/>
      <c r="AH953"/>
      <c r="AI953"/>
    </row>
    <row r="954" spans="1:35" x14ac:dyDescent="0.25">
      <c r="A954" t="s">
        <v>391</v>
      </c>
      <c r="B954" t="s">
        <v>1006</v>
      </c>
      <c r="C954" t="s">
        <v>972</v>
      </c>
      <c r="D954" t="s">
        <v>1077</v>
      </c>
      <c r="E954">
        <v>8337792</v>
      </c>
      <c r="F954" t="s">
        <v>1002</v>
      </c>
      <c r="G954" t="s">
        <v>70</v>
      </c>
      <c r="H954" t="s">
        <v>71</v>
      </c>
      <c r="I954" s="1">
        <v>44677</v>
      </c>
      <c r="J954" s="1">
        <v>44677</v>
      </c>
      <c r="K954" s="11">
        <f>+Excel_519CONDOR[[#This Row],[Fx.r]]</f>
        <v>44677</v>
      </c>
      <c r="L954" s="1">
        <v>44678</v>
      </c>
      <c r="M954" s="1"/>
      <c r="N954" s="1">
        <v>45169</v>
      </c>
      <c r="O954" s="1">
        <v>45196</v>
      </c>
      <c r="P954" s="1" t="s">
        <v>24</v>
      </c>
      <c r="Q954" t="s">
        <v>25</v>
      </c>
      <c r="R954" t="s">
        <v>24</v>
      </c>
      <c r="S954" t="s">
        <v>25</v>
      </c>
      <c r="T954" s="5">
        <v>17.091500163078308</v>
      </c>
      <c r="U954" s="5">
        <v>4.5639998912811279</v>
      </c>
      <c r="V954" s="5">
        <v>11.470125707044989</v>
      </c>
      <c r="W954" s="5">
        <v>33.125625761404422</v>
      </c>
      <c r="X954" s="6">
        <f>+Excel_519CONDOR[[#This Row],[Ptos.Total]]-Excel_519CONDOR[[#This Row],[Ptos.PO]]</f>
        <v>26.243245761404424</v>
      </c>
      <c r="Y954" s="6">
        <v>6.8823799999999995</v>
      </c>
      <c r="Z954" s="6">
        <v>6.8823800000000004</v>
      </c>
      <c r="AA954" s="5">
        <f>+Excel_519CONDOR[[#This Row],[Ptos.Total]]-Excel_519CONDOR[[#This Row],[Ptos.Nilo]]</f>
        <v>26.24324576140442</v>
      </c>
      <c r="AB954"/>
      <c r="AC954"/>
      <c r="AD954"/>
      <c r="AE954"/>
      <c r="AF954"/>
      <c r="AG954"/>
      <c r="AH954"/>
      <c r="AI954"/>
    </row>
    <row r="955" spans="1:35" x14ac:dyDescent="0.25">
      <c r="A955" t="s">
        <v>391</v>
      </c>
      <c r="B955" t="s">
        <v>18</v>
      </c>
      <c r="C955" t="s">
        <v>972</v>
      </c>
      <c r="D955" t="s">
        <v>1078</v>
      </c>
      <c r="E955">
        <v>8338613</v>
      </c>
      <c r="F955" t="s">
        <v>83</v>
      </c>
      <c r="G955" t="s">
        <v>22</v>
      </c>
      <c r="H955" t="s">
        <v>23</v>
      </c>
      <c r="I955" s="1">
        <v>44679</v>
      </c>
      <c r="J955" s="1">
        <v>44679</v>
      </c>
      <c r="K955" s="11">
        <f>+Excel_519CONDOR[[#This Row],[Fx.r]]</f>
        <v>44679</v>
      </c>
      <c r="L955" s="1">
        <v>44679</v>
      </c>
      <c r="M955" s="1"/>
      <c r="N955" s="1">
        <v>44744</v>
      </c>
      <c r="O955" s="1">
        <v>44851</v>
      </c>
      <c r="P955" s="1" t="s">
        <v>24</v>
      </c>
      <c r="Q955" t="s">
        <v>24</v>
      </c>
      <c r="R955" t="s">
        <v>25</v>
      </c>
      <c r="S955" t="s">
        <v>3665</v>
      </c>
      <c r="T955" s="5">
        <v>11.91759991645813</v>
      </c>
      <c r="U955" s="5">
        <v>0</v>
      </c>
      <c r="V955" s="5">
        <v>10.728911740848899</v>
      </c>
      <c r="W955" s="5">
        <v>22.64651165730703</v>
      </c>
      <c r="X955" s="6">
        <f>+Excel_519CONDOR[[#This Row],[Ptos.Total]]-Excel_519CONDOR[[#This Row],[Ptos.PO]]</f>
        <v>-4.3749596642929731</v>
      </c>
      <c r="Y955" s="6">
        <v>27.021471321600004</v>
      </c>
      <c r="Z955" s="6">
        <v>27.021464000000005</v>
      </c>
      <c r="AA955" s="5">
        <f>+Excel_519CONDOR[[#This Row],[Ptos.Total]]-Excel_519CONDOR[[#This Row],[Ptos.Nilo]]</f>
        <v>-4.3749523426929748</v>
      </c>
      <c r="AB955"/>
      <c r="AC955"/>
      <c r="AD955"/>
      <c r="AE955"/>
      <c r="AF955"/>
      <c r="AG955"/>
      <c r="AH955"/>
      <c r="AI955"/>
    </row>
    <row r="956" spans="1:35" x14ac:dyDescent="0.25">
      <c r="A956" t="s">
        <v>391</v>
      </c>
      <c r="B956" t="s">
        <v>18</v>
      </c>
      <c r="C956" t="s">
        <v>972</v>
      </c>
      <c r="D956" t="s">
        <v>1079</v>
      </c>
      <c r="E956">
        <v>8338170</v>
      </c>
      <c r="F956" t="s">
        <v>1002</v>
      </c>
      <c r="G956" t="s">
        <v>70</v>
      </c>
      <c r="H956" t="s">
        <v>71</v>
      </c>
      <c r="I956" s="1">
        <v>44683</v>
      </c>
      <c r="J956" s="1">
        <v>44683</v>
      </c>
      <c r="K956" s="11">
        <f>+Excel_519CONDOR[[#This Row],[Fx.r]]</f>
        <v>44683</v>
      </c>
      <c r="L956" s="1">
        <v>45271</v>
      </c>
      <c r="M956" s="1"/>
      <c r="N956" s="1">
        <v>45324</v>
      </c>
      <c r="O956" s="1">
        <v>45337</v>
      </c>
      <c r="P956" s="1" t="s">
        <v>24</v>
      </c>
      <c r="Q956" t="s">
        <v>24</v>
      </c>
      <c r="R956" t="s">
        <v>3667</v>
      </c>
      <c r="S956" t="s">
        <v>25</v>
      </c>
      <c r="T956" s="5">
        <v>25.240000277757645</v>
      </c>
      <c r="U956" s="5">
        <v>0</v>
      </c>
      <c r="V956" s="5">
        <v>13.642563671374381</v>
      </c>
      <c r="W956" s="5">
        <v>38.882563949132027</v>
      </c>
      <c r="X956" s="6">
        <f>+Excel_519CONDOR[[#This Row],[Ptos.Total]]-Excel_519CONDOR[[#This Row],[Ptos.PO]]</f>
        <v>31.231329949132029</v>
      </c>
      <c r="Y956" s="6">
        <v>7.6512339999999988</v>
      </c>
      <c r="Z956" s="6">
        <v>7.6512339999999996</v>
      </c>
      <c r="AA956" s="5">
        <f>+Excel_519CONDOR[[#This Row],[Ptos.Total]]-Excel_519CONDOR[[#This Row],[Ptos.Nilo]]</f>
        <v>31.231329949132029</v>
      </c>
      <c r="AB956"/>
      <c r="AC956"/>
      <c r="AD956"/>
      <c r="AE956"/>
      <c r="AF956"/>
      <c r="AG956"/>
      <c r="AH956"/>
      <c r="AI956"/>
    </row>
    <row r="957" spans="1:35" x14ac:dyDescent="0.25">
      <c r="A957" t="s">
        <v>391</v>
      </c>
      <c r="B957" t="s">
        <v>103</v>
      </c>
      <c r="C957" t="s">
        <v>392</v>
      </c>
      <c r="D957" t="s">
        <v>1080</v>
      </c>
      <c r="E957">
        <v>8341775</v>
      </c>
      <c r="F957" t="s">
        <v>1081</v>
      </c>
      <c r="G957" t="s">
        <v>22</v>
      </c>
      <c r="H957" t="s">
        <v>23</v>
      </c>
      <c r="I957" s="1">
        <v>44687</v>
      </c>
      <c r="J957" s="1">
        <v>44711</v>
      </c>
      <c r="K957" s="11">
        <f>+Excel_519CONDOR[[#This Row],[Fx.r]]</f>
        <v>44711</v>
      </c>
      <c r="L957" s="1">
        <v>44711</v>
      </c>
      <c r="M957" s="1"/>
      <c r="N957" s="1">
        <v>44775</v>
      </c>
      <c r="O957" s="1">
        <v>44804</v>
      </c>
      <c r="P957" s="1" t="s">
        <v>24</v>
      </c>
      <c r="Q957" t="s">
        <v>24</v>
      </c>
      <c r="R957" t="s">
        <v>25</v>
      </c>
      <c r="S957" t="s">
        <v>3646</v>
      </c>
      <c r="T957" s="5">
        <v>20.840399570763111</v>
      </c>
      <c r="U957" s="5">
        <v>0</v>
      </c>
      <c r="V957" s="5">
        <v>11.574382768605842</v>
      </c>
      <c r="W957" s="5">
        <v>32.414782339368955</v>
      </c>
      <c r="X957" s="6">
        <f>+Excel_519CONDOR[[#This Row],[Ptos.Total]]-Excel_519CONDOR[[#This Row],[Ptos.PO]]</f>
        <v>-8.4085496606310386</v>
      </c>
      <c r="Y957" s="6">
        <v>40.823331999999994</v>
      </c>
      <c r="Z957" s="6">
        <v>40.823331999999994</v>
      </c>
      <c r="AA957" s="5">
        <f>+Excel_519CONDOR[[#This Row],[Ptos.Total]]-Excel_519CONDOR[[#This Row],[Ptos.Nilo]]</f>
        <v>-8.4085496606310386</v>
      </c>
      <c r="AB957"/>
      <c r="AC957"/>
      <c r="AD957"/>
      <c r="AE957"/>
      <c r="AF957"/>
      <c r="AG957"/>
      <c r="AH957"/>
      <c r="AI957"/>
    </row>
    <row r="958" spans="1:35" x14ac:dyDescent="0.25">
      <c r="A958" t="s">
        <v>391</v>
      </c>
      <c r="B958" t="s">
        <v>18</v>
      </c>
      <c r="C958" t="s">
        <v>972</v>
      </c>
      <c r="D958" t="s">
        <v>1082</v>
      </c>
      <c r="E958">
        <v>8345573</v>
      </c>
      <c r="F958" t="s">
        <v>83</v>
      </c>
      <c r="G958" t="s">
        <v>22</v>
      </c>
      <c r="H958" t="s">
        <v>23</v>
      </c>
      <c r="I958" s="1">
        <v>44698</v>
      </c>
      <c r="J958" s="1">
        <v>44698</v>
      </c>
      <c r="K958" s="11">
        <f>+Excel_519CONDOR[[#This Row],[Fx.r]]</f>
        <v>44698</v>
      </c>
      <c r="L958" s="1">
        <v>44700</v>
      </c>
      <c r="M958" s="1"/>
      <c r="N958" s="1">
        <v>44771</v>
      </c>
      <c r="O958" s="1">
        <v>44805</v>
      </c>
      <c r="P958" s="1" t="s">
        <v>24</v>
      </c>
      <c r="Q958" t="s">
        <v>25</v>
      </c>
      <c r="R958" t="s">
        <v>24</v>
      </c>
      <c r="S958" t="s">
        <v>3653</v>
      </c>
      <c r="T958" s="5">
        <v>79.280498445034027</v>
      </c>
      <c r="U958" s="5">
        <v>4.5639998912811279</v>
      </c>
      <c r="V958" s="5">
        <v>16.202023335362441</v>
      </c>
      <c r="W958" s="5">
        <v>100.0465216716776</v>
      </c>
      <c r="X958" s="6">
        <f>+Excel_519CONDOR[[#This Row],[Ptos.Total]]-Excel_519CONDOR[[#This Row],[Ptos.PO]]</f>
        <v>3.3989348414775833</v>
      </c>
      <c r="Y958" s="6">
        <v>96.647586830200012</v>
      </c>
      <c r="Z958" s="6">
        <v>96.647527999999994</v>
      </c>
      <c r="AA958" s="5">
        <f>+Excel_519CONDOR[[#This Row],[Ptos.Total]]-Excel_519CONDOR[[#This Row],[Ptos.Nilo]]</f>
        <v>3.3989936716776015</v>
      </c>
      <c r="AB958"/>
      <c r="AC958"/>
      <c r="AD958"/>
      <c r="AE958"/>
      <c r="AF958"/>
      <c r="AG958"/>
      <c r="AH958"/>
      <c r="AI958"/>
    </row>
    <row r="959" spans="1:35" x14ac:dyDescent="0.25">
      <c r="A959" t="s">
        <v>391</v>
      </c>
      <c r="B959" t="s">
        <v>18</v>
      </c>
      <c r="C959" t="s">
        <v>972</v>
      </c>
      <c r="D959" t="s">
        <v>1083</v>
      </c>
      <c r="E959">
        <v>8345978</v>
      </c>
      <c r="F959" t="s">
        <v>88</v>
      </c>
      <c r="G959" t="s">
        <v>22</v>
      </c>
      <c r="H959" t="s">
        <v>23</v>
      </c>
      <c r="I959" s="1">
        <v>44743</v>
      </c>
      <c r="J959" s="1">
        <v>44743</v>
      </c>
      <c r="K959" s="11">
        <f>+Excel_519CONDOR[[#This Row],[Fx.r]]</f>
        <v>44743</v>
      </c>
      <c r="L959" s="1">
        <v>44743</v>
      </c>
      <c r="M959" s="1"/>
      <c r="N959" s="1">
        <v>44755</v>
      </c>
      <c r="O959" s="1">
        <v>44756</v>
      </c>
      <c r="P959" s="1" t="s">
        <v>24</v>
      </c>
      <c r="Q959" t="s">
        <v>25</v>
      </c>
      <c r="R959" t="s">
        <v>24</v>
      </c>
      <c r="S959" t="s">
        <v>25</v>
      </c>
      <c r="T959" s="5">
        <v>0</v>
      </c>
      <c r="U959" s="5">
        <v>0</v>
      </c>
      <c r="V959" s="5">
        <v>0.43999999761581421</v>
      </c>
      <c r="W959" s="5">
        <v>0.43999999761581421</v>
      </c>
      <c r="X959" s="6">
        <f>+Excel_519CONDOR[[#This Row],[Ptos.Total]]-Excel_519CONDOR[[#This Row],[Ptos.PO]]</f>
        <v>-6.292002384185813E-3</v>
      </c>
      <c r="Y959" s="6">
        <v>0.44629200000000002</v>
      </c>
      <c r="Z959" s="6">
        <v>0.44629200000000002</v>
      </c>
      <c r="AA959" s="5">
        <f>+Excel_519CONDOR[[#This Row],[Ptos.Total]]-Excel_519CONDOR[[#This Row],[Ptos.Nilo]]</f>
        <v>-6.292002384185813E-3</v>
      </c>
      <c r="AB959"/>
      <c r="AC959"/>
      <c r="AD959"/>
      <c r="AE959"/>
      <c r="AF959"/>
      <c r="AG959"/>
      <c r="AH959"/>
      <c r="AI959"/>
    </row>
    <row r="960" spans="1:35" x14ac:dyDescent="0.25">
      <c r="A960" t="s">
        <v>391</v>
      </c>
      <c r="B960" t="s">
        <v>18</v>
      </c>
      <c r="C960" t="s">
        <v>972</v>
      </c>
      <c r="D960" t="s">
        <v>1084</v>
      </c>
      <c r="E960">
        <v>8346184</v>
      </c>
      <c r="F960" t="s">
        <v>83</v>
      </c>
      <c r="G960" t="s">
        <v>22</v>
      </c>
      <c r="H960" t="s">
        <v>23</v>
      </c>
      <c r="I960" s="1">
        <v>44743</v>
      </c>
      <c r="J960" s="1">
        <v>44783</v>
      </c>
      <c r="K960" s="11">
        <f>+Excel_519CONDOR[[#This Row],[Fx.r]]</f>
        <v>44783</v>
      </c>
      <c r="L960" s="1">
        <v>44746</v>
      </c>
      <c r="M960" s="1"/>
      <c r="N960" s="1">
        <v>44831</v>
      </c>
      <c r="O960" s="1">
        <v>44833</v>
      </c>
      <c r="P960" s="1" t="s">
        <v>24</v>
      </c>
      <c r="Q960" t="s">
        <v>25</v>
      </c>
      <c r="R960" t="s">
        <v>24</v>
      </c>
      <c r="S960" t="s">
        <v>3664</v>
      </c>
      <c r="T960" s="5">
        <v>19.891100108623505</v>
      </c>
      <c r="U960" s="5">
        <v>4.5639998912811279</v>
      </c>
      <c r="V960" s="5">
        <v>11.716689684176297</v>
      </c>
      <c r="W960" s="5">
        <v>36.171789684080927</v>
      </c>
      <c r="X960" s="6">
        <f>+Excel_519CONDOR[[#This Row],[Ptos.Total]]-Excel_519CONDOR[[#This Row],[Ptos.PO]]</f>
        <v>2.8523305413809226</v>
      </c>
      <c r="Y960" s="6">
        <v>33.319459142700005</v>
      </c>
      <c r="Z960" s="6">
        <v>33.319444999999995</v>
      </c>
      <c r="AA960" s="5">
        <f>+Excel_519CONDOR[[#This Row],[Ptos.Total]]-Excel_519CONDOR[[#This Row],[Ptos.Nilo]]</f>
        <v>2.8523446840809328</v>
      </c>
      <c r="AB960"/>
      <c r="AC960"/>
      <c r="AD960"/>
      <c r="AE960"/>
      <c r="AF960"/>
      <c r="AG960"/>
      <c r="AH960"/>
      <c r="AI960"/>
    </row>
    <row r="961" spans="1:35" x14ac:dyDescent="0.25">
      <c r="A961" t="s">
        <v>391</v>
      </c>
      <c r="B961" t="s">
        <v>18</v>
      </c>
      <c r="C961" t="s">
        <v>972</v>
      </c>
      <c r="D961" t="s">
        <v>1085</v>
      </c>
      <c r="E961">
        <v>8346191</v>
      </c>
      <c r="F961" t="s">
        <v>1086</v>
      </c>
      <c r="G961" t="s">
        <v>70</v>
      </c>
      <c r="H961" t="s">
        <v>71</v>
      </c>
      <c r="I961" s="1">
        <v>44732</v>
      </c>
      <c r="J961" s="1">
        <v>44732</v>
      </c>
      <c r="K961" s="11">
        <f>+Excel_519CONDOR[[#This Row],[Fx.r]]</f>
        <v>44732</v>
      </c>
      <c r="M961" s="1"/>
      <c r="N961" s="1">
        <v>45089</v>
      </c>
      <c r="O961" s="1">
        <v>45089</v>
      </c>
      <c r="P961" s="1" t="s">
        <v>24</v>
      </c>
      <c r="Q961" t="s">
        <v>25</v>
      </c>
      <c r="R961" t="s">
        <v>24</v>
      </c>
      <c r="S961" t="s">
        <v>25</v>
      </c>
      <c r="T961" s="5">
        <v>13.186199992895126</v>
      </c>
      <c r="U961" s="5">
        <v>4.5639998912811279</v>
      </c>
      <c r="V961" s="5">
        <v>11.403918789792193</v>
      </c>
      <c r="W961" s="5">
        <v>29.154118673968448</v>
      </c>
      <c r="X961" s="6">
        <f>+Excel_519CONDOR[[#This Row],[Ptos.Total]]-Excel_519CONDOR[[#This Row],[Ptos.PO]]</f>
        <v>22.214230401868448</v>
      </c>
      <c r="Y961" s="6">
        <v>6.9398882721000001</v>
      </c>
      <c r="Z961" s="6">
        <v>6.9398589999999993</v>
      </c>
      <c r="AA961" s="5">
        <f>+Excel_519CONDOR[[#This Row],[Ptos.Total]]-Excel_519CONDOR[[#This Row],[Ptos.Nilo]]</f>
        <v>22.214259673968449</v>
      </c>
      <c r="AB961"/>
      <c r="AC961"/>
      <c r="AD961"/>
      <c r="AE961"/>
      <c r="AF961"/>
      <c r="AG961"/>
      <c r="AH961"/>
      <c r="AI961"/>
    </row>
    <row r="962" spans="1:35" x14ac:dyDescent="0.25">
      <c r="A962" t="s">
        <v>391</v>
      </c>
      <c r="B962" t="s">
        <v>18</v>
      </c>
      <c r="C962" t="s">
        <v>972</v>
      </c>
      <c r="D962" t="s">
        <v>1087</v>
      </c>
      <c r="E962">
        <v>8346198</v>
      </c>
      <c r="F962" t="s">
        <v>438</v>
      </c>
      <c r="G962" t="s">
        <v>70</v>
      </c>
      <c r="H962" t="s">
        <v>71</v>
      </c>
      <c r="I962" s="1">
        <v>44741</v>
      </c>
      <c r="J962" s="1">
        <v>44741</v>
      </c>
      <c r="K962" s="11">
        <f>+Excel_519CONDOR[[#This Row],[Fx.r]]</f>
        <v>44741</v>
      </c>
      <c r="L962" s="1">
        <v>44742</v>
      </c>
      <c r="M962" s="1"/>
      <c r="N962" s="1">
        <v>44803</v>
      </c>
      <c r="O962" s="1">
        <v>44841</v>
      </c>
      <c r="P962" s="1" t="s">
        <v>24</v>
      </c>
      <c r="Q962" t="s">
        <v>25</v>
      </c>
      <c r="R962" t="s">
        <v>24</v>
      </c>
      <c r="S962" t="s">
        <v>25</v>
      </c>
      <c r="T962" s="5">
        <v>9.1614001095294952</v>
      </c>
      <c r="U962" s="5">
        <v>4.5639998912811279</v>
      </c>
      <c r="V962" s="5">
        <v>10.866652697162078</v>
      </c>
      <c r="W962" s="5">
        <v>24.592052697972701</v>
      </c>
      <c r="X962" s="6">
        <f>+Excel_519CONDOR[[#This Row],[Ptos.Total]]-Excel_519CONDOR[[#This Row],[Ptos.PO]]</f>
        <v>18.071908697972702</v>
      </c>
      <c r="Y962" s="6">
        <v>6.5201440000000002</v>
      </c>
      <c r="Z962" s="6">
        <v>6.5201439999999993</v>
      </c>
      <c r="AA962" s="5">
        <f>+Excel_519CONDOR[[#This Row],[Ptos.Total]]-Excel_519CONDOR[[#This Row],[Ptos.Nilo]]</f>
        <v>18.071908697972702</v>
      </c>
      <c r="AB962"/>
      <c r="AC962"/>
      <c r="AD962"/>
      <c r="AE962"/>
      <c r="AF962"/>
      <c r="AG962"/>
      <c r="AH962"/>
      <c r="AI962"/>
    </row>
    <row r="963" spans="1:35" x14ac:dyDescent="0.25">
      <c r="A963" t="s">
        <v>391</v>
      </c>
      <c r="B963" t="s">
        <v>18</v>
      </c>
      <c r="C963" t="s">
        <v>972</v>
      </c>
      <c r="D963" t="s">
        <v>1088</v>
      </c>
      <c r="E963">
        <v>8346205</v>
      </c>
      <c r="F963" t="s">
        <v>438</v>
      </c>
      <c r="G963" t="s">
        <v>70</v>
      </c>
      <c r="H963" t="s">
        <v>71</v>
      </c>
      <c r="I963" s="1">
        <v>44743</v>
      </c>
      <c r="J963" s="1">
        <v>44742</v>
      </c>
      <c r="K963" s="11">
        <f>+Excel_519CONDOR[[#This Row],[Fx.r]]</f>
        <v>44742</v>
      </c>
      <c r="L963" s="1">
        <v>44743</v>
      </c>
      <c r="M963" s="1"/>
      <c r="N963" s="1">
        <v>44767</v>
      </c>
      <c r="O963" s="1">
        <v>44818</v>
      </c>
      <c r="P963" s="1" t="s">
        <v>24</v>
      </c>
      <c r="Q963" t="s">
        <v>25</v>
      </c>
      <c r="R963" t="s">
        <v>24</v>
      </c>
      <c r="S963" t="s">
        <v>25</v>
      </c>
      <c r="T963" s="5">
        <v>26.75009959936142</v>
      </c>
      <c r="U963" s="5">
        <v>4.5639998912811279</v>
      </c>
      <c r="V963" s="5">
        <v>12.204490661780552</v>
      </c>
      <c r="W963" s="5">
        <v>43.518590152423101</v>
      </c>
      <c r="X963" s="6">
        <f>+Excel_519CONDOR[[#This Row],[Ptos.Total]]-Excel_519CONDOR[[#This Row],[Ptos.PO]]</f>
        <v>36.196224152423099</v>
      </c>
      <c r="Y963" s="6">
        <v>7.3223659999999997</v>
      </c>
      <c r="Z963" s="6">
        <v>7.3223659999999997</v>
      </c>
      <c r="AA963" s="5">
        <f>+Excel_519CONDOR[[#This Row],[Ptos.Total]]-Excel_519CONDOR[[#This Row],[Ptos.Nilo]]</f>
        <v>36.196224152423099</v>
      </c>
      <c r="AB963"/>
      <c r="AC963"/>
      <c r="AD963"/>
      <c r="AE963"/>
      <c r="AF963"/>
      <c r="AG963"/>
      <c r="AH963"/>
      <c r="AI963"/>
    </row>
    <row r="964" spans="1:35" x14ac:dyDescent="0.25">
      <c r="A964" t="s">
        <v>391</v>
      </c>
      <c r="B964" t="s">
        <v>18</v>
      </c>
      <c r="C964" t="s">
        <v>972</v>
      </c>
      <c r="D964" t="s">
        <v>1089</v>
      </c>
      <c r="E964">
        <v>8346211</v>
      </c>
      <c r="F964" t="s">
        <v>363</v>
      </c>
      <c r="G964" t="s">
        <v>22</v>
      </c>
      <c r="H964" t="s">
        <v>23</v>
      </c>
      <c r="I964" s="1">
        <v>44732</v>
      </c>
      <c r="J964" s="1">
        <v>44732</v>
      </c>
      <c r="K964" s="11">
        <f>+Excel_519CONDOR[[#This Row],[Fx.r]]</f>
        <v>44732</v>
      </c>
      <c r="L964" s="1">
        <v>44733</v>
      </c>
      <c r="M964" s="1"/>
      <c r="N964" s="1">
        <v>44973</v>
      </c>
      <c r="O964" s="1">
        <v>44974</v>
      </c>
      <c r="P964" s="1" t="s">
        <v>24</v>
      </c>
      <c r="Q964" t="s">
        <v>25</v>
      </c>
      <c r="R964" t="s">
        <v>24</v>
      </c>
      <c r="S964" t="s">
        <v>3653</v>
      </c>
      <c r="T964" s="5">
        <v>14.176799923181534</v>
      </c>
      <c r="U964" s="5">
        <v>4.5639998912811279</v>
      </c>
      <c r="V964" s="5">
        <v>11.247913706151456</v>
      </c>
      <c r="W964" s="5">
        <v>29.98871352061412</v>
      </c>
      <c r="X964" s="6">
        <f>+Excel_519CONDOR[[#This Row],[Ptos.Total]]-Excel_519CONDOR[[#This Row],[Ptos.PO]]</f>
        <v>5.8530708891141181</v>
      </c>
      <c r="Y964" s="6">
        <v>24.135642631500001</v>
      </c>
      <c r="Z964" s="6">
        <v>24.135653999999995</v>
      </c>
      <c r="AA964" s="5">
        <f>+Excel_519CONDOR[[#This Row],[Ptos.Total]]-Excel_519CONDOR[[#This Row],[Ptos.Nilo]]</f>
        <v>5.8530595206141243</v>
      </c>
      <c r="AB964"/>
      <c r="AC964"/>
      <c r="AD964"/>
      <c r="AE964"/>
      <c r="AF964"/>
      <c r="AG964"/>
      <c r="AH964"/>
      <c r="AI964"/>
    </row>
    <row r="965" spans="1:35" x14ac:dyDescent="0.25">
      <c r="A965" t="s">
        <v>391</v>
      </c>
      <c r="B965" t="s">
        <v>18</v>
      </c>
      <c r="C965" t="s">
        <v>972</v>
      </c>
      <c r="D965" t="s">
        <v>1090</v>
      </c>
      <c r="E965">
        <v>8346216</v>
      </c>
      <c r="F965" t="s">
        <v>83</v>
      </c>
      <c r="G965" t="s">
        <v>22</v>
      </c>
      <c r="H965" t="s">
        <v>23</v>
      </c>
      <c r="I965" s="1">
        <v>44732</v>
      </c>
      <c r="J965" s="1">
        <v>44732</v>
      </c>
      <c r="K965" s="11">
        <f>+Excel_519CONDOR[[#This Row],[Fx.r]]</f>
        <v>44732</v>
      </c>
      <c r="L965" s="1">
        <v>44733</v>
      </c>
      <c r="M965" s="1"/>
      <c r="N965" s="1">
        <v>44744</v>
      </c>
      <c r="O965" s="1">
        <v>44750</v>
      </c>
      <c r="P965" s="1" t="s">
        <v>25</v>
      </c>
      <c r="Q965" t="s">
        <v>25</v>
      </c>
      <c r="R965" t="s">
        <v>24</v>
      </c>
      <c r="S965" t="s">
        <v>3664</v>
      </c>
      <c r="T965" s="5">
        <v>10.102400094270706</v>
      </c>
      <c r="U965" s="5">
        <v>4.5639998912811279</v>
      </c>
      <c r="V965" s="5">
        <v>10.938186736222461</v>
      </c>
      <c r="W965" s="5">
        <v>25.604586721774297</v>
      </c>
      <c r="X965" s="6">
        <f>+Excel_519CONDOR[[#This Row],[Ptos.Total]]-Excel_519CONDOR[[#This Row],[Ptos.PO]]</f>
        <v>3.3543612537742931</v>
      </c>
      <c r="Y965" s="6">
        <v>22.250225468000004</v>
      </c>
      <c r="Z965" s="6">
        <v>22.250185999999999</v>
      </c>
      <c r="AA965" s="5">
        <f>+Excel_519CONDOR[[#This Row],[Ptos.Total]]-Excel_519CONDOR[[#This Row],[Ptos.Nilo]]</f>
        <v>3.3544007217742973</v>
      </c>
      <c r="AB965"/>
      <c r="AC965"/>
      <c r="AD965"/>
      <c r="AE965"/>
      <c r="AF965"/>
      <c r="AG965"/>
      <c r="AH965"/>
      <c r="AI965"/>
    </row>
    <row r="966" spans="1:35" x14ac:dyDescent="0.25">
      <c r="A966" t="s">
        <v>391</v>
      </c>
      <c r="B966" t="s">
        <v>18</v>
      </c>
      <c r="C966" t="s">
        <v>972</v>
      </c>
      <c r="D966" t="s">
        <v>1091</v>
      </c>
      <c r="E966">
        <v>8346229</v>
      </c>
      <c r="F966" t="s">
        <v>83</v>
      </c>
      <c r="G966" t="s">
        <v>22</v>
      </c>
      <c r="H966" t="s">
        <v>23</v>
      </c>
      <c r="I966" s="1">
        <v>44783</v>
      </c>
      <c r="J966" s="1">
        <v>44783</v>
      </c>
      <c r="K966" s="11">
        <f>+Excel_519CONDOR[[#This Row],[Fx.r]]</f>
        <v>44783</v>
      </c>
      <c r="L966" s="1">
        <v>44802</v>
      </c>
      <c r="M966" s="1"/>
      <c r="N966" s="1">
        <v>44881</v>
      </c>
      <c r="O966" s="1">
        <v>44882</v>
      </c>
      <c r="P966" s="1" t="s">
        <v>24</v>
      </c>
      <c r="Q966" t="s">
        <v>25</v>
      </c>
      <c r="R966" t="s">
        <v>24</v>
      </c>
      <c r="S966" t="s">
        <v>3664</v>
      </c>
      <c r="T966" s="5">
        <v>61.735200256109238</v>
      </c>
      <c r="U966" s="5">
        <v>4.5639998912811279</v>
      </c>
      <c r="V966" s="5">
        <v>14.867229875795985</v>
      </c>
      <c r="W966" s="5">
        <v>81.166430023186351</v>
      </c>
      <c r="X966" s="6">
        <f>+Excel_519CONDOR[[#This Row],[Ptos.Total]]-Excel_519CONDOR[[#This Row],[Ptos.PO]]</f>
        <v>-11.066739445813653</v>
      </c>
      <c r="Y966" s="6">
        <v>92.233169469000003</v>
      </c>
      <c r="Z966" s="6">
        <v>92.233128999999991</v>
      </c>
      <c r="AA966" s="5">
        <f>+Excel_519CONDOR[[#This Row],[Ptos.Total]]-Excel_519CONDOR[[#This Row],[Ptos.Nilo]]</f>
        <v>-11.06669897681364</v>
      </c>
      <c r="AB966"/>
      <c r="AC966"/>
      <c r="AD966"/>
      <c r="AE966"/>
      <c r="AF966"/>
      <c r="AG966"/>
      <c r="AH966"/>
      <c r="AI966"/>
    </row>
    <row r="967" spans="1:35" x14ac:dyDescent="0.25">
      <c r="A967" t="s">
        <v>391</v>
      </c>
      <c r="B967" t="s">
        <v>18</v>
      </c>
      <c r="C967" t="s">
        <v>972</v>
      </c>
      <c r="D967" t="s">
        <v>1092</v>
      </c>
      <c r="E967">
        <v>8346232</v>
      </c>
      <c r="F967" t="s">
        <v>83</v>
      </c>
      <c r="G967" t="s">
        <v>22</v>
      </c>
      <c r="H967" t="s">
        <v>23</v>
      </c>
      <c r="I967" s="1">
        <v>44775</v>
      </c>
      <c r="J967" s="1">
        <v>44775</v>
      </c>
      <c r="K967" s="11">
        <f>+Excel_519CONDOR[[#This Row],[Fx.r]]</f>
        <v>44775</v>
      </c>
      <c r="L967" s="1">
        <v>44776</v>
      </c>
      <c r="M967" s="1"/>
      <c r="N967" s="1">
        <v>44814</v>
      </c>
      <c r="O967" s="1">
        <v>44818</v>
      </c>
      <c r="P967" s="1" t="s">
        <v>24</v>
      </c>
      <c r="Q967" t="s">
        <v>24</v>
      </c>
      <c r="R967" t="s">
        <v>24</v>
      </c>
      <c r="S967" t="s">
        <v>3664</v>
      </c>
      <c r="T967" s="5">
        <v>50.137400567531586</v>
      </c>
      <c r="U967" s="5">
        <v>4.5639998912811279</v>
      </c>
      <c r="V967" s="5">
        <v>14.424469718747883</v>
      </c>
      <c r="W967" s="5">
        <v>69.1258701775606</v>
      </c>
      <c r="X967" s="6">
        <f>+Excel_519CONDOR[[#This Row],[Ptos.Total]]-Excel_519CONDOR[[#This Row],[Ptos.PO]]</f>
        <v>-5.0240956024394023</v>
      </c>
      <c r="Y967" s="6">
        <v>74.149965780000002</v>
      </c>
      <c r="Z967" s="6">
        <v>74.149899999999974</v>
      </c>
      <c r="AA967" s="5">
        <f>+Excel_519CONDOR[[#This Row],[Ptos.Total]]-Excel_519CONDOR[[#This Row],[Ptos.Nilo]]</f>
        <v>-5.024029822439374</v>
      </c>
      <c r="AB967"/>
      <c r="AC967"/>
      <c r="AD967"/>
      <c r="AE967"/>
      <c r="AF967"/>
      <c r="AG967"/>
      <c r="AH967"/>
      <c r="AI967"/>
    </row>
    <row r="968" spans="1:35" x14ac:dyDescent="0.25">
      <c r="A968" t="s">
        <v>391</v>
      </c>
      <c r="B968" t="s">
        <v>18</v>
      </c>
      <c r="C968" t="s">
        <v>972</v>
      </c>
      <c r="D968" t="s">
        <v>1093</v>
      </c>
      <c r="E968">
        <v>8346254</v>
      </c>
      <c r="F968" t="s">
        <v>1002</v>
      </c>
      <c r="G968" t="s">
        <v>70</v>
      </c>
      <c r="H968" t="s">
        <v>71</v>
      </c>
      <c r="I968" s="1">
        <v>44782</v>
      </c>
      <c r="J968" s="1">
        <v>44782</v>
      </c>
      <c r="K968" s="11">
        <f>+Excel_519CONDOR[[#This Row],[Fx.r]]</f>
        <v>44782</v>
      </c>
      <c r="L968" s="1">
        <v>44895</v>
      </c>
      <c r="M968" s="1"/>
      <c r="N968" s="1">
        <v>44923</v>
      </c>
      <c r="O968" s="1">
        <v>44925</v>
      </c>
      <c r="P968" s="1" t="s">
        <v>24</v>
      </c>
      <c r="Q968" t="s">
        <v>25</v>
      </c>
      <c r="R968" t="s">
        <v>24</v>
      </c>
      <c r="S968" t="s">
        <v>25</v>
      </c>
      <c r="T968" s="5">
        <v>0</v>
      </c>
      <c r="U968" s="5">
        <v>0</v>
      </c>
      <c r="V968" s="5">
        <v>0</v>
      </c>
      <c r="W968" s="5">
        <v>0</v>
      </c>
      <c r="X968" s="6">
        <f>+Excel_519CONDOR[[#This Row],[Ptos.Total]]-Excel_519CONDOR[[#This Row],[Ptos.PO]]</f>
        <v>-1.9</v>
      </c>
      <c r="Y968" s="6">
        <v>1.9</v>
      </c>
      <c r="Z968" s="6">
        <v>1.9</v>
      </c>
      <c r="AA968" s="5">
        <f>+Excel_519CONDOR[[#This Row],[Ptos.Total]]-Excel_519CONDOR[[#This Row],[Ptos.Nilo]]</f>
        <v>-1.9</v>
      </c>
      <c r="AB968"/>
      <c r="AC968"/>
      <c r="AD968"/>
      <c r="AE968"/>
      <c r="AF968"/>
      <c r="AG968"/>
      <c r="AH968"/>
      <c r="AI968"/>
    </row>
    <row r="969" spans="1:35" x14ac:dyDescent="0.25">
      <c r="A969" t="s">
        <v>391</v>
      </c>
      <c r="B969" t="s">
        <v>18</v>
      </c>
      <c r="C969" t="s">
        <v>972</v>
      </c>
      <c r="D969" t="s">
        <v>1094</v>
      </c>
      <c r="E969">
        <v>8346420</v>
      </c>
      <c r="F969" t="s">
        <v>88</v>
      </c>
      <c r="G969" t="s">
        <v>22</v>
      </c>
      <c r="H969" t="s">
        <v>23</v>
      </c>
      <c r="I969" s="1">
        <v>44750</v>
      </c>
      <c r="J969" s="1">
        <v>44750</v>
      </c>
      <c r="K969" s="11">
        <f>+Excel_519CONDOR[[#This Row],[Fx.r]]</f>
        <v>44750</v>
      </c>
      <c r="L969" s="1">
        <v>44750</v>
      </c>
      <c r="M969" s="1"/>
      <c r="N969" s="1">
        <v>44764</v>
      </c>
      <c r="O969" s="1">
        <v>44767</v>
      </c>
      <c r="P969" s="1" t="s">
        <v>24</v>
      </c>
      <c r="Q969" t="s">
        <v>25</v>
      </c>
      <c r="R969" t="s">
        <v>24</v>
      </c>
      <c r="S969" t="s">
        <v>25</v>
      </c>
      <c r="T969" s="5">
        <v>0</v>
      </c>
      <c r="U969" s="5">
        <v>0</v>
      </c>
      <c r="V969" s="5">
        <v>0.43999999761581421</v>
      </c>
      <c r="W969" s="5">
        <v>0.43999999761581421</v>
      </c>
      <c r="X969" s="6">
        <f>+Excel_519CONDOR[[#This Row],[Ptos.Total]]-Excel_519CONDOR[[#This Row],[Ptos.PO]]</f>
        <v>-6.292002384185813E-3</v>
      </c>
      <c r="Y969" s="6">
        <v>0.44629200000000002</v>
      </c>
      <c r="Z969" s="6">
        <v>0.44629200000000002</v>
      </c>
      <c r="AA969" s="5">
        <f>+Excel_519CONDOR[[#This Row],[Ptos.Total]]-Excel_519CONDOR[[#This Row],[Ptos.Nilo]]</f>
        <v>-6.292002384185813E-3</v>
      </c>
      <c r="AB969"/>
      <c r="AC969"/>
      <c r="AD969"/>
      <c r="AE969"/>
      <c r="AF969"/>
      <c r="AG969"/>
      <c r="AH969"/>
      <c r="AI969"/>
    </row>
    <row r="970" spans="1:35" x14ac:dyDescent="0.25">
      <c r="A970" t="s">
        <v>391</v>
      </c>
      <c r="B970" t="s">
        <v>18</v>
      </c>
      <c r="C970" t="s">
        <v>972</v>
      </c>
      <c r="D970" t="s">
        <v>1095</v>
      </c>
      <c r="E970">
        <v>8346423</v>
      </c>
      <c r="F970" t="s">
        <v>1002</v>
      </c>
      <c r="G970" t="s">
        <v>70</v>
      </c>
      <c r="H970" t="s">
        <v>71</v>
      </c>
      <c r="I970" s="1">
        <v>44778</v>
      </c>
      <c r="J970" s="1">
        <v>44778</v>
      </c>
      <c r="K970" s="11">
        <f>+Excel_519CONDOR[[#This Row],[Fx.r]]</f>
        <v>44778</v>
      </c>
      <c r="L970" s="1">
        <v>44895</v>
      </c>
      <c r="M970" s="1"/>
      <c r="N970" s="1">
        <v>44923</v>
      </c>
      <c r="O970" s="1">
        <v>44925</v>
      </c>
      <c r="P970" s="1" t="s">
        <v>24</v>
      </c>
      <c r="Q970" t="s">
        <v>25</v>
      </c>
      <c r="R970" t="s">
        <v>24</v>
      </c>
      <c r="S970" t="s">
        <v>25</v>
      </c>
      <c r="T970" s="5">
        <v>0</v>
      </c>
      <c r="U970" s="5">
        <v>0</v>
      </c>
      <c r="V970" s="5">
        <v>0</v>
      </c>
      <c r="W970" s="5">
        <v>0</v>
      </c>
      <c r="X970" s="6">
        <f>+Excel_519CONDOR[[#This Row],[Ptos.Total]]-Excel_519CONDOR[[#This Row],[Ptos.PO]]</f>
        <v>-1.9</v>
      </c>
      <c r="Y970" s="6">
        <v>1.9</v>
      </c>
      <c r="Z970" s="6">
        <v>1.9</v>
      </c>
      <c r="AA970" s="5">
        <f>+Excel_519CONDOR[[#This Row],[Ptos.Total]]-Excel_519CONDOR[[#This Row],[Ptos.Nilo]]</f>
        <v>-1.9</v>
      </c>
      <c r="AB970"/>
      <c r="AC970"/>
      <c r="AD970"/>
      <c r="AE970"/>
      <c r="AF970"/>
      <c r="AG970"/>
      <c r="AH970"/>
      <c r="AI970"/>
    </row>
    <row r="971" spans="1:35" x14ac:dyDescent="0.25">
      <c r="A971" t="s">
        <v>391</v>
      </c>
      <c r="B971" t="s">
        <v>18</v>
      </c>
      <c r="C971" t="s">
        <v>972</v>
      </c>
      <c r="D971" t="s">
        <v>1096</v>
      </c>
      <c r="E971">
        <v>8346424</v>
      </c>
      <c r="F971" t="s">
        <v>83</v>
      </c>
      <c r="G971" t="s">
        <v>22</v>
      </c>
      <c r="H971" t="s">
        <v>23</v>
      </c>
      <c r="I971" s="1">
        <v>44778</v>
      </c>
      <c r="J971" s="1">
        <v>44778</v>
      </c>
      <c r="K971" s="11">
        <f>+Excel_519CONDOR[[#This Row],[Fx.r]]</f>
        <v>44778</v>
      </c>
      <c r="L971" s="1">
        <v>44778</v>
      </c>
      <c r="M971" s="1"/>
      <c r="N971" s="1">
        <v>44924</v>
      </c>
      <c r="O971" s="1">
        <v>44937</v>
      </c>
      <c r="P971" s="1" t="s">
        <v>25</v>
      </c>
      <c r="Q971" t="s">
        <v>25</v>
      </c>
      <c r="R971" t="s">
        <v>24</v>
      </c>
      <c r="S971" t="s">
        <v>3665</v>
      </c>
      <c r="T971" s="5">
        <v>36.366700649261475</v>
      </c>
      <c r="U971" s="5">
        <v>4.5639998912811279</v>
      </c>
      <c r="V971" s="5">
        <v>12.589556612626122</v>
      </c>
      <c r="W971" s="5">
        <v>53.520257153168728</v>
      </c>
      <c r="X971" s="6">
        <f>+Excel_519CONDOR[[#This Row],[Ptos.Total]]-Excel_519CONDOR[[#This Row],[Ptos.PO]]</f>
        <v>2.3141361531687323</v>
      </c>
      <c r="Y971" s="6">
        <v>51.206120999999996</v>
      </c>
      <c r="Z971" s="6">
        <v>51.206120999999989</v>
      </c>
      <c r="AA971" s="5">
        <f>+Excel_519CONDOR[[#This Row],[Ptos.Total]]-Excel_519CONDOR[[#This Row],[Ptos.Nilo]]</f>
        <v>2.3141361531687394</v>
      </c>
      <c r="AB971"/>
      <c r="AC971"/>
      <c r="AD971"/>
      <c r="AE971"/>
      <c r="AF971"/>
      <c r="AG971"/>
      <c r="AH971"/>
      <c r="AI971"/>
    </row>
    <row r="972" spans="1:35" x14ac:dyDescent="0.25">
      <c r="A972" t="s">
        <v>391</v>
      </c>
      <c r="B972" t="s">
        <v>18</v>
      </c>
      <c r="C972" t="s">
        <v>972</v>
      </c>
      <c r="D972" t="s">
        <v>1097</v>
      </c>
      <c r="E972">
        <v>8346426</v>
      </c>
      <c r="F972" t="s">
        <v>88</v>
      </c>
      <c r="G972" t="s">
        <v>22</v>
      </c>
      <c r="H972" t="s">
        <v>23</v>
      </c>
      <c r="I972" s="1">
        <v>44743</v>
      </c>
      <c r="J972" s="1">
        <v>44743</v>
      </c>
      <c r="K972" s="11">
        <f>+Excel_519CONDOR[[#This Row],[Fx.r]]</f>
        <v>44743</v>
      </c>
      <c r="L972" s="1">
        <v>44743</v>
      </c>
      <c r="M972" s="1"/>
      <c r="N972" s="1">
        <v>44755</v>
      </c>
      <c r="O972" s="1">
        <v>44756</v>
      </c>
      <c r="P972" s="1" t="s">
        <v>25</v>
      </c>
      <c r="Q972" t="s">
        <v>25</v>
      </c>
      <c r="R972" t="s">
        <v>24</v>
      </c>
      <c r="S972" t="s">
        <v>25</v>
      </c>
      <c r="T972" s="5">
        <v>0</v>
      </c>
      <c r="U972" s="5">
        <v>0</v>
      </c>
      <c r="V972" s="5">
        <v>1.3199999928474426</v>
      </c>
      <c r="W972" s="5">
        <v>1.3199999928474426</v>
      </c>
      <c r="X972" s="6">
        <f>+Excel_519CONDOR[[#This Row],[Ptos.Total]]-Excel_519CONDOR[[#This Row],[Ptos.PO]]</f>
        <v>-1.8876007152557328E-2</v>
      </c>
      <c r="Y972" s="6">
        <v>1.338876</v>
      </c>
      <c r="Z972" s="6">
        <v>1.338876</v>
      </c>
      <c r="AA972" s="5">
        <f>+Excel_519CONDOR[[#This Row],[Ptos.Total]]-Excel_519CONDOR[[#This Row],[Ptos.Nilo]]</f>
        <v>-1.8876007152557328E-2</v>
      </c>
      <c r="AB972"/>
      <c r="AC972"/>
      <c r="AD972"/>
      <c r="AE972"/>
      <c r="AF972"/>
      <c r="AG972"/>
      <c r="AH972"/>
      <c r="AI972"/>
    </row>
    <row r="973" spans="1:35" x14ac:dyDescent="0.25">
      <c r="A973" t="s">
        <v>391</v>
      </c>
      <c r="B973" t="s">
        <v>1006</v>
      </c>
      <c r="C973" t="s">
        <v>972</v>
      </c>
      <c r="D973" t="s">
        <v>1098</v>
      </c>
      <c r="E973">
        <v>8347035</v>
      </c>
      <c r="F973" t="s">
        <v>88</v>
      </c>
      <c r="G973" t="s">
        <v>22</v>
      </c>
      <c r="H973" t="s">
        <v>23</v>
      </c>
      <c r="I973" s="1">
        <v>44742</v>
      </c>
      <c r="J973" s="1">
        <v>44741</v>
      </c>
      <c r="K973" s="11">
        <f>+Excel_519CONDOR[[#This Row],[Fx.r]]</f>
        <v>44741</v>
      </c>
      <c r="L973" s="1">
        <v>44742</v>
      </c>
      <c r="M973" s="1"/>
      <c r="N973" s="1">
        <v>44747</v>
      </c>
      <c r="O973" s="1">
        <v>44754</v>
      </c>
      <c r="P973" s="1" t="s">
        <v>24</v>
      </c>
      <c r="Q973" t="s">
        <v>25</v>
      </c>
      <c r="R973" t="s">
        <v>24</v>
      </c>
      <c r="S973" t="s">
        <v>25</v>
      </c>
      <c r="T973" s="5">
        <v>0</v>
      </c>
      <c r="U973" s="5">
        <v>0</v>
      </c>
      <c r="V973" s="5">
        <v>0.87999999523162842</v>
      </c>
      <c r="W973" s="5">
        <v>0.87999999523162842</v>
      </c>
      <c r="X973" s="6">
        <f>+Excel_519CONDOR[[#This Row],[Ptos.Total]]-Excel_519CONDOR[[#This Row],[Ptos.PO]]</f>
        <v>-1.2584004768371626E-2</v>
      </c>
      <c r="Y973" s="6">
        <v>0.89258400000000004</v>
      </c>
      <c r="Z973" s="6">
        <v>0.89258400000000004</v>
      </c>
      <c r="AA973" s="5">
        <f>+Excel_519CONDOR[[#This Row],[Ptos.Total]]-Excel_519CONDOR[[#This Row],[Ptos.Nilo]]</f>
        <v>-1.2584004768371626E-2</v>
      </c>
      <c r="AB973"/>
      <c r="AC973"/>
      <c r="AD973"/>
      <c r="AE973"/>
      <c r="AF973"/>
      <c r="AG973"/>
      <c r="AH973"/>
      <c r="AI973"/>
    </row>
    <row r="974" spans="1:35" x14ac:dyDescent="0.25">
      <c r="A974" t="s">
        <v>391</v>
      </c>
      <c r="B974" t="s">
        <v>1006</v>
      </c>
      <c r="C974" t="s">
        <v>972</v>
      </c>
      <c r="D974" t="s">
        <v>1099</v>
      </c>
      <c r="E974">
        <v>8347037</v>
      </c>
      <c r="F974" t="s">
        <v>993</v>
      </c>
      <c r="G974" t="s">
        <v>29</v>
      </c>
      <c r="H974" t="s">
        <v>30</v>
      </c>
      <c r="I974" s="1">
        <v>44741</v>
      </c>
      <c r="J974" s="1">
        <v>44761</v>
      </c>
      <c r="K974" s="11">
        <f>+Excel_519CONDOR[[#This Row],[Fx.r]]</f>
        <v>44761</v>
      </c>
      <c r="L974" s="1">
        <v>44741</v>
      </c>
      <c r="M974" s="1"/>
      <c r="N974" s="1">
        <v>44903</v>
      </c>
      <c r="O974" s="1">
        <v>44908</v>
      </c>
      <c r="P974" s="1" t="s">
        <v>24</v>
      </c>
      <c r="Q974" t="s">
        <v>25</v>
      </c>
      <c r="R974" t="s">
        <v>24</v>
      </c>
      <c r="S974" t="s">
        <v>3658</v>
      </c>
      <c r="T974" s="5">
        <v>25.440300017595291</v>
      </c>
      <c r="U974" s="5">
        <v>4.5639998912811279</v>
      </c>
      <c r="V974" s="5">
        <v>12.104799704626203</v>
      </c>
      <c r="W974" s="5">
        <v>42.109099613502622</v>
      </c>
      <c r="X974" s="6">
        <f>+Excel_519CONDOR[[#This Row],[Ptos.Total]]-Excel_519CONDOR[[#This Row],[Ptos.PO]]</f>
        <v>-16.377479570497371</v>
      </c>
      <c r="Y974" s="6">
        <v>58.486579183999993</v>
      </c>
      <c r="Z974" s="6">
        <v>58.486537999999982</v>
      </c>
      <c r="AA974" s="5">
        <f>+Excel_519CONDOR[[#This Row],[Ptos.Total]]-Excel_519CONDOR[[#This Row],[Ptos.Nilo]]</f>
        <v>-16.37743838649736</v>
      </c>
      <c r="AB974"/>
      <c r="AC974"/>
      <c r="AD974"/>
      <c r="AE974"/>
      <c r="AF974"/>
      <c r="AG974"/>
      <c r="AH974"/>
      <c r="AI974"/>
    </row>
    <row r="975" spans="1:35" x14ac:dyDescent="0.25">
      <c r="A975" t="s">
        <v>391</v>
      </c>
      <c r="B975" t="s">
        <v>18</v>
      </c>
      <c r="C975" t="s">
        <v>972</v>
      </c>
      <c r="D975" t="s">
        <v>1100</v>
      </c>
      <c r="E975">
        <v>8347039</v>
      </c>
      <c r="F975" t="s">
        <v>438</v>
      </c>
      <c r="G975" t="s">
        <v>70</v>
      </c>
      <c r="H975" t="s">
        <v>71</v>
      </c>
      <c r="I975" s="1">
        <v>44756</v>
      </c>
      <c r="J975" s="1">
        <v>44848</v>
      </c>
      <c r="K975" s="11">
        <f>+Excel_519CONDOR[[#This Row],[Fx.r]]</f>
        <v>44848</v>
      </c>
      <c r="L975" s="1">
        <v>44756</v>
      </c>
      <c r="M975" s="1"/>
      <c r="N975" s="1">
        <v>44959</v>
      </c>
      <c r="O975" s="1">
        <v>44963</v>
      </c>
      <c r="P975" s="1" t="s">
        <v>24</v>
      </c>
      <c r="Q975" t="s">
        <v>24</v>
      </c>
      <c r="R975" t="s">
        <v>24</v>
      </c>
      <c r="S975" t="s">
        <v>3662</v>
      </c>
      <c r="T975" s="5">
        <v>18.603800237178802</v>
      </c>
      <c r="U975" s="5">
        <v>0</v>
      </c>
      <c r="V975" s="5">
        <v>11.069839698476196</v>
      </c>
      <c r="W975" s="5">
        <v>29.673639935654997</v>
      </c>
      <c r="X975" s="6">
        <f>+Excel_519CONDOR[[#This Row],[Ptos.Total]]-Excel_519CONDOR[[#This Row],[Ptos.PO]]</f>
        <v>22.425735935654998</v>
      </c>
      <c r="Y975" s="6">
        <v>7.2479039999999992</v>
      </c>
      <c r="Z975" s="6">
        <v>7.2479040000000001</v>
      </c>
      <c r="AA975" s="5">
        <f>+Excel_519CONDOR[[#This Row],[Ptos.Total]]-Excel_519CONDOR[[#This Row],[Ptos.Nilo]]</f>
        <v>22.425735935654998</v>
      </c>
      <c r="AB975"/>
      <c r="AC975"/>
      <c r="AD975"/>
      <c r="AE975"/>
      <c r="AF975"/>
      <c r="AG975"/>
      <c r="AH975"/>
      <c r="AI975"/>
    </row>
    <row r="976" spans="1:35" x14ac:dyDescent="0.25">
      <c r="A976" t="s">
        <v>391</v>
      </c>
      <c r="B976" t="s">
        <v>18</v>
      </c>
      <c r="C976" t="s">
        <v>972</v>
      </c>
      <c r="D976" t="s">
        <v>1101</v>
      </c>
      <c r="E976">
        <v>8347047</v>
      </c>
      <c r="F976" t="s">
        <v>468</v>
      </c>
      <c r="G976" t="s">
        <v>29</v>
      </c>
      <c r="H976" t="s">
        <v>30</v>
      </c>
      <c r="I976" s="1">
        <v>44741</v>
      </c>
      <c r="J976" s="1">
        <v>44741</v>
      </c>
      <c r="K976" s="11">
        <f>+Excel_519CONDOR[[#This Row],[Fx.r]]</f>
        <v>44741</v>
      </c>
      <c r="L976" s="1">
        <v>44741</v>
      </c>
      <c r="M976" s="1"/>
      <c r="N976" s="1">
        <v>44743</v>
      </c>
      <c r="O976" s="1">
        <v>44746</v>
      </c>
      <c r="P976" s="1" t="s">
        <v>24</v>
      </c>
      <c r="Q976" t="s">
        <v>25</v>
      </c>
      <c r="R976" t="s">
        <v>24</v>
      </c>
      <c r="S976" t="s">
        <v>25</v>
      </c>
      <c r="T976" s="5">
        <v>0</v>
      </c>
      <c r="U976" s="5">
        <v>0</v>
      </c>
      <c r="V976" s="5">
        <v>0.43999999761581421</v>
      </c>
      <c r="W976" s="5">
        <v>0.43999999761581421</v>
      </c>
      <c r="X976" s="6">
        <f>+Excel_519CONDOR[[#This Row],[Ptos.Total]]-Excel_519CONDOR[[#This Row],[Ptos.PO]]</f>
        <v>-6.292002384185813E-3</v>
      </c>
      <c r="Y976" s="6">
        <v>0.44629200000000002</v>
      </c>
      <c r="Z976" s="6">
        <v>0.44629200000000002</v>
      </c>
      <c r="AA976" s="5">
        <f>+Excel_519CONDOR[[#This Row],[Ptos.Total]]-Excel_519CONDOR[[#This Row],[Ptos.Nilo]]</f>
        <v>-6.292002384185813E-3</v>
      </c>
      <c r="AB976"/>
      <c r="AC976"/>
      <c r="AD976"/>
      <c r="AE976"/>
      <c r="AF976"/>
      <c r="AG976"/>
      <c r="AH976"/>
      <c r="AI976"/>
    </row>
    <row r="977" spans="1:35" x14ac:dyDescent="0.25">
      <c r="A977" t="s">
        <v>391</v>
      </c>
      <c r="B977" t="s">
        <v>18</v>
      </c>
      <c r="C977" t="s">
        <v>972</v>
      </c>
      <c r="D977" t="s">
        <v>1102</v>
      </c>
      <c r="E977">
        <v>8347051</v>
      </c>
      <c r="F977" t="s">
        <v>83</v>
      </c>
      <c r="G977" t="s">
        <v>22</v>
      </c>
      <c r="H977" t="s">
        <v>23</v>
      </c>
      <c r="I977" s="1">
        <v>44756</v>
      </c>
      <c r="J977" s="1">
        <v>44756</v>
      </c>
      <c r="K977" s="11">
        <f>+Excel_519CONDOR[[#This Row],[Fx.r]]</f>
        <v>44756</v>
      </c>
      <c r="L977" s="1">
        <v>44756</v>
      </c>
      <c r="M977" s="1"/>
      <c r="N977" s="1">
        <v>44844</v>
      </c>
      <c r="O977" s="1">
        <v>44847</v>
      </c>
      <c r="P977" s="1" t="s">
        <v>24</v>
      </c>
      <c r="Q977" t="s">
        <v>24</v>
      </c>
      <c r="R977" t="s">
        <v>24</v>
      </c>
      <c r="S977" t="s">
        <v>3662</v>
      </c>
      <c r="T977" s="5">
        <v>17.721599876880646</v>
      </c>
      <c r="U977" s="5">
        <v>3.8639999032020569</v>
      </c>
      <c r="V977" s="5">
        <v>11.002871763822316</v>
      </c>
      <c r="W977" s="5">
        <v>32.588471543905015</v>
      </c>
      <c r="X977" s="6">
        <f>+Excel_519CONDOR[[#This Row],[Ptos.Total]]-Excel_519CONDOR[[#This Row],[Ptos.PO]]</f>
        <v>-1.7820702560949897</v>
      </c>
      <c r="Y977" s="6">
        <v>34.370541800000005</v>
      </c>
      <c r="Z977" s="6">
        <v>34.370599000000006</v>
      </c>
      <c r="AA977" s="5">
        <f>+Excel_519CONDOR[[#This Row],[Ptos.Total]]-Excel_519CONDOR[[#This Row],[Ptos.Nilo]]</f>
        <v>-1.7821274560949902</v>
      </c>
      <c r="AB977"/>
      <c r="AC977"/>
      <c r="AD977"/>
      <c r="AE977"/>
      <c r="AF977"/>
      <c r="AG977"/>
      <c r="AH977"/>
      <c r="AI977"/>
    </row>
    <row r="978" spans="1:35" x14ac:dyDescent="0.25">
      <c r="A978" t="s">
        <v>391</v>
      </c>
      <c r="B978" t="s">
        <v>18</v>
      </c>
      <c r="C978" t="s">
        <v>972</v>
      </c>
      <c r="D978" t="s">
        <v>1103</v>
      </c>
      <c r="E978">
        <v>8347268</v>
      </c>
      <c r="F978" t="s">
        <v>83</v>
      </c>
      <c r="G978" t="s">
        <v>22</v>
      </c>
      <c r="H978" t="s">
        <v>23</v>
      </c>
      <c r="I978" s="1">
        <v>44771</v>
      </c>
      <c r="J978" s="1">
        <v>44831</v>
      </c>
      <c r="K978" s="11">
        <f>+Excel_519CONDOR[[#This Row],[Fx.r]]</f>
        <v>44831</v>
      </c>
      <c r="L978" s="1">
        <v>44771</v>
      </c>
      <c r="M978" s="1"/>
      <c r="N978" s="1">
        <v>44845</v>
      </c>
      <c r="O978" s="1">
        <v>44847</v>
      </c>
      <c r="P978" s="1" t="s">
        <v>24</v>
      </c>
      <c r="Q978" t="s">
        <v>25</v>
      </c>
      <c r="R978" t="s">
        <v>24</v>
      </c>
      <c r="S978" t="s">
        <v>25</v>
      </c>
      <c r="T978" s="5">
        <v>0</v>
      </c>
      <c r="U978" s="5">
        <v>0</v>
      </c>
      <c r="V978" s="5">
        <v>1.7599999904632568</v>
      </c>
      <c r="W978" s="5">
        <v>1.7599999904632568</v>
      </c>
      <c r="X978" s="6">
        <f>+Excel_519CONDOR[[#This Row],[Ptos.Total]]-Excel_519CONDOR[[#This Row],[Ptos.PO]]</f>
        <v>-0.91775200953674307</v>
      </c>
      <c r="Y978" s="6">
        <v>2.6777519999999999</v>
      </c>
      <c r="Z978" s="6">
        <v>2.6777519999999999</v>
      </c>
      <c r="AA978" s="5">
        <f>+Excel_519CONDOR[[#This Row],[Ptos.Total]]-Excel_519CONDOR[[#This Row],[Ptos.Nilo]]</f>
        <v>-0.91775200953674307</v>
      </c>
      <c r="AB978"/>
      <c r="AC978"/>
      <c r="AD978"/>
      <c r="AE978"/>
      <c r="AF978"/>
      <c r="AG978"/>
      <c r="AH978"/>
      <c r="AI978"/>
    </row>
    <row r="979" spans="1:35" x14ac:dyDescent="0.25">
      <c r="A979" t="s">
        <v>391</v>
      </c>
      <c r="B979" t="s">
        <v>18</v>
      </c>
      <c r="C979" t="s">
        <v>972</v>
      </c>
      <c r="D979" t="s">
        <v>1104</v>
      </c>
      <c r="E979">
        <v>8347299</v>
      </c>
      <c r="F979" t="s">
        <v>1105</v>
      </c>
      <c r="G979" t="s">
        <v>70</v>
      </c>
      <c r="H979" t="s">
        <v>71</v>
      </c>
      <c r="I979" s="1"/>
      <c r="J979" s="1">
        <v>44742</v>
      </c>
      <c r="K979" s="11">
        <f>+Excel_519CONDOR[[#This Row],[Fx.r]]</f>
        <v>44742</v>
      </c>
      <c r="L979" s="1">
        <v>44895</v>
      </c>
      <c r="M979" s="1"/>
      <c r="N979" s="1">
        <v>44923</v>
      </c>
      <c r="O979" s="1">
        <v>44925</v>
      </c>
      <c r="P979" s="1" t="s">
        <v>24</v>
      </c>
      <c r="Q979" t="s">
        <v>25</v>
      </c>
      <c r="R979" t="s">
        <v>24</v>
      </c>
      <c r="S979" t="s">
        <v>25</v>
      </c>
      <c r="T979" s="5">
        <v>0</v>
      </c>
      <c r="U979" s="5">
        <v>0</v>
      </c>
      <c r="V979" s="5">
        <v>0</v>
      </c>
      <c r="W979" s="5">
        <v>0</v>
      </c>
      <c r="X979" s="6">
        <f>+Excel_519CONDOR[[#This Row],[Ptos.Total]]-Excel_519CONDOR[[#This Row],[Ptos.PO]]</f>
        <v>-1.9</v>
      </c>
      <c r="Y979" s="6">
        <v>1.9</v>
      </c>
      <c r="Z979" s="6">
        <v>1.9</v>
      </c>
      <c r="AA979" s="5">
        <f>+Excel_519CONDOR[[#This Row],[Ptos.Total]]-Excel_519CONDOR[[#This Row],[Ptos.Nilo]]</f>
        <v>-1.9</v>
      </c>
      <c r="AB979"/>
      <c r="AC979"/>
      <c r="AD979"/>
      <c r="AE979"/>
      <c r="AF979"/>
      <c r="AG979"/>
      <c r="AH979"/>
      <c r="AI979"/>
    </row>
    <row r="980" spans="1:35" x14ac:dyDescent="0.25">
      <c r="A980" t="s">
        <v>391</v>
      </c>
      <c r="B980" t="s">
        <v>18</v>
      </c>
      <c r="C980" t="s">
        <v>972</v>
      </c>
      <c r="D980" t="s">
        <v>1106</v>
      </c>
      <c r="E980">
        <v>8346159</v>
      </c>
      <c r="F980" t="s">
        <v>83</v>
      </c>
      <c r="G980" t="s">
        <v>22</v>
      </c>
      <c r="H980" t="s">
        <v>23</v>
      </c>
      <c r="I980" s="1">
        <v>44733</v>
      </c>
      <c r="J980" s="1">
        <v>44727</v>
      </c>
      <c r="K980" s="11">
        <f>+Excel_519CONDOR[[#This Row],[Fx.r]]</f>
        <v>44727</v>
      </c>
      <c r="L980" s="1">
        <v>44733</v>
      </c>
      <c r="M980" s="1"/>
      <c r="N980" s="1">
        <v>44862</v>
      </c>
      <c r="O980" s="1">
        <v>44869</v>
      </c>
      <c r="P980" s="1" t="s">
        <v>24</v>
      </c>
      <c r="Q980" t="s">
        <v>24</v>
      </c>
      <c r="R980" t="s">
        <v>24</v>
      </c>
      <c r="S980" t="s">
        <v>3664</v>
      </c>
      <c r="T980" s="5">
        <v>11.68310010433197</v>
      </c>
      <c r="U980" s="5">
        <v>4.5639998912811279</v>
      </c>
      <c r="V980" s="5">
        <v>11.058424727758393</v>
      </c>
      <c r="W980" s="5">
        <v>27.305524723371491</v>
      </c>
      <c r="X980" s="6">
        <f>+Excel_519CONDOR[[#This Row],[Ptos.Total]]-Excel_519CONDOR[[#This Row],[Ptos.PO]]</f>
        <v>-3.9729415631285114</v>
      </c>
      <c r="Y980" s="6">
        <v>31.278466286500002</v>
      </c>
      <c r="Z980" s="6">
        <v>31.278537000000004</v>
      </c>
      <c r="AA980" s="5">
        <f>+Excel_519CONDOR[[#This Row],[Ptos.Total]]-Excel_519CONDOR[[#This Row],[Ptos.Nilo]]</f>
        <v>-3.9730122766285128</v>
      </c>
      <c r="AB980"/>
      <c r="AC980"/>
      <c r="AD980"/>
      <c r="AE980"/>
      <c r="AF980"/>
      <c r="AG980"/>
      <c r="AH980"/>
      <c r="AI980"/>
    </row>
    <row r="981" spans="1:35" x14ac:dyDescent="0.25">
      <c r="A981" t="s">
        <v>391</v>
      </c>
      <c r="B981" t="s">
        <v>18</v>
      </c>
      <c r="C981" t="s">
        <v>972</v>
      </c>
      <c r="D981" t="s">
        <v>1107</v>
      </c>
      <c r="E981">
        <v>8347048</v>
      </c>
      <c r="F981" t="s">
        <v>88</v>
      </c>
      <c r="G981" t="s">
        <v>22</v>
      </c>
      <c r="H981" t="s">
        <v>23</v>
      </c>
      <c r="I981" s="1">
        <v>44764</v>
      </c>
      <c r="J981" s="1">
        <v>44764</v>
      </c>
      <c r="K981" s="11">
        <f>+Excel_519CONDOR[[#This Row],[Fx.r]]</f>
        <v>44764</v>
      </c>
      <c r="L981" s="1">
        <v>44764</v>
      </c>
      <c r="M981" s="1"/>
      <c r="N981" s="1">
        <v>44769</v>
      </c>
      <c r="O981" s="1">
        <v>44770</v>
      </c>
      <c r="P981" s="1" t="s">
        <v>24</v>
      </c>
      <c r="Q981" t="s">
        <v>25</v>
      </c>
      <c r="R981" t="s">
        <v>24</v>
      </c>
      <c r="S981" t="s">
        <v>25</v>
      </c>
      <c r="T981" s="5">
        <v>0</v>
      </c>
      <c r="U981" s="5">
        <v>0</v>
      </c>
      <c r="V981" s="5">
        <v>2.199999988079071</v>
      </c>
      <c r="W981" s="5">
        <v>2.199999988079071</v>
      </c>
      <c r="X981" s="6">
        <f>+Excel_519CONDOR[[#This Row],[Ptos.Total]]-Excel_519CONDOR[[#This Row],[Ptos.PO]]</f>
        <v>-3.1460011920929176E-2</v>
      </c>
      <c r="Y981" s="6">
        <v>2.2314600000000002</v>
      </c>
      <c r="Z981" s="6">
        <v>2.2314600000000002</v>
      </c>
      <c r="AA981" s="5">
        <f>+Excel_519CONDOR[[#This Row],[Ptos.Total]]-Excel_519CONDOR[[#This Row],[Ptos.Nilo]]</f>
        <v>-3.1460011920929176E-2</v>
      </c>
      <c r="AB981"/>
      <c r="AC981"/>
      <c r="AD981"/>
      <c r="AE981"/>
      <c r="AF981"/>
      <c r="AG981"/>
      <c r="AH981"/>
      <c r="AI981"/>
    </row>
    <row r="982" spans="1:35" x14ac:dyDescent="0.25">
      <c r="A982" t="s">
        <v>391</v>
      </c>
      <c r="B982" t="s">
        <v>18</v>
      </c>
      <c r="C982" t="s">
        <v>972</v>
      </c>
      <c r="D982" t="s">
        <v>1108</v>
      </c>
      <c r="E982">
        <v>8349629</v>
      </c>
      <c r="F982" t="s">
        <v>83</v>
      </c>
      <c r="G982" t="s">
        <v>22</v>
      </c>
      <c r="H982" t="s">
        <v>23</v>
      </c>
      <c r="I982" s="1">
        <v>44743</v>
      </c>
      <c r="J982" s="1">
        <v>44743</v>
      </c>
      <c r="K982" s="11">
        <f>+Excel_519CONDOR[[#This Row],[Fx.r]]</f>
        <v>44743</v>
      </c>
      <c r="L982" s="1">
        <v>44743</v>
      </c>
      <c r="M982" s="1"/>
      <c r="N982" s="1">
        <v>44819</v>
      </c>
      <c r="O982" s="1">
        <v>44824</v>
      </c>
      <c r="P982" s="1" t="s">
        <v>24</v>
      </c>
      <c r="Q982" t="s">
        <v>24</v>
      </c>
      <c r="R982" t="s">
        <v>24</v>
      </c>
      <c r="S982" t="s">
        <v>3659</v>
      </c>
      <c r="T982" s="5">
        <v>25.08179959654808</v>
      </c>
      <c r="U982" s="5">
        <v>4.5639998912811279</v>
      </c>
      <c r="V982" s="5">
        <v>12.078164676185176</v>
      </c>
      <c r="W982" s="5">
        <v>41.723964164014383</v>
      </c>
      <c r="X982" s="6">
        <f>+Excel_519CONDOR[[#This Row],[Ptos.Total]]-Excel_519CONDOR[[#This Row],[Ptos.PO]]</f>
        <v>-13.777552491685604</v>
      </c>
      <c r="Y982" s="6">
        <v>55.501516655699987</v>
      </c>
      <c r="Z982" s="6">
        <v>55.501560999999988</v>
      </c>
      <c r="AA982" s="5">
        <f>+Excel_519CONDOR[[#This Row],[Ptos.Total]]-Excel_519CONDOR[[#This Row],[Ptos.Nilo]]</f>
        <v>-13.777596835985605</v>
      </c>
      <c r="AB982"/>
      <c r="AC982"/>
      <c r="AD982"/>
      <c r="AE982"/>
      <c r="AF982"/>
      <c r="AG982"/>
      <c r="AH982"/>
      <c r="AI982"/>
    </row>
    <row r="983" spans="1:35" x14ac:dyDescent="0.25">
      <c r="A983" t="s">
        <v>391</v>
      </c>
      <c r="B983" t="s">
        <v>18</v>
      </c>
      <c r="C983" t="s">
        <v>972</v>
      </c>
      <c r="D983" t="s">
        <v>1109</v>
      </c>
      <c r="E983">
        <v>8349634</v>
      </c>
      <c r="F983" t="s">
        <v>1086</v>
      </c>
      <c r="G983" t="s">
        <v>70</v>
      </c>
      <c r="H983" t="s">
        <v>71</v>
      </c>
      <c r="I983" s="1">
        <v>44782</v>
      </c>
      <c r="J983" s="1">
        <v>44782</v>
      </c>
      <c r="K983" s="11">
        <f>+Excel_519CONDOR[[#This Row],[Fx.r]]</f>
        <v>44782</v>
      </c>
      <c r="M983" s="1"/>
      <c r="N983" s="1">
        <v>45061</v>
      </c>
      <c r="O983" s="1">
        <v>45090</v>
      </c>
      <c r="P983" s="1" t="s">
        <v>24</v>
      </c>
      <c r="Q983" t="s">
        <v>25</v>
      </c>
      <c r="R983" t="s">
        <v>24</v>
      </c>
      <c r="S983" t="s">
        <v>3656</v>
      </c>
      <c r="T983" s="5">
        <v>28.947600513696671</v>
      </c>
      <c r="U983" s="5">
        <v>4.5639998912811279</v>
      </c>
      <c r="V983" s="5">
        <v>12.82394474678777</v>
      </c>
      <c r="W983" s="5">
        <v>46.335545151765572</v>
      </c>
      <c r="X983" s="6">
        <f>+Excel_519CONDOR[[#This Row],[Ptos.Total]]-Excel_519CONDOR[[#This Row],[Ptos.PO]]</f>
        <v>38.035178151765578</v>
      </c>
      <c r="Y983" s="6">
        <v>8.3003669999999943</v>
      </c>
      <c r="Z983" s="6">
        <v>8.3003669999999943</v>
      </c>
      <c r="AA983" s="5">
        <f>+Excel_519CONDOR[[#This Row],[Ptos.Total]]-Excel_519CONDOR[[#This Row],[Ptos.Nilo]]</f>
        <v>38.035178151765578</v>
      </c>
      <c r="AB983"/>
      <c r="AC983"/>
      <c r="AD983"/>
      <c r="AE983"/>
      <c r="AF983"/>
      <c r="AG983"/>
      <c r="AH983"/>
      <c r="AI983"/>
    </row>
    <row r="984" spans="1:35" x14ac:dyDescent="0.25">
      <c r="A984" t="s">
        <v>391</v>
      </c>
      <c r="B984" t="s">
        <v>18</v>
      </c>
      <c r="C984" t="s">
        <v>972</v>
      </c>
      <c r="D984" t="s">
        <v>1110</v>
      </c>
      <c r="E984">
        <v>8349822</v>
      </c>
      <c r="F984" t="s">
        <v>438</v>
      </c>
      <c r="G984" t="s">
        <v>70</v>
      </c>
      <c r="H984" t="s">
        <v>71</v>
      </c>
      <c r="I984" s="1">
        <v>44743</v>
      </c>
      <c r="J984" s="1">
        <v>44743</v>
      </c>
      <c r="K984" s="11">
        <f>+Excel_519CONDOR[[#This Row],[Fx.r]]</f>
        <v>44743</v>
      </c>
      <c r="L984" s="1">
        <v>44743</v>
      </c>
      <c r="M984" s="1"/>
      <c r="N984" s="1">
        <v>44768</v>
      </c>
      <c r="O984" s="1">
        <v>44818</v>
      </c>
      <c r="P984" s="1" t="s">
        <v>24</v>
      </c>
      <c r="Q984" t="s">
        <v>25</v>
      </c>
      <c r="R984" t="s">
        <v>24</v>
      </c>
      <c r="S984" t="s">
        <v>25</v>
      </c>
      <c r="T984" s="5">
        <v>14.888700127601624</v>
      </c>
      <c r="U984" s="5">
        <v>4.5639998912811279</v>
      </c>
      <c r="V984" s="5">
        <v>11.301944780434592</v>
      </c>
      <c r="W984" s="5">
        <v>30.754644799317344</v>
      </c>
      <c r="X984" s="6">
        <f>+Excel_519CONDOR[[#This Row],[Ptos.Total]]-Excel_519CONDOR[[#This Row],[Ptos.PO]]</f>
        <v>23.973477799317344</v>
      </c>
      <c r="Y984" s="6">
        <v>6.7811669999999999</v>
      </c>
      <c r="Z984" s="6">
        <v>6.7811669999999999</v>
      </c>
      <c r="AA984" s="5">
        <f>+Excel_519CONDOR[[#This Row],[Ptos.Total]]-Excel_519CONDOR[[#This Row],[Ptos.Nilo]]</f>
        <v>23.973477799317344</v>
      </c>
      <c r="AB984"/>
      <c r="AC984"/>
      <c r="AD984"/>
      <c r="AE984"/>
      <c r="AF984"/>
      <c r="AG984"/>
      <c r="AH984"/>
      <c r="AI984"/>
    </row>
    <row r="985" spans="1:35" x14ac:dyDescent="0.25">
      <c r="A985" t="s">
        <v>391</v>
      </c>
      <c r="B985" t="s">
        <v>18</v>
      </c>
      <c r="C985" t="s">
        <v>972</v>
      </c>
      <c r="D985" t="s">
        <v>1111</v>
      </c>
      <c r="E985">
        <v>8349835</v>
      </c>
      <c r="F985" t="s">
        <v>83</v>
      </c>
      <c r="G985" t="s">
        <v>22</v>
      </c>
      <c r="H985" t="s">
        <v>23</v>
      </c>
      <c r="I985" s="1">
        <v>44778</v>
      </c>
      <c r="J985" s="1">
        <v>44778</v>
      </c>
      <c r="K985" s="11">
        <f>+Excel_519CONDOR[[#This Row],[Fx.r]]</f>
        <v>44778</v>
      </c>
      <c r="L985" s="1">
        <v>45092</v>
      </c>
      <c r="M985" s="1"/>
      <c r="N985" s="1">
        <v>45092</v>
      </c>
      <c r="O985" s="1">
        <v>45111</v>
      </c>
      <c r="P985" s="1" t="s">
        <v>24</v>
      </c>
      <c r="Q985" t="s">
        <v>24</v>
      </c>
      <c r="R985" t="s">
        <v>24</v>
      </c>
      <c r="S985" t="s">
        <v>3669</v>
      </c>
      <c r="T985" s="5">
        <v>53.254600465297699</v>
      </c>
      <c r="U985" s="5">
        <v>4.5639998912811279</v>
      </c>
      <c r="V985" s="5">
        <v>13.950985536081287</v>
      </c>
      <c r="W985" s="5">
        <v>71.769585892660118</v>
      </c>
      <c r="X985" s="6">
        <f>+Excel_519CONDOR[[#This Row],[Ptos.Total]]-Excel_519CONDOR[[#This Row],[Ptos.PO]]</f>
        <v>21.521577892660119</v>
      </c>
      <c r="Y985" s="6">
        <v>50.248007999999999</v>
      </c>
      <c r="Z985" s="6">
        <v>50.248007999999999</v>
      </c>
      <c r="AA985" s="5">
        <f>+Excel_519CONDOR[[#This Row],[Ptos.Total]]-Excel_519CONDOR[[#This Row],[Ptos.Nilo]]</f>
        <v>21.521577892660119</v>
      </c>
      <c r="AB985"/>
      <c r="AC985"/>
      <c r="AD985"/>
      <c r="AE985"/>
      <c r="AF985"/>
      <c r="AG985"/>
      <c r="AH985"/>
      <c r="AI985"/>
    </row>
    <row r="986" spans="1:35" x14ac:dyDescent="0.25">
      <c r="A986" t="s">
        <v>391</v>
      </c>
      <c r="B986" t="s">
        <v>18</v>
      </c>
      <c r="C986" t="s">
        <v>972</v>
      </c>
      <c r="D986" t="s">
        <v>1112</v>
      </c>
      <c r="E986">
        <v>8349850</v>
      </c>
      <c r="F986" t="s">
        <v>1113</v>
      </c>
      <c r="G986" t="s">
        <v>70</v>
      </c>
      <c r="H986" t="s">
        <v>71</v>
      </c>
      <c r="I986" s="1">
        <v>44782</v>
      </c>
      <c r="J986" s="1">
        <v>44823</v>
      </c>
      <c r="K986" s="11">
        <f>+Excel_519CONDOR[[#This Row],[Fx.r]]</f>
        <v>44823</v>
      </c>
      <c r="M986" s="1"/>
      <c r="N986" s="1">
        <v>45357</v>
      </c>
      <c r="O986" s="1">
        <v>45357</v>
      </c>
      <c r="P986" s="1" t="s">
        <v>24</v>
      </c>
      <c r="Q986" t="s">
        <v>25</v>
      </c>
      <c r="R986" t="s">
        <v>24</v>
      </c>
      <c r="S986" t="s">
        <v>3669</v>
      </c>
      <c r="T986" s="5">
        <v>52.106999161958697</v>
      </c>
      <c r="U986" s="5">
        <v>4.5639998912811279</v>
      </c>
      <c r="V986" s="5">
        <v>14.288869714402704</v>
      </c>
      <c r="W986" s="5">
        <v>70.959868767642533</v>
      </c>
      <c r="X986" s="6">
        <f>+Excel_519CONDOR[[#This Row],[Ptos.Total]]-Excel_519CONDOR[[#This Row],[Ptos.PO]]</f>
        <v>62.386546767642535</v>
      </c>
      <c r="Y986" s="6">
        <v>8.5733219999999992</v>
      </c>
      <c r="Z986" s="6">
        <v>8.5733219999999992</v>
      </c>
      <c r="AA986" s="5">
        <f>+Excel_519CONDOR[[#This Row],[Ptos.Total]]-Excel_519CONDOR[[#This Row],[Ptos.Nilo]]</f>
        <v>62.386546767642535</v>
      </c>
      <c r="AB986"/>
      <c r="AC986"/>
      <c r="AD986"/>
      <c r="AE986"/>
      <c r="AF986"/>
      <c r="AG986"/>
      <c r="AH986"/>
      <c r="AI986"/>
    </row>
    <row r="987" spans="1:35" x14ac:dyDescent="0.25">
      <c r="A987" t="s">
        <v>391</v>
      </c>
      <c r="B987" t="s">
        <v>18</v>
      </c>
      <c r="C987" t="s">
        <v>972</v>
      </c>
      <c r="D987" t="s">
        <v>1114</v>
      </c>
      <c r="E987">
        <v>8349869</v>
      </c>
      <c r="F987" t="s">
        <v>88</v>
      </c>
      <c r="G987" t="s">
        <v>22</v>
      </c>
      <c r="H987" t="s">
        <v>23</v>
      </c>
      <c r="I987" s="1">
        <v>44743</v>
      </c>
      <c r="J987" s="1">
        <v>44743</v>
      </c>
      <c r="K987" s="11">
        <f>+Excel_519CONDOR[[#This Row],[Fx.r]]</f>
        <v>44743</v>
      </c>
      <c r="L987" s="1">
        <v>44743</v>
      </c>
      <c r="M987" s="1"/>
      <c r="N987" s="1">
        <v>44755</v>
      </c>
      <c r="O987" s="1">
        <v>44756</v>
      </c>
      <c r="P987" s="1" t="s">
        <v>24</v>
      </c>
      <c r="Q987" t="s">
        <v>25</v>
      </c>
      <c r="R987" t="s">
        <v>24</v>
      </c>
      <c r="S987" t="s">
        <v>25</v>
      </c>
      <c r="T987" s="5">
        <v>0</v>
      </c>
      <c r="U987" s="5">
        <v>0</v>
      </c>
      <c r="V987" s="5">
        <v>2.199999988079071</v>
      </c>
      <c r="W987" s="5">
        <v>2.199999988079071</v>
      </c>
      <c r="X987" s="6">
        <f>+Excel_519CONDOR[[#This Row],[Ptos.Total]]-Excel_519CONDOR[[#This Row],[Ptos.PO]]</f>
        <v>-3.1460011920929176E-2</v>
      </c>
      <c r="Y987" s="6">
        <v>2.2314600000000002</v>
      </c>
      <c r="Z987" s="6">
        <v>2.2314600000000002</v>
      </c>
      <c r="AA987" s="5">
        <f>+Excel_519CONDOR[[#This Row],[Ptos.Total]]-Excel_519CONDOR[[#This Row],[Ptos.Nilo]]</f>
        <v>-3.1460011920929176E-2</v>
      </c>
      <c r="AB987"/>
      <c r="AC987"/>
      <c r="AD987"/>
      <c r="AE987"/>
      <c r="AF987"/>
      <c r="AG987"/>
      <c r="AH987"/>
      <c r="AI987"/>
    </row>
    <row r="988" spans="1:35" x14ac:dyDescent="0.25">
      <c r="A988" t="s">
        <v>391</v>
      </c>
      <c r="B988" t="s">
        <v>436</v>
      </c>
      <c r="C988" t="s">
        <v>392</v>
      </c>
      <c r="D988" t="s">
        <v>1115</v>
      </c>
      <c r="E988">
        <v>8354106</v>
      </c>
      <c r="F988" t="s">
        <v>858</v>
      </c>
      <c r="G988" t="s">
        <v>70</v>
      </c>
      <c r="H988" t="s">
        <v>71</v>
      </c>
      <c r="I988" s="1"/>
      <c r="J988" s="1">
        <v>44721</v>
      </c>
      <c r="K988" s="11">
        <f>+Excel_519CONDOR[[#This Row],[Fx.r]]</f>
        <v>44721</v>
      </c>
      <c r="M988" s="1"/>
      <c r="O988" s="1"/>
      <c r="P988" s="1" t="s">
        <v>24</v>
      </c>
      <c r="Q988" t="s">
        <v>24</v>
      </c>
      <c r="R988" t="s">
        <v>25</v>
      </c>
      <c r="S988" t="s">
        <v>25</v>
      </c>
      <c r="T988" s="5">
        <v>55.733799338340759</v>
      </c>
      <c r="U988" s="5">
        <v>10.289999961853027</v>
      </c>
      <c r="V988" s="5">
        <v>4.2523999214172363</v>
      </c>
      <c r="W988" s="5">
        <v>70.276199221611023</v>
      </c>
      <c r="X988" s="6">
        <f>+Excel_519CONDOR[[#This Row],[Ptos.Total]]-Excel_519CONDOR[[#This Row],[Ptos.PO]]</f>
        <v>66.676199221611029</v>
      </c>
      <c r="Y988" s="6">
        <v>3.5999999999999996</v>
      </c>
      <c r="Z988" s="6">
        <v>0</v>
      </c>
      <c r="AA988" s="5">
        <f>+Excel_519CONDOR[[#This Row],[Ptos.Total]]-Excel_519CONDOR[[#This Row],[Ptos.Nilo]]</f>
        <v>70.276199221611023</v>
      </c>
      <c r="AB988"/>
      <c r="AC988"/>
      <c r="AD988"/>
      <c r="AE988"/>
      <c r="AF988"/>
      <c r="AG988"/>
      <c r="AH988"/>
      <c r="AI988"/>
    </row>
    <row r="989" spans="1:35" x14ac:dyDescent="0.25">
      <c r="A989" t="s">
        <v>391</v>
      </c>
      <c r="B989" t="s">
        <v>18</v>
      </c>
      <c r="C989" t="s">
        <v>972</v>
      </c>
      <c r="D989" t="s">
        <v>1116</v>
      </c>
      <c r="E989">
        <v>8355468</v>
      </c>
      <c r="F989" t="s">
        <v>83</v>
      </c>
      <c r="G989" t="s">
        <v>22</v>
      </c>
      <c r="H989" t="s">
        <v>23</v>
      </c>
      <c r="I989" s="1">
        <v>44750</v>
      </c>
      <c r="J989" s="1">
        <v>44750</v>
      </c>
      <c r="K989" s="11">
        <f>+Excel_519CONDOR[[#This Row],[Fx.r]]</f>
        <v>44750</v>
      </c>
      <c r="L989" s="1">
        <v>44753</v>
      </c>
      <c r="M989" s="1"/>
      <c r="N989" s="1">
        <v>44858</v>
      </c>
      <c r="O989" s="1">
        <v>44889</v>
      </c>
      <c r="P989" s="1" t="s">
        <v>24</v>
      </c>
      <c r="Q989" t="s">
        <v>25</v>
      </c>
      <c r="R989" t="s">
        <v>24</v>
      </c>
      <c r="S989" t="s">
        <v>3659</v>
      </c>
      <c r="T989" s="5">
        <v>17.716900050640106</v>
      </c>
      <c r="U989" s="5">
        <v>4.5639998912811279</v>
      </c>
      <c r="V989" s="5">
        <v>11.517307769867598</v>
      </c>
      <c r="W989" s="5">
        <v>33.798207711788834</v>
      </c>
      <c r="X989" s="6">
        <f>+Excel_519CONDOR[[#This Row],[Ptos.Total]]-Excel_519CONDOR[[#This Row],[Ptos.PO]]</f>
        <v>0.31635671178882774</v>
      </c>
      <c r="Y989" s="6">
        <v>33.481851000000006</v>
      </c>
      <c r="Z989" s="6">
        <v>33.481850999999999</v>
      </c>
      <c r="AA989" s="5">
        <f>+Excel_519CONDOR[[#This Row],[Ptos.Total]]-Excel_519CONDOR[[#This Row],[Ptos.Nilo]]</f>
        <v>0.31635671178883484</v>
      </c>
      <c r="AB989"/>
      <c r="AC989"/>
      <c r="AD989"/>
      <c r="AE989"/>
      <c r="AF989"/>
      <c r="AG989"/>
      <c r="AH989"/>
      <c r="AI989"/>
    </row>
    <row r="990" spans="1:35" x14ac:dyDescent="0.25">
      <c r="A990" t="s">
        <v>391</v>
      </c>
      <c r="B990" t="s">
        <v>1006</v>
      </c>
      <c r="C990" t="s">
        <v>972</v>
      </c>
      <c r="D990" t="s">
        <v>1117</v>
      </c>
      <c r="E990">
        <v>8355570</v>
      </c>
      <c r="F990" t="s">
        <v>83</v>
      </c>
      <c r="G990" t="s">
        <v>22</v>
      </c>
      <c r="H990" t="s">
        <v>23</v>
      </c>
      <c r="I990" s="1">
        <v>44750</v>
      </c>
      <c r="J990" s="1">
        <v>44750</v>
      </c>
      <c r="K990" s="11">
        <f>+Excel_519CONDOR[[#This Row],[Fx.r]]</f>
        <v>44750</v>
      </c>
      <c r="L990" s="1">
        <v>44753</v>
      </c>
      <c r="M990" s="1"/>
      <c r="N990" s="1">
        <v>44839</v>
      </c>
      <c r="O990" s="1">
        <v>44855</v>
      </c>
      <c r="P990" s="1" t="s">
        <v>24</v>
      </c>
      <c r="Q990" t="s">
        <v>24</v>
      </c>
      <c r="R990" t="s">
        <v>24</v>
      </c>
      <c r="S990" t="s">
        <v>3659</v>
      </c>
      <c r="T990" s="5">
        <v>22.934400349855423</v>
      </c>
      <c r="U990" s="5">
        <v>4.5639998912811279</v>
      </c>
      <c r="V990" s="5">
        <v>11.914549708832055</v>
      </c>
      <c r="W990" s="5">
        <v>39.412949949968606</v>
      </c>
      <c r="X990" s="6">
        <f>+Excel_519CONDOR[[#This Row],[Ptos.Total]]-Excel_519CONDOR[[#This Row],[Ptos.PO]]</f>
        <v>-3.6303738890313824</v>
      </c>
      <c r="Y990" s="6">
        <v>43.043323838999989</v>
      </c>
      <c r="Z990" s="6">
        <v>43.043341999999981</v>
      </c>
      <c r="AA990" s="5">
        <f>+Excel_519CONDOR[[#This Row],[Ptos.Total]]-Excel_519CONDOR[[#This Row],[Ptos.Nilo]]</f>
        <v>-3.6303920500313751</v>
      </c>
      <c r="AB990"/>
      <c r="AC990"/>
      <c r="AD990"/>
      <c r="AE990"/>
      <c r="AF990"/>
      <c r="AG990"/>
      <c r="AH990"/>
      <c r="AI990"/>
    </row>
    <row r="991" spans="1:35" x14ac:dyDescent="0.25">
      <c r="A991" t="s">
        <v>391</v>
      </c>
      <c r="B991" t="s">
        <v>18</v>
      </c>
      <c r="C991" t="s">
        <v>972</v>
      </c>
      <c r="D991" t="s">
        <v>1118</v>
      </c>
      <c r="E991">
        <v>8355585</v>
      </c>
      <c r="F991" t="s">
        <v>88</v>
      </c>
      <c r="G991" t="s">
        <v>22</v>
      </c>
      <c r="H991" t="s">
        <v>23</v>
      </c>
      <c r="I991" s="1">
        <v>44771</v>
      </c>
      <c r="J991" s="1">
        <v>44851</v>
      </c>
      <c r="K991" s="11">
        <f>+Excel_519CONDOR[[#This Row],[Fx.r]]</f>
        <v>44851</v>
      </c>
      <c r="L991" s="1">
        <v>44771</v>
      </c>
      <c r="M991" s="1"/>
      <c r="N991" s="1">
        <v>44862</v>
      </c>
      <c r="O991" s="1">
        <v>44865</v>
      </c>
      <c r="P991" s="1" t="s">
        <v>25</v>
      </c>
      <c r="Q991" t="s">
        <v>25</v>
      </c>
      <c r="R991" t="s">
        <v>24</v>
      </c>
      <c r="S991" t="s">
        <v>25</v>
      </c>
      <c r="T991" s="5">
        <v>0</v>
      </c>
      <c r="U991" s="5">
        <v>0</v>
      </c>
      <c r="V991" s="5">
        <v>0.43999999761581421</v>
      </c>
      <c r="W991" s="5">
        <v>0.43999999761581421</v>
      </c>
      <c r="X991" s="6">
        <f>+Excel_519CONDOR[[#This Row],[Ptos.Total]]-Excel_519CONDOR[[#This Row],[Ptos.PO]]</f>
        <v>-0.89887600238418575</v>
      </c>
      <c r="Y991" s="6">
        <v>1.338876</v>
      </c>
      <c r="Z991" s="6">
        <v>1.338876</v>
      </c>
      <c r="AA991" s="5">
        <f>+Excel_519CONDOR[[#This Row],[Ptos.Total]]-Excel_519CONDOR[[#This Row],[Ptos.Nilo]]</f>
        <v>-0.89887600238418575</v>
      </c>
      <c r="AB991"/>
      <c r="AC991"/>
      <c r="AD991"/>
      <c r="AE991"/>
      <c r="AF991"/>
      <c r="AG991"/>
      <c r="AH991"/>
      <c r="AI991"/>
    </row>
    <row r="992" spans="1:35" x14ac:dyDescent="0.25">
      <c r="A992" t="s">
        <v>391</v>
      </c>
      <c r="B992" t="s">
        <v>18</v>
      </c>
      <c r="C992" t="s">
        <v>972</v>
      </c>
      <c r="D992" t="s">
        <v>1119</v>
      </c>
      <c r="E992">
        <v>8355599</v>
      </c>
      <c r="F992" t="s">
        <v>83</v>
      </c>
      <c r="G992" t="s">
        <v>22</v>
      </c>
      <c r="H992" t="s">
        <v>23</v>
      </c>
      <c r="I992" s="1">
        <v>44757</v>
      </c>
      <c r="J992" s="1">
        <v>44757</v>
      </c>
      <c r="K992" s="11">
        <f>+Excel_519CONDOR[[#This Row],[Fx.r]]</f>
        <v>44757</v>
      </c>
      <c r="L992" s="1">
        <v>44757</v>
      </c>
      <c r="M992" s="1"/>
      <c r="N992" s="1">
        <v>44786</v>
      </c>
      <c r="O992" s="1">
        <v>44804</v>
      </c>
      <c r="P992" s="1" t="s">
        <v>24</v>
      </c>
      <c r="Q992" t="s">
        <v>24</v>
      </c>
      <c r="R992" t="s">
        <v>24</v>
      </c>
      <c r="S992" t="s">
        <v>3664</v>
      </c>
      <c r="T992" s="5">
        <v>17.605700075626373</v>
      </c>
      <c r="U992" s="5">
        <v>4.5639998912811279</v>
      </c>
      <c r="V992" s="5">
        <v>11.508936723604902</v>
      </c>
      <c r="W992" s="5">
        <v>33.678636690512405</v>
      </c>
      <c r="X992" s="6">
        <f>+Excel_519CONDOR[[#This Row],[Ptos.Total]]-Excel_519CONDOR[[#This Row],[Ptos.PO]]</f>
        <v>1.8811631875124064</v>
      </c>
      <c r="Y992" s="6">
        <v>31.797473502999999</v>
      </c>
      <c r="Z992" s="6">
        <v>31.797542</v>
      </c>
      <c r="AA992" s="5">
        <f>+Excel_519CONDOR[[#This Row],[Ptos.Total]]-Excel_519CONDOR[[#This Row],[Ptos.Nilo]]</f>
        <v>1.8810946905124055</v>
      </c>
      <c r="AB992"/>
      <c r="AC992"/>
      <c r="AD992"/>
      <c r="AE992"/>
      <c r="AF992"/>
      <c r="AG992"/>
      <c r="AH992"/>
      <c r="AI992"/>
    </row>
    <row r="993" spans="1:35" x14ac:dyDescent="0.25">
      <c r="A993" t="s">
        <v>391</v>
      </c>
      <c r="B993" t="s">
        <v>18</v>
      </c>
      <c r="C993" t="s">
        <v>972</v>
      </c>
      <c r="D993" t="s">
        <v>1120</v>
      </c>
      <c r="E993">
        <v>8355609</v>
      </c>
      <c r="F993" t="s">
        <v>83</v>
      </c>
      <c r="G993" t="s">
        <v>22</v>
      </c>
      <c r="H993" t="s">
        <v>23</v>
      </c>
      <c r="I993" s="1">
        <v>44750</v>
      </c>
      <c r="J993" s="1">
        <v>44750</v>
      </c>
      <c r="K993" s="11">
        <f>+Excel_519CONDOR[[#This Row],[Fx.r]]</f>
        <v>44750</v>
      </c>
      <c r="L993" s="1">
        <v>44753</v>
      </c>
      <c r="M993" s="1"/>
      <c r="N993" s="1">
        <v>44803</v>
      </c>
      <c r="O993" s="1">
        <v>44812</v>
      </c>
      <c r="P993" s="1" t="s">
        <v>24</v>
      </c>
      <c r="Q993" t="s">
        <v>25</v>
      </c>
      <c r="R993" t="s">
        <v>24</v>
      </c>
      <c r="S993" t="s">
        <v>3664</v>
      </c>
      <c r="T993" s="5">
        <v>9.3771001100540161</v>
      </c>
      <c r="U993" s="5">
        <v>4.5639998912811279</v>
      </c>
      <c r="V993" s="5">
        <v>10.882633699711771</v>
      </c>
      <c r="W993" s="5">
        <v>24.823733701046915</v>
      </c>
      <c r="X993" s="6">
        <f>+Excel_519CONDOR[[#This Row],[Ptos.Total]]-Excel_519CONDOR[[#This Row],[Ptos.PO]]</f>
        <v>3.9192870542469151</v>
      </c>
      <c r="Y993" s="6">
        <v>20.9044466468</v>
      </c>
      <c r="Z993" s="6">
        <v>20.904457000000001</v>
      </c>
      <c r="AA993" s="5">
        <f>+Excel_519CONDOR[[#This Row],[Ptos.Total]]-Excel_519CONDOR[[#This Row],[Ptos.Nilo]]</f>
        <v>3.9192767010469147</v>
      </c>
      <c r="AB993"/>
      <c r="AC993"/>
      <c r="AD993"/>
      <c r="AE993"/>
      <c r="AF993"/>
      <c r="AG993"/>
      <c r="AH993"/>
      <c r="AI993"/>
    </row>
    <row r="994" spans="1:35" x14ac:dyDescent="0.25">
      <c r="A994" t="s">
        <v>391</v>
      </c>
      <c r="B994" t="s">
        <v>18</v>
      </c>
      <c r="C994" t="s">
        <v>972</v>
      </c>
      <c r="D994" t="s">
        <v>1121</v>
      </c>
      <c r="E994">
        <v>8355627</v>
      </c>
      <c r="F994" t="s">
        <v>83</v>
      </c>
      <c r="G994" t="s">
        <v>22</v>
      </c>
      <c r="H994" t="s">
        <v>23</v>
      </c>
      <c r="I994" s="1">
        <v>44782</v>
      </c>
      <c r="J994" s="1">
        <v>44782</v>
      </c>
      <c r="K994" s="11">
        <f>+Excel_519CONDOR[[#This Row],[Fx.r]]</f>
        <v>44782</v>
      </c>
      <c r="L994" s="1">
        <v>44802</v>
      </c>
      <c r="M994" s="1"/>
      <c r="N994" s="1">
        <v>44993</v>
      </c>
      <c r="O994" s="1">
        <v>45001</v>
      </c>
      <c r="P994" s="1" t="s">
        <v>24</v>
      </c>
      <c r="Q994" t="s">
        <v>25</v>
      </c>
      <c r="R994" t="s">
        <v>24</v>
      </c>
      <c r="S994" t="s">
        <v>3661</v>
      </c>
      <c r="T994" s="5">
        <v>101.23800086975098</v>
      </c>
      <c r="U994" s="5">
        <v>4.5639998912811279</v>
      </c>
      <c r="V994" s="5">
        <v>17.873179809343512</v>
      </c>
      <c r="W994" s="5">
        <v>123.67518057037562</v>
      </c>
      <c r="X994" s="6">
        <f>+Excel_519CONDOR[[#This Row],[Ptos.Total]]-Excel_519CONDOR[[#This Row],[Ptos.PO]]</f>
        <v>51.276166570375608</v>
      </c>
      <c r="Y994" s="6">
        <v>72.399014000000008</v>
      </c>
      <c r="Z994" s="6">
        <v>72.399013999999994</v>
      </c>
      <c r="AA994" s="5">
        <f>+Excel_519CONDOR[[#This Row],[Ptos.Total]]-Excel_519CONDOR[[#This Row],[Ptos.Nilo]]</f>
        <v>51.276166570375622</v>
      </c>
      <c r="AB994"/>
      <c r="AC994"/>
      <c r="AD994"/>
      <c r="AE994"/>
      <c r="AF994"/>
      <c r="AG994"/>
      <c r="AH994"/>
      <c r="AI994"/>
    </row>
    <row r="995" spans="1:35" x14ac:dyDescent="0.25">
      <c r="A995" t="s">
        <v>391</v>
      </c>
      <c r="B995" t="s">
        <v>18</v>
      </c>
      <c r="C995" t="s">
        <v>972</v>
      </c>
      <c r="D995" t="s">
        <v>1122</v>
      </c>
      <c r="E995">
        <v>8355633</v>
      </c>
      <c r="F995" t="s">
        <v>363</v>
      </c>
      <c r="G995" t="s">
        <v>22</v>
      </c>
      <c r="H995" t="s">
        <v>23</v>
      </c>
      <c r="I995" s="1">
        <v>44757</v>
      </c>
      <c r="J995" s="1">
        <v>44757</v>
      </c>
      <c r="K995" s="11">
        <f>+Excel_519CONDOR[[#This Row],[Fx.r]]</f>
        <v>44757</v>
      </c>
      <c r="L995" s="1">
        <v>44757</v>
      </c>
      <c r="M995" s="1"/>
      <c r="N995" s="1">
        <v>45135</v>
      </c>
      <c r="O995" s="1">
        <v>45149</v>
      </c>
      <c r="P995" s="1" t="s">
        <v>24</v>
      </c>
      <c r="Q995" t="s">
        <v>25</v>
      </c>
      <c r="R995" t="s">
        <v>24</v>
      </c>
      <c r="S995" t="s">
        <v>3670</v>
      </c>
      <c r="T995" s="5">
        <v>16.974600046873093</v>
      </c>
      <c r="U995" s="5">
        <v>4.5639998912811279</v>
      </c>
      <c r="V995" s="5">
        <v>11.460993788530438</v>
      </c>
      <c r="W995" s="5">
        <v>32.999593726684658</v>
      </c>
      <c r="X995" s="6">
        <f>+Excel_519CONDOR[[#This Row],[Ptos.Total]]-Excel_519CONDOR[[#This Row],[Ptos.PO]]</f>
        <v>-1.5129292733153363</v>
      </c>
      <c r="Y995" s="6">
        <v>34.512522999999995</v>
      </c>
      <c r="Z995" s="6">
        <v>34.512523000000002</v>
      </c>
      <c r="AA995" s="5">
        <f>+Excel_519CONDOR[[#This Row],[Ptos.Total]]-Excel_519CONDOR[[#This Row],[Ptos.Nilo]]</f>
        <v>-1.5129292733153434</v>
      </c>
      <c r="AB995"/>
      <c r="AC995"/>
      <c r="AD995"/>
      <c r="AE995"/>
      <c r="AF995"/>
      <c r="AG995"/>
      <c r="AH995"/>
      <c r="AI995"/>
    </row>
    <row r="996" spans="1:35" x14ac:dyDescent="0.25">
      <c r="A996" t="s">
        <v>391</v>
      </c>
      <c r="B996" t="s">
        <v>18</v>
      </c>
      <c r="C996" t="s">
        <v>972</v>
      </c>
      <c r="D996" t="s">
        <v>1123</v>
      </c>
      <c r="E996">
        <v>8355670</v>
      </c>
      <c r="F996" t="s">
        <v>1124</v>
      </c>
      <c r="G996" t="s">
        <v>70</v>
      </c>
      <c r="H996" t="s">
        <v>71</v>
      </c>
      <c r="I996" s="1">
        <v>44757</v>
      </c>
      <c r="J996" s="1">
        <v>44756</v>
      </c>
      <c r="K996" s="11">
        <f>+Excel_519CONDOR[[#This Row],[Fx.r]]</f>
        <v>44756</v>
      </c>
      <c r="M996" s="1"/>
      <c r="N996" s="1">
        <v>45359</v>
      </c>
      <c r="O996" s="1">
        <v>45359</v>
      </c>
      <c r="P996" s="1" t="s">
        <v>24</v>
      </c>
      <c r="Q996" t="s">
        <v>25</v>
      </c>
      <c r="R996" t="s">
        <v>24</v>
      </c>
      <c r="S996" t="s">
        <v>3671</v>
      </c>
      <c r="T996" s="5">
        <v>12.788300037384033</v>
      </c>
      <c r="U996" s="5">
        <v>4.5639998912811279</v>
      </c>
      <c r="V996" s="5">
        <v>11.142134754937663</v>
      </c>
      <c r="W996" s="5">
        <v>28.494434683602826</v>
      </c>
      <c r="X996" s="6">
        <f>+Excel_519CONDOR[[#This Row],[Ptos.Total]]-Excel_519CONDOR[[#This Row],[Ptos.PO]]</f>
        <v>21.809153683602826</v>
      </c>
      <c r="Y996" s="6">
        <v>6.6852809999999998</v>
      </c>
      <c r="Z996" s="6">
        <v>6.6852809999999998</v>
      </c>
      <c r="AA996" s="5">
        <f>+Excel_519CONDOR[[#This Row],[Ptos.Total]]-Excel_519CONDOR[[#This Row],[Ptos.Nilo]]</f>
        <v>21.809153683602826</v>
      </c>
      <c r="AB996"/>
      <c r="AC996"/>
      <c r="AD996"/>
      <c r="AE996"/>
      <c r="AF996"/>
      <c r="AG996"/>
      <c r="AH996"/>
      <c r="AI996"/>
    </row>
    <row r="997" spans="1:35" x14ac:dyDescent="0.25">
      <c r="A997" t="s">
        <v>391</v>
      </c>
      <c r="B997" t="s">
        <v>18</v>
      </c>
      <c r="C997" t="s">
        <v>972</v>
      </c>
      <c r="D997" t="s">
        <v>1125</v>
      </c>
      <c r="E997">
        <v>8355673</v>
      </c>
      <c r="F997" t="s">
        <v>83</v>
      </c>
      <c r="G997" t="s">
        <v>22</v>
      </c>
      <c r="H997" t="s">
        <v>23</v>
      </c>
      <c r="I997" s="1">
        <v>44771</v>
      </c>
      <c r="J997" s="1">
        <v>44771</v>
      </c>
      <c r="K997" s="11">
        <f>+Excel_519CONDOR[[#This Row],[Fx.r]]</f>
        <v>44771</v>
      </c>
      <c r="L997" s="1">
        <v>44774</v>
      </c>
      <c r="M997" s="1"/>
      <c r="N997" s="1">
        <v>44993</v>
      </c>
      <c r="O997" s="1">
        <v>45001</v>
      </c>
      <c r="P997" s="1" t="s">
        <v>24</v>
      </c>
      <c r="Q997" t="s">
        <v>24</v>
      </c>
      <c r="R997" t="s">
        <v>24</v>
      </c>
      <c r="S997" t="s">
        <v>3661</v>
      </c>
      <c r="T997" s="5">
        <v>61.93950030207634</v>
      </c>
      <c r="U997" s="5">
        <v>4.5639998912811279</v>
      </c>
      <c r="V997" s="5">
        <v>14.882449643220752</v>
      </c>
      <c r="W997" s="5">
        <v>81.38594983657822</v>
      </c>
      <c r="X997" s="6">
        <f>+Excel_519CONDOR[[#This Row],[Ptos.Total]]-Excel_519CONDOR[[#This Row],[Ptos.PO]]</f>
        <v>23.088335836578217</v>
      </c>
      <c r="Y997" s="6">
        <v>58.297614000000003</v>
      </c>
      <c r="Z997" s="6">
        <v>58.297614000000003</v>
      </c>
      <c r="AA997" s="5">
        <f>+Excel_519CONDOR[[#This Row],[Ptos.Total]]-Excel_519CONDOR[[#This Row],[Ptos.Nilo]]</f>
        <v>23.088335836578217</v>
      </c>
      <c r="AB997"/>
      <c r="AC997"/>
      <c r="AD997"/>
      <c r="AE997"/>
      <c r="AF997"/>
      <c r="AG997"/>
      <c r="AH997"/>
      <c r="AI997"/>
    </row>
    <row r="998" spans="1:35" x14ac:dyDescent="0.25">
      <c r="A998" t="s">
        <v>391</v>
      </c>
      <c r="B998" t="s">
        <v>18</v>
      </c>
      <c r="C998" t="s">
        <v>972</v>
      </c>
      <c r="D998" t="s">
        <v>1126</v>
      </c>
      <c r="E998">
        <v>8355679</v>
      </c>
      <c r="F998" t="s">
        <v>83</v>
      </c>
      <c r="G998" t="s">
        <v>22</v>
      </c>
      <c r="H998" t="s">
        <v>23</v>
      </c>
      <c r="I998" s="1">
        <v>44764</v>
      </c>
      <c r="J998" s="1">
        <v>44764</v>
      </c>
      <c r="K998" s="11">
        <f>+Excel_519CONDOR[[#This Row],[Fx.r]]</f>
        <v>44764</v>
      </c>
      <c r="L998" s="1">
        <v>44774</v>
      </c>
      <c r="M998" s="1"/>
      <c r="N998" s="1">
        <v>44803</v>
      </c>
      <c r="O998" s="1">
        <v>44812</v>
      </c>
      <c r="P998" s="1" t="s">
        <v>24</v>
      </c>
      <c r="Q998" t="s">
        <v>24</v>
      </c>
      <c r="R998" t="s">
        <v>24</v>
      </c>
      <c r="S998" t="s">
        <v>3664</v>
      </c>
      <c r="T998" s="5">
        <v>17.314499914646149</v>
      </c>
      <c r="U998" s="5">
        <v>4.5639998912811279</v>
      </c>
      <c r="V998" s="5">
        <v>11.850625698633284</v>
      </c>
      <c r="W998" s="5">
        <v>33.729125504560557</v>
      </c>
      <c r="X998" s="6">
        <f>+Excel_519CONDOR[[#This Row],[Ptos.Total]]-Excel_519CONDOR[[#This Row],[Ptos.PO]]</f>
        <v>-4.6834557954394356</v>
      </c>
      <c r="Y998" s="6">
        <v>38.412581299999992</v>
      </c>
      <c r="Z998" s="6">
        <v>38.412566999999996</v>
      </c>
      <c r="AA998" s="5">
        <f>+Excel_519CONDOR[[#This Row],[Ptos.Total]]-Excel_519CONDOR[[#This Row],[Ptos.Nilo]]</f>
        <v>-4.683441495439439</v>
      </c>
      <c r="AB998"/>
      <c r="AC998"/>
      <c r="AD998"/>
      <c r="AE998"/>
      <c r="AF998"/>
      <c r="AG998"/>
      <c r="AH998"/>
      <c r="AI998"/>
    </row>
    <row r="999" spans="1:35" x14ac:dyDescent="0.25">
      <c r="A999" t="s">
        <v>391</v>
      </c>
      <c r="B999" t="s">
        <v>18</v>
      </c>
      <c r="C999" t="s">
        <v>972</v>
      </c>
      <c r="D999" t="s">
        <v>1127</v>
      </c>
      <c r="E999">
        <v>8355681</v>
      </c>
      <c r="F999" t="s">
        <v>83</v>
      </c>
      <c r="G999" t="s">
        <v>22</v>
      </c>
      <c r="H999" t="s">
        <v>23</v>
      </c>
      <c r="I999" s="1">
        <v>44770</v>
      </c>
      <c r="J999" s="1">
        <v>44769</v>
      </c>
      <c r="K999" s="11">
        <f>+Excel_519CONDOR[[#This Row],[Fx.r]]</f>
        <v>44769</v>
      </c>
      <c r="L999" s="1">
        <v>44774</v>
      </c>
      <c r="M999" s="1"/>
      <c r="N999" s="1">
        <v>44811</v>
      </c>
      <c r="O999" s="1">
        <v>44817</v>
      </c>
      <c r="P999" s="1" t="s">
        <v>25</v>
      </c>
      <c r="Q999" t="s">
        <v>24</v>
      </c>
      <c r="R999" t="s">
        <v>24</v>
      </c>
      <c r="S999" t="s">
        <v>3664</v>
      </c>
      <c r="T999" s="5">
        <v>25.651200205087662</v>
      </c>
      <c r="U999" s="5">
        <v>4.5639998912811279</v>
      </c>
      <c r="V999" s="5">
        <v>12.121541652002366</v>
      </c>
      <c r="W999" s="5">
        <v>42.336741748371153</v>
      </c>
      <c r="X999" s="6">
        <f>+Excel_519CONDOR[[#This Row],[Ptos.Total]]-Excel_519CONDOR[[#This Row],[Ptos.PO]]</f>
        <v>-1.9492611316288446</v>
      </c>
      <c r="Y999" s="6">
        <v>44.286002879999998</v>
      </c>
      <c r="Z999" s="6">
        <v>44.285980000000002</v>
      </c>
      <c r="AA999" s="5">
        <f>+Excel_519CONDOR[[#This Row],[Ptos.Total]]-Excel_519CONDOR[[#This Row],[Ptos.Nilo]]</f>
        <v>-1.9492382516288487</v>
      </c>
      <c r="AB999"/>
      <c r="AC999"/>
      <c r="AD999"/>
      <c r="AE999"/>
      <c r="AF999"/>
      <c r="AG999"/>
      <c r="AH999"/>
      <c r="AI999"/>
    </row>
    <row r="1000" spans="1:35" x14ac:dyDescent="0.25">
      <c r="A1000" t="s">
        <v>391</v>
      </c>
      <c r="B1000" t="s">
        <v>18</v>
      </c>
      <c r="C1000" t="s">
        <v>972</v>
      </c>
      <c r="D1000" t="s">
        <v>1128</v>
      </c>
      <c r="E1000">
        <v>8355686</v>
      </c>
      <c r="F1000" t="s">
        <v>438</v>
      </c>
      <c r="G1000" t="s">
        <v>70</v>
      </c>
      <c r="H1000" t="s">
        <v>71</v>
      </c>
      <c r="I1000" s="1">
        <v>44774</v>
      </c>
      <c r="J1000" s="1">
        <v>44767</v>
      </c>
      <c r="K1000" s="11">
        <f>+Excel_519CONDOR[[#This Row],[Fx.r]]</f>
        <v>44767</v>
      </c>
      <c r="L1000" s="1">
        <v>44774</v>
      </c>
      <c r="M1000" s="1"/>
      <c r="N1000" s="1">
        <v>45012</v>
      </c>
      <c r="O1000" s="1">
        <v>45030</v>
      </c>
      <c r="P1000" s="1" t="s">
        <v>24</v>
      </c>
      <c r="Q1000" t="s">
        <v>25</v>
      </c>
      <c r="R1000" t="s">
        <v>24</v>
      </c>
      <c r="S1000" t="s">
        <v>25</v>
      </c>
      <c r="T1000" s="5">
        <v>18.673100113868713</v>
      </c>
      <c r="U1000" s="5">
        <v>4.5639998912811279</v>
      </c>
      <c r="V1000" s="5">
        <v>11.590363698580921</v>
      </c>
      <c r="W1000" s="5">
        <v>34.827463703730764</v>
      </c>
      <c r="X1000" s="6">
        <f>+Excel_519CONDOR[[#This Row],[Ptos.Total]]-Excel_519CONDOR[[#This Row],[Ptos.PO]]</f>
        <v>27.873549703730767</v>
      </c>
      <c r="Y1000" s="6">
        <v>6.9539139999999993</v>
      </c>
      <c r="Z1000" s="6">
        <v>6.9539140000000002</v>
      </c>
      <c r="AA1000" s="5">
        <f>+Excel_519CONDOR[[#This Row],[Ptos.Total]]-Excel_519CONDOR[[#This Row],[Ptos.Nilo]]</f>
        <v>27.873549703730763</v>
      </c>
      <c r="AB1000"/>
      <c r="AC1000"/>
      <c r="AD1000"/>
      <c r="AE1000"/>
      <c r="AF1000"/>
      <c r="AG1000"/>
      <c r="AH1000"/>
      <c r="AI1000"/>
    </row>
    <row r="1001" spans="1:35" x14ac:dyDescent="0.25">
      <c r="A1001" t="s">
        <v>391</v>
      </c>
      <c r="B1001" t="s">
        <v>18</v>
      </c>
      <c r="C1001" t="s">
        <v>972</v>
      </c>
      <c r="D1001" t="s">
        <v>1129</v>
      </c>
      <c r="E1001">
        <v>8355688</v>
      </c>
      <c r="F1001" t="s">
        <v>989</v>
      </c>
      <c r="G1001" t="s">
        <v>70</v>
      </c>
      <c r="H1001" t="s">
        <v>71</v>
      </c>
      <c r="I1001" s="1">
        <v>44770</v>
      </c>
      <c r="J1001" s="1">
        <v>44769</v>
      </c>
      <c r="K1001" s="11">
        <f>+Excel_519CONDOR[[#This Row],[Fx.r]]</f>
        <v>44769</v>
      </c>
      <c r="M1001" s="1"/>
      <c r="N1001" s="1">
        <v>45359</v>
      </c>
      <c r="O1001" s="1">
        <v>45359</v>
      </c>
      <c r="P1001" s="1" t="s">
        <v>24</v>
      </c>
      <c r="Q1001" t="s">
        <v>25</v>
      </c>
      <c r="R1001" t="s">
        <v>24</v>
      </c>
      <c r="S1001" t="s">
        <v>25</v>
      </c>
      <c r="T1001" s="5">
        <v>12.227500081062317</v>
      </c>
      <c r="U1001" s="5">
        <v>4.5639998912811279</v>
      </c>
      <c r="V1001" s="5">
        <v>11.099518796521558</v>
      </c>
      <c r="W1001" s="5">
        <v>27.891018768865003</v>
      </c>
      <c r="X1001" s="6">
        <f>+Excel_519CONDOR[[#This Row],[Ptos.Total]]-Excel_519CONDOR[[#This Row],[Ptos.PO]]</f>
        <v>20.625611768865003</v>
      </c>
      <c r="Y1001" s="6">
        <v>7.2654069999999997</v>
      </c>
      <c r="Z1001" s="6">
        <v>7.2654069999999997</v>
      </c>
      <c r="AA1001" s="5">
        <f>+Excel_519CONDOR[[#This Row],[Ptos.Total]]-Excel_519CONDOR[[#This Row],[Ptos.Nilo]]</f>
        <v>20.625611768865003</v>
      </c>
      <c r="AB1001"/>
      <c r="AC1001"/>
      <c r="AD1001"/>
      <c r="AE1001"/>
      <c r="AF1001"/>
      <c r="AG1001"/>
      <c r="AH1001"/>
      <c r="AI1001"/>
    </row>
    <row r="1002" spans="1:35" x14ac:dyDescent="0.25">
      <c r="A1002" t="s">
        <v>391</v>
      </c>
      <c r="B1002" t="s">
        <v>18</v>
      </c>
      <c r="C1002" t="s">
        <v>972</v>
      </c>
      <c r="D1002" t="s">
        <v>1130</v>
      </c>
      <c r="E1002">
        <v>8355691</v>
      </c>
      <c r="F1002" t="s">
        <v>1002</v>
      </c>
      <c r="G1002" t="s">
        <v>70</v>
      </c>
      <c r="H1002" t="s">
        <v>71</v>
      </c>
      <c r="I1002" s="1">
        <v>44770</v>
      </c>
      <c r="J1002" s="1">
        <v>44769</v>
      </c>
      <c r="K1002" s="11">
        <f>+Excel_519CONDOR[[#This Row],[Fx.r]]</f>
        <v>44769</v>
      </c>
      <c r="L1002" s="1">
        <v>44774</v>
      </c>
      <c r="M1002" s="1"/>
      <c r="N1002" s="1">
        <v>45258</v>
      </c>
      <c r="O1002" s="1">
        <v>45310</v>
      </c>
      <c r="P1002" s="1" t="s">
        <v>24</v>
      </c>
      <c r="Q1002" t="s">
        <v>25</v>
      </c>
      <c r="R1002" t="s">
        <v>24</v>
      </c>
      <c r="S1002" t="s">
        <v>25</v>
      </c>
      <c r="T1002" s="5">
        <v>13.366299986839294</v>
      </c>
      <c r="U1002" s="5">
        <v>4.5639998912811279</v>
      </c>
      <c r="V1002" s="5">
        <v>11.186272748155936</v>
      </c>
      <c r="W1002" s="5">
        <v>29.116572626276358</v>
      </c>
      <c r="X1002" s="6">
        <f>+Excel_519CONDOR[[#This Row],[Ptos.Total]]-Excel_519CONDOR[[#This Row],[Ptos.PO]]</f>
        <v>22.40541762627636</v>
      </c>
      <c r="Y1002" s="6">
        <v>6.7111549999999998</v>
      </c>
      <c r="Z1002" s="6">
        <v>6.7111549999999998</v>
      </c>
      <c r="AA1002" s="5">
        <f>+Excel_519CONDOR[[#This Row],[Ptos.Total]]-Excel_519CONDOR[[#This Row],[Ptos.Nilo]]</f>
        <v>22.40541762627636</v>
      </c>
      <c r="AB1002"/>
      <c r="AC1002"/>
      <c r="AD1002"/>
      <c r="AE1002"/>
      <c r="AF1002"/>
      <c r="AG1002"/>
      <c r="AH1002"/>
      <c r="AI1002"/>
    </row>
    <row r="1003" spans="1:35" x14ac:dyDescent="0.25">
      <c r="A1003" t="s">
        <v>391</v>
      </c>
      <c r="B1003" t="s">
        <v>18</v>
      </c>
      <c r="C1003" t="s">
        <v>972</v>
      </c>
      <c r="D1003" t="s">
        <v>1131</v>
      </c>
      <c r="E1003">
        <v>8355692</v>
      </c>
      <c r="F1003" t="s">
        <v>1002</v>
      </c>
      <c r="G1003" t="s">
        <v>70</v>
      </c>
      <c r="H1003" t="s">
        <v>71</v>
      </c>
      <c r="I1003" s="1">
        <v>44770</v>
      </c>
      <c r="J1003" s="1">
        <v>44769</v>
      </c>
      <c r="K1003" s="11">
        <f>+Excel_519CONDOR[[#This Row],[Fx.r]]</f>
        <v>44769</v>
      </c>
      <c r="L1003" s="1">
        <v>44774</v>
      </c>
      <c r="M1003" s="1"/>
      <c r="N1003" s="1">
        <v>45273</v>
      </c>
      <c r="O1003" s="1">
        <v>45310</v>
      </c>
      <c r="P1003" s="1" t="s">
        <v>24</v>
      </c>
      <c r="Q1003" t="s">
        <v>25</v>
      </c>
      <c r="R1003" t="s">
        <v>24</v>
      </c>
      <c r="S1003" t="s">
        <v>25</v>
      </c>
      <c r="T1003" s="5">
        <v>15.39710009098053</v>
      </c>
      <c r="U1003" s="5">
        <v>4.5639998912811279</v>
      </c>
      <c r="V1003" s="5">
        <v>11.340755651845278</v>
      </c>
      <c r="W1003" s="5">
        <v>31.301855634106936</v>
      </c>
      <c r="X1003" s="6">
        <f>+Excel_519CONDOR[[#This Row],[Ptos.Total]]-Excel_519CONDOR[[#This Row],[Ptos.PO]]</f>
        <v>24.497858634106937</v>
      </c>
      <c r="Y1003" s="6">
        <v>6.803996999999999</v>
      </c>
      <c r="Z1003" s="6">
        <v>6.8039970000000007</v>
      </c>
      <c r="AA1003" s="5">
        <f>+Excel_519CONDOR[[#This Row],[Ptos.Total]]-Excel_519CONDOR[[#This Row],[Ptos.Nilo]]</f>
        <v>24.497858634106933</v>
      </c>
      <c r="AB1003"/>
      <c r="AC1003"/>
      <c r="AD1003"/>
      <c r="AE1003"/>
      <c r="AF1003"/>
      <c r="AG1003"/>
      <c r="AH1003"/>
      <c r="AI1003"/>
    </row>
    <row r="1004" spans="1:35" x14ac:dyDescent="0.25">
      <c r="A1004" t="s">
        <v>391</v>
      </c>
      <c r="B1004" t="s">
        <v>18</v>
      </c>
      <c r="C1004" t="s">
        <v>972</v>
      </c>
      <c r="D1004" t="s">
        <v>1132</v>
      </c>
      <c r="E1004">
        <v>8355693</v>
      </c>
      <c r="F1004" t="s">
        <v>438</v>
      </c>
      <c r="G1004" t="s">
        <v>70</v>
      </c>
      <c r="H1004" t="s">
        <v>71</v>
      </c>
      <c r="I1004" s="1">
        <v>44778</v>
      </c>
      <c r="J1004" s="1">
        <v>44778</v>
      </c>
      <c r="K1004" s="11">
        <f>+Excel_519CONDOR[[#This Row],[Fx.r]]</f>
        <v>44778</v>
      </c>
      <c r="L1004" s="1">
        <v>44778</v>
      </c>
      <c r="M1004" s="1"/>
      <c r="N1004" s="1">
        <v>44973</v>
      </c>
      <c r="O1004" s="1">
        <v>44979</v>
      </c>
      <c r="P1004" s="1" t="s">
        <v>24</v>
      </c>
      <c r="Q1004" t="s">
        <v>24</v>
      </c>
      <c r="R1004" t="s">
        <v>24</v>
      </c>
      <c r="S1004" t="s">
        <v>3661</v>
      </c>
      <c r="T1004" s="5">
        <v>24.890900313854218</v>
      </c>
      <c r="U1004" s="5">
        <v>4.5639998912811279</v>
      </c>
      <c r="V1004" s="5">
        <v>12.062944763611181</v>
      </c>
      <c r="W1004" s="5">
        <v>41.51784496874653</v>
      </c>
      <c r="X1004" s="6">
        <f>+Excel_519CONDOR[[#This Row],[Ptos.Total]]-Excel_519CONDOR[[#This Row],[Ptos.PO]]</f>
        <v>33.674077968746531</v>
      </c>
      <c r="Y1004" s="6">
        <v>7.8437669999999997</v>
      </c>
      <c r="Z1004" s="6">
        <v>7.8437669999999997</v>
      </c>
      <c r="AA1004" s="5">
        <f>+Excel_519CONDOR[[#This Row],[Ptos.Total]]-Excel_519CONDOR[[#This Row],[Ptos.Nilo]]</f>
        <v>33.674077968746531</v>
      </c>
      <c r="AB1004"/>
      <c r="AC1004"/>
      <c r="AD1004"/>
      <c r="AE1004"/>
      <c r="AF1004"/>
      <c r="AG1004"/>
      <c r="AH1004"/>
      <c r="AI1004"/>
    </row>
    <row r="1005" spans="1:35" x14ac:dyDescent="0.25">
      <c r="A1005" t="s">
        <v>391</v>
      </c>
      <c r="B1005" t="s">
        <v>18</v>
      </c>
      <c r="C1005" t="s">
        <v>972</v>
      </c>
      <c r="D1005" t="s">
        <v>1133</v>
      </c>
      <c r="E1005">
        <v>8355695</v>
      </c>
      <c r="F1005" t="s">
        <v>993</v>
      </c>
      <c r="G1005" t="s">
        <v>29</v>
      </c>
      <c r="H1005" t="s">
        <v>30</v>
      </c>
      <c r="I1005" s="1">
        <v>44769</v>
      </c>
      <c r="J1005" s="1">
        <v>44769</v>
      </c>
      <c r="K1005" s="11">
        <f>+Excel_519CONDOR[[#This Row],[Fx.r]]</f>
        <v>44769</v>
      </c>
      <c r="L1005" s="1">
        <v>45083</v>
      </c>
      <c r="M1005" s="1"/>
      <c r="N1005" s="1">
        <v>45104</v>
      </c>
      <c r="O1005" s="1">
        <v>45945</v>
      </c>
      <c r="P1005" s="1" t="s">
        <v>24</v>
      </c>
      <c r="Q1005" t="s">
        <v>25</v>
      </c>
      <c r="R1005" t="s">
        <v>24</v>
      </c>
      <c r="S1005" t="s">
        <v>3663</v>
      </c>
      <c r="T1005" s="5">
        <v>31.620999395847321</v>
      </c>
      <c r="U1005" s="5">
        <v>4.5639998912811279</v>
      </c>
      <c r="V1005" s="5">
        <v>12.82394474678777</v>
      </c>
      <c r="W1005" s="5">
        <v>49.008944033916222</v>
      </c>
      <c r="X1005" s="6">
        <f>+Excel_519CONDOR[[#This Row],[Ptos.Total]]-Excel_519CONDOR[[#This Row],[Ptos.PO]]</f>
        <v>-7.8095869660837849</v>
      </c>
      <c r="Y1005" s="6">
        <v>56.818531000000007</v>
      </c>
      <c r="Z1005" s="6">
        <v>56.818531000000007</v>
      </c>
      <c r="AA1005" s="5">
        <f>+Excel_519CONDOR[[#This Row],[Ptos.Total]]-Excel_519CONDOR[[#This Row],[Ptos.Nilo]]</f>
        <v>-7.8095869660837849</v>
      </c>
      <c r="AB1005"/>
      <c r="AC1005"/>
      <c r="AD1005"/>
      <c r="AE1005"/>
      <c r="AF1005"/>
      <c r="AG1005"/>
      <c r="AH1005"/>
      <c r="AI1005"/>
    </row>
    <row r="1006" spans="1:35" x14ac:dyDescent="0.25">
      <c r="A1006" t="s">
        <v>391</v>
      </c>
      <c r="B1006" t="s">
        <v>18</v>
      </c>
      <c r="C1006" t="s">
        <v>972</v>
      </c>
      <c r="D1006" t="s">
        <v>1134</v>
      </c>
      <c r="E1006">
        <v>8355698</v>
      </c>
      <c r="F1006" t="s">
        <v>1002</v>
      </c>
      <c r="G1006" t="s">
        <v>70</v>
      </c>
      <c r="H1006" t="s">
        <v>71</v>
      </c>
      <c r="I1006" s="1">
        <v>44769</v>
      </c>
      <c r="J1006" s="1">
        <v>44769</v>
      </c>
      <c r="K1006" s="11">
        <f>+Excel_519CONDOR[[#This Row],[Fx.r]]</f>
        <v>44769</v>
      </c>
      <c r="L1006" s="1">
        <v>44774</v>
      </c>
      <c r="M1006" s="1"/>
      <c r="N1006" s="1">
        <v>45258</v>
      </c>
      <c r="O1006" s="1">
        <v>45265</v>
      </c>
      <c r="P1006" s="1" t="s">
        <v>24</v>
      </c>
      <c r="Q1006" t="s">
        <v>24</v>
      </c>
      <c r="R1006" t="s">
        <v>24</v>
      </c>
      <c r="S1006" t="s">
        <v>3653</v>
      </c>
      <c r="T1006" s="5">
        <v>24.16999951004982</v>
      </c>
      <c r="U1006" s="5">
        <v>4.5639998912811279</v>
      </c>
      <c r="V1006" s="5">
        <v>12.383325686856896</v>
      </c>
      <c r="W1006" s="5">
        <v>41.11732508818784</v>
      </c>
      <c r="X1006" s="6">
        <f>+Excel_519CONDOR[[#This Row],[Ptos.Total]]-Excel_519CONDOR[[#This Row],[Ptos.PO]]</f>
        <v>33.08178608818784</v>
      </c>
      <c r="Y1006" s="6">
        <v>8.035539</v>
      </c>
      <c r="Z1006" s="6">
        <v>8.035539</v>
      </c>
      <c r="AA1006" s="5">
        <f>+Excel_519CONDOR[[#This Row],[Ptos.Total]]-Excel_519CONDOR[[#This Row],[Ptos.Nilo]]</f>
        <v>33.08178608818784</v>
      </c>
      <c r="AB1006"/>
      <c r="AC1006"/>
      <c r="AD1006"/>
      <c r="AE1006"/>
      <c r="AF1006"/>
      <c r="AG1006"/>
      <c r="AH1006"/>
      <c r="AI1006"/>
    </row>
    <row r="1007" spans="1:35" x14ac:dyDescent="0.25">
      <c r="A1007" t="s">
        <v>391</v>
      </c>
      <c r="B1007" t="s">
        <v>18</v>
      </c>
      <c r="C1007" t="s">
        <v>972</v>
      </c>
      <c r="D1007" t="s">
        <v>1135</v>
      </c>
      <c r="E1007">
        <v>8355700</v>
      </c>
      <c r="F1007" t="s">
        <v>438</v>
      </c>
      <c r="G1007" t="s">
        <v>70</v>
      </c>
      <c r="H1007" t="s">
        <v>71</v>
      </c>
      <c r="I1007" s="1">
        <v>44770</v>
      </c>
      <c r="J1007" s="1">
        <v>44775</v>
      </c>
      <c r="K1007" s="11">
        <f>+Excel_519CONDOR[[#This Row],[Fx.r]]</f>
        <v>44775</v>
      </c>
      <c r="L1007" s="1">
        <v>44776</v>
      </c>
      <c r="M1007" s="1"/>
      <c r="N1007" s="1">
        <v>44826</v>
      </c>
      <c r="O1007" s="1">
        <v>44827</v>
      </c>
      <c r="P1007" s="1" t="s">
        <v>24</v>
      </c>
      <c r="Q1007" t="s">
        <v>24</v>
      </c>
      <c r="R1007" t="s">
        <v>24</v>
      </c>
      <c r="S1007" t="s">
        <v>3664</v>
      </c>
      <c r="T1007" s="5">
        <v>128.20949906110764</v>
      </c>
      <c r="U1007" s="5">
        <v>4.5639998912811279</v>
      </c>
      <c r="V1007" s="5">
        <v>19.925596856866278</v>
      </c>
      <c r="W1007" s="5">
        <v>152.69909580925503</v>
      </c>
      <c r="X1007" s="6">
        <f>+Excel_519CONDOR[[#This Row],[Ptos.Total]]-Excel_519CONDOR[[#This Row],[Ptos.PO]]</f>
        <v>140.13788980925503</v>
      </c>
      <c r="Y1007" s="6">
        <v>12.561205999999999</v>
      </c>
      <c r="Z1007" s="6">
        <v>12.561205999999999</v>
      </c>
      <c r="AA1007" s="5">
        <f>+Excel_519CONDOR[[#This Row],[Ptos.Total]]-Excel_519CONDOR[[#This Row],[Ptos.Nilo]]</f>
        <v>140.13788980925503</v>
      </c>
      <c r="AB1007"/>
      <c r="AC1007"/>
      <c r="AD1007"/>
      <c r="AE1007"/>
      <c r="AF1007"/>
      <c r="AG1007"/>
      <c r="AH1007"/>
      <c r="AI1007"/>
    </row>
    <row r="1008" spans="1:35" x14ac:dyDescent="0.25">
      <c r="A1008" t="s">
        <v>391</v>
      </c>
      <c r="B1008" t="s">
        <v>18</v>
      </c>
      <c r="C1008" t="s">
        <v>972</v>
      </c>
      <c r="D1008" t="s">
        <v>1136</v>
      </c>
      <c r="E1008">
        <v>8355702</v>
      </c>
      <c r="F1008" t="s">
        <v>83</v>
      </c>
      <c r="G1008" t="s">
        <v>22</v>
      </c>
      <c r="H1008" t="s">
        <v>23</v>
      </c>
      <c r="I1008" s="1">
        <v>44770</v>
      </c>
      <c r="J1008" s="1">
        <v>44769</v>
      </c>
      <c r="K1008" s="11">
        <f>+Excel_519CONDOR[[#This Row],[Fx.r]]</f>
        <v>44769</v>
      </c>
      <c r="L1008" s="1">
        <v>44774</v>
      </c>
      <c r="M1008" s="1"/>
      <c r="N1008" s="1">
        <v>45048</v>
      </c>
      <c r="O1008" s="1">
        <v>45061</v>
      </c>
      <c r="P1008" s="1" t="s">
        <v>24</v>
      </c>
      <c r="Q1008" t="s">
        <v>25</v>
      </c>
      <c r="R1008" t="s">
        <v>24</v>
      </c>
      <c r="S1008" t="s">
        <v>3663</v>
      </c>
      <c r="T1008" s="5">
        <v>16.249499917030334</v>
      </c>
      <c r="U1008" s="5">
        <v>4.5639998912811279</v>
      </c>
      <c r="V1008" s="5">
        <v>11.471647741847157</v>
      </c>
      <c r="W1008" s="5">
        <v>32.285147550158619</v>
      </c>
      <c r="X1008" s="6">
        <f>+Excel_519CONDOR[[#This Row],[Ptos.Total]]-Excel_519CONDOR[[#This Row],[Ptos.PO]]</f>
        <v>-14.077253449841372</v>
      </c>
      <c r="Y1008" s="6">
        <v>46.362400999999991</v>
      </c>
      <c r="Z1008" s="6">
        <v>46.362401000000006</v>
      </c>
      <c r="AA1008" s="5">
        <f>+Excel_519CONDOR[[#This Row],[Ptos.Total]]-Excel_519CONDOR[[#This Row],[Ptos.Nilo]]</f>
        <v>-14.077253449841386</v>
      </c>
      <c r="AB1008"/>
      <c r="AC1008"/>
      <c r="AD1008"/>
      <c r="AE1008"/>
      <c r="AF1008"/>
      <c r="AG1008"/>
      <c r="AH1008"/>
      <c r="AI1008"/>
    </row>
    <row r="1009" spans="1:35" x14ac:dyDescent="0.25">
      <c r="A1009" t="s">
        <v>391</v>
      </c>
      <c r="B1009" t="s">
        <v>18</v>
      </c>
      <c r="C1009" t="s">
        <v>972</v>
      </c>
      <c r="D1009" t="s">
        <v>1137</v>
      </c>
      <c r="E1009">
        <v>8355703</v>
      </c>
      <c r="F1009" t="s">
        <v>363</v>
      </c>
      <c r="G1009" t="s">
        <v>22</v>
      </c>
      <c r="H1009" t="s">
        <v>23</v>
      </c>
      <c r="I1009" s="1">
        <v>44770</v>
      </c>
      <c r="J1009" s="1">
        <v>44769</v>
      </c>
      <c r="K1009" s="11">
        <f>+Excel_519CONDOR[[#This Row],[Fx.r]]</f>
        <v>44769</v>
      </c>
      <c r="L1009" s="1">
        <v>44774</v>
      </c>
      <c r="M1009" s="1"/>
      <c r="N1009" s="1">
        <v>44993</v>
      </c>
      <c r="O1009" s="1">
        <v>45001</v>
      </c>
      <c r="P1009" s="1" t="s">
        <v>24</v>
      </c>
      <c r="Q1009" t="s">
        <v>24</v>
      </c>
      <c r="R1009" t="s">
        <v>24</v>
      </c>
      <c r="S1009" t="s">
        <v>3661</v>
      </c>
      <c r="T1009" s="5">
        <v>17.86709988117218</v>
      </c>
      <c r="U1009" s="5">
        <v>4.5639998912811279</v>
      </c>
      <c r="V1009" s="5">
        <v>11.528722740585401</v>
      </c>
      <c r="W1009" s="5">
        <v>33.959822513038709</v>
      </c>
      <c r="X1009" s="6">
        <f>+Excel_519CONDOR[[#This Row],[Ptos.Total]]-Excel_519CONDOR[[#This Row],[Ptos.PO]]</f>
        <v>-5.1517084869612901</v>
      </c>
      <c r="Y1009" s="6">
        <v>39.111530999999999</v>
      </c>
      <c r="Z1009" s="6">
        <v>39.111530999999999</v>
      </c>
      <c r="AA1009" s="5">
        <f>+Excel_519CONDOR[[#This Row],[Ptos.Total]]-Excel_519CONDOR[[#This Row],[Ptos.Nilo]]</f>
        <v>-5.1517084869612901</v>
      </c>
      <c r="AB1009"/>
      <c r="AC1009"/>
      <c r="AD1009"/>
      <c r="AE1009"/>
      <c r="AF1009"/>
      <c r="AG1009"/>
      <c r="AH1009"/>
      <c r="AI1009"/>
    </row>
    <row r="1010" spans="1:35" x14ac:dyDescent="0.25">
      <c r="A1010" t="s">
        <v>391</v>
      </c>
      <c r="B1010" t="s">
        <v>18</v>
      </c>
      <c r="C1010" t="s">
        <v>972</v>
      </c>
      <c r="D1010" t="s">
        <v>1138</v>
      </c>
      <c r="E1010">
        <v>8355706</v>
      </c>
      <c r="F1010" t="s">
        <v>438</v>
      </c>
      <c r="G1010" t="s">
        <v>70</v>
      </c>
      <c r="H1010" t="s">
        <v>71</v>
      </c>
      <c r="I1010" s="1">
        <v>44771</v>
      </c>
      <c r="J1010" s="1">
        <v>44771</v>
      </c>
      <c r="K1010" s="11">
        <f>+Excel_519CONDOR[[#This Row],[Fx.r]]</f>
        <v>44771</v>
      </c>
      <c r="L1010" s="1">
        <v>44774</v>
      </c>
      <c r="M1010" s="1"/>
      <c r="N1010" s="1">
        <v>44945</v>
      </c>
      <c r="O1010" s="1">
        <v>44963</v>
      </c>
      <c r="P1010" s="1" t="s">
        <v>24</v>
      </c>
      <c r="Q1010" t="s">
        <v>25</v>
      </c>
      <c r="R1010" t="s">
        <v>24</v>
      </c>
      <c r="S1010" t="s">
        <v>25</v>
      </c>
      <c r="T1010" s="5">
        <v>19.112400323152542</v>
      </c>
      <c r="U1010" s="5">
        <v>4.5639998912811279</v>
      </c>
      <c r="V1010" s="5">
        <v>12.063847736098289</v>
      </c>
      <c r="W1010" s="5">
        <v>35.740247950531959</v>
      </c>
      <c r="X1010" s="6">
        <f>+Excel_519CONDOR[[#This Row],[Ptos.Total]]-Excel_519CONDOR[[#This Row],[Ptos.PO]]</f>
        <v>28.766547950531958</v>
      </c>
      <c r="Y1010" s="6">
        <v>6.9736999999999991</v>
      </c>
      <c r="Z1010" s="6">
        <v>6.9737</v>
      </c>
      <c r="AA1010" s="5">
        <f>+Excel_519CONDOR[[#This Row],[Ptos.Total]]-Excel_519CONDOR[[#This Row],[Ptos.Nilo]]</f>
        <v>28.766547950531958</v>
      </c>
      <c r="AB1010"/>
      <c r="AC1010"/>
      <c r="AD1010"/>
      <c r="AE1010"/>
      <c r="AF1010"/>
      <c r="AG1010"/>
      <c r="AH1010"/>
      <c r="AI1010"/>
    </row>
    <row r="1011" spans="1:35" x14ac:dyDescent="0.25">
      <c r="A1011" t="s">
        <v>391</v>
      </c>
      <c r="B1011" t="s">
        <v>18</v>
      </c>
      <c r="C1011" t="s">
        <v>972</v>
      </c>
      <c r="D1011" t="s">
        <v>1139</v>
      </c>
      <c r="E1011">
        <v>8355707</v>
      </c>
      <c r="F1011" t="s">
        <v>438</v>
      </c>
      <c r="G1011" t="s">
        <v>70</v>
      </c>
      <c r="H1011" t="s">
        <v>71</v>
      </c>
      <c r="I1011" s="1">
        <v>44770</v>
      </c>
      <c r="J1011" s="1">
        <v>44769</v>
      </c>
      <c r="K1011" s="11">
        <f>+Excel_519CONDOR[[#This Row],[Fx.r]]</f>
        <v>44769</v>
      </c>
      <c r="L1011" s="1">
        <v>44774</v>
      </c>
      <c r="M1011" s="1"/>
      <c r="N1011" s="1">
        <v>44803</v>
      </c>
      <c r="O1011" s="1">
        <v>44805</v>
      </c>
      <c r="P1011" s="1" t="s">
        <v>24</v>
      </c>
      <c r="Q1011" t="s">
        <v>24</v>
      </c>
      <c r="R1011" t="s">
        <v>24</v>
      </c>
      <c r="S1011" t="s">
        <v>3664</v>
      </c>
      <c r="T1011" s="5">
        <v>21.596000343561172</v>
      </c>
      <c r="U1011" s="5">
        <v>4.5639998912811279</v>
      </c>
      <c r="V1011" s="5">
        <v>11.812575699474454</v>
      </c>
      <c r="W1011" s="5">
        <v>37.972575934316751</v>
      </c>
      <c r="X1011" s="6">
        <f>+Excel_519CONDOR[[#This Row],[Ptos.Total]]-Excel_519CONDOR[[#This Row],[Ptos.PO]]</f>
        <v>30.279486934316751</v>
      </c>
      <c r="Y1011" s="6">
        <v>7.6930889999999996</v>
      </c>
      <c r="Z1011" s="6">
        <v>7.6930889999999996</v>
      </c>
      <c r="AA1011" s="5">
        <f>+Excel_519CONDOR[[#This Row],[Ptos.Total]]-Excel_519CONDOR[[#This Row],[Ptos.Nilo]]</f>
        <v>30.279486934316751</v>
      </c>
      <c r="AB1011"/>
      <c r="AC1011"/>
      <c r="AD1011"/>
      <c r="AE1011"/>
      <c r="AF1011"/>
      <c r="AG1011"/>
      <c r="AH1011"/>
      <c r="AI1011"/>
    </row>
    <row r="1012" spans="1:35" x14ac:dyDescent="0.25">
      <c r="A1012" t="s">
        <v>391</v>
      </c>
      <c r="B1012" t="s">
        <v>18</v>
      </c>
      <c r="C1012" t="s">
        <v>972</v>
      </c>
      <c r="D1012" t="s">
        <v>1140</v>
      </c>
      <c r="E1012">
        <v>8355708</v>
      </c>
      <c r="F1012" t="s">
        <v>1002</v>
      </c>
      <c r="G1012" t="s">
        <v>70</v>
      </c>
      <c r="H1012" t="s">
        <v>71</v>
      </c>
      <c r="I1012" s="1">
        <v>44775</v>
      </c>
      <c r="J1012" s="1">
        <v>44775</v>
      </c>
      <c r="K1012" s="11">
        <f>+Excel_519CONDOR[[#This Row],[Fx.r]]</f>
        <v>44775</v>
      </c>
      <c r="L1012" s="1">
        <v>44776</v>
      </c>
      <c r="M1012" s="1"/>
      <c r="N1012" s="1">
        <v>45261</v>
      </c>
      <c r="O1012" s="1">
        <v>45265</v>
      </c>
      <c r="P1012" s="1" t="s">
        <v>24</v>
      </c>
      <c r="Q1012" t="s">
        <v>25</v>
      </c>
      <c r="R1012" t="s">
        <v>24</v>
      </c>
      <c r="S1012" t="s">
        <v>25</v>
      </c>
      <c r="T1012" s="5">
        <v>21.151400417089462</v>
      </c>
      <c r="U1012" s="5">
        <v>4.5639998912811279</v>
      </c>
      <c r="V1012" s="5">
        <v>12.219091657188715</v>
      </c>
      <c r="W1012" s="5">
        <v>37.934491965559303</v>
      </c>
      <c r="X1012" s="6">
        <f>+Excel_519CONDOR[[#This Row],[Ptos.Total]]-Excel_519CONDOR[[#This Row],[Ptos.PO]]</f>
        <v>30.261188965559306</v>
      </c>
      <c r="Y1012" s="6">
        <v>7.6733029999999989</v>
      </c>
      <c r="Z1012" s="6">
        <v>7.6733029999999998</v>
      </c>
      <c r="AA1012" s="5">
        <f>+Excel_519CONDOR[[#This Row],[Ptos.Total]]-Excel_519CONDOR[[#This Row],[Ptos.Nilo]]</f>
        <v>30.261188965559302</v>
      </c>
      <c r="AB1012"/>
      <c r="AC1012"/>
      <c r="AD1012"/>
      <c r="AE1012"/>
      <c r="AF1012"/>
      <c r="AG1012"/>
      <c r="AH1012"/>
      <c r="AI1012"/>
    </row>
    <row r="1013" spans="1:35" x14ac:dyDescent="0.25">
      <c r="A1013" t="s">
        <v>391</v>
      </c>
      <c r="B1013" t="s">
        <v>18</v>
      </c>
      <c r="C1013" t="s">
        <v>972</v>
      </c>
      <c r="D1013" t="s">
        <v>1141</v>
      </c>
      <c r="E1013">
        <v>8355709</v>
      </c>
      <c r="F1013" t="s">
        <v>88</v>
      </c>
      <c r="G1013" t="s">
        <v>22</v>
      </c>
      <c r="H1013" t="s">
        <v>23</v>
      </c>
      <c r="I1013" s="1">
        <v>44783</v>
      </c>
      <c r="J1013" s="1">
        <v>44783</v>
      </c>
      <c r="K1013" s="11">
        <f>+Excel_519CONDOR[[#This Row],[Fx.r]]</f>
        <v>44783</v>
      </c>
      <c r="L1013" s="1">
        <v>44783</v>
      </c>
      <c r="M1013" s="1"/>
      <c r="N1013" s="1">
        <v>44795</v>
      </c>
      <c r="O1013" s="1">
        <v>44796</v>
      </c>
      <c r="P1013" s="1" t="s">
        <v>24</v>
      </c>
      <c r="Q1013" t="s">
        <v>25</v>
      </c>
      <c r="R1013" t="s">
        <v>24</v>
      </c>
      <c r="S1013" t="s">
        <v>25</v>
      </c>
      <c r="T1013" s="5">
        <v>0</v>
      </c>
      <c r="U1013" s="5">
        <v>0</v>
      </c>
      <c r="V1013" s="5">
        <v>2.6399999856948853</v>
      </c>
      <c r="W1013" s="5">
        <v>2.6399999856948853</v>
      </c>
      <c r="X1013" s="6">
        <f>+Excel_519CONDOR[[#This Row],[Ptos.Total]]-Excel_519CONDOR[[#This Row],[Ptos.PO]]</f>
        <v>-3.7752014305114656E-2</v>
      </c>
      <c r="Y1013" s="6">
        <v>2.6777519999999999</v>
      </c>
      <c r="Z1013" s="6">
        <v>2.6777519999999999</v>
      </c>
      <c r="AA1013" s="5">
        <f>+Excel_519CONDOR[[#This Row],[Ptos.Total]]-Excel_519CONDOR[[#This Row],[Ptos.Nilo]]</f>
        <v>-3.7752014305114656E-2</v>
      </c>
      <c r="AB1013"/>
      <c r="AC1013"/>
      <c r="AD1013"/>
      <c r="AE1013"/>
      <c r="AF1013"/>
      <c r="AG1013"/>
      <c r="AH1013"/>
      <c r="AI1013"/>
    </row>
    <row r="1014" spans="1:35" x14ac:dyDescent="0.25">
      <c r="A1014" t="s">
        <v>391</v>
      </c>
      <c r="B1014" t="s">
        <v>436</v>
      </c>
      <c r="C1014" t="s">
        <v>392</v>
      </c>
      <c r="D1014" t="s">
        <v>1142</v>
      </c>
      <c r="E1014">
        <v>8359609</v>
      </c>
      <c r="F1014" t="s">
        <v>115</v>
      </c>
      <c r="G1014" t="s">
        <v>22</v>
      </c>
      <c r="H1014" t="s">
        <v>23</v>
      </c>
      <c r="I1014" s="1"/>
      <c r="J1014" s="1">
        <v>44776</v>
      </c>
      <c r="K1014" s="11">
        <f>+Excel_519CONDOR[[#This Row],[Fx.r]]</f>
        <v>44776</v>
      </c>
      <c r="L1014" s="1">
        <v>44733</v>
      </c>
      <c r="M1014" s="1"/>
      <c r="N1014" s="1">
        <v>44791</v>
      </c>
      <c r="O1014" s="1">
        <v>44812</v>
      </c>
      <c r="P1014" s="1" t="s">
        <v>24</v>
      </c>
      <c r="Q1014" t="s">
        <v>24</v>
      </c>
      <c r="R1014" t="s">
        <v>25</v>
      </c>
      <c r="S1014" t="s">
        <v>3646</v>
      </c>
      <c r="T1014" s="5">
        <v>19.642499685287476</v>
      </c>
      <c r="U1014" s="5">
        <v>0</v>
      </c>
      <c r="V1014" s="5">
        <v>6</v>
      </c>
      <c r="W1014" s="5">
        <v>25.642499685287476</v>
      </c>
      <c r="X1014" s="6">
        <f>+Excel_519CONDOR[[#This Row],[Ptos.Total]]-Excel_519CONDOR[[#This Row],[Ptos.PO]]</f>
        <v>-3.3288653147125302</v>
      </c>
      <c r="Y1014" s="6">
        <v>28.971365000000006</v>
      </c>
      <c r="Z1014" s="6">
        <v>28.971365000000006</v>
      </c>
      <c r="AA1014" s="5">
        <f>+Excel_519CONDOR[[#This Row],[Ptos.Total]]-Excel_519CONDOR[[#This Row],[Ptos.Nilo]]</f>
        <v>-3.3288653147125302</v>
      </c>
      <c r="AB1014"/>
      <c r="AC1014"/>
      <c r="AD1014"/>
      <c r="AE1014"/>
      <c r="AF1014"/>
      <c r="AG1014"/>
      <c r="AH1014"/>
      <c r="AI1014"/>
    </row>
    <row r="1015" spans="1:35" x14ac:dyDescent="0.25">
      <c r="A1015" t="s">
        <v>391</v>
      </c>
      <c r="B1015" t="s">
        <v>1006</v>
      </c>
      <c r="C1015" t="s">
        <v>972</v>
      </c>
      <c r="D1015" t="s">
        <v>1143</v>
      </c>
      <c r="E1015">
        <v>8351470</v>
      </c>
      <c r="F1015" t="s">
        <v>1002</v>
      </c>
      <c r="G1015" t="s">
        <v>70</v>
      </c>
      <c r="H1015" t="s">
        <v>71</v>
      </c>
      <c r="I1015" s="1">
        <v>44741</v>
      </c>
      <c r="J1015" s="1">
        <v>45058</v>
      </c>
      <c r="K1015" s="11">
        <f>+Excel_519CONDOR[[#This Row],[Fx.r]]</f>
        <v>45058</v>
      </c>
      <c r="L1015" s="1">
        <v>44741</v>
      </c>
      <c r="M1015" s="1"/>
      <c r="N1015" s="1">
        <v>45258</v>
      </c>
      <c r="O1015" s="1">
        <v>45348</v>
      </c>
      <c r="P1015" s="1" t="s">
        <v>24</v>
      </c>
      <c r="Q1015" t="s">
        <v>25</v>
      </c>
      <c r="R1015" t="s">
        <v>24</v>
      </c>
      <c r="S1015" t="s">
        <v>25</v>
      </c>
      <c r="T1015" s="5">
        <v>13.422600120306015</v>
      </c>
      <c r="U1015" s="5">
        <v>4.5639998912811279</v>
      </c>
      <c r="V1015" s="5">
        <v>11.190838707413212</v>
      </c>
      <c r="W1015" s="5">
        <v>29.177438719000357</v>
      </c>
      <c r="X1015" s="6">
        <f>+Excel_519CONDOR[[#This Row],[Ptos.Total]]-Excel_519CONDOR[[#This Row],[Ptos.PO]]</f>
        <v>22.367226673300358</v>
      </c>
      <c r="Y1015" s="6">
        <v>6.8102120457000002</v>
      </c>
      <c r="Z1015" s="6">
        <v>6.8101519999999987</v>
      </c>
      <c r="AA1015" s="5">
        <f>+Excel_519CONDOR[[#This Row],[Ptos.Total]]-Excel_519CONDOR[[#This Row],[Ptos.Nilo]]</f>
        <v>22.367286719000358</v>
      </c>
      <c r="AB1015"/>
      <c r="AC1015"/>
      <c r="AD1015"/>
      <c r="AE1015"/>
      <c r="AF1015"/>
      <c r="AG1015"/>
      <c r="AH1015"/>
      <c r="AI1015"/>
    </row>
    <row r="1016" spans="1:35" x14ac:dyDescent="0.25">
      <c r="A1016" t="s">
        <v>391</v>
      </c>
      <c r="B1016" t="s">
        <v>18</v>
      </c>
      <c r="C1016" t="s">
        <v>972</v>
      </c>
      <c r="D1016" t="s">
        <v>1144</v>
      </c>
      <c r="E1016">
        <v>8363235</v>
      </c>
      <c r="F1016" t="s">
        <v>83</v>
      </c>
      <c r="G1016" t="s">
        <v>22</v>
      </c>
      <c r="H1016" t="s">
        <v>23</v>
      </c>
      <c r="I1016" s="1">
        <v>44742</v>
      </c>
      <c r="J1016" s="1">
        <v>44742</v>
      </c>
      <c r="K1016" s="11">
        <f>+Excel_519CONDOR[[#This Row],[Fx.r]]</f>
        <v>44742</v>
      </c>
      <c r="L1016" s="1">
        <v>44742</v>
      </c>
      <c r="M1016" s="1"/>
      <c r="N1016" s="1">
        <v>44881</v>
      </c>
      <c r="O1016" s="1">
        <v>44887</v>
      </c>
      <c r="P1016" s="1" t="s">
        <v>24</v>
      </c>
      <c r="Q1016" t="s">
        <v>24</v>
      </c>
      <c r="R1016" t="s">
        <v>25</v>
      </c>
      <c r="S1016" t="s">
        <v>3662</v>
      </c>
      <c r="T1016" s="5">
        <v>57.824801117181778</v>
      </c>
      <c r="U1016" s="5">
        <v>0</v>
      </c>
      <c r="V1016" s="5">
        <v>16.121901610757739</v>
      </c>
      <c r="W1016" s="5">
        <v>73.94670272793951</v>
      </c>
      <c r="X1016" s="6">
        <f>+Excel_519CONDOR[[#This Row],[Ptos.Total]]-Excel_519CONDOR[[#This Row],[Ptos.PO]]</f>
        <v>-10.022853272060473</v>
      </c>
      <c r="Y1016" s="6">
        <v>83.969555999999983</v>
      </c>
      <c r="Z1016" s="6">
        <v>83.969698999999977</v>
      </c>
      <c r="AA1016" s="5">
        <f>+Excel_519CONDOR[[#This Row],[Ptos.Total]]-Excel_519CONDOR[[#This Row],[Ptos.Nilo]]</f>
        <v>-10.022996272060468</v>
      </c>
      <c r="AB1016"/>
      <c r="AC1016"/>
      <c r="AD1016"/>
      <c r="AE1016"/>
      <c r="AF1016"/>
      <c r="AG1016"/>
      <c r="AH1016"/>
      <c r="AI1016"/>
    </row>
    <row r="1017" spans="1:35" x14ac:dyDescent="0.25">
      <c r="A1017" t="s">
        <v>391</v>
      </c>
      <c r="B1017" t="s">
        <v>18</v>
      </c>
      <c r="C1017" t="s">
        <v>972</v>
      </c>
      <c r="D1017" t="s">
        <v>1145</v>
      </c>
      <c r="E1017">
        <v>8363826</v>
      </c>
      <c r="F1017" t="s">
        <v>83</v>
      </c>
      <c r="G1017" t="s">
        <v>22</v>
      </c>
      <c r="H1017" t="s">
        <v>23</v>
      </c>
      <c r="I1017" s="1">
        <v>44743</v>
      </c>
      <c r="J1017" s="1">
        <v>44743</v>
      </c>
      <c r="K1017" s="11">
        <f>+Excel_519CONDOR[[#This Row],[Fx.r]]</f>
        <v>44743</v>
      </c>
      <c r="L1017" s="1">
        <v>44743</v>
      </c>
      <c r="M1017" s="1"/>
      <c r="N1017" s="1">
        <v>44831</v>
      </c>
      <c r="O1017" s="1">
        <v>44838</v>
      </c>
      <c r="P1017" s="1" t="s">
        <v>24</v>
      </c>
      <c r="Q1017" t="s">
        <v>24</v>
      </c>
      <c r="R1017" t="s">
        <v>25</v>
      </c>
      <c r="S1017" t="s">
        <v>3662</v>
      </c>
      <c r="T1017" s="5">
        <v>22.04690009355545</v>
      </c>
      <c r="U1017" s="5">
        <v>0</v>
      </c>
      <c r="V1017" s="5">
        <v>13.399804636099265</v>
      </c>
      <c r="W1017" s="5">
        <v>35.446704729654712</v>
      </c>
      <c r="X1017" s="6">
        <f>+Excel_519CONDOR[[#This Row],[Ptos.Total]]-Excel_519CONDOR[[#This Row],[Ptos.PO]]</f>
        <v>-29.251995597245283</v>
      </c>
      <c r="Y1017" s="6">
        <v>64.698700326899996</v>
      </c>
      <c r="Z1017" s="6">
        <v>64.698701999999983</v>
      </c>
      <c r="AA1017" s="5">
        <f>+Excel_519CONDOR[[#This Row],[Ptos.Total]]-Excel_519CONDOR[[#This Row],[Ptos.Nilo]]</f>
        <v>-29.251997270345271</v>
      </c>
      <c r="AB1017"/>
      <c r="AC1017"/>
      <c r="AD1017"/>
      <c r="AE1017"/>
      <c r="AF1017"/>
      <c r="AG1017"/>
      <c r="AH1017"/>
      <c r="AI1017"/>
    </row>
    <row r="1018" spans="1:35" x14ac:dyDescent="0.25">
      <c r="A1018" t="s">
        <v>391</v>
      </c>
      <c r="B1018" t="s">
        <v>18</v>
      </c>
      <c r="C1018" t="s">
        <v>972</v>
      </c>
      <c r="D1018" t="s">
        <v>1144</v>
      </c>
      <c r="E1018">
        <v>8364129</v>
      </c>
      <c r="F1018" t="s">
        <v>83</v>
      </c>
      <c r="G1018" t="s">
        <v>22</v>
      </c>
      <c r="H1018" t="s">
        <v>23</v>
      </c>
      <c r="I1018" s="1">
        <v>44745</v>
      </c>
      <c r="J1018" s="1">
        <v>44744</v>
      </c>
      <c r="K1018" s="11">
        <f>+Excel_519CONDOR[[#This Row],[Fx.r]]</f>
        <v>44744</v>
      </c>
      <c r="L1018" s="1">
        <v>44746</v>
      </c>
      <c r="M1018" s="1"/>
      <c r="N1018" s="1">
        <v>44845</v>
      </c>
      <c r="O1018" s="1">
        <v>44847</v>
      </c>
      <c r="P1018" s="1" t="s">
        <v>24</v>
      </c>
      <c r="Q1018" t="s">
        <v>24</v>
      </c>
      <c r="R1018" t="s">
        <v>25</v>
      </c>
      <c r="S1018" t="s">
        <v>3662</v>
      </c>
      <c r="T1018" s="5">
        <v>24.643900394439697</v>
      </c>
      <c r="U1018" s="5">
        <v>0</v>
      </c>
      <c r="V1018" s="5">
        <v>13.59690364335394</v>
      </c>
      <c r="W1018" s="5">
        <v>38.240804037793637</v>
      </c>
      <c r="X1018" s="6">
        <f>+Excel_519CONDOR[[#This Row],[Ptos.Total]]-Excel_519CONDOR[[#This Row],[Ptos.PO]]</f>
        <v>-11.43758304560636</v>
      </c>
      <c r="Y1018" s="6">
        <v>49.678387083399997</v>
      </c>
      <c r="Z1018" s="6">
        <v>49.678418000000001</v>
      </c>
      <c r="AA1018" s="5">
        <f>+Excel_519CONDOR[[#This Row],[Ptos.Total]]-Excel_519CONDOR[[#This Row],[Ptos.Nilo]]</f>
        <v>-11.437613962206363</v>
      </c>
      <c r="AB1018"/>
      <c r="AC1018"/>
      <c r="AD1018"/>
      <c r="AE1018"/>
      <c r="AF1018"/>
      <c r="AG1018"/>
      <c r="AH1018"/>
      <c r="AI1018"/>
    </row>
    <row r="1019" spans="1:35" x14ac:dyDescent="0.25">
      <c r="A1019" t="s">
        <v>391</v>
      </c>
      <c r="B1019" t="s">
        <v>18</v>
      </c>
      <c r="C1019" t="s">
        <v>972</v>
      </c>
      <c r="D1019" t="s">
        <v>1144</v>
      </c>
      <c r="E1019">
        <v>8364711</v>
      </c>
      <c r="F1019" t="s">
        <v>83</v>
      </c>
      <c r="G1019" t="s">
        <v>22</v>
      </c>
      <c r="H1019" t="s">
        <v>23</v>
      </c>
      <c r="I1019" s="1">
        <v>44747</v>
      </c>
      <c r="J1019" s="1">
        <v>44790</v>
      </c>
      <c r="K1019" s="11">
        <f>+Excel_519CONDOR[[#This Row],[Fx.r]]</f>
        <v>44790</v>
      </c>
      <c r="L1019" s="1">
        <v>44747</v>
      </c>
      <c r="M1019" s="1"/>
      <c r="N1019" s="1">
        <v>44789</v>
      </c>
      <c r="O1019" s="1">
        <v>44804</v>
      </c>
      <c r="P1019" s="1" t="s">
        <v>24</v>
      </c>
      <c r="Q1019" t="s">
        <v>24</v>
      </c>
      <c r="R1019" t="s">
        <v>25</v>
      </c>
      <c r="S1019" t="s">
        <v>3662</v>
      </c>
      <c r="T1019" s="5">
        <v>7.5856000483036041</v>
      </c>
      <c r="U1019" s="5">
        <v>0</v>
      </c>
      <c r="V1019" s="5">
        <v>12.299398730097547</v>
      </c>
      <c r="W1019" s="5">
        <v>19.884998778401151</v>
      </c>
      <c r="X1019" s="6">
        <f>+Excel_519CONDOR[[#This Row],[Ptos.Total]]-Excel_519CONDOR[[#This Row],[Ptos.PO]]</f>
        <v>-6.6980794120988492</v>
      </c>
      <c r="Y1019" s="6">
        <v>26.5830781905</v>
      </c>
      <c r="Z1019" s="6">
        <v>26.583102</v>
      </c>
      <c r="AA1019" s="5">
        <f>+Excel_519CONDOR[[#This Row],[Ptos.Total]]-Excel_519CONDOR[[#This Row],[Ptos.Nilo]]</f>
        <v>-6.6981032215988492</v>
      </c>
      <c r="AB1019"/>
      <c r="AC1019"/>
      <c r="AD1019"/>
      <c r="AE1019"/>
      <c r="AF1019"/>
      <c r="AG1019"/>
      <c r="AH1019"/>
      <c r="AI1019"/>
    </row>
    <row r="1020" spans="1:35" x14ac:dyDescent="0.25">
      <c r="A1020" t="s">
        <v>391</v>
      </c>
      <c r="B1020" t="s">
        <v>79</v>
      </c>
      <c r="C1020" t="s">
        <v>392</v>
      </c>
      <c r="D1020" t="s">
        <v>1146</v>
      </c>
      <c r="E1020">
        <v>8362416</v>
      </c>
      <c r="F1020" t="s">
        <v>993</v>
      </c>
      <c r="G1020" t="s">
        <v>29</v>
      </c>
      <c r="H1020" t="s">
        <v>30</v>
      </c>
      <c r="I1020" s="1">
        <v>44749</v>
      </c>
      <c r="J1020" s="1">
        <v>44785</v>
      </c>
      <c r="K1020" s="11">
        <f>+Excel_519CONDOR[[#This Row],[Fx.r]]</f>
        <v>44785</v>
      </c>
      <c r="L1020" s="1">
        <v>44785</v>
      </c>
      <c r="M1020" s="1"/>
      <c r="N1020" s="1">
        <v>44890</v>
      </c>
      <c r="O1020" s="1">
        <v>44914</v>
      </c>
      <c r="P1020" s="1" t="s">
        <v>24</v>
      </c>
      <c r="Q1020" t="s">
        <v>24</v>
      </c>
      <c r="R1020" t="s">
        <v>24</v>
      </c>
      <c r="S1020" t="s">
        <v>3631</v>
      </c>
      <c r="T1020" s="5">
        <v>33.067899495363235</v>
      </c>
      <c r="U1020" s="5">
        <v>0</v>
      </c>
      <c r="V1020" s="5">
        <v>12.338426676237539</v>
      </c>
      <c r="W1020" s="5">
        <v>45.406326171600774</v>
      </c>
      <c r="X1020" s="6">
        <f>+Excel_519CONDOR[[#This Row],[Ptos.Total]]-Excel_519CONDOR[[#This Row],[Ptos.PO]]</f>
        <v>-24.192005828399225</v>
      </c>
      <c r="Y1020" s="6">
        <v>69.598331999999999</v>
      </c>
      <c r="Z1020" s="6">
        <v>69.598332000000028</v>
      </c>
      <c r="AA1020" s="5">
        <f>+Excel_519CONDOR[[#This Row],[Ptos.Total]]-Excel_519CONDOR[[#This Row],[Ptos.Nilo]]</f>
        <v>-24.192005828399253</v>
      </c>
      <c r="AB1020"/>
      <c r="AC1020"/>
      <c r="AD1020"/>
      <c r="AE1020"/>
      <c r="AF1020"/>
      <c r="AG1020"/>
      <c r="AH1020"/>
      <c r="AI1020"/>
    </row>
    <row r="1021" spans="1:35" x14ac:dyDescent="0.25">
      <c r="A1021" t="s">
        <v>391</v>
      </c>
      <c r="B1021" t="s">
        <v>79</v>
      </c>
      <c r="C1021" t="s">
        <v>392</v>
      </c>
      <c r="D1021" t="s">
        <v>1147</v>
      </c>
      <c r="E1021">
        <v>8362418</v>
      </c>
      <c r="F1021" t="s">
        <v>993</v>
      </c>
      <c r="G1021" t="s">
        <v>29</v>
      </c>
      <c r="H1021" t="s">
        <v>30</v>
      </c>
      <c r="I1021" s="1">
        <v>44749</v>
      </c>
      <c r="J1021" s="1">
        <v>44785</v>
      </c>
      <c r="K1021" s="11">
        <f>+Excel_519CONDOR[[#This Row],[Fx.r]]</f>
        <v>44785</v>
      </c>
      <c r="L1021" s="1">
        <v>44785</v>
      </c>
      <c r="M1021" s="1"/>
      <c r="N1021" s="1">
        <v>44911</v>
      </c>
      <c r="O1021" s="1">
        <v>44930</v>
      </c>
      <c r="P1021" s="1" t="s">
        <v>24</v>
      </c>
      <c r="Q1021" t="s">
        <v>24</v>
      </c>
      <c r="R1021" t="s">
        <v>24</v>
      </c>
      <c r="S1021" t="s">
        <v>3631</v>
      </c>
      <c r="T1021" s="5">
        <v>92.130200058221817</v>
      </c>
      <c r="U1021" s="5">
        <v>0</v>
      </c>
      <c r="V1021" s="5">
        <v>16.832892391087462</v>
      </c>
      <c r="W1021" s="5">
        <v>108.96309244930927</v>
      </c>
      <c r="X1021" s="6">
        <f>+Excel_519CONDOR[[#This Row],[Ptos.Total]]-Excel_519CONDOR[[#This Row],[Ptos.PO]]</f>
        <v>-1.6287295506907356</v>
      </c>
      <c r="Y1021" s="6">
        <v>110.59182200000001</v>
      </c>
      <c r="Z1021" s="6">
        <v>110.59182199999999</v>
      </c>
      <c r="AA1021" s="5">
        <f>+Excel_519CONDOR[[#This Row],[Ptos.Total]]-Excel_519CONDOR[[#This Row],[Ptos.Nilo]]</f>
        <v>-1.6287295506907213</v>
      </c>
      <c r="AB1021"/>
      <c r="AC1021"/>
      <c r="AD1021"/>
      <c r="AE1021"/>
      <c r="AF1021"/>
      <c r="AG1021"/>
      <c r="AH1021"/>
      <c r="AI1021"/>
    </row>
    <row r="1022" spans="1:35" x14ac:dyDescent="0.25">
      <c r="A1022" t="s">
        <v>391</v>
      </c>
      <c r="B1022" t="s">
        <v>18</v>
      </c>
      <c r="C1022" t="s">
        <v>972</v>
      </c>
      <c r="D1022" t="s">
        <v>1148</v>
      </c>
      <c r="E1022">
        <v>8364779</v>
      </c>
      <c r="F1022" t="s">
        <v>1086</v>
      </c>
      <c r="G1022" t="s">
        <v>70</v>
      </c>
      <c r="H1022" t="s">
        <v>71</v>
      </c>
      <c r="I1022" s="1">
        <v>44778</v>
      </c>
      <c r="J1022" s="1">
        <v>44749</v>
      </c>
      <c r="K1022" s="11">
        <f>+Excel_519CONDOR[[#This Row],[Fx.r]]</f>
        <v>44749</v>
      </c>
      <c r="M1022" s="1"/>
      <c r="N1022" s="1">
        <v>45089</v>
      </c>
      <c r="O1022" s="1">
        <v>45089</v>
      </c>
      <c r="P1022" s="1" t="s">
        <v>24</v>
      </c>
      <c r="Q1022" t="s">
        <v>24</v>
      </c>
      <c r="R1022" t="s">
        <v>3672</v>
      </c>
      <c r="S1022" t="s">
        <v>3669</v>
      </c>
      <c r="T1022" s="5">
        <v>38.704698726534843</v>
      </c>
      <c r="U1022" s="5">
        <v>0</v>
      </c>
      <c r="V1022" s="5">
        <v>12.766869748049526</v>
      </c>
      <c r="W1022" s="5">
        <v>51.471568474584373</v>
      </c>
      <c r="X1022" s="6">
        <f>+Excel_519CONDOR[[#This Row],[Ptos.Total]]-Excel_519CONDOR[[#This Row],[Ptos.PO]]</f>
        <v>42.599446474584376</v>
      </c>
      <c r="Y1022" s="6">
        <v>8.8721219999999992</v>
      </c>
      <c r="Z1022" s="6">
        <v>7.6601219999999994</v>
      </c>
      <c r="AA1022" s="5">
        <f>+Excel_519CONDOR[[#This Row],[Ptos.Total]]-Excel_519CONDOR[[#This Row],[Ptos.Nilo]]</f>
        <v>43.811446474584372</v>
      </c>
      <c r="AB1022"/>
      <c r="AC1022"/>
      <c r="AD1022"/>
      <c r="AE1022"/>
      <c r="AF1022"/>
      <c r="AG1022"/>
      <c r="AH1022"/>
      <c r="AI1022"/>
    </row>
    <row r="1023" spans="1:35" x14ac:dyDescent="0.25">
      <c r="A1023" t="s">
        <v>391</v>
      </c>
      <c r="B1023" t="s">
        <v>18</v>
      </c>
      <c r="C1023" t="s">
        <v>972</v>
      </c>
      <c r="D1023" t="s">
        <v>1149</v>
      </c>
      <c r="E1023">
        <v>8365377</v>
      </c>
      <c r="F1023" t="s">
        <v>993</v>
      </c>
      <c r="G1023" t="s">
        <v>29</v>
      </c>
      <c r="H1023" t="s">
        <v>30</v>
      </c>
      <c r="I1023" s="1">
        <v>44748</v>
      </c>
      <c r="J1023" s="1">
        <v>44748</v>
      </c>
      <c r="K1023" s="11">
        <f>+Excel_519CONDOR[[#This Row],[Fx.r]]</f>
        <v>44748</v>
      </c>
      <c r="L1023" s="1">
        <v>45520</v>
      </c>
      <c r="M1023" s="1"/>
      <c r="N1023" s="1">
        <v>45523</v>
      </c>
      <c r="O1023" s="1">
        <v>45547</v>
      </c>
      <c r="P1023" s="1" t="s">
        <v>24</v>
      </c>
      <c r="Q1023" t="s">
        <v>24</v>
      </c>
      <c r="R1023" t="s">
        <v>25</v>
      </c>
      <c r="S1023" t="s">
        <v>3673</v>
      </c>
      <c r="T1023" s="5">
        <v>20.351700007915497</v>
      </c>
      <c r="U1023" s="5">
        <v>0</v>
      </c>
      <c r="V1023" s="5">
        <v>13.270434726048782</v>
      </c>
      <c r="W1023" s="5">
        <v>33.62213473396428</v>
      </c>
      <c r="X1023" s="6">
        <f>+Excel_519CONDOR[[#This Row],[Ptos.Total]]-Excel_519CONDOR[[#This Row],[Ptos.PO]]</f>
        <v>-43.138824266035719</v>
      </c>
      <c r="Y1023" s="6">
        <v>76.760959</v>
      </c>
      <c r="Z1023" s="6">
        <v>76.760958999999986</v>
      </c>
      <c r="AA1023" s="5">
        <f>+Excel_519CONDOR[[#This Row],[Ptos.Total]]-Excel_519CONDOR[[#This Row],[Ptos.Nilo]]</f>
        <v>-43.138824266035705</v>
      </c>
      <c r="AB1023"/>
      <c r="AC1023"/>
      <c r="AD1023"/>
      <c r="AE1023"/>
      <c r="AF1023"/>
      <c r="AG1023"/>
      <c r="AH1023"/>
      <c r="AI1023"/>
    </row>
    <row r="1024" spans="1:35" x14ac:dyDescent="0.25">
      <c r="A1024" t="s">
        <v>391</v>
      </c>
      <c r="B1024" t="s">
        <v>18</v>
      </c>
      <c r="C1024" t="s">
        <v>972</v>
      </c>
      <c r="D1024" t="s">
        <v>1150</v>
      </c>
      <c r="E1024">
        <v>8366066</v>
      </c>
      <c r="F1024" t="s">
        <v>83</v>
      </c>
      <c r="G1024" t="s">
        <v>22</v>
      </c>
      <c r="H1024" t="s">
        <v>23</v>
      </c>
      <c r="I1024" s="1">
        <v>44750</v>
      </c>
      <c r="J1024" s="1">
        <v>44750</v>
      </c>
      <c r="K1024" s="11">
        <f>+Excel_519CONDOR[[#This Row],[Fx.r]]</f>
        <v>44750</v>
      </c>
      <c r="L1024" s="1">
        <v>44754</v>
      </c>
      <c r="M1024" s="1"/>
      <c r="N1024" s="1">
        <v>44817</v>
      </c>
      <c r="O1024" s="1">
        <v>44819</v>
      </c>
      <c r="P1024" s="1" t="s">
        <v>24</v>
      </c>
      <c r="Q1024" t="s">
        <v>24</v>
      </c>
      <c r="R1024" t="s">
        <v>25</v>
      </c>
      <c r="S1024" t="s">
        <v>3662</v>
      </c>
      <c r="T1024" s="5">
        <v>21.486800223588943</v>
      </c>
      <c r="U1024" s="5">
        <v>0</v>
      </c>
      <c r="V1024" s="5">
        <v>13.35718867768316</v>
      </c>
      <c r="W1024" s="5">
        <v>34.843988901272105</v>
      </c>
      <c r="X1024" s="6">
        <f>+Excel_519CONDOR[[#This Row],[Ptos.Total]]-Excel_519CONDOR[[#This Row],[Ptos.PO]]</f>
        <v>-6.6403274274278914</v>
      </c>
      <c r="Y1024" s="6">
        <v>41.484316328699997</v>
      </c>
      <c r="Z1024" s="6">
        <v>41.484258999999994</v>
      </c>
      <c r="AA1024" s="5">
        <f>+Excel_519CONDOR[[#This Row],[Ptos.Total]]-Excel_519CONDOR[[#This Row],[Ptos.Nilo]]</f>
        <v>-6.6402700987278891</v>
      </c>
      <c r="AB1024"/>
      <c r="AC1024"/>
      <c r="AD1024"/>
      <c r="AE1024"/>
      <c r="AF1024"/>
      <c r="AG1024"/>
      <c r="AH1024"/>
      <c r="AI1024"/>
    </row>
    <row r="1025" spans="1:35" x14ac:dyDescent="0.25">
      <c r="A1025" t="s">
        <v>391</v>
      </c>
      <c r="B1025" t="s">
        <v>18</v>
      </c>
      <c r="C1025" t="s">
        <v>972</v>
      </c>
      <c r="D1025" t="s">
        <v>1151</v>
      </c>
      <c r="E1025">
        <v>8367049</v>
      </c>
      <c r="F1025" t="s">
        <v>83</v>
      </c>
      <c r="G1025" t="s">
        <v>22</v>
      </c>
      <c r="H1025" t="s">
        <v>23</v>
      </c>
      <c r="I1025" s="1">
        <v>44754</v>
      </c>
      <c r="J1025" s="1">
        <v>44753</v>
      </c>
      <c r="K1025" s="11">
        <f>+Excel_519CONDOR[[#This Row],[Fx.r]]</f>
        <v>44753</v>
      </c>
      <c r="L1025" s="1">
        <v>44754</v>
      </c>
      <c r="M1025" s="1"/>
      <c r="N1025" s="1">
        <v>44872</v>
      </c>
      <c r="O1025" s="1">
        <v>44883</v>
      </c>
      <c r="P1025" s="1" t="s">
        <v>24</v>
      </c>
      <c r="Q1025" t="s">
        <v>24</v>
      </c>
      <c r="R1025" t="s">
        <v>25</v>
      </c>
      <c r="S1025" t="s">
        <v>3662</v>
      </c>
      <c r="T1025" s="5">
        <v>16.130100071430206</v>
      </c>
      <c r="U1025" s="5">
        <v>0</v>
      </c>
      <c r="V1025" s="5">
        <v>12.949292640252756</v>
      </c>
      <c r="W1025" s="5">
        <v>29.079392711682964</v>
      </c>
      <c r="X1025" s="6">
        <f>+Excel_519CONDOR[[#This Row],[Ptos.Total]]-Excel_519CONDOR[[#This Row],[Ptos.PO]]</f>
        <v>-8.7732452883170353</v>
      </c>
      <c r="Y1025" s="6">
        <v>37.852637999999999</v>
      </c>
      <c r="Z1025" s="6">
        <v>37.419919999999998</v>
      </c>
      <c r="AA1025" s="5">
        <f>+Excel_519CONDOR[[#This Row],[Ptos.Total]]-Excel_519CONDOR[[#This Row],[Ptos.Nilo]]</f>
        <v>-8.340527288317034</v>
      </c>
      <c r="AB1025"/>
      <c r="AC1025"/>
      <c r="AD1025"/>
      <c r="AE1025"/>
      <c r="AF1025"/>
      <c r="AG1025"/>
      <c r="AH1025"/>
      <c r="AI1025"/>
    </row>
    <row r="1026" spans="1:35" x14ac:dyDescent="0.25">
      <c r="A1026" t="s">
        <v>391</v>
      </c>
      <c r="B1026" t="s">
        <v>18</v>
      </c>
      <c r="C1026" t="s">
        <v>972</v>
      </c>
      <c r="D1026" t="s">
        <v>1152</v>
      </c>
      <c r="E1026">
        <v>8366833</v>
      </c>
      <c r="F1026" t="s">
        <v>438</v>
      </c>
      <c r="G1026" t="s">
        <v>70</v>
      </c>
      <c r="H1026" t="s">
        <v>71</v>
      </c>
      <c r="I1026" s="1">
        <v>44753</v>
      </c>
      <c r="J1026" s="1">
        <v>44753</v>
      </c>
      <c r="K1026" s="11">
        <f>+Excel_519CONDOR[[#This Row],[Fx.r]]</f>
        <v>44753</v>
      </c>
      <c r="L1026" s="1">
        <v>44754</v>
      </c>
      <c r="M1026" s="1"/>
      <c r="N1026" s="1">
        <v>44987</v>
      </c>
      <c r="O1026" s="1">
        <v>44988</v>
      </c>
      <c r="P1026" s="1" t="s">
        <v>24</v>
      </c>
      <c r="Q1026" t="s">
        <v>24</v>
      </c>
      <c r="R1026" t="s">
        <v>25</v>
      </c>
      <c r="S1026" t="s">
        <v>3662</v>
      </c>
      <c r="T1026" s="5">
        <v>72.977900505065918</v>
      </c>
      <c r="U1026" s="5">
        <v>0</v>
      </c>
      <c r="V1026" s="5">
        <v>17.275577863939965</v>
      </c>
      <c r="W1026" s="5">
        <v>90.253478369005876</v>
      </c>
      <c r="X1026" s="6">
        <f>+Excel_519CONDOR[[#This Row],[Ptos.Total]]-Excel_519CONDOR[[#This Row],[Ptos.PO]]</f>
        <v>80.421979369005882</v>
      </c>
      <c r="Y1026" s="6">
        <v>9.8314989999999991</v>
      </c>
      <c r="Z1026" s="6">
        <v>9.8314989999999991</v>
      </c>
      <c r="AA1026" s="5">
        <f>+Excel_519CONDOR[[#This Row],[Ptos.Total]]-Excel_519CONDOR[[#This Row],[Ptos.Nilo]]</f>
        <v>80.421979369005882</v>
      </c>
      <c r="AB1026"/>
      <c r="AC1026"/>
      <c r="AD1026"/>
      <c r="AE1026"/>
      <c r="AF1026"/>
      <c r="AG1026"/>
      <c r="AH1026"/>
      <c r="AI1026"/>
    </row>
    <row r="1027" spans="1:35" x14ac:dyDescent="0.25">
      <c r="A1027" t="s">
        <v>391</v>
      </c>
      <c r="B1027" t="s">
        <v>79</v>
      </c>
      <c r="C1027" t="s">
        <v>392</v>
      </c>
      <c r="D1027" t="s">
        <v>1153</v>
      </c>
      <c r="E1027">
        <v>8366830</v>
      </c>
      <c r="F1027" t="s">
        <v>83</v>
      </c>
      <c r="G1027" t="s">
        <v>22</v>
      </c>
      <c r="H1027" t="s">
        <v>23</v>
      </c>
      <c r="I1027" s="1">
        <v>44754</v>
      </c>
      <c r="J1027" s="1">
        <v>44753</v>
      </c>
      <c r="K1027" s="11">
        <f>+Excel_519CONDOR[[#This Row],[Fx.r]]</f>
        <v>44753</v>
      </c>
      <c r="L1027" s="1">
        <v>44755</v>
      </c>
      <c r="M1027" s="1"/>
      <c r="N1027" s="1">
        <v>44776</v>
      </c>
      <c r="O1027" s="1">
        <v>44810</v>
      </c>
      <c r="P1027" s="1" t="s">
        <v>24</v>
      </c>
      <c r="Q1027" t="s">
        <v>24</v>
      </c>
      <c r="R1027" t="s">
        <v>24</v>
      </c>
      <c r="S1027" t="s">
        <v>3638</v>
      </c>
      <c r="T1027" s="5">
        <v>40.898099392652512</v>
      </c>
      <c r="U1027" s="5">
        <v>3.8639999032020569</v>
      </c>
      <c r="V1027" s="5">
        <v>12.934289802408067</v>
      </c>
      <c r="W1027" s="5">
        <v>57.696389098262635</v>
      </c>
      <c r="X1027" s="6">
        <f>+Excel_519CONDOR[[#This Row],[Ptos.Total]]-Excel_519CONDOR[[#This Row],[Ptos.PO]]</f>
        <v>-1.853353901737357</v>
      </c>
      <c r="Y1027" s="6">
        <v>59.549742999999992</v>
      </c>
      <c r="Z1027" s="6">
        <v>59.549742999999992</v>
      </c>
      <c r="AA1027" s="5">
        <f>+Excel_519CONDOR[[#This Row],[Ptos.Total]]-Excel_519CONDOR[[#This Row],[Ptos.Nilo]]</f>
        <v>-1.853353901737357</v>
      </c>
      <c r="AB1027"/>
      <c r="AC1027"/>
      <c r="AD1027"/>
      <c r="AE1027"/>
      <c r="AF1027"/>
      <c r="AG1027"/>
      <c r="AH1027"/>
      <c r="AI1027"/>
    </row>
    <row r="1028" spans="1:35" x14ac:dyDescent="0.25">
      <c r="A1028" t="s">
        <v>391</v>
      </c>
      <c r="B1028" t="s">
        <v>79</v>
      </c>
      <c r="C1028" t="s">
        <v>392</v>
      </c>
      <c r="D1028" t="s">
        <v>1154</v>
      </c>
      <c r="E1028">
        <v>8362419</v>
      </c>
      <c r="F1028" t="s">
        <v>83</v>
      </c>
      <c r="G1028" t="s">
        <v>22</v>
      </c>
      <c r="H1028" t="s">
        <v>23</v>
      </c>
      <c r="I1028" s="1">
        <v>44753</v>
      </c>
      <c r="J1028" s="1">
        <v>44753</v>
      </c>
      <c r="K1028" s="11">
        <f>+Excel_519CONDOR[[#This Row],[Fx.r]]</f>
        <v>44753</v>
      </c>
      <c r="L1028" s="1">
        <v>44755</v>
      </c>
      <c r="M1028" s="1"/>
      <c r="N1028" s="1">
        <v>44778</v>
      </c>
      <c r="O1028" s="1">
        <v>44810</v>
      </c>
      <c r="P1028" s="1" t="s">
        <v>24</v>
      </c>
      <c r="Q1028" t="s">
        <v>24</v>
      </c>
      <c r="R1028" t="s">
        <v>24</v>
      </c>
      <c r="S1028" t="s">
        <v>3638</v>
      </c>
      <c r="T1028" s="5">
        <v>62.803698509931564</v>
      </c>
      <c r="U1028" s="5">
        <v>54.095998644828796</v>
      </c>
      <c r="V1028" s="5">
        <v>15.246968704833968</v>
      </c>
      <c r="W1028" s="5">
        <v>132.14666585959432</v>
      </c>
      <c r="X1028" s="6">
        <f>+Excel_519CONDOR[[#This Row],[Ptos.Total]]-Excel_519CONDOR[[#This Row],[Ptos.PO]]</f>
        <v>10.490054859594323</v>
      </c>
      <c r="Y1028" s="6">
        <v>121.656611</v>
      </c>
      <c r="Z1028" s="6">
        <v>121.65661100000003</v>
      </c>
      <c r="AA1028" s="5">
        <f>+Excel_519CONDOR[[#This Row],[Ptos.Total]]-Excel_519CONDOR[[#This Row],[Ptos.Nilo]]</f>
        <v>10.490054859594295</v>
      </c>
      <c r="AB1028"/>
      <c r="AC1028"/>
      <c r="AD1028"/>
      <c r="AE1028"/>
      <c r="AF1028"/>
      <c r="AG1028"/>
      <c r="AH1028"/>
      <c r="AI1028"/>
    </row>
    <row r="1029" spans="1:35" x14ac:dyDescent="0.25">
      <c r="A1029" t="s">
        <v>391</v>
      </c>
      <c r="B1029" t="s">
        <v>79</v>
      </c>
      <c r="C1029" t="s">
        <v>392</v>
      </c>
      <c r="D1029" t="s">
        <v>1155</v>
      </c>
      <c r="E1029">
        <v>8362411</v>
      </c>
      <c r="F1029" t="s">
        <v>83</v>
      </c>
      <c r="G1029" t="s">
        <v>22</v>
      </c>
      <c r="H1029" t="s">
        <v>23</v>
      </c>
      <c r="I1029" s="1">
        <v>44753</v>
      </c>
      <c r="J1029" s="1">
        <v>44753</v>
      </c>
      <c r="K1029" s="11">
        <f>+Excel_519CONDOR[[#This Row],[Fx.r]]</f>
        <v>44753</v>
      </c>
      <c r="L1029" s="1">
        <v>44755</v>
      </c>
      <c r="M1029" s="1"/>
      <c r="N1029" s="1">
        <v>44776</v>
      </c>
      <c r="O1029" s="1">
        <v>44809</v>
      </c>
      <c r="P1029" s="1" t="s">
        <v>25</v>
      </c>
      <c r="Q1029" t="s">
        <v>24</v>
      </c>
      <c r="R1029" t="s">
        <v>24</v>
      </c>
      <c r="S1029" t="s">
        <v>3638</v>
      </c>
      <c r="T1029" s="5">
        <v>318.35140138864517</v>
      </c>
      <c r="U1029" s="5">
        <v>15.455999612808228</v>
      </c>
      <c r="V1029" s="5">
        <v>34.048234684000676</v>
      </c>
      <c r="W1029" s="5">
        <v>367.8556356854541</v>
      </c>
      <c r="X1029" s="6">
        <f>+Excel_519CONDOR[[#This Row],[Ptos.Total]]-Excel_519CONDOR[[#This Row],[Ptos.PO]]</f>
        <v>5.9111122212540295</v>
      </c>
      <c r="Y1029" s="6">
        <v>361.94452346420007</v>
      </c>
      <c r="Z1029" s="6">
        <v>364.2407080000001</v>
      </c>
      <c r="AA1029" s="5">
        <f>+Excel_519CONDOR[[#This Row],[Ptos.Total]]-Excel_519CONDOR[[#This Row],[Ptos.Nilo]]</f>
        <v>3.6149276854540062</v>
      </c>
      <c r="AB1029"/>
      <c r="AC1029"/>
      <c r="AD1029"/>
      <c r="AE1029"/>
      <c r="AF1029"/>
      <c r="AG1029"/>
      <c r="AH1029"/>
      <c r="AI1029"/>
    </row>
    <row r="1030" spans="1:35" x14ac:dyDescent="0.25">
      <c r="A1030" t="s">
        <v>391</v>
      </c>
      <c r="B1030" t="s">
        <v>18</v>
      </c>
      <c r="C1030" t="s">
        <v>972</v>
      </c>
      <c r="D1030" t="s">
        <v>1150</v>
      </c>
      <c r="E1030">
        <v>8367900</v>
      </c>
      <c r="F1030" t="s">
        <v>83</v>
      </c>
      <c r="G1030" t="s">
        <v>22</v>
      </c>
      <c r="H1030" t="s">
        <v>23</v>
      </c>
      <c r="I1030" s="1">
        <v>44755</v>
      </c>
      <c r="J1030" s="1">
        <v>44833</v>
      </c>
      <c r="K1030" s="11">
        <f>+Excel_519CONDOR[[#This Row],[Fx.r]]</f>
        <v>44833</v>
      </c>
      <c r="L1030" s="1">
        <v>44756</v>
      </c>
      <c r="M1030" s="1"/>
      <c r="N1030" s="1">
        <v>44845</v>
      </c>
      <c r="O1030" s="1">
        <v>44847</v>
      </c>
      <c r="P1030" s="1" t="s">
        <v>24</v>
      </c>
      <c r="Q1030" t="s">
        <v>24</v>
      </c>
      <c r="R1030" t="s">
        <v>25</v>
      </c>
      <c r="S1030" t="s">
        <v>3662</v>
      </c>
      <c r="T1030" s="5">
        <v>9.2580999732017517</v>
      </c>
      <c r="U1030" s="5">
        <v>0</v>
      </c>
      <c r="V1030" s="5">
        <v>12.53683071613969</v>
      </c>
      <c r="W1030" s="5">
        <v>21.794930689341442</v>
      </c>
      <c r="X1030" s="6">
        <f>+Excel_519CONDOR[[#This Row],[Ptos.Total]]-Excel_519CONDOR[[#This Row],[Ptos.PO]]</f>
        <v>-28.880633040658552</v>
      </c>
      <c r="Y1030" s="6">
        <v>50.675563729999993</v>
      </c>
      <c r="Z1030" s="6">
        <v>50.675547999999992</v>
      </c>
      <c r="AA1030" s="5">
        <f>+Excel_519CONDOR[[#This Row],[Ptos.Total]]-Excel_519CONDOR[[#This Row],[Ptos.Nilo]]</f>
        <v>-28.88061731065855</v>
      </c>
      <c r="AB1030"/>
      <c r="AC1030"/>
      <c r="AD1030"/>
      <c r="AE1030"/>
      <c r="AF1030"/>
      <c r="AG1030"/>
      <c r="AH1030"/>
      <c r="AI1030"/>
    </row>
    <row r="1031" spans="1:35" x14ac:dyDescent="0.25">
      <c r="A1031" t="s">
        <v>391</v>
      </c>
      <c r="B1031" t="s">
        <v>18</v>
      </c>
      <c r="C1031" t="s">
        <v>972</v>
      </c>
      <c r="D1031" t="s">
        <v>1156</v>
      </c>
      <c r="E1031">
        <v>8364966</v>
      </c>
      <c r="F1031" t="s">
        <v>83</v>
      </c>
      <c r="G1031" t="s">
        <v>22</v>
      </c>
      <c r="H1031" t="s">
        <v>23</v>
      </c>
      <c r="I1031" s="1">
        <v>44757</v>
      </c>
      <c r="J1031" s="1">
        <v>44756</v>
      </c>
      <c r="K1031" s="11">
        <f>+Excel_519CONDOR[[#This Row],[Fx.r]]</f>
        <v>44756</v>
      </c>
      <c r="L1031" s="1">
        <v>44757</v>
      </c>
      <c r="M1031" s="1"/>
      <c r="N1031" s="1">
        <v>44971</v>
      </c>
      <c r="O1031" s="1">
        <v>44972</v>
      </c>
      <c r="P1031" s="1" t="s">
        <v>24</v>
      </c>
      <c r="Q1031" t="s">
        <v>25</v>
      </c>
      <c r="R1031" t="s">
        <v>24</v>
      </c>
      <c r="S1031" t="s">
        <v>3659</v>
      </c>
      <c r="T1031" s="5">
        <v>68.860798984766006</v>
      </c>
      <c r="U1031" s="5">
        <v>11.591999709606171</v>
      </c>
      <c r="V1031" s="5">
        <v>15.06204568569818</v>
      </c>
      <c r="W1031" s="5">
        <v>95.514844380070357</v>
      </c>
      <c r="X1031" s="6">
        <f>+Excel_519CONDOR[[#This Row],[Ptos.Total]]-Excel_519CONDOR[[#This Row],[Ptos.PO]]</f>
        <v>-14.948379327529622</v>
      </c>
      <c r="Y1031" s="6">
        <v>110.46322370759998</v>
      </c>
      <c r="Z1031" s="6">
        <v>110.46325900000004</v>
      </c>
      <c r="AA1031" s="5">
        <f>+Excel_519CONDOR[[#This Row],[Ptos.Total]]-Excel_519CONDOR[[#This Row],[Ptos.Nilo]]</f>
        <v>-14.948414619929679</v>
      </c>
      <c r="AB1031"/>
      <c r="AC1031"/>
      <c r="AD1031"/>
      <c r="AE1031"/>
      <c r="AF1031"/>
      <c r="AG1031"/>
      <c r="AH1031"/>
      <c r="AI1031"/>
    </row>
    <row r="1032" spans="1:35" x14ac:dyDescent="0.25">
      <c r="A1032" t="s">
        <v>391</v>
      </c>
      <c r="B1032" t="s">
        <v>18</v>
      </c>
      <c r="C1032" t="s">
        <v>972</v>
      </c>
      <c r="D1032" t="s">
        <v>1157</v>
      </c>
      <c r="E1032">
        <v>8357328</v>
      </c>
      <c r="F1032" t="s">
        <v>363</v>
      </c>
      <c r="G1032" t="s">
        <v>22</v>
      </c>
      <c r="H1032" t="s">
        <v>23</v>
      </c>
      <c r="I1032" s="1">
        <v>44756</v>
      </c>
      <c r="J1032" s="1">
        <v>44756</v>
      </c>
      <c r="K1032" s="11">
        <f>+Excel_519CONDOR[[#This Row],[Fx.r]]</f>
        <v>44756</v>
      </c>
      <c r="L1032" s="1">
        <v>44757</v>
      </c>
      <c r="M1032" s="1"/>
      <c r="N1032" s="1">
        <v>44931</v>
      </c>
      <c r="O1032" s="1">
        <v>44943</v>
      </c>
      <c r="P1032" s="1" t="s">
        <v>24</v>
      </c>
      <c r="Q1032" t="s">
        <v>24</v>
      </c>
      <c r="R1032" t="s">
        <v>25</v>
      </c>
      <c r="S1032" t="s">
        <v>3665</v>
      </c>
      <c r="T1032" s="5">
        <v>69.874500036239624</v>
      </c>
      <c r="U1032" s="5">
        <v>0</v>
      </c>
      <c r="V1032" s="5">
        <v>15.138906846566151</v>
      </c>
      <c r="W1032" s="5">
        <v>85.013406882805782</v>
      </c>
      <c r="X1032" s="6">
        <f>+Excel_519CONDOR[[#This Row],[Ptos.Total]]-Excel_519CONDOR[[#This Row],[Ptos.PO]]</f>
        <v>14.219957237205776</v>
      </c>
      <c r="Y1032" s="6">
        <v>70.793449645600006</v>
      </c>
      <c r="Z1032" s="6">
        <v>70.793403999999995</v>
      </c>
      <c r="AA1032" s="5">
        <f>+Excel_519CONDOR[[#This Row],[Ptos.Total]]-Excel_519CONDOR[[#This Row],[Ptos.Nilo]]</f>
        <v>14.220002882805787</v>
      </c>
      <c r="AB1032"/>
      <c r="AC1032"/>
      <c r="AD1032"/>
      <c r="AE1032"/>
      <c r="AF1032"/>
      <c r="AG1032"/>
      <c r="AH1032"/>
      <c r="AI1032"/>
    </row>
    <row r="1033" spans="1:35" x14ac:dyDescent="0.25">
      <c r="A1033" t="s">
        <v>391</v>
      </c>
      <c r="B1033" t="s">
        <v>18</v>
      </c>
      <c r="C1033" t="s">
        <v>972</v>
      </c>
      <c r="D1033" t="s">
        <v>1158</v>
      </c>
      <c r="E1033">
        <v>8364939</v>
      </c>
      <c r="F1033" t="s">
        <v>438</v>
      </c>
      <c r="G1033" t="s">
        <v>70</v>
      </c>
      <c r="H1033" t="s">
        <v>71</v>
      </c>
      <c r="I1033" s="1">
        <v>44757</v>
      </c>
      <c r="J1033" s="1">
        <v>44757</v>
      </c>
      <c r="K1033" s="11">
        <f>+Excel_519CONDOR[[#This Row],[Fx.r]]</f>
        <v>44757</v>
      </c>
      <c r="L1033" s="1">
        <v>44757</v>
      </c>
      <c r="M1033" s="1"/>
      <c r="N1033" s="1">
        <v>45016</v>
      </c>
      <c r="O1033" s="1">
        <v>45033</v>
      </c>
      <c r="P1033" s="1" t="s">
        <v>24</v>
      </c>
      <c r="Q1033" t="s">
        <v>25</v>
      </c>
      <c r="R1033" t="s">
        <v>24</v>
      </c>
      <c r="S1033" t="s">
        <v>25</v>
      </c>
      <c r="T1033" s="5">
        <v>18.653199702501297</v>
      </c>
      <c r="U1033" s="5">
        <v>7.7279998064041138</v>
      </c>
      <c r="V1033" s="5">
        <v>11.073644785481616</v>
      </c>
      <c r="W1033" s="5">
        <v>37.45484429438703</v>
      </c>
      <c r="X1033" s="6">
        <f>+Excel_519CONDOR[[#This Row],[Ptos.Total]]-Excel_519CONDOR[[#This Row],[Ptos.PO]]</f>
        <v>30.810657294387031</v>
      </c>
      <c r="Y1033" s="6">
        <v>6.6441869999999996</v>
      </c>
      <c r="Z1033" s="6">
        <v>6.6441870000000005</v>
      </c>
      <c r="AA1033" s="5">
        <f>+Excel_519CONDOR[[#This Row],[Ptos.Total]]-Excel_519CONDOR[[#This Row],[Ptos.Nilo]]</f>
        <v>30.810657294387028</v>
      </c>
      <c r="AB1033"/>
      <c r="AC1033"/>
      <c r="AD1033"/>
      <c r="AE1033"/>
      <c r="AF1033"/>
      <c r="AG1033"/>
      <c r="AH1033"/>
      <c r="AI1033"/>
    </row>
    <row r="1034" spans="1:35" x14ac:dyDescent="0.25">
      <c r="A1034" t="s">
        <v>391</v>
      </c>
      <c r="B1034" t="s">
        <v>18</v>
      </c>
      <c r="C1034" t="s">
        <v>972</v>
      </c>
      <c r="D1034" t="s">
        <v>1159</v>
      </c>
      <c r="E1034">
        <v>8351456</v>
      </c>
      <c r="F1034" t="s">
        <v>438</v>
      </c>
      <c r="G1034" t="s">
        <v>70</v>
      </c>
      <c r="H1034" t="s">
        <v>71</v>
      </c>
      <c r="I1034" s="1">
        <v>44757</v>
      </c>
      <c r="J1034" s="1">
        <v>44757</v>
      </c>
      <c r="K1034" s="11">
        <f>+Excel_519CONDOR[[#This Row],[Fx.r]]</f>
        <v>44757</v>
      </c>
      <c r="L1034" s="1">
        <v>44757</v>
      </c>
      <c r="M1034" s="1"/>
      <c r="N1034" s="1">
        <v>44959</v>
      </c>
      <c r="O1034" s="1">
        <v>44960</v>
      </c>
      <c r="P1034" s="1" t="s">
        <v>24</v>
      </c>
      <c r="Q1034" t="s">
        <v>25</v>
      </c>
      <c r="R1034" t="s">
        <v>24</v>
      </c>
      <c r="S1034" t="s">
        <v>3665</v>
      </c>
      <c r="T1034" s="5">
        <v>24.07330010831356</v>
      </c>
      <c r="U1034" s="5">
        <v>4.5639998912811279</v>
      </c>
      <c r="V1034" s="5">
        <v>12.001303660466434</v>
      </c>
      <c r="W1034" s="5">
        <v>40.638603660061122</v>
      </c>
      <c r="X1034" s="6">
        <f>+Excel_519CONDOR[[#This Row],[Ptos.Total]]-Excel_519CONDOR[[#This Row],[Ptos.PO]]</f>
        <v>33.438125660061125</v>
      </c>
      <c r="Y1034" s="6">
        <v>7.2004779999999986</v>
      </c>
      <c r="Z1034" s="6">
        <v>7.2004779999999995</v>
      </c>
      <c r="AA1034" s="5">
        <f>+Excel_519CONDOR[[#This Row],[Ptos.Total]]-Excel_519CONDOR[[#This Row],[Ptos.Nilo]]</f>
        <v>33.438125660061125</v>
      </c>
      <c r="AB1034"/>
      <c r="AC1034"/>
      <c r="AD1034"/>
      <c r="AE1034"/>
      <c r="AF1034"/>
      <c r="AG1034"/>
      <c r="AH1034"/>
      <c r="AI1034"/>
    </row>
    <row r="1035" spans="1:35" x14ac:dyDescent="0.25">
      <c r="A1035" t="s">
        <v>391</v>
      </c>
      <c r="B1035" t="s">
        <v>18</v>
      </c>
      <c r="C1035" t="s">
        <v>972</v>
      </c>
      <c r="D1035" t="s">
        <v>1160</v>
      </c>
      <c r="E1035">
        <v>8351442</v>
      </c>
      <c r="F1035" t="s">
        <v>83</v>
      </c>
      <c r="G1035" t="s">
        <v>22</v>
      </c>
      <c r="H1035" t="s">
        <v>23</v>
      </c>
      <c r="I1035" s="1">
        <v>44757</v>
      </c>
      <c r="J1035" s="1">
        <v>44757</v>
      </c>
      <c r="K1035" s="11">
        <f>+Excel_519CONDOR[[#This Row],[Fx.r]]</f>
        <v>44757</v>
      </c>
      <c r="L1035" s="1">
        <v>44757</v>
      </c>
      <c r="M1035" s="1"/>
      <c r="N1035" s="1">
        <v>44839</v>
      </c>
      <c r="O1035" s="1">
        <v>44853</v>
      </c>
      <c r="P1035" s="1" t="s">
        <v>24</v>
      </c>
      <c r="Q1035" t="s">
        <v>25</v>
      </c>
      <c r="R1035" t="s">
        <v>24</v>
      </c>
      <c r="S1035" t="s">
        <v>3659</v>
      </c>
      <c r="T1035" s="5">
        <v>20.467099785804749</v>
      </c>
      <c r="U1035" s="5">
        <v>4.5639998912811279</v>
      </c>
      <c r="V1035" s="5">
        <v>12.166582762856974</v>
      </c>
      <c r="W1035" s="5">
        <v>37.197682439942852</v>
      </c>
      <c r="X1035" s="6">
        <f>+Excel_519CONDOR[[#This Row],[Ptos.Total]]-Excel_519CONDOR[[#This Row],[Ptos.PO]]</f>
        <v>-0.26788681865714636</v>
      </c>
      <c r="Y1035" s="6">
        <v>37.465569258599999</v>
      </c>
      <c r="Z1035" s="6">
        <v>37.465624999999996</v>
      </c>
      <c r="AA1035" s="5">
        <f>+Excel_519CONDOR[[#This Row],[Ptos.Total]]-Excel_519CONDOR[[#This Row],[Ptos.Nilo]]</f>
        <v>-0.26794256005714345</v>
      </c>
      <c r="AB1035"/>
      <c r="AC1035"/>
      <c r="AD1035"/>
      <c r="AE1035"/>
      <c r="AF1035"/>
      <c r="AG1035"/>
      <c r="AH1035"/>
      <c r="AI1035"/>
    </row>
    <row r="1036" spans="1:35" x14ac:dyDescent="0.25">
      <c r="A1036" t="s">
        <v>391</v>
      </c>
      <c r="B1036" t="s">
        <v>18</v>
      </c>
      <c r="C1036" t="s">
        <v>972</v>
      </c>
      <c r="D1036" t="s">
        <v>1161</v>
      </c>
      <c r="E1036">
        <v>8367401</v>
      </c>
      <c r="F1036" t="s">
        <v>83</v>
      </c>
      <c r="G1036" t="s">
        <v>22</v>
      </c>
      <c r="H1036" t="s">
        <v>23</v>
      </c>
      <c r="I1036" s="1">
        <v>45049</v>
      </c>
      <c r="J1036" s="1">
        <v>45155</v>
      </c>
      <c r="K1036" s="11">
        <f>+Excel_519CONDOR[[#This Row],[Fx.r]]</f>
        <v>45155</v>
      </c>
      <c r="L1036" s="1">
        <v>45155</v>
      </c>
      <c r="M1036" s="1"/>
      <c r="N1036" s="1">
        <v>45156</v>
      </c>
      <c r="O1036" s="1">
        <v>45176</v>
      </c>
      <c r="P1036" s="1" t="s">
        <v>24</v>
      </c>
      <c r="Q1036" t="s">
        <v>25</v>
      </c>
      <c r="R1036" t="s">
        <v>24</v>
      </c>
      <c r="S1036" t="s">
        <v>3659</v>
      </c>
      <c r="T1036" s="5">
        <v>118.20889756083488</v>
      </c>
      <c r="U1036" s="5">
        <v>0</v>
      </c>
      <c r="V1036" s="5">
        <v>20.835752186476938</v>
      </c>
      <c r="W1036" s="5">
        <v>139.04464974731184</v>
      </c>
      <c r="X1036" s="6">
        <f>+Excel_519CONDOR[[#This Row],[Ptos.Total]]-Excel_519CONDOR[[#This Row],[Ptos.PO]]</f>
        <v>-63.251795252688169</v>
      </c>
      <c r="Y1036" s="6">
        <v>202.29644500000001</v>
      </c>
      <c r="Z1036" s="6">
        <v>202.29644500000001</v>
      </c>
      <c r="AA1036" s="5">
        <f>+Excel_519CONDOR[[#This Row],[Ptos.Total]]-Excel_519CONDOR[[#This Row],[Ptos.Nilo]]</f>
        <v>-63.251795252688169</v>
      </c>
      <c r="AB1036"/>
      <c r="AC1036"/>
      <c r="AD1036"/>
      <c r="AE1036"/>
      <c r="AF1036"/>
      <c r="AG1036"/>
      <c r="AH1036"/>
      <c r="AI1036"/>
    </row>
    <row r="1037" spans="1:35" x14ac:dyDescent="0.25">
      <c r="A1037" t="s">
        <v>391</v>
      </c>
      <c r="B1037" t="s">
        <v>18</v>
      </c>
      <c r="C1037" t="s">
        <v>972</v>
      </c>
      <c r="D1037" t="s">
        <v>1162</v>
      </c>
      <c r="E1037">
        <v>8367516</v>
      </c>
      <c r="F1037" t="s">
        <v>659</v>
      </c>
      <c r="G1037" t="s">
        <v>70</v>
      </c>
      <c r="H1037" t="s">
        <v>71</v>
      </c>
      <c r="I1037" s="1"/>
      <c r="J1037" s="1">
        <v>44755</v>
      </c>
      <c r="K1037" s="11">
        <f>+Excel_519CONDOR[[#This Row],[Fx.r]]</f>
        <v>44755</v>
      </c>
      <c r="L1037" s="1">
        <v>44895</v>
      </c>
      <c r="M1037" s="1"/>
      <c r="N1037" s="1">
        <v>44923</v>
      </c>
      <c r="O1037" s="1">
        <v>44925</v>
      </c>
      <c r="P1037" s="1" t="s">
        <v>24</v>
      </c>
      <c r="Q1037" t="s">
        <v>25</v>
      </c>
      <c r="R1037" t="s">
        <v>24</v>
      </c>
      <c r="S1037" t="s">
        <v>25</v>
      </c>
      <c r="T1037" s="5">
        <v>0</v>
      </c>
      <c r="U1037" s="5">
        <v>0</v>
      </c>
      <c r="V1037" s="5">
        <v>0</v>
      </c>
      <c r="W1037" s="5">
        <v>0</v>
      </c>
      <c r="X1037" s="6">
        <f>+Excel_519CONDOR[[#This Row],[Ptos.Total]]-Excel_519CONDOR[[#This Row],[Ptos.PO]]</f>
        <v>-1.9</v>
      </c>
      <c r="Y1037" s="6">
        <v>1.9</v>
      </c>
      <c r="Z1037" s="6">
        <v>1.9</v>
      </c>
      <c r="AA1037" s="5">
        <f>+Excel_519CONDOR[[#This Row],[Ptos.Total]]-Excel_519CONDOR[[#This Row],[Ptos.Nilo]]</f>
        <v>-1.9</v>
      </c>
      <c r="AB1037"/>
      <c r="AC1037"/>
      <c r="AD1037"/>
      <c r="AE1037"/>
      <c r="AF1037"/>
      <c r="AG1037"/>
      <c r="AH1037"/>
      <c r="AI1037"/>
    </row>
    <row r="1038" spans="1:35" x14ac:dyDescent="0.25">
      <c r="A1038" t="s">
        <v>391</v>
      </c>
      <c r="B1038" t="s">
        <v>18</v>
      </c>
      <c r="C1038" t="s">
        <v>972</v>
      </c>
      <c r="D1038" t="s">
        <v>1163</v>
      </c>
      <c r="E1038">
        <v>8364943</v>
      </c>
      <c r="F1038" t="s">
        <v>438</v>
      </c>
      <c r="G1038" t="s">
        <v>70</v>
      </c>
      <c r="H1038" t="s">
        <v>71</v>
      </c>
      <c r="I1038" s="1">
        <v>44764</v>
      </c>
      <c r="J1038" s="1">
        <v>44764</v>
      </c>
      <c r="K1038" s="11">
        <f>+Excel_519CONDOR[[#This Row],[Fx.r]]</f>
        <v>44764</v>
      </c>
      <c r="L1038" s="1">
        <v>44774</v>
      </c>
      <c r="M1038" s="1"/>
      <c r="N1038" s="1">
        <v>44952</v>
      </c>
      <c r="O1038" s="1">
        <v>44956</v>
      </c>
      <c r="P1038" s="1" t="s">
        <v>24</v>
      </c>
      <c r="Q1038" t="s">
        <v>24</v>
      </c>
      <c r="R1038" t="s">
        <v>24</v>
      </c>
      <c r="S1038" t="s">
        <v>25</v>
      </c>
      <c r="T1038" s="5">
        <v>15.755199819803238</v>
      </c>
      <c r="U1038" s="5">
        <v>13.691999673843384</v>
      </c>
      <c r="V1038" s="5">
        <v>11.293715761832534</v>
      </c>
      <c r="W1038" s="5">
        <v>40.740915255479152</v>
      </c>
      <c r="X1038" s="6">
        <f>+Excel_519CONDOR[[#This Row],[Ptos.Total]]-Excel_519CONDOR[[#This Row],[Ptos.PO]]</f>
        <v>33.623142255479152</v>
      </c>
      <c r="Y1038" s="6">
        <v>7.1177729999999997</v>
      </c>
      <c r="Z1038" s="6">
        <v>7.1177729999999997</v>
      </c>
      <c r="AA1038" s="5">
        <f>+Excel_519CONDOR[[#This Row],[Ptos.Total]]-Excel_519CONDOR[[#This Row],[Ptos.Nilo]]</f>
        <v>33.623142255479152</v>
      </c>
      <c r="AB1038"/>
      <c r="AC1038"/>
      <c r="AD1038"/>
      <c r="AE1038"/>
      <c r="AF1038"/>
      <c r="AG1038"/>
      <c r="AH1038"/>
      <c r="AI1038"/>
    </row>
    <row r="1039" spans="1:35" x14ac:dyDescent="0.25">
      <c r="A1039" t="s">
        <v>391</v>
      </c>
      <c r="B1039" t="s">
        <v>18</v>
      </c>
      <c r="C1039" t="s">
        <v>972</v>
      </c>
      <c r="D1039" t="s">
        <v>1164</v>
      </c>
      <c r="E1039">
        <v>8364947</v>
      </c>
      <c r="F1039" t="s">
        <v>83</v>
      </c>
      <c r="G1039" t="s">
        <v>22</v>
      </c>
      <c r="H1039" t="s">
        <v>23</v>
      </c>
      <c r="I1039" s="1">
        <v>44764</v>
      </c>
      <c r="J1039" s="1">
        <v>44764</v>
      </c>
      <c r="K1039" s="11">
        <f>+Excel_519CONDOR[[#This Row],[Fx.r]]</f>
        <v>44764</v>
      </c>
      <c r="L1039" s="1">
        <v>44774</v>
      </c>
      <c r="M1039" s="1"/>
      <c r="N1039" s="1">
        <v>44971</v>
      </c>
      <c r="O1039" s="1">
        <v>44972</v>
      </c>
      <c r="P1039" s="1" t="s">
        <v>24</v>
      </c>
      <c r="Q1039" t="s">
        <v>24</v>
      </c>
      <c r="R1039" t="s">
        <v>24</v>
      </c>
      <c r="S1039" t="s">
        <v>3659</v>
      </c>
      <c r="T1039" s="5">
        <v>18.717899680137634</v>
      </c>
      <c r="U1039" s="5">
        <v>13.691999673843384</v>
      </c>
      <c r="V1039" s="5">
        <v>11.078971762139975</v>
      </c>
      <c r="W1039" s="5">
        <v>43.48887111612099</v>
      </c>
      <c r="X1039" s="6">
        <f>+Excel_519CONDOR[[#This Row],[Ptos.Total]]-Excel_519CONDOR[[#This Row],[Ptos.PO]]</f>
        <v>-6.2823018838790077</v>
      </c>
      <c r="Y1039" s="6">
        <v>49.771172999999997</v>
      </c>
      <c r="Z1039" s="6">
        <v>49.77117299999999</v>
      </c>
      <c r="AA1039" s="5">
        <f>+Excel_519CONDOR[[#This Row],[Ptos.Total]]-Excel_519CONDOR[[#This Row],[Ptos.Nilo]]</f>
        <v>-6.2823018838790006</v>
      </c>
      <c r="AB1039"/>
      <c r="AC1039"/>
      <c r="AD1039"/>
      <c r="AE1039"/>
      <c r="AF1039"/>
      <c r="AG1039"/>
      <c r="AH1039"/>
      <c r="AI1039"/>
    </row>
    <row r="1040" spans="1:35" x14ac:dyDescent="0.25">
      <c r="A1040" t="s">
        <v>391</v>
      </c>
      <c r="B1040" t="s">
        <v>18</v>
      </c>
      <c r="C1040" t="s">
        <v>972</v>
      </c>
      <c r="D1040" t="s">
        <v>1165</v>
      </c>
      <c r="E1040">
        <v>8364950</v>
      </c>
      <c r="F1040" t="s">
        <v>993</v>
      </c>
      <c r="G1040" t="s">
        <v>29</v>
      </c>
      <c r="H1040" t="s">
        <v>30</v>
      </c>
      <c r="I1040" s="1">
        <v>44761</v>
      </c>
      <c r="J1040" s="1">
        <v>44761</v>
      </c>
      <c r="K1040" s="11">
        <f>+Excel_519CONDOR[[#This Row],[Fx.r]]</f>
        <v>44761</v>
      </c>
      <c r="L1040" s="1">
        <v>44774</v>
      </c>
      <c r="M1040" s="1"/>
      <c r="N1040" s="1">
        <v>44900</v>
      </c>
      <c r="O1040" s="1">
        <v>44907</v>
      </c>
      <c r="P1040" s="1" t="s">
        <v>24</v>
      </c>
      <c r="Q1040" t="s">
        <v>25</v>
      </c>
      <c r="R1040" t="s">
        <v>24</v>
      </c>
      <c r="S1040" t="s">
        <v>3659</v>
      </c>
      <c r="T1040" s="5">
        <v>12.92179998755455</v>
      </c>
      <c r="U1040" s="5">
        <v>4.5639998912811279</v>
      </c>
      <c r="V1040" s="5">
        <v>11.077591754998444</v>
      </c>
      <c r="W1040" s="5">
        <v>28.563391633834122</v>
      </c>
      <c r="X1040" s="6">
        <f>+Excel_519CONDOR[[#This Row],[Ptos.Total]]-Excel_519CONDOR[[#This Row],[Ptos.PO]]</f>
        <v>-1.3750363661658795</v>
      </c>
      <c r="Y1040" s="6">
        <v>29.938428000000002</v>
      </c>
      <c r="Z1040" s="6">
        <v>29.938427999999995</v>
      </c>
      <c r="AA1040" s="5">
        <f>+Excel_519CONDOR[[#This Row],[Ptos.Total]]-Excel_519CONDOR[[#This Row],[Ptos.Nilo]]</f>
        <v>-1.3750363661658724</v>
      </c>
      <c r="AB1040"/>
      <c r="AC1040"/>
      <c r="AD1040"/>
      <c r="AE1040"/>
      <c r="AF1040"/>
      <c r="AG1040"/>
      <c r="AH1040"/>
      <c r="AI1040"/>
    </row>
    <row r="1041" spans="1:35" x14ac:dyDescent="0.25">
      <c r="A1041" t="s">
        <v>391</v>
      </c>
      <c r="B1041" t="s">
        <v>18</v>
      </c>
      <c r="C1041" t="s">
        <v>972</v>
      </c>
      <c r="D1041" t="s">
        <v>1166</v>
      </c>
      <c r="E1041">
        <v>8370286</v>
      </c>
      <c r="F1041" t="s">
        <v>363</v>
      </c>
      <c r="G1041" t="s">
        <v>22</v>
      </c>
      <c r="H1041" t="s">
        <v>23</v>
      </c>
      <c r="I1041" s="1">
        <v>44762</v>
      </c>
      <c r="J1041" s="1">
        <v>44762</v>
      </c>
      <c r="K1041" s="11">
        <f>+Excel_519CONDOR[[#This Row],[Fx.r]]</f>
        <v>44762</v>
      </c>
      <c r="L1041" s="1">
        <v>44775</v>
      </c>
      <c r="M1041" s="1"/>
      <c r="N1041" s="1">
        <v>44973</v>
      </c>
      <c r="O1041" s="1">
        <v>44974</v>
      </c>
      <c r="P1041" s="1" t="s">
        <v>24</v>
      </c>
      <c r="Q1041" t="s">
        <v>24</v>
      </c>
      <c r="R1041" t="s">
        <v>25</v>
      </c>
      <c r="S1041" t="s">
        <v>3666</v>
      </c>
      <c r="T1041" s="5">
        <v>42.497399210929871</v>
      </c>
      <c r="U1041" s="5">
        <v>0</v>
      </c>
      <c r="V1041" s="5">
        <v>13.364254618723766</v>
      </c>
      <c r="W1041" s="5">
        <v>55.861653829653633</v>
      </c>
      <c r="X1041" s="6">
        <f>+Excel_519CONDOR[[#This Row],[Ptos.Total]]-Excel_519CONDOR[[#This Row],[Ptos.PO]]</f>
        <v>-10.592137170346362</v>
      </c>
      <c r="Y1041" s="6">
        <v>66.453790999999995</v>
      </c>
      <c r="Z1041" s="6">
        <v>66.45379100000001</v>
      </c>
      <c r="AA1041" s="5">
        <f>+Excel_519CONDOR[[#This Row],[Ptos.Total]]-Excel_519CONDOR[[#This Row],[Ptos.Nilo]]</f>
        <v>-10.592137170346376</v>
      </c>
      <c r="AB1041"/>
      <c r="AC1041"/>
      <c r="AD1041"/>
      <c r="AE1041"/>
      <c r="AF1041"/>
      <c r="AG1041"/>
      <c r="AH1041"/>
      <c r="AI1041"/>
    </row>
    <row r="1042" spans="1:35" x14ac:dyDescent="0.25">
      <c r="A1042" t="s">
        <v>391</v>
      </c>
      <c r="B1042" t="s">
        <v>18</v>
      </c>
      <c r="C1042" t="s">
        <v>972</v>
      </c>
      <c r="D1042" t="s">
        <v>1167</v>
      </c>
      <c r="E1042">
        <v>8370956</v>
      </c>
      <c r="F1042" t="s">
        <v>83</v>
      </c>
      <c r="G1042" t="s">
        <v>22</v>
      </c>
      <c r="H1042" t="s">
        <v>23</v>
      </c>
      <c r="I1042" s="1">
        <v>44763</v>
      </c>
      <c r="J1042" s="1">
        <v>44763</v>
      </c>
      <c r="K1042" s="11">
        <f>+Excel_519CONDOR[[#This Row],[Fx.r]]</f>
        <v>44763</v>
      </c>
      <c r="L1042" s="1">
        <v>44774</v>
      </c>
      <c r="M1042" s="1"/>
      <c r="N1042" s="1">
        <v>44845</v>
      </c>
      <c r="O1042" s="1">
        <v>44851</v>
      </c>
      <c r="P1042" s="1" t="s">
        <v>24</v>
      </c>
      <c r="Q1042" t="s">
        <v>24</v>
      </c>
      <c r="R1042" t="s">
        <v>25</v>
      </c>
      <c r="S1042" t="s">
        <v>3662</v>
      </c>
      <c r="T1042" s="5">
        <v>47.052599936723709</v>
      </c>
      <c r="U1042" s="5">
        <v>0</v>
      </c>
      <c r="V1042" s="5">
        <v>16.60970287866045</v>
      </c>
      <c r="W1042" s="5">
        <v>63.662302815384159</v>
      </c>
      <c r="X1042" s="6">
        <f>+Excel_519CONDOR[[#This Row],[Ptos.Total]]-Excel_519CONDOR[[#This Row],[Ptos.PO]]</f>
        <v>-22.660817414615842</v>
      </c>
      <c r="Y1042" s="6">
        <v>86.323120230000001</v>
      </c>
      <c r="Z1042" s="6">
        <v>86.323176000000004</v>
      </c>
      <c r="AA1042" s="5">
        <f>+Excel_519CONDOR[[#This Row],[Ptos.Total]]-Excel_519CONDOR[[#This Row],[Ptos.Nilo]]</f>
        <v>-22.660873184615845</v>
      </c>
      <c r="AB1042"/>
      <c r="AC1042"/>
      <c r="AD1042"/>
      <c r="AE1042"/>
      <c r="AF1042"/>
      <c r="AG1042"/>
      <c r="AH1042"/>
      <c r="AI1042"/>
    </row>
    <row r="1043" spans="1:35" x14ac:dyDescent="0.25">
      <c r="A1043" t="s">
        <v>391</v>
      </c>
      <c r="B1043" t="s">
        <v>18</v>
      </c>
      <c r="C1043" t="s">
        <v>972</v>
      </c>
      <c r="D1043" t="s">
        <v>1168</v>
      </c>
      <c r="E1043">
        <v>8364969</v>
      </c>
      <c r="F1043" t="s">
        <v>83</v>
      </c>
      <c r="G1043" t="s">
        <v>22</v>
      </c>
      <c r="H1043" t="s">
        <v>23</v>
      </c>
      <c r="I1043" s="1">
        <v>44769</v>
      </c>
      <c r="J1043" s="1">
        <v>44769</v>
      </c>
      <c r="K1043" s="11">
        <f>+Excel_519CONDOR[[#This Row],[Fx.r]]</f>
        <v>44769</v>
      </c>
      <c r="L1043" s="1">
        <v>44769</v>
      </c>
      <c r="M1043" s="1"/>
      <c r="N1043" s="1">
        <v>44778</v>
      </c>
      <c r="O1043" s="1">
        <v>44799</v>
      </c>
      <c r="P1043" s="1" t="s">
        <v>24</v>
      </c>
      <c r="Q1043" t="s">
        <v>25</v>
      </c>
      <c r="R1043" t="s">
        <v>24</v>
      </c>
      <c r="S1043" t="s">
        <v>25</v>
      </c>
      <c r="T1043" s="5">
        <v>0</v>
      </c>
      <c r="U1043" s="5">
        <v>0</v>
      </c>
      <c r="V1043" s="5">
        <v>7.0399999618530273</v>
      </c>
      <c r="W1043" s="5">
        <v>7.0399999618530273</v>
      </c>
      <c r="X1043" s="6">
        <f>+Excel_519CONDOR[[#This Row],[Ptos.Total]]-Excel_519CONDOR[[#This Row],[Ptos.PO]]</f>
        <v>-0.10067203814697301</v>
      </c>
      <c r="Y1043" s="6">
        <v>7.1406720000000004</v>
      </c>
      <c r="Z1043" s="6">
        <v>7.1406720000000004</v>
      </c>
      <c r="AA1043" s="5">
        <f>+Excel_519CONDOR[[#This Row],[Ptos.Total]]-Excel_519CONDOR[[#This Row],[Ptos.Nilo]]</f>
        <v>-0.10067203814697301</v>
      </c>
      <c r="AB1043"/>
      <c r="AC1043"/>
      <c r="AD1043"/>
      <c r="AE1043"/>
      <c r="AF1043"/>
      <c r="AG1043"/>
      <c r="AH1043"/>
      <c r="AI1043"/>
    </row>
    <row r="1044" spans="1:35" x14ac:dyDescent="0.25">
      <c r="A1044" t="s">
        <v>391</v>
      </c>
      <c r="B1044" t="s">
        <v>18</v>
      </c>
      <c r="C1044" t="s">
        <v>972</v>
      </c>
      <c r="D1044" t="s">
        <v>1169</v>
      </c>
      <c r="E1044">
        <v>8367085</v>
      </c>
      <c r="F1044" t="s">
        <v>83</v>
      </c>
      <c r="G1044" t="s">
        <v>22</v>
      </c>
      <c r="H1044" t="s">
        <v>23</v>
      </c>
      <c r="I1044" s="1">
        <v>44770</v>
      </c>
      <c r="J1044" s="1">
        <v>44769</v>
      </c>
      <c r="K1044" s="11">
        <f>+Excel_519CONDOR[[#This Row],[Fx.r]]</f>
        <v>44769</v>
      </c>
      <c r="L1044" s="1">
        <v>44770</v>
      </c>
      <c r="M1044" s="1"/>
      <c r="N1044" s="1">
        <v>44778</v>
      </c>
      <c r="O1044" s="1">
        <v>44796</v>
      </c>
      <c r="P1044" s="1" t="s">
        <v>24</v>
      </c>
      <c r="Q1044" t="s">
        <v>25</v>
      </c>
      <c r="R1044" t="s">
        <v>24</v>
      </c>
      <c r="S1044" t="s">
        <v>25</v>
      </c>
      <c r="T1044" s="5">
        <v>0</v>
      </c>
      <c r="U1044" s="5">
        <v>0</v>
      </c>
      <c r="V1044" s="5">
        <v>9.6799999475479126</v>
      </c>
      <c r="W1044" s="5">
        <v>9.6799999475479126</v>
      </c>
      <c r="X1044" s="6">
        <f>+Excel_519CONDOR[[#This Row],[Ptos.Total]]-Excel_519CONDOR[[#This Row],[Ptos.PO]]</f>
        <v>-0.13842405245208766</v>
      </c>
      <c r="Y1044" s="6">
        <v>9.8184240000000003</v>
      </c>
      <c r="Z1044" s="6">
        <v>9.8184240000000003</v>
      </c>
      <c r="AA1044" s="5">
        <f>+Excel_519CONDOR[[#This Row],[Ptos.Total]]-Excel_519CONDOR[[#This Row],[Ptos.Nilo]]</f>
        <v>-0.13842405245208766</v>
      </c>
      <c r="AB1044"/>
      <c r="AC1044"/>
      <c r="AD1044"/>
      <c r="AE1044"/>
      <c r="AF1044"/>
      <c r="AG1044"/>
      <c r="AH1044"/>
      <c r="AI1044"/>
    </row>
    <row r="1045" spans="1:35" x14ac:dyDescent="0.25">
      <c r="A1045" t="s">
        <v>391</v>
      </c>
      <c r="B1045" t="s">
        <v>18</v>
      </c>
      <c r="C1045" t="s">
        <v>972</v>
      </c>
      <c r="D1045" t="s">
        <v>1170</v>
      </c>
      <c r="E1045">
        <v>8358824</v>
      </c>
      <c r="F1045" t="s">
        <v>85</v>
      </c>
      <c r="G1045" t="s">
        <v>22</v>
      </c>
      <c r="H1045" t="s">
        <v>23</v>
      </c>
      <c r="I1045" s="1">
        <v>44774</v>
      </c>
      <c r="J1045" s="1">
        <v>44771</v>
      </c>
      <c r="K1045" s="11">
        <f>+Excel_519CONDOR[[#This Row],[Fx.r]]</f>
        <v>44771</v>
      </c>
      <c r="L1045" s="1">
        <v>44774</v>
      </c>
      <c r="M1045" s="1"/>
      <c r="N1045" s="1">
        <v>44970</v>
      </c>
      <c r="O1045" s="1">
        <v>44972</v>
      </c>
      <c r="P1045" s="1" t="s">
        <v>24</v>
      </c>
      <c r="Q1045" t="s">
        <v>24</v>
      </c>
      <c r="R1045" t="s">
        <v>3672</v>
      </c>
      <c r="S1045" t="s">
        <v>3665</v>
      </c>
      <c r="T1045" s="5">
        <v>70.599298715591431</v>
      </c>
      <c r="U1045" s="5">
        <v>0</v>
      </c>
      <c r="V1045" s="5">
        <v>15.194459520203772</v>
      </c>
      <c r="W1045" s="5">
        <v>85.793758235795195</v>
      </c>
      <c r="X1045" s="6">
        <f>+Excel_519CONDOR[[#This Row],[Ptos.Total]]-Excel_519CONDOR[[#This Row],[Ptos.PO]]</f>
        <v>-0.51518876420479387</v>
      </c>
      <c r="Y1045" s="6">
        <v>86.308946999999989</v>
      </c>
      <c r="Z1045" s="6">
        <v>86.308946999999989</v>
      </c>
      <c r="AA1045" s="5">
        <f>+Excel_519CONDOR[[#This Row],[Ptos.Total]]-Excel_519CONDOR[[#This Row],[Ptos.Nilo]]</f>
        <v>-0.51518876420479387</v>
      </c>
      <c r="AB1045"/>
      <c r="AC1045"/>
      <c r="AD1045"/>
      <c r="AE1045"/>
      <c r="AF1045"/>
      <c r="AG1045"/>
      <c r="AH1045"/>
      <c r="AI1045"/>
    </row>
    <row r="1046" spans="1:35" x14ac:dyDescent="0.25">
      <c r="A1046" t="s">
        <v>391</v>
      </c>
      <c r="B1046" t="s">
        <v>18</v>
      </c>
      <c r="C1046" t="s">
        <v>972</v>
      </c>
      <c r="D1046" t="s">
        <v>1171</v>
      </c>
      <c r="E1046">
        <v>8364952</v>
      </c>
      <c r="F1046" t="s">
        <v>438</v>
      </c>
      <c r="G1046" t="s">
        <v>70</v>
      </c>
      <c r="H1046" t="s">
        <v>71</v>
      </c>
      <c r="I1046" s="1">
        <v>44768</v>
      </c>
      <c r="J1046" s="1">
        <v>44841</v>
      </c>
      <c r="K1046" s="11">
        <f>+Excel_519CONDOR[[#This Row],[Fx.r]]</f>
        <v>44841</v>
      </c>
      <c r="L1046" s="1">
        <v>44774</v>
      </c>
      <c r="M1046" s="1"/>
      <c r="N1046" s="1">
        <v>44952</v>
      </c>
      <c r="O1046" s="1">
        <v>44956</v>
      </c>
      <c r="P1046" s="1" t="s">
        <v>24</v>
      </c>
      <c r="Q1046" t="s">
        <v>24</v>
      </c>
      <c r="R1046" t="s">
        <v>24</v>
      </c>
      <c r="S1046" t="s">
        <v>25</v>
      </c>
      <c r="T1046" s="5">
        <v>61.921398252248764</v>
      </c>
      <c r="U1046" s="5">
        <v>109.53599739074707</v>
      </c>
      <c r="V1046" s="5">
        <v>14.533911511582616</v>
      </c>
      <c r="W1046" s="5">
        <v>185.99130715457846</v>
      </c>
      <c r="X1046" s="6">
        <f>+Excel_519CONDOR[[#This Row],[Ptos.Total]]-Excel_519CONDOR[[#This Row],[Ptos.PO]]</f>
        <v>176.05911215457846</v>
      </c>
      <c r="Y1046" s="6">
        <v>9.9321949999999983</v>
      </c>
      <c r="Z1046" s="6">
        <v>9.9321949999999983</v>
      </c>
      <c r="AA1046" s="5">
        <f>+Excel_519CONDOR[[#This Row],[Ptos.Total]]-Excel_519CONDOR[[#This Row],[Ptos.Nilo]]</f>
        <v>176.05911215457846</v>
      </c>
      <c r="AB1046"/>
      <c r="AC1046"/>
      <c r="AD1046"/>
      <c r="AE1046"/>
      <c r="AF1046"/>
      <c r="AG1046"/>
      <c r="AH1046"/>
      <c r="AI1046"/>
    </row>
    <row r="1047" spans="1:35" x14ac:dyDescent="0.25">
      <c r="A1047" t="s">
        <v>391</v>
      </c>
      <c r="B1047" t="s">
        <v>18</v>
      </c>
      <c r="C1047" t="s">
        <v>972</v>
      </c>
      <c r="D1047" t="s">
        <v>1172</v>
      </c>
      <c r="E1047">
        <v>8367059</v>
      </c>
      <c r="F1047" t="s">
        <v>363</v>
      </c>
      <c r="G1047" t="s">
        <v>22</v>
      </c>
      <c r="H1047" t="s">
        <v>23</v>
      </c>
      <c r="I1047" s="1">
        <v>44770</v>
      </c>
      <c r="J1047" s="1">
        <v>44769</v>
      </c>
      <c r="K1047" s="11">
        <f>+Excel_519CONDOR[[#This Row],[Fx.r]]</f>
        <v>44769</v>
      </c>
      <c r="L1047" s="1">
        <v>44774</v>
      </c>
      <c r="M1047" s="1"/>
      <c r="N1047" s="1">
        <v>45001</v>
      </c>
      <c r="O1047" s="1">
        <v>45002</v>
      </c>
      <c r="P1047" s="1" t="s">
        <v>24</v>
      </c>
      <c r="Q1047" t="s">
        <v>25</v>
      </c>
      <c r="R1047" t="s">
        <v>24</v>
      </c>
      <c r="S1047" t="s">
        <v>3665</v>
      </c>
      <c r="T1047" s="5">
        <v>18.625400274991989</v>
      </c>
      <c r="U1047" s="5">
        <v>0</v>
      </c>
      <c r="V1047" s="5">
        <v>11.072122750679448</v>
      </c>
      <c r="W1047" s="5">
        <v>29.697523025671437</v>
      </c>
      <c r="X1047" s="6">
        <f>+Excel_519CONDOR[[#This Row],[Ptos.Total]]-Excel_519CONDOR[[#This Row],[Ptos.PO]]</f>
        <v>1.451745025671439</v>
      </c>
      <c r="Y1047" s="6">
        <v>28.245777999999998</v>
      </c>
      <c r="Z1047" s="6">
        <v>28.245777999999991</v>
      </c>
      <c r="AA1047" s="5">
        <f>+Excel_519CONDOR[[#This Row],[Ptos.Total]]-Excel_519CONDOR[[#This Row],[Ptos.Nilo]]</f>
        <v>1.4517450256714461</v>
      </c>
      <c r="AB1047"/>
      <c r="AC1047"/>
      <c r="AD1047"/>
      <c r="AE1047"/>
      <c r="AF1047"/>
      <c r="AG1047"/>
      <c r="AH1047"/>
      <c r="AI1047"/>
    </row>
    <row r="1048" spans="1:35" x14ac:dyDescent="0.25">
      <c r="A1048" t="s">
        <v>391</v>
      </c>
      <c r="B1048" t="s">
        <v>18</v>
      </c>
      <c r="C1048" t="s">
        <v>972</v>
      </c>
      <c r="D1048" t="s">
        <v>1173</v>
      </c>
      <c r="E1048">
        <v>8367061</v>
      </c>
      <c r="F1048" t="s">
        <v>83</v>
      </c>
      <c r="G1048" t="s">
        <v>22</v>
      </c>
      <c r="H1048" t="s">
        <v>23</v>
      </c>
      <c r="I1048" s="1">
        <v>44770</v>
      </c>
      <c r="J1048" s="1">
        <v>44770</v>
      </c>
      <c r="K1048" s="11">
        <f>+Excel_519CONDOR[[#This Row],[Fx.r]]</f>
        <v>44770</v>
      </c>
      <c r="L1048" s="1">
        <v>44774</v>
      </c>
      <c r="M1048" s="1"/>
      <c r="N1048" s="1">
        <v>44802</v>
      </c>
      <c r="O1048" s="1">
        <v>44812</v>
      </c>
      <c r="P1048" s="1" t="s">
        <v>24</v>
      </c>
      <c r="Q1048" t="s">
        <v>24</v>
      </c>
      <c r="R1048" t="s">
        <v>24</v>
      </c>
      <c r="S1048" t="s">
        <v>3664</v>
      </c>
      <c r="T1048" s="5">
        <v>32.126099795103073</v>
      </c>
      <c r="U1048" s="5">
        <v>4.5639998912811279</v>
      </c>
      <c r="V1048" s="5">
        <v>12.266892782326384</v>
      </c>
      <c r="W1048" s="5">
        <v>48.956992468710581</v>
      </c>
      <c r="X1048" s="6">
        <f>+Excel_519CONDOR[[#This Row],[Ptos.Total]]-Excel_519CONDOR[[#This Row],[Ptos.PO]]</f>
        <v>-0.34508053118942428</v>
      </c>
      <c r="Y1048" s="6">
        <v>49.302072999900005</v>
      </c>
      <c r="Z1048" s="6">
        <v>49.302116000000005</v>
      </c>
      <c r="AA1048" s="5">
        <f>+Excel_519CONDOR[[#This Row],[Ptos.Total]]-Excel_519CONDOR[[#This Row],[Ptos.Nilo]]</f>
        <v>-0.34512353128942408</v>
      </c>
      <c r="AB1048"/>
      <c r="AC1048"/>
      <c r="AD1048"/>
      <c r="AE1048"/>
      <c r="AF1048"/>
      <c r="AG1048"/>
      <c r="AH1048"/>
      <c r="AI1048"/>
    </row>
    <row r="1049" spans="1:35" x14ac:dyDescent="0.25">
      <c r="A1049" t="s">
        <v>391</v>
      </c>
      <c r="B1049" t="s">
        <v>18</v>
      </c>
      <c r="C1049" t="s">
        <v>972</v>
      </c>
      <c r="D1049" t="s">
        <v>1174</v>
      </c>
      <c r="E1049">
        <v>8367063</v>
      </c>
      <c r="F1049" t="s">
        <v>83</v>
      </c>
      <c r="G1049" t="s">
        <v>22</v>
      </c>
      <c r="H1049" t="s">
        <v>23</v>
      </c>
      <c r="I1049" s="1">
        <v>44769</v>
      </c>
      <c r="J1049" s="1">
        <v>44769</v>
      </c>
      <c r="K1049" s="11">
        <f>+Excel_519CONDOR[[#This Row],[Fx.r]]</f>
        <v>44769</v>
      </c>
      <c r="L1049" s="1">
        <v>44774</v>
      </c>
      <c r="M1049" s="1"/>
      <c r="N1049" s="1">
        <v>44826</v>
      </c>
      <c r="O1049" s="1">
        <v>44833</v>
      </c>
      <c r="P1049" s="1" t="s">
        <v>24</v>
      </c>
      <c r="Q1049" t="s">
        <v>24</v>
      </c>
      <c r="R1049" t="s">
        <v>24</v>
      </c>
      <c r="S1049" t="s">
        <v>3664</v>
      </c>
      <c r="T1049" s="5">
        <v>23.967700183391571</v>
      </c>
      <c r="U1049" s="5">
        <v>4.5639998912811279</v>
      </c>
      <c r="V1049" s="5">
        <v>11.478496753307684</v>
      </c>
      <c r="W1049" s="5">
        <v>40.01019682798038</v>
      </c>
      <c r="X1049" s="6">
        <f>+Excel_519CONDOR[[#This Row],[Ptos.Total]]-Excel_519CONDOR[[#This Row],[Ptos.PO]]</f>
        <v>-1.1056678320196127</v>
      </c>
      <c r="Y1049" s="6">
        <v>41.115864659999993</v>
      </c>
      <c r="Z1049" s="6">
        <v>41.115918999999998</v>
      </c>
      <c r="AA1049" s="5">
        <f>+Excel_519CONDOR[[#This Row],[Ptos.Total]]-Excel_519CONDOR[[#This Row],[Ptos.Nilo]]</f>
        <v>-1.1057221720196182</v>
      </c>
      <c r="AB1049"/>
      <c r="AC1049"/>
      <c r="AD1049"/>
      <c r="AE1049"/>
      <c r="AF1049"/>
      <c r="AG1049"/>
      <c r="AH1049"/>
      <c r="AI1049"/>
    </row>
    <row r="1050" spans="1:35" x14ac:dyDescent="0.25">
      <c r="A1050" t="s">
        <v>391</v>
      </c>
      <c r="B1050" t="s">
        <v>18</v>
      </c>
      <c r="C1050" t="s">
        <v>972</v>
      </c>
      <c r="D1050" t="s">
        <v>1175</v>
      </c>
      <c r="E1050">
        <v>8367065</v>
      </c>
      <c r="F1050" t="s">
        <v>363</v>
      </c>
      <c r="G1050" t="s">
        <v>22</v>
      </c>
      <c r="H1050" t="s">
        <v>23</v>
      </c>
      <c r="I1050" s="1">
        <v>44769</v>
      </c>
      <c r="J1050" s="1">
        <v>44769</v>
      </c>
      <c r="K1050" s="11">
        <f>+Excel_519CONDOR[[#This Row],[Fx.r]]</f>
        <v>44769</v>
      </c>
      <c r="L1050" s="1">
        <v>44774</v>
      </c>
      <c r="M1050" s="1"/>
      <c r="N1050" s="1">
        <v>44970</v>
      </c>
      <c r="O1050" s="1">
        <v>44979</v>
      </c>
      <c r="P1050" s="1" t="s">
        <v>24</v>
      </c>
      <c r="Q1050" t="s">
        <v>24</v>
      </c>
      <c r="R1050" t="s">
        <v>24</v>
      </c>
      <c r="S1050" t="s">
        <v>3665</v>
      </c>
      <c r="T1050" s="5">
        <v>26.371300041675568</v>
      </c>
      <c r="U1050" s="5">
        <v>9.1279997825622559</v>
      </c>
      <c r="V1050" s="5">
        <v>10.914595704811155</v>
      </c>
      <c r="W1050" s="5">
        <v>46.413895529048979</v>
      </c>
      <c r="X1050" s="6">
        <f>+Excel_519CONDOR[[#This Row],[Ptos.Total]]-Excel_519CONDOR[[#This Row],[Ptos.PO]]</f>
        <v>-3.7944504709510269</v>
      </c>
      <c r="Y1050" s="6">
        <v>50.208346000000006</v>
      </c>
      <c r="Z1050" s="6">
        <v>50.208345999999992</v>
      </c>
      <c r="AA1050" s="5">
        <f>+Excel_519CONDOR[[#This Row],[Ptos.Total]]-Excel_519CONDOR[[#This Row],[Ptos.Nilo]]</f>
        <v>-3.7944504709510127</v>
      </c>
      <c r="AB1050"/>
      <c r="AC1050"/>
      <c r="AD1050"/>
      <c r="AE1050"/>
      <c r="AF1050"/>
      <c r="AG1050"/>
      <c r="AH1050"/>
      <c r="AI1050"/>
    </row>
    <row r="1051" spans="1:35" x14ac:dyDescent="0.25">
      <c r="A1051" t="s">
        <v>391</v>
      </c>
      <c r="B1051" t="s">
        <v>18</v>
      </c>
      <c r="C1051" t="s">
        <v>972</v>
      </c>
      <c r="D1051" t="s">
        <v>1176</v>
      </c>
      <c r="E1051">
        <v>8367066</v>
      </c>
      <c r="F1051" t="s">
        <v>83</v>
      </c>
      <c r="G1051" t="s">
        <v>22</v>
      </c>
      <c r="H1051" t="s">
        <v>23</v>
      </c>
      <c r="I1051" s="1">
        <v>44769</v>
      </c>
      <c r="J1051" s="1">
        <v>44769</v>
      </c>
      <c r="K1051" s="11">
        <f>+Excel_519CONDOR[[#This Row],[Fx.r]]</f>
        <v>44769</v>
      </c>
      <c r="L1051" s="1">
        <v>44774</v>
      </c>
      <c r="M1051" s="1"/>
      <c r="N1051" s="1">
        <v>44826</v>
      </c>
      <c r="O1051" s="1">
        <v>44838</v>
      </c>
      <c r="P1051" s="1" t="s">
        <v>24</v>
      </c>
      <c r="Q1051" t="s">
        <v>24</v>
      </c>
      <c r="R1051" t="s">
        <v>24</v>
      </c>
      <c r="S1051" t="s">
        <v>3664</v>
      </c>
      <c r="T1051" s="5">
        <v>16.566900074481964</v>
      </c>
      <c r="U1051" s="5">
        <v>4.5639998912811279</v>
      </c>
      <c r="V1051" s="5">
        <v>10.914595704811155</v>
      </c>
      <c r="W1051" s="5">
        <v>32.045495670574248</v>
      </c>
      <c r="X1051" s="6">
        <f>+Excel_519CONDOR[[#This Row],[Ptos.Total]]-Excel_519CONDOR[[#This Row],[Ptos.PO]]</f>
        <v>-1.0705838894257482</v>
      </c>
      <c r="Y1051" s="6">
        <v>33.116079559999996</v>
      </c>
      <c r="Z1051" s="6">
        <v>33.116090999999997</v>
      </c>
      <c r="AA1051" s="5">
        <f>+Excel_519CONDOR[[#This Row],[Ptos.Total]]-Excel_519CONDOR[[#This Row],[Ptos.Nilo]]</f>
        <v>-1.0705953294257498</v>
      </c>
      <c r="AB1051"/>
      <c r="AC1051"/>
      <c r="AD1051"/>
      <c r="AE1051"/>
      <c r="AF1051"/>
      <c r="AG1051"/>
      <c r="AH1051"/>
      <c r="AI1051"/>
    </row>
    <row r="1052" spans="1:35" x14ac:dyDescent="0.25">
      <c r="A1052" t="s">
        <v>391</v>
      </c>
      <c r="B1052" t="s">
        <v>18</v>
      </c>
      <c r="C1052" t="s">
        <v>972</v>
      </c>
      <c r="D1052" t="s">
        <v>1177</v>
      </c>
      <c r="E1052">
        <v>8367068</v>
      </c>
      <c r="F1052" t="s">
        <v>83</v>
      </c>
      <c r="G1052" t="s">
        <v>22</v>
      </c>
      <c r="H1052" t="s">
        <v>23</v>
      </c>
      <c r="I1052" s="1">
        <v>44770</v>
      </c>
      <c r="J1052" s="1">
        <v>44769</v>
      </c>
      <c r="K1052" s="11">
        <f>+Excel_519CONDOR[[#This Row],[Fx.r]]</f>
        <v>44769</v>
      </c>
      <c r="L1052" s="1">
        <v>44774</v>
      </c>
      <c r="M1052" s="1"/>
      <c r="N1052" s="1">
        <v>44826</v>
      </c>
      <c r="O1052" s="1">
        <v>44833</v>
      </c>
      <c r="P1052" s="1" t="s">
        <v>24</v>
      </c>
      <c r="Q1052" t="s">
        <v>24</v>
      </c>
      <c r="R1052" t="s">
        <v>24</v>
      </c>
      <c r="S1052" t="s">
        <v>3664</v>
      </c>
      <c r="T1052" s="5">
        <v>16.200499832630157</v>
      </c>
      <c r="U1052" s="5">
        <v>4.5639998912811279</v>
      </c>
      <c r="V1052" s="5">
        <v>11.327199729159474</v>
      </c>
      <c r="W1052" s="5">
        <v>32.09169945307076</v>
      </c>
      <c r="X1052" s="6">
        <f>+Excel_519CONDOR[[#This Row],[Ptos.Total]]-Excel_519CONDOR[[#This Row],[Ptos.PO]]</f>
        <v>-4.7360120969292439</v>
      </c>
      <c r="Y1052" s="6">
        <v>36.827711550000004</v>
      </c>
      <c r="Z1052" s="6">
        <v>36.827732999999995</v>
      </c>
      <c r="AA1052" s="5">
        <f>+Excel_519CONDOR[[#This Row],[Ptos.Total]]-Excel_519CONDOR[[#This Row],[Ptos.Nilo]]</f>
        <v>-4.7360335469292352</v>
      </c>
      <c r="AB1052"/>
      <c r="AC1052"/>
      <c r="AD1052"/>
      <c r="AE1052"/>
      <c r="AF1052"/>
      <c r="AG1052"/>
      <c r="AH1052"/>
      <c r="AI1052"/>
    </row>
    <row r="1053" spans="1:35" x14ac:dyDescent="0.25">
      <c r="A1053" t="s">
        <v>391</v>
      </c>
      <c r="B1053" t="s">
        <v>18</v>
      </c>
      <c r="C1053" t="s">
        <v>972</v>
      </c>
      <c r="D1053" t="s">
        <v>1178</v>
      </c>
      <c r="E1053">
        <v>8367070</v>
      </c>
      <c r="F1053" t="s">
        <v>993</v>
      </c>
      <c r="G1053" t="s">
        <v>29</v>
      </c>
      <c r="H1053" t="s">
        <v>30</v>
      </c>
      <c r="I1053" s="1">
        <v>44769</v>
      </c>
      <c r="J1053" s="1">
        <v>44769</v>
      </c>
      <c r="K1053" s="11">
        <f>+Excel_519CONDOR[[#This Row],[Fx.r]]</f>
        <v>44769</v>
      </c>
      <c r="L1053" s="1">
        <v>45198</v>
      </c>
      <c r="M1053" s="1"/>
      <c r="N1053" s="1">
        <v>45198</v>
      </c>
      <c r="O1053" s="1">
        <v>45247</v>
      </c>
      <c r="P1053" s="1" t="s">
        <v>24</v>
      </c>
      <c r="Q1053" t="s">
        <v>25</v>
      </c>
      <c r="R1053" t="s">
        <v>24</v>
      </c>
      <c r="S1053" t="s">
        <v>3674</v>
      </c>
      <c r="T1053" s="5">
        <v>32.909999281167984</v>
      </c>
      <c r="U1053" s="5">
        <v>4.5639998912811279</v>
      </c>
      <c r="V1053" s="5">
        <v>12.326250688118652</v>
      </c>
      <c r="W1053" s="5">
        <v>49.80024986056776</v>
      </c>
      <c r="X1053" s="6">
        <f>+Excel_519CONDOR[[#This Row],[Ptos.Total]]-Excel_519CONDOR[[#This Row],[Ptos.PO]]</f>
        <v>21.385855860567759</v>
      </c>
      <c r="Y1053" s="6">
        <v>28.414394000000001</v>
      </c>
      <c r="Z1053" s="6">
        <v>28.414393999999994</v>
      </c>
      <c r="AA1053" s="5">
        <f>+Excel_519CONDOR[[#This Row],[Ptos.Total]]-Excel_519CONDOR[[#This Row],[Ptos.Nilo]]</f>
        <v>21.385855860567766</v>
      </c>
      <c r="AB1053"/>
      <c r="AC1053"/>
      <c r="AD1053"/>
      <c r="AE1053"/>
      <c r="AF1053"/>
      <c r="AG1053"/>
      <c r="AH1053"/>
      <c r="AI1053"/>
    </row>
    <row r="1054" spans="1:35" x14ac:dyDescent="0.25">
      <c r="A1054" t="s">
        <v>391</v>
      </c>
      <c r="B1054" t="s">
        <v>18</v>
      </c>
      <c r="C1054" t="s">
        <v>972</v>
      </c>
      <c r="D1054" t="s">
        <v>1179</v>
      </c>
      <c r="E1054">
        <v>8367072</v>
      </c>
      <c r="F1054" t="s">
        <v>83</v>
      </c>
      <c r="G1054" t="s">
        <v>22</v>
      </c>
      <c r="H1054" t="s">
        <v>23</v>
      </c>
      <c r="I1054" s="1">
        <v>44770</v>
      </c>
      <c r="J1054" s="1">
        <v>44769</v>
      </c>
      <c r="K1054" s="11">
        <f>+Excel_519CONDOR[[#This Row],[Fx.r]]</f>
        <v>44769</v>
      </c>
      <c r="L1054" s="1">
        <v>44774</v>
      </c>
      <c r="M1054" s="1"/>
      <c r="N1054" s="1">
        <v>44979</v>
      </c>
      <c r="O1054" s="1">
        <v>44994</v>
      </c>
      <c r="P1054" s="1" t="s">
        <v>24</v>
      </c>
      <c r="Q1054" t="s">
        <v>25</v>
      </c>
      <c r="R1054" t="s">
        <v>24</v>
      </c>
      <c r="S1054" t="s">
        <v>3675</v>
      </c>
      <c r="T1054" s="5">
        <v>45.332099467515945</v>
      </c>
      <c r="U1054" s="5">
        <v>4.5639998912811279</v>
      </c>
      <c r="V1054" s="5">
        <v>13.271412818179172</v>
      </c>
      <c r="W1054" s="5">
        <v>63.167512176976246</v>
      </c>
      <c r="X1054" s="6">
        <f>+Excel_519CONDOR[[#This Row],[Ptos.Total]]-Excel_519CONDOR[[#This Row],[Ptos.PO]]</f>
        <v>1.9846231769762355</v>
      </c>
      <c r="Y1054" s="6">
        <v>61.18288900000001</v>
      </c>
      <c r="Z1054" s="6">
        <v>61.182888999999982</v>
      </c>
      <c r="AA1054" s="5">
        <f>+Excel_519CONDOR[[#This Row],[Ptos.Total]]-Excel_519CONDOR[[#This Row],[Ptos.Nilo]]</f>
        <v>1.9846231769762639</v>
      </c>
      <c r="AB1054"/>
      <c r="AC1054"/>
      <c r="AD1054"/>
      <c r="AE1054"/>
      <c r="AF1054"/>
      <c r="AG1054"/>
      <c r="AH1054"/>
      <c r="AI1054"/>
    </row>
    <row r="1055" spans="1:35" x14ac:dyDescent="0.25">
      <c r="A1055" t="s">
        <v>391</v>
      </c>
      <c r="B1055" t="s">
        <v>18</v>
      </c>
      <c r="C1055" t="s">
        <v>972</v>
      </c>
      <c r="D1055" t="s">
        <v>1180</v>
      </c>
      <c r="E1055">
        <v>8367076</v>
      </c>
      <c r="F1055" t="s">
        <v>83</v>
      </c>
      <c r="G1055" t="s">
        <v>22</v>
      </c>
      <c r="H1055" t="s">
        <v>23</v>
      </c>
      <c r="I1055" s="1">
        <v>44769</v>
      </c>
      <c r="J1055" s="1">
        <v>44769</v>
      </c>
      <c r="K1055" s="11">
        <f>+Excel_519CONDOR[[#This Row],[Fx.r]]</f>
        <v>44769</v>
      </c>
      <c r="L1055" s="1">
        <v>44774</v>
      </c>
      <c r="M1055" s="1"/>
      <c r="N1055" s="1">
        <v>45043</v>
      </c>
      <c r="O1055" s="1">
        <v>45048</v>
      </c>
      <c r="P1055" s="1" t="s">
        <v>24</v>
      </c>
      <c r="Q1055" t="s">
        <v>25</v>
      </c>
      <c r="R1055" t="s">
        <v>24</v>
      </c>
      <c r="S1055" t="s">
        <v>3665</v>
      </c>
      <c r="T1055" s="5">
        <v>21.864199966192245</v>
      </c>
      <c r="U1055" s="5">
        <v>4.5639998912811279</v>
      </c>
      <c r="V1055" s="5">
        <v>11.317925710409671</v>
      </c>
      <c r="W1055" s="5">
        <v>37.746125567883041</v>
      </c>
      <c r="X1055" s="6">
        <f>+Excel_519CONDOR[[#This Row],[Ptos.Total]]-Excel_519CONDOR[[#This Row],[Ptos.PO]]</f>
        <v>-1.1172154321169643</v>
      </c>
      <c r="Y1055" s="6">
        <v>38.863341000000005</v>
      </c>
      <c r="Z1055" s="6">
        <v>38.863341000000005</v>
      </c>
      <c r="AA1055" s="5">
        <f>+Excel_519CONDOR[[#This Row],[Ptos.Total]]-Excel_519CONDOR[[#This Row],[Ptos.Nilo]]</f>
        <v>-1.1172154321169643</v>
      </c>
      <c r="AB1055"/>
      <c r="AC1055"/>
      <c r="AD1055"/>
      <c r="AE1055"/>
      <c r="AF1055"/>
      <c r="AG1055"/>
      <c r="AH1055"/>
      <c r="AI1055"/>
    </row>
    <row r="1056" spans="1:35" x14ac:dyDescent="0.25">
      <c r="A1056" t="s">
        <v>391</v>
      </c>
      <c r="B1056" t="s">
        <v>18</v>
      </c>
      <c r="C1056" t="s">
        <v>972</v>
      </c>
      <c r="D1056" t="s">
        <v>1181</v>
      </c>
      <c r="E1056">
        <v>8367079</v>
      </c>
      <c r="F1056" t="s">
        <v>83</v>
      </c>
      <c r="G1056" t="s">
        <v>22</v>
      </c>
      <c r="H1056" t="s">
        <v>23</v>
      </c>
      <c r="I1056" s="1">
        <v>44770</v>
      </c>
      <c r="J1056" s="1">
        <v>44769</v>
      </c>
      <c r="K1056" s="11">
        <f>+Excel_519CONDOR[[#This Row],[Fx.r]]</f>
        <v>44769</v>
      </c>
      <c r="L1056" s="1">
        <v>44774</v>
      </c>
      <c r="M1056" s="1"/>
      <c r="N1056" s="1">
        <v>44802</v>
      </c>
      <c r="O1056" s="1">
        <v>44812</v>
      </c>
      <c r="P1056" s="1" t="s">
        <v>24</v>
      </c>
      <c r="Q1056" t="s">
        <v>25</v>
      </c>
      <c r="R1056" t="s">
        <v>24</v>
      </c>
      <c r="S1056" t="s">
        <v>3664</v>
      </c>
      <c r="T1056" s="5">
        <v>25.313700467348099</v>
      </c>
      <c r="U1056" s="5">
        <v>0</v>
      </c>
      <c r="V1056" s="5">
        <v>11.580470762665286</v>
      </c>
      <c r="W1056" s="5">
        <v>36.894171230013384</v>
      </c>
      <c r="X1056" s="6">
        <f>+Excel_519CONDOR[[#This Row],[Ptos.Total]]-Excel_519CONDOR[[#This Row],[Ptos.PO]]</f>
        <v>-2.0515526352866118</v>
      </c>
      <c r="Y1056" s="6">
        <v>38.945723865299996</v>
      </c>
      <c r="Z1056" s="6">
        <v>37.660530000000001</v>
      </c>
      <c r="AA1056" s="5">
        <f>+Excel_519CONDOR[[#This Row],[Ptos.Total]]-Excel_519CONDOR[[#This Row],[Ptos.Nilo]]</f>
        <v>-0.76635876998661701</v>
      </c>
      <c r="AB1056"/>
      <c r="AC1056"/>
      <c r="AD1056"/>
      <c r="AE1056"/>
      <c r="AF1056"/>
      <c r="AG1056"/>
      <c r="AH1056"/>
      <c r="AI1056"/>
    </row>
    <row r="1057" spans="1:35" x14ac:dyDescent="0.25">
      <c r="A1057" t="s">
        <v>391</v>
      </c>
      <c r="B1057" t="s">
        <v>18</v>
      </c>
      <c r="C1057" t="s">
        <v>972</v>
      </c>
      <c r="D1057" t="s">
        <v>1182</v>
      </c>
      <c r="E1057">
        <v>8369713</v>
      </c>
      <c r="F1057" t="s">
        <v>1183</v>
      </c>
      <c r="G1057" t="s">
        <v>70</v>
      </c>
      <c r="H1057" t="s">
        <v>70</v>
      </c>
      <c r="I1057" s="1">
        <v>44770</v>
      </c>
      <c r="J1057" s="1">
        <v>44769</v>
      </c>
      <c r="K1057" s="11">
        <f>+Excel_519CONDOR[[#This Row],[Fx.r]]</f>
        <v>44769</v>
      </c>
      <c r="M1057" s="1"/>
      <c r="O1057" s="1"/>
      <c r="P1057" s="1" t="s">
        <v>24</v>
      </c>
      <c r="Q1057" t="s">
        <v>25</v>
      </c>
      <c r="R1057" t="s">
        <v>24</v>
      </c>
      <c r="S1057" t="s">
        <v>3661</v>
      </c>
      <c r="T1057" s="5">
        <v>25.414900124073029</v>
      </c>
      <c r="U1057" s="5">
        <v>4.5639998912811279</v>
      </c>
      <c r="V1057" s="5">
        <v>11.588080646377669</v>
      </c>
      <c r="W1057" s="5">
        <v>41.566980661731826</v>
      </c>
      <c r="X1057" s="6">
        <f>+Excel_519CONDOR[[#This Row],[Ptos.Total]]-Excel_519CONDOR[[#This Row],[Ptos.PO]]</f>
        <v>34.61458866173183</v>
      </c>
      <c r="Y1057" s="6">
        <v>6.9523919999999997</v>
      </c>
      <c r="Z1057" s="6">
        <v>6.9523919999999997</v>
      </c>
      <c r="AA1057" s="5">
        <f>+Excel_519CONDOR[[#This Row],[Ptos.Total]]-Excel_519CONDOR[[#This Row],[Ptos.Nilo]]</f>
        <v>34.61458866173183</v>
      </c>
      <c r="AB1057"/>
      <c r="AC1057"/>
      <c r="AD1057"/>
      <c r="AE1057"/>
      <c r="AF1057"/>
      <c r="AG1057"/>
      <c r="AH1057"/>
      <c r="AI1057"/>
    </row>
    <row r="1058" spans="1:35" x14ac:dyDescent="0.25">
      <c r="A1058" t="s">
        <v>391</v>
      </c>
      <c r="B1058" t="s">
        <v>18</v>
      </c>
      <c r="C1058" t="s">
        <v>972</v>
      </c>
      <c r="D1058" t="s">
        <v>1184</v>
      </c>
      <c r="E1058">
        <v>8369733</v>
      </c>
      <c r="F1058" t="s">
        <v>83</v>
      </c>
      <c r="G1058" t="s">
        <v>22</v>
      </c>
      <c r="H1058" t="s">
        <v>23</v>
      </c>
      <c r="I1058" s="1">
        <v>44771</v>
      </c>
      <c r="J1058" s="1">
        <v>44771</v>
      </c>
      <c r="K1058" s="11">
        <f>+Excel_519CONDOR[[#This Row],[Fx.r]]</f>
        <v>44771</v>
      </c>
      <c r="L1058" s="1">
        <v>44774</v>
      </c>
      <c r="M1058" s="1"/>
      <c r="N1058" s="1">
        <v>44895</v>
      </c>
      <c r="O1058" s="1">
        <v>44897</v>
      </c>
      <c r="P1058" s="1" t="s">
        <v>24</v>
      </c>
      <c r="Q1058" t="s">
        <v>25</v>
      </c>
      <c r="R1058" t="s">
        <v>24</v>
      </c>
      <c r="S1058" t="s">
        <v>3659</v>
      </c>
      <c r="T1058" s="5">
        <v>42.010898888111115</v>
      </c>
      <c r="U1058" s="5">
        <v>0</v>
      </c>
      <c r="V1058" s="5">
        <v>13.018760556689966</v>
      </c>
      <c r="W1058" s="5">
        <v>55.029659444801084</v>
      </c>
      <c r="X1058" s="6">
        <f>+Excel_519CONDOR[[#This Row],[Ptos.Total]]-Excel_519CONDOR[[#This Row],[Ptos.PO]]</f>
        <v>-6.1570361851989119</v>
      </c>
      <c r="Y1058" s="6">
        <v>61.186695629999996</v>
      </c>
      <c r="Z1058" s="6">
        <v>61.186636999999997</v>
      </c>
      <c r="AA1058" s="5">
        <f>+Excel_519CONDOR[[#This Row],[Ptos.Total]]-Excel_519CONDOR[[#This Row],[Ptos.Nilo]]</f>
        <v>-6.1569775551989139</v>
      </c>
      <c r="AB1058"/>
      <c r="AC1058"/>
      <c r="AD1058"/>
      <c r="AE1058"/>
      <c r="AF1058"/>
      <c r="AG1058"/>
      <c r="AH1058"/>
      <c r="AI1058"/>
    </row>
    <row r="1059" spans="1:35" x14ac:dyDescent="0.25">
      <c r="A1059" t="s">
        <v>391</v>
      </c>
      <c r="B1059" t="s">
        <v>18</v>
      </c>
      <c r="C1059" t="s">
        <v>972</v>
      </c>
      <c r="D1059" t="s">
        <v>1185</v>
      </c>
      <c r="E1059">
        <v>8369814</v>
      </c>
      <c r="F1059" t="s">
        <v>438</v>
      </c>
      <c r="G1059" t="s">
        <v>70</v>
      </c>
      <c r="H1059" t="s">
        <v>71</v>
      </c>
      <c r="I1059" s="1">
        <v>44771</v>
      </c>
      <c r="J1059" s="1">
        <v>44833</v>
      </c>
      <c r="K1059" s="11">
        <f>+Excel_519CONDOR[[#This Row],[Fx.r]]</f>
        <v>44833</v>
      </c>
      <c r="L1059" s="1">
        <v>44774</v>
      </c>
      <c r="M1059" s="1"/>
      <c r="N1059" s="1">
        <v>45258</v>
      </c>
      <c r="O1059" s="1">
        <v>45310</v>
      </c>
      <c r="P1059" s="1" t="s">
        <v>24</v>
      </c>
      <c r="Q1059" t="s">
        <v>25</v>
      </c>
      <c r="R1059" t="s">
        <v>24</v>
      </c>
      <c r="S1059" t="s">
        <v>3659</v>
      </c>
      <c r="T1059" s="5">
        <v>18.543199777603149</v>
      </c>
      <c r="U1059" s="5">
        <v>4.5639998912811279</v>
      </c>
      <c r="V1059" s="5">
        <v>11.721255643433572</v>
      </c>
      <c r="W1059" s="5">
        <v>34.82845531231785</v>
      </c>
      <c r="X1059" s="6">
        <f>+Excel_519CONDOR[[#This Row],[Ptos.Total]]-Excel_519CONDOR[[#This Row],[Ptos.PO]]</f>
        <v>28.324292312317851</v>
      </c>
      <c r="Y1059" s="6">
        <v>6.5041630000000001</v>
      </c>
      <c r="Z1059" s="6">
        <v>6.5041630000000001</v>
      </c>
      <c r="AA1059" s="5">
        <f>+Excel_519CONDOR[[#This Row],[Ptos.Total]]-Excel_519CONDOR[[#This Row],[Ptos.Nilo]]</f>
        <v>28.324292312317851</v>
      </c>
      <c r="AB1059"/>
      <c r="AC1059"/>
      <c r="AD1059"/>
      <c r="AE1059"/>
      <c r="AF1059"/>
      <c r="AG1059"/>
      <c r="AH1059"/>
      <c r="AI1059"/>
    </row>
    <row r="1060" spans="1:35" x14ac:dyDescent="0.25">
      <c r="A1060" t="s">
        <v>391</v>
      </c>
      <c r="B1060" t="s">
        <v>1006</v>
      </c>
      <c r="C1060" t="s">
        <v>972</v>
      </c>
      <c r="D1060" t="s">
        <v>1186</v>
      </c>
      <c r="E1060">
        <v>8372815</v>
      </c>
      <c r="F1060" t="s">
        <v>83</v>
      </c>
      <c r="G1060" t="s">
        <v>22</v>
      </c>
      <c r="H1060" t="s">
        <v>23</v>
      </c>
      <c r="I1060" s="1">
        <v>44775</v>
      </c>
      <c r="J1060" s="1">
        <v>44868</v>
      </c>
      <c r="K1060" s="11">
        <f>+Excel_519CONDOR[[#This Row],[Fx.r]]</f>
        <v>44868</v>
      </c>
      <c r="L1060" s="1">
        <v>44776</v>
      </c>
      <c r="M1060" s="1"/>
      <c r="N1060" s="1">
        <v>44881</v>
      </c>
      <c r="O1060" s="1">
        <v>44882</v>
      </c>
      <c r="P1060" s="1" t="s">
        <v>24</v>
      </c>
      <c r="Q1060" t="s">
        <v>25</v>
      </c>
      <c r="R1060" t="s">
        <v>24</v>
      </c>
      <c r="S1060" t="s">
        <v>3662</v>
      </c>
      <c r="T1060" s="5">
        <v>31.826599329710007</v>
      </c>
      <c r="U1060" s="5">
        <v>9.1279997825622559</v>
      </c>
      <c r="V1060" s="5">
        <v>12.076642641383009</v>
      </c>
      <c r="W1060" s="5">
        <v>53.031241753655273</v>
      </c>
      <c r="X1060" s="6">
        <f>+Excel_519CONDOR[[#This Row],[Ptos.Total]]-Excel_519CONDOR[[#This Row],[Ptos.PO]]</f>
        <v>8.3156812087552794</v>
      </c>
      <c r="Y1060" s="6">
        <v>44.715560544899994</v>
      </c>
      <c r="Z1060" s="6">
        <v>44.715630000000004</v>
      </c>
      <c r="AA1060" s="5">
        <f>+Excel_519CONDOR[[#This Row],[Ptos.Total]]-Excel_519CONDOR[[#This Row],[Ptos.Nilo]]</f>
        <v>8.3156117536552685</v>
      </c>
      <c r="AB1060"/>
      <c r="AC1060"/>
      <c r="AD1060"/>
      <c r="AE1060"/>
      <c r="AF1060"/>
      <c r="AG1060"/>
      <c r="AH1060"/>
      <c r="AI1060"/>
    </row>
    <row r="1061" spans="1:35" x14ac:dyDescent="0.25">
      <c r="A1061" t="s">
        <v>391</v>
      </c>
      <c r="B1061" t="s">
        <v>18</v>
      </c>
      <c r="C1061" t="s">
        <v>972</v>
      </c>
      <c r="D1061" t="s">
        <v>1187</v>
      </c>
      <c r="E1061">
        <v>8367671</v>
      </c>
      <c r="F1061" t="s">
        <v>83</v>
      </c>
      <c r="G1061" t="s">
        <v>22</v>
      </c>
      <c r="H1061" t="s">
        <v>23</v>
      </c>
      <c r="I1061" s="1">
        <v>44770</v>
      </c>
      <c r="J1061" s="1">
        <v>44769</v>
      </c>
      <c r="K1061" s="11">
        <f>+Excel_519CONDOR[[#This Row],[Fx.r]]</f>
        <v>44769</v>
      </c>
      <c r="L1061" s="1">
        <v>45196</v>
      </c>
      <c r="M1061" s="1"/>
      <c r="N1061" s="1">
        <v>45196</v>
      </c>
      <c r="O1061" s="1">
        <v>45217</v>
      </c>
      <c r="P1061" s="1" t="s">
        <v>24</v>
      </c>
      <c r="Q1061" t="s">
        <v>24</v>
      </c>
      <c r="R1061" t="s">
        <v>24</v>
      </c>
      <c r="S1061" t="s">
        <v>3661</v>
      </c>
      <c r="T1061" s="5">
        <v>85.206198394298553</v>
      </c>
      <c r="U1061" s="5">
        <v>0</v>
      </c>
      <c r="V1061" s="5">
        <v>16.30551937952221</v>
      </c>
      <c r="W1061" s="5">
        <v>101.51171777382076</v>
      </c>
      <c r="X1061" s="6">
        <f>+Excel_519CONDOR[[#This Row],[Ptos.Total]]-Excel_519CONDOR[[#This Row],[Ptos.PO]]</f>
        <v>15.287354773820766</v>
      </c>
      <c r="Y1061" s="6">
        <v>86.224362999999997</v>
      </c>
      <c r="Z1061" s="6">
        <v>86.224362999999983</v>
      </c>
      <c r="AA1061" s="5">
        <f>+Excel_519CONDOR[[#This Row],[Ptos.Total]]-Excel_519CONDOR[[#This Row],[Ptos.Nilo]]</f>
        <v>15.28735477382078</v>
      </c>
      <c r="AB1061"/>
      <c r="AC1061"/>
      <c r="AD1061"/>
      <c r="AE1061"/>
      <c r="AF1061"/>
      <c r="AG1061"/>
      <c r="AH1061"/>
      <c r="AI1061"/>
    </row>
    <row r="1062" spans="1:35" x14ac:dyDescent="0.25">
      <c r="A1062" t="s">
        <v>391</v>
      </c>
      <c r="B1062" t="s">
        <v>18</v>
      </c>
      <c r="C1062" t="s">
        <v>972</v>
      </c>
      <c r="D1062" t="s">
        <v>1188</v>
      </c>
      <c r="E1062">
        <v>8374753</v>
      </c>
      <c r="F1062" t="s">
        <v>83</v>
      </c>
      <c r="G1062" t="s">
        <v>22</v>
      </c>
      <c r="H1062" t="s">
        <v>23</v>
      </c>
      <c r="I1062" s="1">
        <v>44778</v>
      </c>
      <c r="J1062" s="1">
        <v>44797</v>
      </c>
      <c r="K1062" s="11">
        <f>+Excel_519CONDOR[[#This Row],[Fx.r]]</f>
        <v>44797</v>
      </c>
      <c r="L1062" s="1">
        <v>44802</v>
      </c>
      <c r="M1062" s="1"/>
      <c r="N1062" s="1">
        <v>44979</v>
      </c>
      <c r="O1062" s="1">
        <v>44994</v>
      </c>
      <c r="P1062" s="1" t="s">
        <v>24</v>
      </c>
      <c r="Q1062" t="s">
        <v>25</v>
      </c>
      <c r="R1062" t="s">
        <v>24</v>
      </c>
      <c r="S1062" t="s">
        <v>3675</v>
      </c>
      <c r="T1062" s="5">
        <v>51.327998727560043</v>
      </c>
      <c r="U1062" s="5">
        <v>0</v>
      </c>
      <c r="V1062" s="5">
        <v>13.727251645534814</v>
      </c>
      <c r="W1062" s="5">
        <v>65.05525037309485</v>
      </c>
      <c r="X1062" s="6">
        <f>+Excel_519CONDOR[[#This Row],[Ptos.Total]]-Excel_519CONDOR[[#This Row],[Ptos.PO]]</f>
        <v>23.84698937309485</v>
      </c>
      <c r="Y1062" s="6">
        <v>41.208261</v>
      </c>
      <c r="Z1062" s="6">
        <v>41.208261</v>
      </c>
      <c r="AA1062" s="5">
        <f>+Excel_519CONDOR[[#This Row],[Ptos.Total]]-Excel_519CONDOR[[#This Row],[Ptos.Nilo]]</f>
        <v>23.84698937309485</v>
      </c>
      <c r="AB1062"/>
      <c r="AC1062"/>
      <c r="AD1062"/>
      <c r="AE1062"/>
      <c r="AF1062"/>
      <c r="AG1062"/>
      <c r="AH1062"/>
      <c r="AI1062"/>
    </row>
    <row r="1063" spans="1:35" x14ac:dyDescent="0.25">
      <c r="A1063" t="s">
        <v>391</v>
      </c>
      <c r="B1063" t="s">
        <v>18</v>
      </c>
      <c r="C1063" t="s">
        <v>972</v>
      </c>
      <c r="D1063" t="s">
        <v>1189</v>
      </c>
      <c r="E1063">
        <v>8351491</v>
      </c>
      <c r="F1063" t="s">
        <v>83</v>
      </c>
      <c r="G1063" t="s">
        <v>22</v>
      </c>
      <c r="H1063" t="s">
        <v>23</v>
      </c>
      <c r="I1063" s="1">
        <v>44783</v>
      </c>
      <c r="J1063" s="1">
        <v>44783</v>
      </c>
      <c r="K1063" s="11">
        <f>+Excel_519CONDOR[[#This Row],[Fx.r]]</f>
        <v>44783</v>
      </c>
      <c r="L1063" s="1">
        <v>44783</v>
      </c>
      <c r="M1063" s="1"/>
      <c r="N1063" s="1">
        <v>44809</v>
      </c>
      <c r="O1063" s="1">
        <v>44813</v>
      </c>
      <c r="P1063" s="1" t="s">
        <v>24</v>
      </c>
      <c r="Q1063" t="s">
        <v>25</v>
      </c>
      <c r="R1063" t="s">
        <v>24</v>
      </c>
      <c r="S1063" t="s">
        <v>25</v>
      </c>
      <c r="T1063" s="5">
        <v>0</v>
      </c>
      <c r="U1063" s="5">
        <v>0</v>
      </c>
      <c r="V1063" s="5">
        <v>8.35999995470047</v>
      </c>
      <c r="W1063" s="5">
        <v>8.35999995470047</v>
      </c>
      <c r="X1063" s="6">
        <f>+Excel_519CONDOR[[#This Row],[Ptos.Total]]-Excel_519CONDOR[[#This Row],[Ptos.PO]]</f>
        <v>-0.11954804529952945</v>
      </c>
      <c r="Y1063" s="6">
        <v>8.4795479999999994</v>
      </c>
      <c r="Z1063" s="6">
        <v>8.4795479999999994</v>
      </c>
      <c r="AA1063" s="5">
        <f>+Excel_519CONDOR[[#This Row],[Ptos.Total]]-Excel_519CONDOR[[#This Row],[Ptos.Nilo]]</f>
        <v>-0.11954804529952945</v>
      </c>
      <c r="AB1063"/>
      <c r="AC1063"/>
      <c r="AD1063"/>
      <c r="AE1063"/>
      <c r="AF1063"/>
      <c r="AG1063"/>
      <c r="AH1063"/>
      <c r="AI1063"/>
    </row>
    <row r="1064" spans="1:35" x14ac:dyDescent="0.25">
      <c r="A1064" t="s">
        <v>391</v>
      </c>
      <c r="B1064" t="s">
        <v>436</v>
      </c>
      <c r="C1064" t="s">
        <v>392</v>
      </c>
      <c r="D1064" t="s">
        <v>1190</v>
      </c>
      <c r="E1064">
        <v>8378428</v>
      </c>
      <c r="F1064" t="s">
        <v>115</v>
      </c>
      <c r="G1064" t="s">
        <v>22</v>
      </c>
      <c r="H1064" t="s">
        <v>23</v>
      </c>
      <c r="I1064" s="1"/>
      <c r="J1064" s="1">
        <v>44789</v>
      </c>
      <c r="K1064" s="11">
        <f>+Excel_519CONDOR[[#This Row],[Fx.r]]</f>
        <v>44789</v>
      </c>
      <c r="L1064" s="1">
        <v>44791</v>
      </c>
      <c r="M1064" s="1"/>
      <c r="N1064" s="1">
        <v>44797</v>
      </c>
      <c r="O1064" s="1">
        <v>44824</v>
      </c>
      <c r="P1064" s="1" t="s">
        <v>24</v>
      </c>
      <c r="Q1064" t="s">
        <v>25</v>
      </c>
      <c r="R1064" t="s">
        <v>24</v>
      </c>
      <c r="S1064" t="s">
        <v>3646</v>
      </c>
      <c r="T1064" s="5">
        <v>14.941999927163124</v>
      </c>
      <c r="U1064" s="5">
        <v>0</v>
      </c>
      <c r="V1064" s="5">
        <v>6</v>
      </c>
      <c r="W1064" s="5">
        <v>20.941999927163124</v>
      </c>
      <c r="X1064" s="6">
        <f>+Excel_519CONDOR[[#This Row],[Ptos.Total]]-Excel_519CONDOR[[#This Row],[Ptos.PO]]</f>
        <v>-5.0947380728368721</v>
      </c>
      <c r="Y1064" s="6">
        <v>26.036737999999996</v>
      </c>
      <c r="Z1064" s="6">
        <v>26.036738</v>
      </c>
      <c r="AA1064" s="5">
        <f>+Excel_519CONDOR[[#This Row],[Ptos.Total]]-Excel_519CONDOR[[#This Row],[Ptos.Nilo]]</f>
        <v>-5.0947380728368756</v>
      </c>
      <c r="AB1064"/>
      <c r="AC1064"/>
      <c r="AD1064"/>
      <c r="AE1064"/>
      <c r="AF1064"/>
      <c r="AG1064"/>
      <c r="AH1064"/>
      <c r="AI1064"/>
    </row>
    <row r="1065" spans="1:35" x14ac:dyDescent="0.25">
      <c r="A1065" t="s">
        <v>391</v>
      </c>
      <c r="B1065" t="s">
        <v>436</v>
      </c>
      <c r="C1065" t="s">
        <v>392</v>
      </c>
      <c r="D1065" t="s">
        <v>1191</v>
      </c>
      <c r="E1065">
        <v>8378419</v>
      </c>
      <c r="F1065" t="s">
        <v>115</v>
      </c>
      <c r="G1065" t="s">
        <v>22</v>
      </c>
      <c r="H1065" t="s">
        <v>23</v>
      </c>
      <c r="I1065" s="1"/>
      <c r="J1065" s="1">
        <v>44789</v>
      </c>
      <c r="K1065" s="11">
        <f>+Excel_519CONDOR[[#This Row],[Fx.r]]</f>
        <v>44789</v>
      </c>
      <c r="L1065" s="1">
        <v>44791</v>
      </c>
      <c r="M1065" s="1"/>
      <c r="N1065" s="1">
        <v>44816</v>
      </c>
      <c r="O1065" s="1">
        <v>44839</v>
      </c>
      <c r="P1065" s="1" t="s">
        <v>24</v>
      </c>
      <c r="Q1065" t="s">
        <v>25</v>
      </c>
      <c r="R1065" t="s">
        <v>24</v>
      </c>
      <c r="S1065" t="s">
        <v>3631</v>
      </c>
      <c r="T1065" s="5">
        <v>18.475100129842758</v>
      </c>
      <c r="U1065" s="5">
        <v>0</v>
      </c>
      <c r="V1065" s="5">
        <v>6</v>
      </c>
      <c r="W1065" s="5">
        <v>24.475100129842758</v>
      </c>
      <c r="X1065" s="6">
        <f>+Excel_519CONDOR[[#This Row],[Ptos.Total]]-Excel_519CONDOR[[#This Row],[Ptos.PO]]</f>
        <v>-3.5596447201572445</v>
      </c>
      <c r="Y1065" s="6">
        <v>28.034744850000003</v>
      </c>
      <c r="Z1065" s="6">
        <v>28.034752000000001</v>
      </c>
      <c r="AA1065" s="5">
        <f>+Excel_519CONDOR[[#This Row],[Ptos.Total]]-Excel_519CONDOR[[#This Row],[Ptos.Nilo]]</f>
        <v>-3.5596518701572428</v>
      </c>
      <c r="AB1065"/>
      <c r="AC1065"/>
      <c r="AD1065"/>
      <c r="AE1065"/>
      <c r="AF1065"/>
      <c r="AG1065"/>
      <c r="AH1065"/>
      <c r="AI1065"/>
    </row>
    <row r="1066" spans="1:35" x14ac:dyDescent="0.25">
      <c r="A1066" t="s">
        <v>391</v>
      </c>
      <c r="B1066" t="s">
        <v>18</v>
      </c>
      <c r="C1066" t="s">
        <v>972</v>
      </c>
      <c r="D1066" t="s">
        <v>1192</v>
      </c>
      <c r="E1066">
        <v>8376614</v>
      </c>
      <c r="F1066" t="s">
        <v>83</v>
      </c>
      <c r="G1066" t="s">
        <v>22</v>
      </c>
      <c r="H1066" t="s">
        <v>23</v>
      </c>
      <c r="I1066" s="1">
        <v>44792</v>
      </c>
      <c r="J1066" s="1">
        <v>44791</v>
      </c>
      <c r="K1066" s="11">
        <f>+Excel_519CONDOR[[#This Row],[Fx.r]]</f>
        <v>44791</v>
      </c>
      <c r="L1066" s="1">
        <v>44853</v>
      </c>
      <c r="M1066" s="1"/>
      <c r="N1066" s="1">
        <v>44893</v>
      </c>
      <c r="O1066" s="1">
        <v>44897</v>
      </c>
      <c r="P1066" s="1" t="s">
        <v>24</v>
      </c>
      <c r="Q1066" t="s">
        <v>25</v>
      </c>
      <c r="R1066" t="s">
        <v>24</v>
      </c>
      <c r="S1066" t="s">
        <v>3662</v>
      </c>
      <c r="T1066" s="5">
        <v>50.750898778438568</v>
      </c>
      <c r="U1066" s="5">
        <v>0</v>
      </c>
      <c r="V1066" s="5">
        <v>13.516454615359084</v>
      </c>
      <c r="W1066" s="5">
        <v>64.267353393797649</v>
      </c>
      <c r="X1066" s="6">
        <f>+Excel_519CONDOR[[#This Row],[Ptos.Total]]-Excel_519CONDOR[[#This Row],[Ptos.PO]]</f>
        <v>-0.84816160620235337</v>
      </c>
      <c r="Y1066" s="6">
        <v>65.115515000000002</v>
      </c>
      <c r="Z1066" s="6">
        <v>65.115515000000002</v>
      </c>
      <c r="AA1066" s="5">
        <f>+Excel_519CONDOR[[#This Row],[Ptos.Total]]-Excel_519CONDOR[[#This Row],[Ptos.Nilo]]</f>
        <v>-0.84816160620235337</v>
      </c>
      <c r="AB1066"/>
      <c r="AC1066"/>
      <c r="AD1066"/>
      <c r="AE1066"/>
      <c r="AF1066"/>
      <c r="AG1066"/>
      <c r="AH1066"/>
      <c r="AI1066"/>
    </row>
    <row r="1067" spans="1:35" x14ac:dyDescent="0.25">
      <c r="A1067" t="s">
        <v>391</v>
      </c>
      <c r="B1067" t="s">
        <v>436</v>
      </c>
      <c r="C1067" t="s">
        <v>392</v>
      </c>
      <c r="D1067" t="s">
        <v>1193</v>
      </c>
      <c r="E1067">
        <v>8378434</v>
      </c>
      <c r="F1067" t="s">
        <v>115</v>
      </c>
      <c r="G1067" t="s">
        <v>22</v>
      </c>
      <c r="H1067" t="s">
        <v>23</v>
      </c>
      <c r="I1067" s="1"/>
      <c r="J1067" s="1">
        <v>44790</v>
      </c>
      <c r="K1067" s="11">
        <f>+Excel_519CONDOR[[#This Row],[Fx.r]]</f>
        <v>44790</v>
      </c>
      <c r="L1067" s="1">
        <v>44804</v>
      </c>
      <c r="M1067" s="1"/>
      <c r="N1067" s="1">
        <v>44810</v>
      </c>
      <c r="O1067" s="1">
        <v>44832</v>
      </c>
      <c r="P1067" s="1" t="s">
        <v>24</v>
      </c>
      <c r="Q1067" t="s">
        <v>25</v>
      </c>
      <c r="R1067" t="s">
        <v>24</v>
      </c>
      <c r="S1067" t="s">
        <v>3646</v>
      </c>
      <c r="T1067" s="5">
        <v>8.9003000259399414</v>
      </c>
      <c r="U1067" s="5">
        <v>0</v>
      </c>
      <c r="V1067" s="5">
        <v>6</v>
      </c>
      <c r="W1067" s="5">
        <v>14.900300025939941</v>
      </c>
      <c r="X1067" s="6">
        <f>+Excel_519CONDOR[[#This Row],[Ptos.Total]]-Excel_519CONDOR[[#This Row],[Ptos.PO]]</f>
        <v>-7.7307329740600572</v>
      </c>
      <c r="Y1067" s="6">
        <v>22.631032999999999</v>
      </c>
      <c r="Z1067" s="6">
        <v>22.631032999999999</v>
      </c>
      <c r="AA1067" s="5">
        <f>+Excel_519CONDOR[[#This Row],[Ptos.Total]]-Excel_519CONDOR[[#This Row],[Ptos.Nilo]]</f>
        <v>-7.7307329740600572</v>
      </c>
      <c r="AB1067"/>
      <c r="AC1067"/>
      <c r="AD1067"/>
      <c r="AE1067"/>
      <c r="AF1067"/>
      <c r="AG1067"/>
      <c r="AH1067"/>
      <c r="AI1067"/>
    </row>
    <row r="1068" spans="1:35" x14ac:dyDescent="0.25">
      <c r="A1068" t="s">
        <v>391</v>
      </c>
      <c r="B1068" t="s">
        <v>436</v>
      </c>
      <c r="C1068" t="s">
        <v>392</v>
      </c>
      <c r="D1068" t="s">
        <v>1194</v>
      </c>
      <c r="E1068">
        <v>8379813</v>
      </c>
      <c r="F1068" t="s">
        <v>83</v>
      </c>
      <c r="G1068" t="s">
        <v>22</v>
      </c>
      <c r="H1068" t="s">
        <v>23</v>
      </c>
      <c r="I1068" s="1"/>
      <c r="J1068" s="1">
        <v>44798</v>
      </c>
      <c r="K1068" s="11">
        <f>+Excel_519CONDOR[[#This Row],[Fx.r]]</f>
        <v>44798</v>
      </c>
      <c r="L1068" s="1">
        <v>44798</v>
      </c>
      <c r="M1068" s="1"/>
      <c r="N1068" s="1">
        <v>44818</v>
      </c>
      <c r="O1068" s="1">
        <v>44838</v>
      </c>
      <c r="P1068" s="1" t="s">
        <v>24</v>
      </c>
      <c r="Q1068" t="s">
        <v>25</v>
      </c>
      <c r="R1068" t="s">
        <v>24</v>
      </c>
      <c r="S1068" t="s">
        <v>3631</v>
      </c>
      <c r="T1068" s="5">
        <v>47.432998806238174</v>
      </c>
      <c r="U1068" s="5">
        <v>0</v>
      </c>
      <c r="V1068" s="5">
        <v>6</v>
      </c>
      <c r="W1068" s="5">
        <v>53.432998806238174</v>
      </c>
      <c r="X1068" s="6">
        <f>+Excel_519CONDOR[[#This Row],[Ptos.Total]]-Excel_519CONDOR[[#This Row],[Ptos.PO]]</f>
        <v>2.0433608062381765</v>
      </c>
      <c r="Y1068" s="6">
        <v>51.389637999999998</v>
      </c>
      <c r="Z1068" s="6">
        <v>51.389637999999991</v>
      </c>
      <c r="AA1068" s="5">
        <f>+Excel_519CONDOR[[#This Row],[Ptos.Total]]-Excel_519CONDOR[[#This Row],[Ptos.Nilo]]</f>
        <v>2.0433608062381836</v>
      </c>
      <c r="AB1068"/>
      <c r="AC1068"/>
      <c r="AD1068"/>
      <c r="AE1068"/>
      <c r="AF1068"/>
      <c r="AG1068"/>
      <c r="AH1068"/>
      <c r="AI1068"/>
    </row>
    <row r="1069" spans="1:35" x14ac:dyDescent="0.25">
      <c r="A1069" t="s">
        <v>391</v>
      </c>
      <c r="B1069" t="s">
        <v>1006</v>
      </c>
      <c r="C1069" t="s">
        <v>972</v>
      </c>
      <c r="D1069" t="s">
        <v>1195</v>
      </c>
      <c r="E1069">
        <v>8381135</v>
      </c>
      <c r="F1069" t="s">
        <v>83</v>
      </c>
      <c r="G1069" t="s">
        <v>22</v>
      </c>
      <c r="H1069" t="s">
        <v>23</v>
      </c>
      <c r="I1069" s="1">
        <v>44797</v>
      </c>
      <c r="J1069" s="1">
        <v>44797</v>
      </c>
      <c r="K1069" s="11">
        <f>+Excel_519CONDOR[[#This Row],[Fx.r]]</f>
        <v>44797</v>
      </c>
      <c r="L1069" s="1">
        <v>44802</v>
      </c>
      <c r="M1069" s="1"/>
      <c r="N1069" s="1">
        <v>44839</v>
      </c>
      <c r="O1069" s="1">
        <v>44847</v>
      </c>
      <c r="P1069" s="1" t="s">
        <v>24</v>
      </c>
      <c r="Q1069" t="s">
        <v>24</v>
      </c>
      <c r="R1069" t="s">
        <v>25</v>
      </c>
      <c r="S1069" t="s">
        <v>3662</v>
      </c>
      <c r="T1069" s="5">
        <v>34.968400150537491</v>
      </c>
      <c r="U1069" s="5">
        <v>0</v>
      </c>
      <c r="V1069" s="5">
        <v>12.483016789160473</v>
      </c>
      <c r="W1069" s="5">
        <v>47.451416939697964</v>
      </c>
      <c r="X1069" s="6">
        <f>+Excel_519CONDOR[[#This Row],[Ptos.Total]]-Excel_519CONDOR[[#This Row],[Ptos.PO]]</f>
        <v>-1.6416331734020275</v>
      </c>
      <c r="Y1069" s="6">
        <v>49.093050113099991</v>
      </c>
      <c r="Z1069" s="6">
        <v>49.093036999999995</v>
      </c>
      <c r="AA1069" s="5">
        <f>+Excel_519CONDOR[[#This Row],[Ptos.Total]]-Excel_519CONDOR[[#This Row],[Ptos.Nilo]]</f>
        <v>-1.6416200603020314</v>
      </c>
      <c r="AB1069"/>
      <c r="AC1069"/>
      <c r="AD1069"/>
      <c r="AE1069"/>
      <c r="AF1069"/>
      <c r="AG1069"/>
      <c r="AH1069"/>
      <c r="AI1069"/>
    </row>
    <row r="1070" spans="1:35" x14ac:dyDescent="0.25">
      <c r="A1070" t="s">
        <v>391</v>
      </c>
      <c r="B1070" t="s">
        <v>18</v>
      </c>
      <c r="C1070" t="s">
        <v>972</v>
      </c>
      <c r="D1070" t="s">
        <v>1196</v>
      </c>
      <c r="E1070">
        <v>8381512</v>
      </c>
      <c r="F1070" t="s">
        <v>438</v>
      </c>
      <c r="G1070" t="s">
        <v>70</v>
      </c>
      <c r="H1070" t="s">
        <v>71</v>
      </c>
      <c r="I1070" s="1">
        <v>44799</v>
      </c>
      <c r="J1070" s="1">
        <v>44799</v>
      </c>
      <c r="K1070" s="11">
        <f>+Excel_519CONDOR[[#This Row],[Fx.r]]</f>
        <v>44799</v>
      </c>
      <c r="L1070" s="1">
        <v>44817</v>
      </c>
      <c r="M1070" s="1"/>
      <c r="N1070" s="1">
        <v>45012</v>
      </c>
      <c r="O1070" s="1">
        <v>45030</v>
      </c>
      <c r="P1070" s="1" t="s">
        <v>24</v>
      </c>
      <c r="Q1070" t="s">
        <v>25</v>
      </c>
      <c r="R1070" t="s">
        <v>24</v>
      </c>
      <c r="S1070" t="s">
        <v>25</v>
      </c>
      <c r="T1070" s="5">
        <v>21.858900249004364</v>
      </c>
      <c r="U1070" s="5">
        <v>4.5639998912811279</v>
      </c>
      <c r="V1070" s="5">
        <v>11.317925710409671</v>
      </c>
      <c r="W1070" s="5">
        <v>37.74082585069516</v>
      </c>
      <c r="X1070" s="6">
        <f>+Excel_519CONDOR[[#This Row],[Ptos.Total]]-Excel_519CONDOR[[#This Row],[Ptos.PO]]</f>
        <v>30.949765850695158</v>
      </c>
      <c r="Y1070" s="6">
        <v>6.7910599999999999</v>
      </c>
      <c r="Z1070" s="6">
        <v>6.7910599999999999</v>
      </c>
      <c r="AA1070" s="5">
        <f>+Excel_519CONDOR[[#This Row],[Ptos.Total]]-Excel_519CONDOR[[#This Row],[Ptos.Nilo]]</f>
        <v>30.949765850695158</v>
      </c>
      <c r="AB1070"/>
      <c r="AC1070"/>
      <c r="AD1070"/>
      <c r="AE1070"/>
      <c r="AF1070"/>
      <c r="AG1070"/>
      <c r="AH1070"/>
      <c r="AI1070"/>
    </row>
    <row r="1071" spans="1:35" x14ac:dyDescent="0.25">
      <c r="A1071" t="s">
        <v>391</v>
      </c>
      <c r="B1071" t="s">
        <v>436</v>
      </c>
      <c r="C1071" t="s">
        <v>392</v>
      </c>
      <c r="D1071" t="s">
        <v>1197</v>
      </c>
      <c r="E1071">
        <v>8379820</v>
      </c>
      <c r="F1071" t="s">
        <v>858</v>
      </c>
      <c r="G1071" t="s">
        <v>70</v>
      </c>
      <c r="H1071" t="s">
        <v>71</v>
      </c>
      <c r="I1071" s="1"/>
      <c r="J1071" s="1">
        <v>44798</v>
      </c>
      <c r="K1071" s="11">
        <f>+Excel_519CONDOR[[#This Row],[Fx.r]]</f>
        <v>44798</v>
      </c>
      <c r="M1071" s="1"/>
      <c r="O1071" s="1"/>
      <c r="P1071" s="1" t="s">
        <v>24</v>
      </c>
      <c r="Q1071" t="s">
        <v>25</v>
      </c>
      <c r="R1071" t="s">
        <v>24</v>
      </c>
      <c r="S1071" t="s">
        <v>25</v>
      </c>
      <c r="T1071" s="5">
        <v>0</v>
      </c>
      <c r="U1071" s="5">
        <v>0</v>
      </c>
      <c r="V1071" s="5">
        <v>0</v>
      </c>
      <c r="W1071" s="5">
        <v>0</v>
      </c>
      <c r="X1071" s="6">
        <f>+Excel_519CONDOR[[#This Row],[Ptos.Total]]-Excel_519CONDOR[[#This Row],[Ptos.PO]]</f>
        <v>-3.5999999999999996</v>
      </c>
      <c r="Y1071" s="6">
        <v>3.5999999999999996</v>
      </c>
      <c r="Z1071" s="6">
        <v>0</v>
      </c>
      <c r="AA1071" s="5">
        <f>+Excel_519CONDOR[[#This Row],[Ptos.Total]]-Excel_519CONDOR[[#This Row],[Ptos.Nilo]]</f>
        <v>0</v>
      </c>
      <c r="AB1071"/>
      <c r="AC1071"/>
      <c r="AD1071"/>
      <c r="AE1071"/>
      <c r="AF1071"/>
      <c r="AG1071"/>
      <c r="AH1071"/>
      <c r="AI1071"/>
    </row>
    <row r="1072" spans="1:35" x14ac:dyDescent="0.25">
      <c r="A1072" t="s">
        <v>391</v>
      </c>
      <c r="B1072" t="s">
        <v>436</v>
      </c>
      <c r="C1072" t="s">
        <v>392</v>
      </c>
      <c r="D1072" t="s">
        <v>1198</v>
      </c>
      <c r="E1072">
        <v>8380547</v>
      </c>
      <c r="F1072" t="s">
        <v>115</v>
      </c>
      <c r="G1072" t="s">
        <v>22</v>
      </c>
      <c r="H1072" t="s">
        <v>23</v>
      </c>
      <c r="I1072" s="1"/>
      <c r="J1072" s="1">
        <v>44799</v>
      </c>
      <c r="K1072" s="11">
        <f>+Excel_519CONDOR[[#This Row],[Fx.r]]</f>
        <v>44799</v>
      </c>
      <c r="L1072" s="1">
        <v>44803</v>
      </c>
      <c r="M1072" s="1"/>
      <c r="N1072" s="1">
        <v>44844</v>
      </c>
      <c r="O1072" s="1">
        <v>44865</v>
      </c>
      <c r="P1072" s="1" t="s">
        <v>24</v>
      </c>
      <c r="Q1072" t="s">
        <v>25</v>
      </c>
      <c r="R1072" t="s">
        <v>24</v>
      </c>
      <c r="S1072" t="s">
        <v>3631</v>
      </c>
      <c r="T1072" s="5">
        <v>12.513300001621246</v>
      </c>
      <c r="U1072" s="5">
        <v>0</v>
      </c>
      <c r="V1072" s="5">
        <v>6</v>
      </c>
      <c r="W1072" s="5">
        <v>18.513300001621246</v>
      </c>
      <c r="X1072" s="6">
        <f>+Excel_519CONDOR[[#This Row],[Ptos.Total]]-Excel_519CONDOR[[#This Row],[Ptos.PO]]</f>
        <v>-0.86837299837875292</v>
      </c>
      <c r="Y1072" s="6">
        <v>19.381672999999999</v>
      </c>
      <c r="Z1072" s="6">
        <v>19.381672999999999</v>
      </c>
      <c r="AA1072" s="5">
        <f>+Excel_519CONDOR[[#This Row],[Ptos.Total]]-Excel_519CONDOR[[#This Row],[Ptos.Nilo]]</f>
        <v>-0.86837299837875292</v>
      </c>
      <c r="AB1072"/>
      <c r="AC1072"/>
      <c r="AD1072"/>
      <c r="AE1072"/>
      <c r="AF1072"/>
      <c r="AG1072"/>
      <c r="AH1072"/>
      <c r="AI1072"/>
    </row>
    <row r="1073" spans="1:35" x14ac:dyDescent="0.25">
      <c r="A1073" t="s">
        <v>391</v>
      </c>
      <c r="B1073" t="s">
        <v>18</v>
      </c>
      <c r="C1073" t="s">
        <v>972</v>
      </c>
      <c r="D1073" t="s">
        <v>1199</v>
      </c>
      <c r="E1073">
        <v>8351427</v>
      </c>
      <c r="F1073" t="s">
        <v>83</v>
      </c>
      <c r="G1073" t="s">
        <v>22</v>
      </c>
      <c r="H1073" t="s">
        <v>23</v>
      </c>
      <c r="I1073" s="1">
        <v>44783</v>
      </c>
      <c r="J1073" s="1">
        <v>44783</v>
      </c>
      <c r="K1073" s="11">
        <f>+Excel_519CONDOR[[#This Row],[Fx.r]]</f>
        <v>44783</v>
      </c>
      <c r="L1073" s="1">
        <v>44802</v>
      </c>
      <c r="M1073" s="1"/>
      <c r="N1073" s="1">
        <v>44872</v>
      </c>
      <c r="O1073" s="1">
        <v>44873</v>
      </c>
      <c r="P1073" s="1" t="s">
        <v>25</v>
      </c>
      <c r="Q1073" t="s">
        <v>24</v>
      </c>
      <c r="R1073" t="s">
        <v>24</v>
      </c>
      <c r="S1073" t="s">
        <v>3662</v>
      </c>
      <c r="T1073" s="5">
        <v>36.666199259459972</v>
      </c>
      <c r="U1073" s="5">
        <v>43.203998923301697</v>
      </c>
      <c r="V1073" s="5">
        <v>15.89990682974274</v>
      </c>
      <c r="W1073" s="5">
        <v>95.770105012504416</v>
      </c>
      <c r="X1073" s="6">
        <f>+Excel_519CONDOR[[#This Row],[Ptos.Total]]-Excel_519CONDOR[[#This Row],[Ptos.PO]]</f>
        <v>44.349753692404413</v>
      </c>
      <c r="Y1073" s="6">
        <v>51.420351320100004</v>
      </c>
      <c r="Z1073" s="6">
        <v>51.420417</v>
      </c>
      <c r="AA1073" s="5">
        <f>+Excel_519CONDOR[[#This Row],[Ptos.Total]]-Excel_519CONDOR[[#This Row],[Ptos.Nilo]]</f>
        <v>44.349688012504416</v>
      </c>
      <c r="AB1073"/>
      <c r="AC1073"/>
      <c r="AD1073"/>
      <c r="AE1073"/>
      <c r="AF1073"/>
      <c r="AG1073"/>
      <c r="AH1073"/>
      <c r="AI1073"/>
    </row>
    <row r="1074" spans="1:35" x14ac:dyDescent="0.25">
      <c r="A1074" t="s">
        <v>391</v>
      </c>
      <c r="B1074" t="s">
        <v>18</v>
      </c>
      <c r="C1074" t="s">
        <v>972</v>
      </c>
      <c r="D1074" t="s">
        <v>1200</v>
      </c>
      <c r="E1074">
        <v>8375526</v>
      </c>
      <c r="F1074" t="s">
        <v>83</v>
      </c>
      <c r="G1074" t="s">
        <v>22</v>
      </c>
      <c r="H1074" t="s">
        <v>23</v>
      </c>
      <c r="I1074" s="1">
        <v>44792</v>
      </c>
      <c r="J1074" s="1">
        <v>44791</v>
      </c>
      <c r="K1074" s="11">
        <f>+Excel_519CONDOR[[#This Row],[Fx.r]]</f>
        <v>44791</v>
      </c>
      <c r="L1074" s="1">
        <v>44802</v>
      </c>
      <c r="M1074" s="1"/>
      <c r="N1074" s="1">
        <v>44924</v>
      </c>
      <c r="O1074" s="1">
        <v>44937</v>
      </c>
      <c r="P1074" s="1" t="s">
        <v>24</v>
      </c>
      <c r="Q1074" t="s">
        <v>24</v>
      </c>
      <c r="R1074" t="s">
        <v>25</v>
      </c>
      <c r="S1074" t="s">
        <v>3662</v>
      </c>
      <c r="T1074" s="5">
        <v>102.00820066034794</v>
      </c>
      <c r="U1074" s="5">
        <v>0</v>
      </c>
      <c r="V1074" s="5">
        <v>11.236288887386081</v>
      </c>
      <c r="W1074" s="5">
        <v>113.24448954773402</v>
      </c>
      <c r="X1074" s="6">
        <f>+Excel_519CONDOR[[#This Row],[Ptos.Total]]-Excel_519CONDOR[[#This Row],[Ptos.PO]]</f>
        <v>15.235867547734017</v>
      </c>
      <c r="Y1074" s="6">
        <v>98.008622000000003</v>
      </c>
      <c r="Z1074" s="6">
        <v>98.008621999999988</v>
      </c>
      <c r="AA1074" s="5">
        <f>+Excel_519CONDOR[[#This Row],[Ptos.Total]]-Excel_519CONDOR[[#This Row],[Ptos.Nilo]]</f>
        <v>15.235867547734031</v>
      </c>
      <c r="AB1074"/>
      <c r="AC1074"/>
      <c r="AD1074"/>
      <c r="AE1074"/>
      <c r="AF1074"/>
      <c r="AG1074"/>
      <c r="AH1074"/>
      <c r="AI1074"/>
    </row>
    <row r="1075" spans="1:35" x14ac:dyDescent="0.25">
      <c r="A1075" t="s">
        <v>391</v>
      </c>
      <c r="B1075" t="s">
        <v>18</v>
      </c>
      <c r="C1075" t="s">
        <v>972</v>
      </c>
      <c r="D1075" t="s">
        <v>1201</v>
      </c>
      <c r="E1075">
        <v>8383152</v>
      </c>
      <c r="F1075" t="s">
        <v>83</v>
      </c>
      <c r="G1075" t="s">
        <v>22</v>
      </c>
      <c r="H1075" t="s">
        <v>23</v>
      </c>
      <c r="I1075" s="1">
        <v>44804</v>
      </c>
      <c r="J1075" s="1">
        <v>44804</v>
      </c>
      <c r="K1075" s="11">
        <f>+Excel_519CONDOR[[#This Row],[Fx.r]]</f>
        <v>44804</v>
      </c>
      <c r="L1075" s="1">
        <v>44805</v>
      </c>
      <c r="M1075" s="1"/>
      <c r="N1075" s="1">
        <v>44835</v>
      </c>
      <c r="O1075" s="1">
        <v>44855</v>
      </c>
      <c r="P1075" s="1" t="s">
        <v>24</v>
      </c>
      <c r="Q1075" t="s">
        <v>24</v>
      </c>
      <c r="R1075" t="s">
        <v>25</v>
      </c>
      <c r="S1075" t="s">
        <v>3658</v>
      </c>
      <c r="T1075" s="5">
        <v>41.258000880479813</v>
      </c>
      <c r="U1075" s="5">
        <v>0</v>
      </c>
      <c r="V1075" s="5">
        <v>12.794265793891636</v>
      </c>
      <c r="W1075" s="5">
        <v>54.052266674371452</v>
      </c>
      <c r="X1075" s="6">
        <f>+Excel_519CONDOR[[#This Row],[Ptos.Total]]-Excel_519CONDOR[[#This Row],[Ptos.PO]]</f>
        <v>-15.68305529942856</v>
      </c>
      <c r="Y1075" s="6">
        <v>69.735321973800012</v>
      </c>
      <c r="Z1075" s="6">
        <v>69.735291000000004</v>
      </c>
      <c r="AA1075" s="5">
        <f>+Excel_519CONDOR[[#This Row],[Ptos.Total]]-Excel_519CONDOR[[#This Row],[Ptos.Nilo]]</f>
        <v>-15.683024325628551</v>
      </c>
      <c r="AB1075"/>
      <c r="AC1075"/>
      <c r="AD1075"/>
      <c r="AE1075"/>
      <c r="AF1075"/>
      <c r="AG1075"/>
      <c r="AH1075"/>
      <c r="AI1075"/>
    </row>
    <row r="1076" spans="1:35" x14ac:dyDescent="0.25">
      <c r="A1076" t="s">
        <v>391</v>
      </c>
      <c r="B1076" t="s">
        <v>1006</v>
      </c>
      <c r="C1076" t="s">
        <v>972</v>
      </c>
      <c r="D1076" t="s">
        <v>1202</v>
      </c>
      <c r="E1076">
        <v>8383389</v>
      </c>
      <c r="F1076" t="s">
        <v>438</v>
      </c>
      <c r="G1076" t="s">
        <v>70</v>
      </c>
      <c r="H1076" t="s">
        <v>71</v>
      </c>
      <c r="I1076" s="1">
        <v>44804</v>
      </c>
      <c r="J1076" s="1">
        <v>44804</v>
      </c>
      <c r="K1076" s="11">
        <f>+Excel_519CONDOR[[#This Row],[Fx.r]]</f>
        <v>44804</v>
      </c>
      <c r="L1076" s="1">
        <v>44805</v>
      </c>
      <c r="M1076" s="1"/>
      <c r="N1076" s="1">
        <v>44896</v>
      </c>
      <c r="O1076" s="1">
        <v>44902</v>
      </c>
      <c r="P1076" s="1" t="s">
        <v>24</v>
      </c>
      <c r="Q1076" t="s">
        <v>24</v>
      </c>
      <c r="R1076" t="s">
        <v>25</v>
      </c>
      <c r="S1076" t="s">
        <v>25</v>
      </c>
      <c r="T1076" s="5">
        <v>82.261400371789932</v>
      </c>
      <c r="U1076" s="5">
        <v>0</v>
      </c>
      <c r="V1076" s="5">
        <v>16.081785779274192</v>
      </c>
      <c r="W1076" s="5">
        <v>98.343186151064117</v>
      </c>
      <c r="X1076" s="6">
        <f>+Excel_519CONDOR[[#This Row],[Ptos.Total]]-Excel_519CONDOR[[#This Row],[Ptos.PO]]</f>
        <v>88.087810151064119</v>
      </c>
      <c r="Y1076" s="6">
        <v>10.255375999999998</v>
      </c>
      <c r="Z1076" s="6">
        <v>10.255376</v>
      </c>
      <c r="AA1076" s="5">
        <f>+Excel_519CONDOR[[#This Row],[Ptos.Total]]-Excel_519CONDOR[[#This Row],[Ptos.Nilo]]</f>
        <v>88.087810151064119</v>
      </c>
      <c r="AB1076"/>
      <c r="AC1076"/>
      <c r="AD1076"/>
      <c r="AE1076"/>
      <c r="AF1076"/>
      <c r="AG1076"/>
      <c r="AH1076"/>
      <c r="AI1076"/>
    </row>
    <row r="1077" spans="1:35" x14ac:dyDescent="0.25">
      <c r="A1077" t="s">
        <v>391</v>
      </c>
      <c r="B1077" t="s">
        <v>79</v>
      </c>
      <c r="C1077" t="s">
        <v>392</v>
      </c>
      <c r="D1077" t="s">
        <v>1203</v>
      </c>
      <c r="E1077">
        <v>2016799</v>
      </c>
      <c r="F1077" t="s">
        <v>121</v>
      </c>
      <c r="G1077" t="s">
        <v>22</v>
      </c>
      <c r="H1077" t="s">
        <v>23</v>
      </c>
      <c r="I1077" s="1">
        <v>44777</v>
      </c>
      <c r="J1077" s="1">
        <v>44806</v>
      </c>
      <c r="K1077" s="11">
        <f>+Excel_519CONDOR[[#This Row],[Fx.r]]</f>
        <v>44806</v>
      </c>
      <c r="L1077" s="1">
        <v>44832</v>
      </c>
      <c r="M1077" s="1"/>
      <c r="N1077" s="1">
        <v>45489</v>
      </c>
      <c r="O1077" s="1">
        <v>45498</v>
      </c>
      <c r="P1077" s="1" t="s">
        <v>24</v>
      </c>
      <c r="Q1077" t="s">
        <v>24</v>
      </c>
      <c r="R1077" t="s">
        <v>25</v>
      </c>
      <c r="S1077" t="s">
        <v>3631</v>
      </c>
      <c r="T1077" s="5">
        <v>46.790000423789024</v>
      </c>
      <c r="U1077" s="5">
        <v>0</v>
      </c>
      <c r="V1077" s="5">
        <v>13.196100064156205</v>
      </c>
      <c r="W1077" s="5">
        <v>59.98610048794523</v>
      </c>
      <c r="X1077" s="6">
        <f>+Excel_519CONDOR[[#This Row],[Ptos.Total]]-Excel_519CONDOR[[#This Row],[Ptos.PO]]</f>
        <v>-66.88504351205475</v>
      </c>
      <c r="Y1077" s="6">
        <v>126.87114399999999</v>
      </c>
      <c r="Z1077" s="6">
        <v>126.87114400000002</v>
      </c>
      <c r="AA1077" s="5">
        <f>+Excel_519CONDOR[[#This Row],[Ptos.Total]]-Excel_519CONDOR[[#This Row],[Ptos.Nilo]]</f>
        <v>-66.885043512054779</v>
      </c>
      <c r="AB1077"/>
      <c r="AC1077"/>
      <c r="AD1077"/>
      <c r="AE1077"/>
      <c r="AF1077"/>
      <c r="AG1077"/>
      <c r="AH1077"/>
      <c r="AI1077"/>
    </row>
    <row r="1078" spans="1:35" x14ac:dyDescent="0.25">
      <c r="A1078" t="s">
        <v>391</v>
      </c>
      <c r="B1078" t="s">
        <v>79</v>
      </c>
      <c r="C1078" t="s">
        <v>392</v>
      </c>
      <c r="D1078" t="s">
        <v>1204</v>
      </c>
      <c r="E1078">
        <v>2016801</v>
      </c>
      <c r="F1078" t="s">
        <v>121</v>
      </c>
      <c r="G1078" t="s">
        <v>22</v>
      </c>
      <c r="H1078" t="s">
        <v>23</v>
      </c>
      <c r="I1078" s="1">
        <v>44777</v>
      </c>
      <c r="J1078" s="1">
        <v>44805</v>
      </c>
      <c r="K1078" s="11">
        <f>+Excel_519CONDOR[[#This Row],[Fx.r]]</f>
        <v>44805</v>
      </c>
      <c r="L1078" s="1">
        <v>45308</v>
      </c>
      <c r="M1078" s="1"/>
      <c r="N1078" s="1">
        <v>45488</v>
      </c>
      <c r="O1078" s="1">
        <v>45505</v>
      </c>
      <c r="P1078" s="1" t="s">
        <v>24</v>
      </c>
      <c r="Q1078" t="s">
        <v>24</v>
      </c>
      <c r="R1078" t="s">
        <v>25</v>
      </c>
      <c r="S1078" t="s">
        <v>3631</v>
      </c>
      <c r="T1078" s="5">
        <v>620.43999538570642</v>
      </c>
      <c r="U1078" s="5">
        <v>0</v>
      </c>
      <c r="V1078" s="5">
        <v>53.959899697753031</v>
      </c>
      <c r="W1078" s="5">
        <v>674.39989508345946</v>
      </c>
      <c r="X1078" s="6">
        <f>+Excel_519CONDOR[[#This Row],[Ptos.Total]]-Excel_519CONDOR[[#This Row],[Ptos.PO]]</f>
        <v>-961.23260694654061</v>
      </c>
      <c r="Y1078" s="6">
        <v>1635.6325020300001</v>
      </c>
      <c r="Z1078" s="6">
        <v>1635.6553030000002</v>
      </c>
      <c r="AA1078" s="5">
        <f>+Excel_519CONDOR[[#This Row],[Ptos.Total]]-Excel_519CONDOR[[#This Row],[Ptos.Nilo]]</f>
        <v>-961.25540791654078</v>
      </c>
      <c r="AB1078"/>
      <c r="AC1078"/>
      <c r="AD1078"/>
      <c r="AE1078"/>
      <c r="AF1078"/>
      <c r="AG1078"/>
      <c r="AH1078"/>
      <c r="AI1078"/>
    </row>
    <row r="1079" spans="1:35" x14ac:dyDescent="0.25">
      <c r="A1079" t="s">
        <v>391</v>
      </c>
      <c r="B1079" t="s">
        <v>436</v>
      </c>
      <c r="C1079" t="s">
        <v>392</v>
      </c>
      <c r="D1079" t="s">
        <v>1205</v>
      </c>
      <c r="E1079">
        <v>8384854</v>
      </c>
      <c r="F1079" t="s">
        <v>115</v>
      </c>
      <c r="G1079" t="s">
        <v>22</v>
      </c>
      <c r="H1079" t="s">
        <v>23</v>
      </c>
      <c r="I1079" s="1"/>
      <c r="J1079" s="1">
        <v>44809</v>
      </c>
      <c r="K1079" s="11">
        <f>+Excel_519CONDOR[[#This Row],[Fx.r]]</f>
        <v>44809</v>
      </c>
      <c r="L1079" s="1">
        <v>44809</v>
      </c>
      <c r="M1079" s="1"/>
      <c r="N1079" s="1">
        <v>44893</v>
      </c>
      <c r="O1079" s="1">
        <v>44911</v>
      </c>
      <c r="P1079" s="1" t="s">
        <v>24</v>
      </c>
      <c r="Q1079" t="s">
        <v>25</v>
      </c>
      <c r="R1079" t="s">
        <v>24</v>
      </c>
      <c r="S1079" t="s">
        <v>3631</v>
      </c>
      <c r="T1079" s="5">
        <v>15.597000122070313</v>
      </c>
      <c r="U1079" s="5">
        <v>0</v>
      </c>
      <c r="V1079" s="5">
        <v>6</v>
      </c>
      <c r="W1079" s="5">
        <v>21.597000122070313</v>
      </c>
      <c r="X1079" s="6">
        <f>+Excel_519CONDOR[[#This Row],[Ptos.Total]]-Excel_519CONDOR[[#This Row],[Ptos.PO]]</f>
        <v>1.9225801220703111</v>
      </c>
      <c r="Y1079" s="6">
        <v>19.674420000000001</v>
      </c>
      <c r="Z1079" s="6">
        <v>19.674420000000001</v>
      </c>
      <c r="AA1079" s="5">
        <f>+Excel_519CONDOR[[#This Row],[Ptos.Total]]-Excel_519CONDOR[[#This Row],[Ptos.Nilo]]</f>
        <v>1.9225801220703111</v>
      </c>
      <c r="AB1079"/>
      <c r="AC1079"/>
      <c r="AD1079"/>
      <c r="AE1079"/>
      <c r="AF1079"/>
      <c r="AG1079"/>
      <c r="AH1079"/>
      <c r="AI1079"/>
    </row>
    <row r="1080" spans="1:35" x14ac:dyDescent="0.25">
      <c r="A1080" t="s">
        <v>391</v>
      </c>
      <c r="B1080" t="s">
        <v>436</v>
      </c>
      <c r="C1080" t="s">
        <v>392</v>
      </c>
      <c r="D1080" t="s">
        <v>1206</v>
      </c>
      <c r="E1080">
        <v>8384895</v>
      </c>
      <c r="F1080" t="s">
        <v>115</v>
      </c>
      <c r="G1080" t="s">
        <v>22</v>
      </c>
      <c r="H1080" t="s">
        <v>23</v>
      </c>
      <c r="I1080" s="1"/>
      <c r="J1080" s="1">
        <v>44809</v>
      </c>
      <c r="K1080" s="11">
        <f>+Excel_519CONDOR[[#This Row],[Fx.r]]</f>
        <v>44809</v>
      </c>
      <c r="L1080" s="1">
        <v>44809</v>
      </c>
      <c r="M1080" s="1"/>
      <c r="N1080" s="1">
        <v>44811</v>
      </c>
      <c r="O1080" s="1">
        <v>44837</v>
      </c>
      <c r="P1080" s="1" t="s">
        <v>24</v>
      </c>
      <c r="Q1080" t="s">
        <v>25</v>
      </c>
      <c r="R1080" t="s">
        <v>24</v>
      </c>
      <c r="S1080" t="s">
        <v>3643</v>
      </c>
      <c r="T1080" s="5">
        <v>15.597000122070313</v>
      </c>
      <c r="U1080" s="5">
        <v>0</v>
      </c>
      <c r="V1080" s="5">
        <v>6</v>
      </c>
      <c r="W1080" s="5">
        <v>21.597000122070313</v>
      </c>
      <c r="X1080" s="6">
        <f>+Excel_519CONDOR[[#This Row],[Ptos.Total]]-Excel_519CONDOR[[#This Row],[Ptos.PO]]</f>
        <v>1.9225801220703111</v>
      </c>
      <c r="Y1080" s="6">
        <v>19.674420000000001</v>
      </c>
      <c r="Z1080" s="6">
        <v>19.674420000000001</v>
      </c>
      <c r="AA1080" s="5">
        <f>+Excel_519CONDOR[[#This Row],[Ptos.Total]]-Excel_519CONDOR[[#This Row],[Ptos.Nilo]]</f>
        <v>1.9225801220703111</v>
      </c>
      <c r="AB1080"/>
      <c r="AC1080"/>
      <c r="AD1080"/>
      <c r="AE1080"/>
      <c r="AF1080"/>
      <c r="AG1080"/>
      <c r="AH1080"/>
      <c r="AI1080"/>
    </row>
    <row r="1081" spans="1:35" x14ac:dyDescent="0.25">
      <c r="A1081" t="s">
        <v>391</v>
      </c>
      <c r="B1081" t="s">
        <v>436</v>
      </c>
      <c r="C1081" t="s">
        <v>392</v>
      </c>
      <c r="D1081" t="s">
        <v>1207</v>
      </c>
      <c r="E1081">
        <v>8385772</v>
      </c>
      <c r="F1081" t="s">
        <v>115</v>
      </c>
      <c r="G1081" t="s">
        <v>22</v>
      </c>
      <c r="H1081" t="s">
        <v>23</v>
      </c>
      <c r="I1081" s="1"/>
      <c r="J1081" s="1">
        <v>44810</v>
      </c>
      <c r="K1081" s="11">
        <f>+Excel_519CONDOR[[#This Row],[Fx.r]]</f>
        <v>44810</v>
      </c>
      <c r="L1081" s="1">
        <v>44811</v>
      </c>
      <c r="M1081" s="1"/>
      <c r="N1081" s="1">
        <v>44818</v>
      </c>
      <c r="O1081" s="1">
        <v>44838</v>
      </c>
      <c r="P1081" s="1" t="s">
        <v>25</v>
      </c>
      <c r="Q1081" t="s">
        <v>25</v>
      </c>
      <c r="R1081" t="s">
        <v>24</v>
      </c>
      <c r="S1081" t="s">
        <v>3646</v>
      </c>
      <c r="T1081" s="5">
        <v>21.8754001557827</v>
      </c>
      <c r="U1081" s="5">
        <v>0</v>
      </c>
      <c r="V1081" s="5">
        <v>6</v>
      </c>
      <c r="W1081" s="5">
        <v>27.8754001557827</v>
      </c>
      <c r="X1081" s="6">
        <f>+Excel_519CONDOR[[#This Row],[Ptos.Total]]-Excel_519CONDOR[[#This Row],[Ptos.PO]]</f>
        <v>-5.04617784421729</v>
      </c>
      <c r="Y1081" s="6">
        <v>32.92157799999999</v>
      </c>
      <c r="Z1081" s="6">
        <v>32.921577999999997</v>
      </c>
      <c r="AA1081" s="5">
        <f>+Excel_519CONDOR[[#This Row],[Ptos.Total]]-Excel_519CONDOR[[#This Row],[Ptos.Nilo]]</f>
        <v>-5.0461778442172971</v>
      </c>
      <c r="AB1081"/>
      <c r="AC1081"/>
      <c r="AD1081"/>
      <c r="AE1081"/>
      <c r="AF1081"/>
      <c r="AG1081"/>
      <c r="AH1081"/>
      <c r="AI1081"/>
    </row>
    <row r="1082" spans="1:35" x14ac:dyDescent="0.25">
      <c r="A1082" t="s">
        <v>391</v>
      </c>
      <c r="B1082" t="s">
        <v>79</v>
      </c>
      <c r="C1082" t="s">
        <v>392</v>
      </c>
      <c r="D1082" t="s">
        <v>1208</v>
      </c>
      <c r="E1082">
        <v>2016602</v>
      </c>
      <c r="F1082" t="s">
        <v>164</v>
      </c>
      <c r="G1082" t="s">
        <v>22</v>
      </c>
      <c r="H1082" t="s">
        <v>23</v>
      </c>
      <c r="I1082" s="1">
        <v>44776</v>
      </c>
      <c r="J1082" s="1">
        <v>44811</v>
      </c>
      <c r="K1082" s="11">
        <f>+Excel_519CONDOR[[#This Row],[Fx.r]]</f>
        <v>44811</v>
      </c>
      <c r="L1082" s="1">
        <v>45457</v>
      </c>
      <c r="M1082" s="1"/>
      <c r="N1082" s="1">
        <v>45616</v>
      </c>
      <c r="O1082" s="1">
        <v>45629</v>
      </c>
      <c r="P1082" s="1" t="s">
        <v>24</v>
      </c>
      <c r="Q1082" t="s">
        <v>24</v>
      </c>
      <c r="R1082" t="s">
        <v>25</v>
      </c>
      <c r="S1082" t="s">
        <v>3635</v>
      </c>
      <c r="T1082" s="5">
        <v>985.67999291419983</v>
      </c>
      <c r="U1082" s="5">
        <v>19.34999942779541</v>
      </c>
      <c r="V1082" s="5">
        <v>81.512896440187887</v>
      </c>
      <c r="W1082" s="5">
        <v>1086.5428887821831</v>
      </c>
      <c r="X1082" s="6">
        <f>+Excel_519CONDOR[[#This Row],[Ptos.Total]]-Excel_519CONDOR[[#This Row],[Ptos.PO]]</f>
        <v>114.42304778218295</v>
      </c>
      <c r="Y1082" s="6">
        <v>972.11984100000018</v>
      </c>
      <c r="Z1082" s="6">
        <v>972.11584100000016</v>
      </c>
      <c r="AA1082" s="5">
        <f>+Excel_519CONDOR[[#This Row],[Ptos.Total]]-Excel_519CONDOR[[#This Row],[Ptos.Nilo]]</f>
        <v>114.42704778218297</v>
      </c>
      <c r="AB1082"/>
      <c r="AC1082"/>
      <c r="AD1082"/>
      <c r="AE1082"/>
      <c r="AF1082"/>
      <c r="AG1082"/>
      <c r="AH1082"/>
      <c r="AI1082"/>
    </row>
    <row r="1083" spans="1:35" x14ac:dyDescent="0.25">
      <c r="A1083" t="s">
        <v>391</v>
      </c>
      <c r="B1083" t="s">
        <v>79</v>
      </c>
      <c r="C1083" t="s">
        <v>392</v>
      </c>
      <c r="D1083" t="s">
        <v>1209</v>
      </c>
      <c r="E1083">
        <v>2016797</v>
      </c>
      <c r="F1083" t="s">
        <v>164</v>
      </c>
      <c r="G1083" t="s">
        <v>22</v>
      </c>
      <c r="H1083" t="s">
        <v>23</v>
      </c>
      <c r="I1083" s="1">
        <v>44777</v>
      </c>
      <c r="J1083" s="1">
        <v>45476</v>
      </c>
      <c r="K1083" s="11">
        <f>+Excel_519CONDOR[[#This Row],[Fx.r]]</f>
        <v>45476</v>
      </c>
      <c r="L1083" s="1">
        <v>45800</v>
      </c>
      <c r="M1083" s="1"/>
      <c r="N1083" s="1">
        <v>45961</v>
      </c>
      <c r="O1083" s="1">
        <v>45974</v>
      </c>
      <c r="P1083" s="1" t="s">
        <v>24</v>
      </c>
      <c r="Q1083" t="s">
        <v>24</v>
      </c>
      <c r="R1083" t="s">
        <v>25</v>
      </c>
      <c r="S1083" t="s">
        <v>3676</v>
      </c>
      <c r="T1083" s="5">
        <v>959.99998912960291</v>
      </c>
      <c r="U1083" s="5">
        <v>54.179998397827148</v>
      </c>
      <c r="V1083" s="5">
        <v>77.337797124435042</v>
      </c>
      <c r="W1083" s="5">
        <v>1091.517784651865</v>
      </c>
      <c r="X1083" s="6">
        <f>+Excel_519CONDOR[[#This Row],[Ptos.Total]]-Excel_519CONDOR[[#This Row],[Ptos.PO]]</f>
        <v>126.26268965186489</v>
      </c>
      <c r="Y1083" s="6">
        <v>965.2550950000001</v>
      </c>
      <c r="Z1083" s="6">
        <v>965.2550950000001</v>
      </c>
      <c r="AA1083" s="5">
        <f>+Excel_519CONDOR[[#This Row],[Ptos.Total]]-Excel_519CONDOR[[#This Row],[Ptos.Nilo]]</f>
        <v>126.26268965186489</v>
      </c>
      <c r="AB1083"/>
      <c r="AC1083"/>
      <c r="AD1083"/>
      <c r="AE1083"/>
      <c r="AF1083"/>
      <c r="AG1083"/>
      <c r="AH1083"/>
      <c r="AI1083"/>
    </row>
    <row r="1084" spans="1:35" x14ac:dyDescent="0.25">
      <c r="A1084" t="s">
        <v>391</v>
      </c>
      <c r="B1084" t="s">
        <v>79</v>
      </c>
      <c r="C1084" t="s">
        <v>392</v>
      </c>
      <c r="D1084" t="s">
        <v>1210</v>
      </c>
      <c r="E1084">
        <v>2026797</v>
      </c>
      <c r="F1084" t="s">
        <v>118</v>
      </c>
      <c r="G1084" t="s">
        <v>22</v>
      </c>
      <c r="H1084" t="s">
        <v>23</v>
      </c>
      <c r="I1084" s="1">
        <v>44811</v>
      </c>
      <c r="J1084" s="1">
        <v>45194</v>
      </c>
      <c r="K1084" s="11">
        <f>+Excel_519CONDOR[[#This Row],[Fx.r]]</f>
        <v>45194</v>
      </c>
      <c r="L1084" s="1">
        <v>45348</v>
      </c>
      <c r="M1084" s="1"/>
      <c r="N1084" s="1">
        <v>45440</v>
      </c>
      <c r="O1084" s="1">
        <v>45463</v>
      </c>
      <c r="P1084" s="1" t="s">
        <v>24</v>
      </c>
      <c r="Q1084" t="s">
        <v>24</v>
      </c>
      <c r="R1084" t="s">
        <v>25</v>
      </c>
      <c r="S1084" t="s">
        <v>3641</v>
      </c>
      <c r="T1084" s="5">
        <v>574.36060031755414</v>
      </c>
      <c r="U1084" s="5">
        <v>0</v>
      </c>
      <c r="V1084" s="5">
        <v>50.074899784589547</v>
      </c>
      <c r="W1084" s="5">
        <v>624.43550010214369</v>
      </c>
      <c r="X1084" s="6">
        <f>+Excel_519CONDOR[[#This Row],[Ptos.Total]]-Excel_519CONDOR[[#This Row],[Ptos.PO]]</f>
        <v>-234.64257089785622</v>
      </c>
      <c r="Y1084" s="6">
        <v>859.07807099999991</v>
      </c>
      <c r="Z1084" s="6">
        <v>859.07807100000014</v>
      </c>
      <c r="AA1084" s="5">
        <f>+Excel_519CONDOR[[#This Row],[Ptos.Total]]-Excel_519CONDOR[[#This Row],[Ptos.Nilo]]</f>
        <v>-234.64257089785644</v>
      </c>
      <c r="AB1084"/>
      <c r="AC1084"/>
      <c r="AD1084"/>
      <c r="AE1084"/>
      <c r="AF1084"/>
      <c r="AG1084"/>
      <c r="AH1084"/>
      <c r="AI1084"/>
    </row>
    <row r="1085" spans="1:35" x14ac:dyDescent="0.25">
      <c r="A1085" t="s">
        <v>391</v>
      </c>
      <c r="B1085" t="s">
        <v>79</v>
      </c>
      <c r="C1085" t="s">
        <v>392</v>
      </c>
      <c r="D1085" t="s">
        <v>1211</v>
      </c>
      <c r="E1085">
        <v>2015683</v>
      </c>
      <c r="F1085" t="s">
        <v>32</v>
      </c>
      <c r="G1085" t="s">
        <v>29</v>
      </c>
      <c r="H1085" t="s">
        <v>30</v>
      </c>
      <c r="I1085" s="1">
        <v>45741</v>
      </c>
      <c r="J1085" s="1">
        <v>45771</v>
      </c>
      <c r="K1085" s="11">
        <f>+Excel_519CONDOR[[#This Row],[Fx.r]]</f>
        <v>45771</v>
      </c>
      <c r="L1085" s="1">
        <v>45806</v>
      </c>
      <c r="M1085" s="1"/>
      <c r="N1085" s="1">
        <v>45825</v>
      </c>
      <c r="O1085" s="1">
        <v>45842</v>
      </c>
      <c r="P1085" s="1" t="s">
        <v>24</v>
      </c>
      <c r="Q1085" t="s">
        <v>24</v>
      </c>
      <c r="R1085" t="s">
        <v>25</v>
      </c>
      <c r="S1085" t="s">
        <v>3641</v>
      </c>
      <c r="T1085" s="5">
        <v>134.02000080049038</v>
      </c>
      <c r="U1085" s="5">
        <v>0</v>
      </c>
      <c r="V1085" s="5">
        <v>19.293100088094917</v>
      </c>
      <c r="W1085" s="5">
        <v>153.3131008885853</v>
      </c>
      <c r="X1085" s="6">
        <f>+Excel_519CONDOR[[#This Row],[Ptos.Total]]-Excel_519CONDOR[[#This Row],[Ptos.PO]]</f>
        <v>-8.0901101114147309</v>
      </c>
      <c r="Y1085" s="6">
        <v>161.40321100000003</v>
      </c>
      <c r="Z1085" s="6">
        <v>161.403211</v>
      </c>
      <c r="AA1085" s="5">
        <f>+Excel_519CONDOR[[#This Row],[Ptos.Total]]-Excel_519CONDOR[[#This Row],[Ptos.Nilo]]</f>
        <v>-8.0901101114147025</v>
      </c>
      <c r="AB1085"/>
      <c r="AC1085"/>
      <c r="AD1085"/>
      <c r="AE1085"/>
      <c r="AF1085"/>
      <c r="AG1085"/>
      <c r="AH1085"/>
      <c r="AI1085"/>
    </row>
    <row r="1086" spans="1:35" x14ac:dyDescent="0.25">
      <c r="A1086" t="s">
        <v>391</v>
      </c>
      <c r="B1086" t="s">
        <v>79</v>
      </c>
      <c r="C1086" t="s">
        <v>392</v>
      </c>
      <c r="D1086" t="s">
        <v>1212</v>
      </c>
      <c r="E1086">
        <v>2015684</v>
      </c>
      <c r="F1086" t="s">
        <v>32</v>
      </c>
      <c r="G1086" t="s">
        <v>29</v>
      </c>
      <c r="H1086" t="s">
        <v>30</v>
      </c>
      <c r="I1086" s="1"/>
      <c r="J1086" s="1">
        <v>45337</v>
      </c>
      <c r="K1086" s="11">
        <f>+Excel_519CONDOR[[#This Row],[Fx.r]]</f>
        <v>45337</v>
      </c>
      <c r="L1086" s="1">
        <v>45457</v>
      </c>
      <c r="M1086" s="1"/>
      <c r="N1086" s="1">
        <v>45747</v>
      </c>
      <c r="O1086" s="1">
        <v>45772</v>
      </c>
      <c r="P1086" s="1" t="s">
        <v>25</v>
      </c>
      <c r="Q1086" t="s">
        <v>24</v>
      </c>
      <c r="R1086" t="s">
        <v>25</v>
      </c>
      <c r="S1086" t="s">
        <v>3637</v>
      </c>
      <c r="T1086" s="5">
        <v>97.870000097900629</v>
      </c>
      <c r="U1086" s="5">
        <v>0</v>
      </c>
      <c r="V1086" s="5">
        <v>16.362900110865382</v>
      </c>
      <c r="W1086" s="5">
        <v>114.23290020876601</v>
      </c>
      <c r="X1086" s="6">
        <f>+Excel_519CONDOR[[#This Row],[Ptos.Total]]-Excel_519CONDOR[[#This Row],[Ptos.PO]]</f>
        <v>-235.10776279123399</v>
      </c>
      <c r="Y1086" s="6">
        <v>349.34066300000001</v>
      </c>
      <c r="Z1086" s="6">
        <v>349.34066300000006</v>
      </c>
      <c r="AA1086" s="5">
        <f>+Excel_519CONDOR[[#This Row],[Ptos.Total]]-Excel_519CONDOR[[#This Row],[Ptos.Nilo]]</f>
        <v>-235.10776279123405</v>
      </c>
      <c r="AB1086"/>
      <c r="AC1086"/>
      <c r="AD1086"/>
      <c r="AE1086"/>
      <c r="AF1086"/>
      <c r="AG1086"/>
      <c r="AH1086"/>
      <c r="AI1086"/>
    </row>
    <row r="1087" spans="1:35" x14ac:dyDescent="0.25">
      <c r="A1087" t="s">
        <v>391</v>
      </c>
      <c r="B1087" t="s">
        <v>79</v>
      </c>
      <c r="C1087" t="s">
        <v>392</v>
      </c>
      <c r="D1087" t="s">
        <v>1213</v>
      </c>
      <c r="E1087">
        <v>2016769</v>
      </c>
      <c r="F1087" t="s">
        <v>60</v>
      </c>
      <c r="G1087" t="s">
        <v>22</v>
      </c>
      <c r="H1087" t="s">
        <v>23</v>
      </c>
      <c r="I1087" s="1">
        <v>44777</v>
      </c>
      <c r="J1087" s="1">
        <v>45230</v>
      </c>
      <c r="K1087" s="11">
        <f>+Excel_519CONDOR[[#This Row],[Fx.r]]</f>
        <v>45230</v>
      </c>
      <c r="L1087" s="1">
        <v>45457</v>
      </c>
      <c r="M1087" s="1"/>
      <c r="N1087" s="1">
        <v>45897</v>
      </c>
      <c r="O1087" s="1">
        <v>45922</v>
      </c>
      <c r="P1087" s="1" t="s">
        <v>24</v>
      </c>
      <c r="Q1087" t="s">
        <v>24</v>
      </c>
      <c r="R1087" t="s">
        <v>25</v>
      </c>
      <c r="S1087" t="s">
        <v>3677</v>
      </c>
      <c r="T1087" s="5">
        <v>40.170000344514847</v>
      </c>
      <c r="U1087" s="5">
        <v>46.439998626708984</v>
      </c>
      <c r="V1087" s="5">
        <v>15.934499928180131</v>
      </c>
      <c r="W1087" s="5">
        <v>102.54449889940396</v>
      </c>
      <c r="X1087" s="6">
        <f>+Excel_519CONDOR[[#This Row],[Ptos.Total]]-Excel_519CONDOR[[#This Row],[Ptos.PO]]</f>
        <v>2.9582248994039588</v>
      </c>
      <c r="Y1087" s="6">
        <v>99.586274000000003</v>
      </c>
      <c r="Z1087" s="6">
        <v>99.586274000000003</v>
      </c>
      <c r="AA1087" s="5">
        <f>+Excel_519CONDOR[[#This Row],[Ptos.Total]]-Excel_519CONDOR[[#This Row],[Ptos.Nilo]]</f>
        <v>2.9582248994039588</v>
      </c>
      <c r="AB1087"/>
      <c r="AC1087"/>
      <c r="AD1087"/>
      <c r="AE1087"/>
      <c r="AF1087"/>
      <c r="AG1087"/>
      <c r="AH1087"/>
      <c r="AI1087"/>
    </row>
    <row r="1088" spans="1:35" x14ac:dyDescent="0.25">
      <c r="A1088" t="s">
        <v>391</v>
      </c>
      <c r="B1088" t="s">
        <v>79</v>
      </c>
      <c r="C1088" t="s">
        <v>392</v>
      </c>
      <c r="D1088" t="s">
        <v>1214</v>
      </c>
      <c r="E1088">
        <v>2016770</v>
      </c>
      <c r="F1088" t="s">
        <v>60</v>
      </c>
      <c r="G1088" t="s">
        <v>22</v>
      </c>
      <c r="H1088" t="s">
        <v>23</v>
      </c>
      <c r="I1088" s="1">
        <v>44777</v>
      </c>
      <c r="J1088" s="1">
        <v>45230</v>
      </c>
      <c r="K1088" s="11">
        <f>+Excel_519CONDOR[[#This Row],[Fx.r]]</f>
        <v>45230</v>
      </c>
      <c r="L1088" s="1">
        <v>45457</v>
      </c>
      <c r="M1088" s="1"/>
      <c r="N1088" s="1">
        <v>45897</v>
      </c>
      <c r="O1088" s="1">
        <v>45923</v>
      </c>
      <c r="P1088" s="1" t="s">
        <v>24</v>
      </c>
      <c r="Q1088" t="s">
        <v>24</v>
      </c>
      <c r="R1088" t="s">
        <v>25</v>
      </c>
      <c r="S1088" t="s">
        <v>3677</v>
      </c>
      <c r="T1088" s="5">
        <v>36.670000299811363</v>
      </c>
      <c r="U1088" s="5">
        <v>30.959999084472656</v>
      </c>
      <c r="V1088" s="5">
        <v>14.612200000460447</v>
      </c>
      <c r="W1088" s="5">
        <v>82.242199384744467</v>
      </c>
      <c r="X1088" s="6">
        <f>+Excel_519CONDOR[[#This Row],[Ptos.Total]]-Excel_519CONDOR[[#This Row],[Ptos.PO]]</f>
        <v>7.8717233847444703</v>
      </c>
      <c r="Y1088" s="6">
        <v>74.370475999999996</v>
      </c>
      <c r="Z1088" s="6">
        <v>74.370475999999996</v>
      </c>
      <c r="AA1088" s="5">
        <f>+Excel_519CONDOR[[#This Row],[Ptos.Total]]-Excel_519CONDOR[[#This Row],[Ptos.Nilo]]</f>
        <v>7.8717233847444703</v>
      </c>
      <c r="AB1088"/>
      <c r="AC1088"/>
      <c r="AD1088"/>
      <c r="AE1088"/>
      <c r="AF1088"/>
      <c r="AG1088"/>
      <c r="AH1088"/>
      <c r="AI1088"/>
    </row>
    <row r="1089" spans="1:35" x14ac:dyDescent="0.25">
      <c r="A1089" t="s">
        <v>391</v>
      </c>
      <c r="B1089" t="s">
        <v>79</v>
      </c>
      <c r="C1089" t="s">
        <v>392</v>
      </c>
      <c r="D1089" t="s">
        <v>1215</v>
      </c>
      <c r="E1089">
        <v>2016771</v>
      </c>
      <c r="F1089" t="s">
        <v>164</v>
      </c>
      <c r="G1089" t="s">
        <v>22</v>
      </c>
      <c r="H1089" t="s">
        <v>23</v>
      </c>
      <c r="I1089" s="1">
        <v>44777</v>
      </c>
      <c r="J1089" s="1">
        <v>45230</v>
      </c>
      <c r="K1089" s="11">
        <f>+Excel_519CONDOR[[#This Row],[Fx.r]]</f>
        <v>45230</v>
      </c>
      <c r="L1089" s="1">
        <v>45341</v>
      </c>
      <c r="M1089" s="1"/>
      <c r="N1089" s="1">
        <v>45897</v>
      </c>
      <c r="O1089" s="1">
        <v>45922</v>
      </c>
      <c r="P1089" s="1" t="s">
        <v>24</v>
      </c>
      <c r="Q1089" t="s">
        <v>24</v>
      </c>
      <c r="R1089" t="s">
        <v>25</v>
      </c>
      <c r="S1089" t="s">
        <v>3677</v>
      </c>
      <c r="T1089" s="5">
        <v>57.400000721216202</v>
      </c>
      <c r="U1089" s="5">
        <v>0</v>
      </c>
      <c r="V1089" s="5">
        <v>13.885600208961961</v>
      </c>
      <c r="W1089" s="5">
        <v>71.285600930178163</v>
      </c>
      <c r="X1089" s="6">
        <f>+Excel_519CONDOR[[#This Row],[Ptos.Total]]-Excel_519CONDOR[[#This Row],[Ptos.PO]]</f>
        <v>-32.107998069821832</v>
      </c>
      <c r="Y1089" s="6">
        <v>103.39359899999999</v>
      </c>
      <c r="Z1089" s="6">
        <v>103.39359899999999</v>
      </c>
      <c r="AA1089" s="5">
        <f>+Excel_519CONDOR[[#This Row],[Ptos.Total]]-Excel_519CONDOR[[#This Row],[Ptos.Nilo]]</f>
        <v>-32.107998069821832</v>
      </c>
      <c r="AB1089"/>
      <c r="AC1089"/>
      <c r="AD1089"/>
      <c r="AE1089"/>
      <c r="AF1089"/>
      <c r="AG1089"/>
      <c r="AH1089"/>
      <c r="AI1089"/>
    </row>
    <row r="1090" spans="1:35" x14ac:dyDescent="0.25">
      <c r="A1090" t="s">
        <v>391</v>
      </c>
      <c r="B1090" t="s">
        <v>79</v>
      </c>
      <c r="C1090" t="s">
        <v>392</v>
      </c>
      <c r="D1090" t="s">
        <v>1216</v>
      </c>
      <c r="E1090">
        <v>2016773</v>
      </c>
      <c r="F1090" t="s">
        <v>60</v>
      </c>
      <c r="G1090" t="s">
        <v>22</v>
      </c>
      <c r="H1090" t="s">
        <v>23</v>
      </c>
      <c r="I1090" s="1">
        <v>44777</v>
      </c>
      <c r="J1090" s="1">
        <v>45232</v>
      </c>
      <c r="K1090" s="11">
        <f>+Excel_519CONDOR[[#This Row],[Fx.r]]</f>
        <v>45232</v>
      </c>
      <c r="L1090" s="1">
        <v>45238</v>
      </c>
      <c r="M1090" s="1"/>
      <c r="N1090" s="1">
        <v>45869</v>
      </c>
      <c r="O1090" s="1">
        <v>45891</v>
      </c>
      <c r="P1090" s="1" t="s">
        <v>24</v>
      </c>
      <c r="Q1090" t="s">
        <v>24</v>
      </c>
      <c r="R1090" t="s">
        <v>25</v>
      </c>
      <c r="S1090" t="s">
        <v>3676</v>
      </c>
      <c r="T1090" s="5">
        <v>57.580001130700111</v>
      </c>
      <c r="U1090" s="5">
        <v>0</v>
      </c>
      <c r="V1090" s="5">
        <v>13.896800198030469</v>
      </c>
      <c r="W1090" s="5">
        <v>71.476801328730573</v>
      </c>
      <c r="X1090" s="6">
        <f>+Excel_519CONDOR[[#This Row],[Ptos.Total]]-Excel_519CONDOR[[#This Row],[Ptos.PO]]</f>
        <v>-53.049909671269418</v>
      </c>
      <c r="Y1090" s="6">
        <v>124.52671099999999</v>
      </c>
      <c r="Z1090" s="6">
        <v>124.52671099999999</v>
      </c>
      <c r="AA1090" s="5">
        <f>+Excel_519CONDOR[[#This Row],[Ptos.Total]]-Excel_519CONDOR[[#This Row],[Ptos.Nilo]]</f>
        <v>-53.049909671269418</v>
      </c>
      <c r="AB1090"/>
      <c r="AC1090"/>
      <c r="AD1090"/>
      <c r="AE1090"/>
      <c r="AF1090"/>
      <c r="AG1090"/>
      <c r="AH1090"/>
      <c r="AI1090"/>
    </row>
    <row r="1091" spans="1:35" x14ac:dyDescent="0.25">
      <c r="A1091" t="s">
        <v>391</v>
      </c>
      <c r="B1091" t="s">
        <v>79</v>
      </c>
      <c r="C1091" t="s">
        <v>392</v>
      </c>
      <c r="D1091" t="s">
        <v>1217</v>
      </c>
      <c r="E1091">
        <v>2016775</v>
      </c>
      <c r="F1091" t="s">
        <v>164</v>
      </c>
      <c r="G1091" t="s">
        <v>22</v>
      </c>
      <c r="H1091" t="s">
        <v>23</v>
      </c>
      <c r="I1091" s="1">
        <v>44789</v>
      </c>
      <c r="J1091" s="1">
        <v>45230</v>
      </c>
      <c r="K1091" s="11">
        <f>+Excel_519CONDOR[[#This Row],[Fx.r]]</f>
        <v>45230</v>
      </c>
      <c r="L1091" s="1">
        <v>45457</v>
      </c>
      <c r="M1091" s="1"/>
      <c r="N1091" s="1">
        <v>45898</v>
      </c>
      <c r="O1091" s="1">
        <v>45923</v>
      </c>
      <c r="P1091" s="1" t="s">
        <v>24</v>
      </c>
      <c r="Q1091" t="s">
        <v>24</v>
      </c>
      <c r="R1091" t="s">
        <v>25</v>
      </c>
      <c r="S1091" t="s">
        <v>3677</v>
      </c>
      <c r="T1091" s="5">
        <v>102.38000025600195</v>
      </c>
      <c r="U1091" s="5">
        <v>100.61999702453613</v>
      </c>
      <c r="V1091" s="5">
        <v>17.037700053057819</v>
      </c>
      <c r="W1091" s="5">
        <v>220.0376973335959</v>
      </c>
      <c r="X1091" s="6">
        <f>+Excel_519CONDOR[[#This Row],[Ptos.Total]]-Excel_519CONDOR[[#This Row],[Ptos.PO]]</f>
        <v>6.5866053335958838</v>
      </c>
      <c r="Y1091" s="6">
        <v>213.45109200000002</v>
      </c>
      <c r="Z1091" s="6">
        <v>213.45109199999996</v>
      </c>
      <c r="AA1091" s="5">
        <f>+Excel_519CONDOR[[#This Row],[Ptos.Total]]-Excel_519CONDOR[[#This Row],[Ptos.Nilo]]</f>
        <v>6.5866053335959407</v>
      </c>
      <c r="AB1091"/>
      <c r="AC1091"/>
      <c r="AD1091"/>
      <c r="AE1091"/>
      <c r="AF1091"/>
      <c r="AG1091"/>
      <c r="AH1091"/>
      <c r="AI1091"/>
    </row>
    <row r="1092" spans="1:35" x14ac:dyDescent="0.25">
      <c r="A1092" t="s">
        <v>391</v>
      </c>
      <c r="B1092" t="s">
        <v>79</v>
      </c>
      <c r="C1092" t="s">
        <v>392</v>
      </c>
      <c r="D1092" t="s">
        <v>1218</v>
      </c>
      <c r="E1092">
        <v>2016777</v>
      </c>
      <c r="F1092" t="s">
        <v>164</v>
      </c>
      <c r="G1092" t="s">
        <v>22</v>
      </c>
      <c r="H1092" t="s">
        <v>23</v>
      </c>
      <c r="I1092" s="1">
        <v>44777</v>
      </c>
      <c r="J1092" s="1">
        <v>45229</v>
      </c>
      <c r="K1092" s="11">
        <f>+Excel_519CONDOR[[#This Row],[Fx.r]]</f>
        <v>45229</v>
      </c>
      <c r="L1092" s="1">
        <v>45464</v>
      </c>
      <c r="M1092" s="1"/>
      <c r="N1092" s="1">
        <v>45869</v>
      </c>
      <c r="O1092" s="1">
        <v>45903</v>
      </c>
      <c r="P1092" s="1" t="s">
        <v>24</v>
      </c>
      <c r="Q1092" t="s">
        <v>24</v>
      </c>
      <c r="R1092" t="s">
        <v>25</v>
      </c>
      <c r="S1092" t="s">
        <v>3677</v>
      </c>
      <c r="T1092" s="5">
        <v>34.500000320374966</v>
      </c>
      <c r="U1092" s="5">
        <v>0</v>
      </c>
      <c r="V1092" s="5">
        <v>12.242700160234421</v>
      </c>
      <c r="W1092" s="5">
        <v>46.742700480609386</v>
      </c>
      <c r="X1092" s="6">
        <f>+Excel_519CONDOR[[#This Row],[Ptos.Total]]-Excel_519CONDOR[[#This Row],[Ptos.PO]]</f>
        <v>4.2709594806093847</v>
      </c>
      <c r="Y1092" s="6">
        <v>42.471741000000002</v>
      </c>
      <c r="Z1092" s="6">
        <v>42.471741000000002</v>
      </c>
      <c r="AA1092" s="5">
        <f>+Excel_519CONDOR[[#This Row],[Ptos.Total]]-Excel_519CONDOR[[#This Row],[Ptos.Nilo]]</f>
        <v>4.2709594806093847</v>
      </c>
      <c r="AB1092"/>
      <c r="AC1092"/>
      <c r="AD1092"/>
      <c r="AE1092"/>
      <c r="AF1092"/>
      <c r="AG1092"/>
      <c r="AH1092"/>
      <c r="AI1092"/>
    </row>
    <row r="1093" spans="1:35" x14ac:dyDescent="0.25">
      <c r="A1093" t="s">
        <v>391</v>
      </c>
      <c r="B1093" t="s">
        <v>79</v>
      </c>
      <c r="C1093" t="s">
        <v>392</v>
      </c>
      <c r="D1093" t="s">
        <v>1219</v>
      </c>
      <c r="E1093">
        <v>2016783</v>
      </c>
      <c r="F1093" t="s">
        <v>164</v>
      </c>
      <c r="G1093" t="s">
        <v>22</v>
      </c>
      <c r="H1093" t="s">
        <v>23</v>
      </c>
      <c r="I1093" s="1">
        <v>44777</v>
      </c>
      <c r="J1093" s="1">
        <v>45230</v>
      </c>
      <c r="K1093" s="11">
        <f>+Excel_519CONDOR[[#This Row],[Fx.r]]</f>
        <v>45230</v>
      </c>
      <c r="L1093" s="1">
        <v>45457</v>
      </c>
      <c r="M1093" s="1"/>
      <c r="N1093" s="1">
        <v>45897</v>
      </c>
      <c r="O1093" s="1">
        <v>45922</v>
      </c>
      <c r="P1093" s="1" t="s">
        <v>24</v>
      </c>
      <c r="Q1093" t="s">
        <v>24</v>
      </c>
      <c r="R1093" t="s">
        <v>25</v>
      </c>
      <c r="S1093" t="s">
        <v>3677</v>
      </c>
      <c r="T1093" s="5">
        <v>61.279999978840351</v>
      </c>
      <c r="U1093" s="5">
        <v>7.7399997711181641</v>
      </c>
      <c r="V1093" s="5">
        <v>14.07810020465925</v>
      </c>
      <c r="W1093" s="5">
        <v>83.098099954617766</v>
      </c>
      <c r="X1093" s="6">
        <f>+Excel_519CONDOR[[#This Row],[Ptos.Total]]-Excel_519CONDOR[[#This Row],[Ptos.PO]]</f>
        <v>-2.7793380453822323</v>
      </c>
      <c r="Y1093" s="6">
        <v>85.877437999999998</v>
      </c>
      <c r="Z1093" s="6">
        <v>85.877437999999998</v>
      </c>
      <c r="AA1093" s="5">
        <f>+Excel_519CONDOR[[#This Row],[Ptos.Total]]-Excel_519CONDOR[[#This Row],[Ptos.Nilo]]</f>
        <v>-2.7793380453822323</v>
      </c>
      <c r="AB1093"/>
      <c r="AC1093"/>
      <c r="AD1093"/>
      <c r="AE1093"/>
      <c r="AF1093"/>
      <c r="AG1093"/>
      <c r="AH1093"/>
      <c r="AI1093"/>
    </row>
    <row r="1094" spans="1:35" x14ac:dyDescent="0.25">
      <c r="A1094" t="s">
        <v>391</v>
      </c>
      <c r="B1094" t="s">
        <v>79</v>
      </c>
      <c r="C1094" t="s">
        <v>392</v>
      </c>
      <c r="D1094" t="s">
        <v>1220</v>
      </c>
      <c r="E1094">
        <v>2016785</v>
      </c>
      <c r="F1094" t="s">
        <v>60</v>
      </c>
      <c r="G1094" t="s">
        <v>22</v>
      </c>
      <c r="H1094" t="s">
        <v>23</v>
      </c>
      <c r="I1094" s="1">
        <v>44777</v>
      </c>
      <c r="J1094" s="1">
        <v>45203</v>
      </c>
      <c r="K1094" s="11">
        <f>+Excel_519CONDOR[[#This Row],[Fx.r]]</f>
        <v>45203</v>
      </c>
      <c r="L1094" s="1">
        <v>45243</v>
      </c>
      <c r="M1094" s="1"/>
      <c r="N1094" s="1">
        <v>45835</v>
      </c>
      <c r="O1094" s="1">
        <v>45849</v>
      </c>
      <c r="P1094" s="1" t="s">
        <v>25</v>
      </c>
      <c r="Q1094" t="s">
        <v>24</v>
      </c>
      <c r="R1094" t="s">
        <v>25</v>
      </c>
      <c r="S1094" t="s">
        <v>3631</v>
      </c>
      <c r="T1094" s="5">
        <v>138.59000096097589</v>
      </c>
      <c r="U1094" s="5">
        <v>0</v>
      </c>
      <c r="V1094" s="5">
        <v>19.789399820654097</v>
      </c>
      <c r="W1094" s="5">
        <v>158.37940078162998</v>
      </c>
      <c r="X1094" s="6">
        <f>+Excel_519CONDOR[[#This Row],[Ptos.Total]]-Excel_519CONDOR[[#This Row],[Ptos.PO]]</f>
        <v>-61.721899218369998</v>
      </c>
      <c r="Y1094" s="6">
        <v>220.10129999999998</v>
      </c>
      <c r="Z1094" s="6">
        <v>220.10129999999995</v>
      </c>
      <c r="AA1094" s="5">
        <f>+Excel_519CONDOR[[#This Row],[Ptos.Total]]-Excel_519CONDOR[[#This Row],[Ptos.Nilo]]</f>
        <v>-61.72189921836997</v>
      </c>
      <c r="AB1094"/>
      <c r="AC1094"/>
      <c r="AD1094"/>
      <c r="AE1094"/>
      <c r="AF1094"/>
      <c r="AG1094"/>
      <c r="AH1094"/>
      <c r="AI1094"/>
    </row>
    <row r="1095" spans="1:35" x14ac:dyDescent="0.25">
      <c r="A1095" t="s">
        <v>391</v>
      </c>
      <c r="B1095" t="s">
        <v>79</v>
      </c>
      <c r="C1095" t="s">
        <v>392</v>
      </c>
      <c r="D1095" t="s">
        <v>1221</v>
      </c>
      <c r="E1095">
        <v>2016786</v>
      </c>
      <c r="F1095" t="s">
        <v>60</v>
      </c>
      <c r="G1095" t="s">
        <v>22</v>
      </c>
      <c r="H1095" t="s">
        <v>23</v>
      </c>
      <c r="I1095" s="1">
        <v>44777</v>
      </c>
      <c r="J1095" s="1">
        <v>45229</v>
      </c>
      <c r="K1095" s="11">
        <f>+Excel_519CONDOR[[#This Row],[Fx.r]]</f>
        <v>45229</v>
      </c>
      <c r="L1095" s="1">
        <v>45460</v>
      </c>
      <c r="M1095" s="1"/>
      <c r="N1095" s="1">
        <v>45915</v>
      </c>
      <c r="O1095" s="1">
        <v>45926</v>
      </c>
      <c r="P1095" s="1" t="s">
        <v>24</v>
      </c>
      <c r="Q1095" t="s">
        <v>24</v>
      </c>
      <c r="R1095" t="s">
        <v>25</v>
      </c>
      <c r="S1095" t="s">
        <v>3677</v>
      </c>
      <c r="T1095" s="5">
        <v>13.390000209212303</v>
      </c>
      <c r="U1095" s="5">
        <v>4.5699998736381531</v>
      </c>
      <c r="V1095" s="5">
        <v>10.615900145860762</v>
      </c>
      <c r="W1095" s="5">
        <v>28.57590022871122</v>
      </c>
      <c r="X1095" s="6">
        <f>+Excel_519CONDOR[[#This Row],[Ptos.Total]]-Excel_519CONDOR[[#This Row],[Ptos.PO]]</f>
        <v>-6.6627817712887776</v>
      </c>
      <c r="Y1095" s="6">
        <v>35.238681999999997</v>
      </c>
      <c r="Z1095" s="6">
        <v>35.238682000000004</v>
      </c>
      <c r="AA1095" s="5">
        <f>+Excel_519CONDOR[[#This Row],[Ptos.Total]]-Excel_519CONDOR[[#This Row],[Ptos.Nilo]]</f>
        <v>-6.6627817712887847</v>
      </c>
      <c r="AB1095"/>
      <c r="AC1095"/>
      <c r="AD1095"/>
      <c r="AE1095"/>
      <c r="AF1095"/>
      <c r="AG1095"/>
      <c r="AH1095"/>
      <c r="AI1095"/>
    </row>
    <row r="1096" spans="1:35" x14ac:dyDescent="0.25">
      <c r="A1096" t="s">
        <v>391</v>
      </c>
      <c r="B1096" t="s">
        <v>79</v>
      </c>
      <c r="C1096" t="s">
        <v>392</v>
      </c>
      <c r="D1096" t="s">
        <v>1222</v>
      </c>
      <c r="E1096">
        <v>2016788</v>
      </c>
      <c r="F1096" t="s">
        <v>28</v>
      </c>
      <c r="G1096" t="s">
        <v>29</v>
      </c>
      <c r="H1096" t="s">
        <v>30</v>
      </c>
      <c r="I1096" s="1">
        <v>44777</v>
      </c>
      <c r="J1096" s="1">
        <v>45232</v>
      </c>
      <c r="K1096" s="11">
        <f>+Excel_519CONDOR[[#This Row],[Fx.r]]</f>
        <v>45232</v>
      </c>
      <c r="L1096" s="1">
        <v>45243</v>
      </c>
      <c r="M1096" s="1"/>
      <c r="N1096" s="1">
        <v>45930</v>
      </c>
      <c r="O1096" s="1">
        <v>45938</v>
      </c>
      <c r="P1096" s="1" t="s">
        <v>24</v>
      </c>
      <c r="Q1096" t="s">
        <v>24</v>
      </c>
      <c r="R1096" t="s">
        <v>25</v>
      </c>
      <c r="S1096" t="s">
        <v>3678</v>
      </c>
      <c r="T1096" s="5">
        <v>158.910001039505</v>
      </c>
      <c r="U1096" s="5">
        <v>0</v>
      </c>
      <c r="V1096" s="5">
        <v>21.04660026252418</v>
      </c>
      <c r="W1096" s="5">
        <v>179.95660130202918</v>
      </c>
      <c r="X1096" s="6">
        <f>+Excel_519CONDOR[[#This Row],[Ptos.Total]]-Excel_519CONDOR[[#This Row],[Ptos.PO]]</f>
        <v>-155.24536269797085</v>
      </c>
      <c r="Y1096" s="6">
        <v>335.20196400000003</v>
      </c>
      <c r="Z1096" s="6">
        <v>335.20196399999998</v>
      </c>
      <c r="AA1096" s="5">
        <f>+Excel_519CONDOR[[#This Row],[Ptos.Total]]-Excel_519CONDOR[[#This Row],[Ptos.Nilo]]</f>
        <v>-155.24536269797079</v>
      </c>
      <c r="AB1096"/>
      <c r="AC1096"/>
      <c r="AD1096"/>
      <c r="AE1096"/>
      <c r="AF1096"/>
      <c r="AG1096"/>
      <c r="AH1096"/>
      <c r="AI1096"/>
    </row>
    <row r="1097" spans="1:35" x14ac:dyDescent="0.25">
      <c r="A1097" t="s">
        <v>391</v>
      </c>
      <c r="B1097" t="s">
        <v>79</v>
      </c>
      <c r="C1097" t="s">
        <v>392</v>
      </c>
      <c r="D1097" t="s">
        <v>1223</v>
      </c>
      <c r="E1097">
        <v>2016789</v>
      </c>
      <c r="F1097" t="s">
        <v>1224</v>
      </c>
      <c r="G1097" t="s">
        <v>46</v>
      </c>
      <c r="H1097" t="s">
        <v>47</v>
      </c>
      <c r="I1097" s="1">
        <v>44777</v>
      </c>
      <c r="J1097" s="1">
        <v>45230</v>
      </c>
      <c r="K1097" s="11">
        <f>+Excel_519CONDOR[[#This Row],[Fx.r]]</f>
        <v>45230</v>
      </c>
      <c r="L1097" s="1">
        <v>45456</v>
      </c>
      <c r="M1097" s="1"/>
      <c r="O1097" s="1"/>
      <c r="P1097" s="1" t="s">
        <v>24</v>
      </c>
      <c r="Q1097" t="s">
        <v>24</v>
      </c>
      <c r="R1097" t="s">
        <v>25</v>
      </c>
      <c r="S1097" t="s">
        <v>3678</v>
      </c>
      <c r="T1097" s="5">
        <v>8.9500001519918442</v>
      </c>
      <c r="U1097" s="5">
        <v>3.869999885559082</v>
      </c>
      <c r="V1097" s="5">
        <v>10.453500170852989</v>
      </c>
      <c r="W1097" s="5">
        <v>23.273500208403917</v>
      </c>
      <c r="X1097" s="6">
        <f>+Excel_519CONDOR[[#This Row],[Ptos.Total]]-Excel_519CONDOR[[#This Row],[Ptos.PO]]</f>
        <v>19.409500208403916</v>
      </c>
      <c r="Y1097" s="6">
        <v>3.8639999999999999</v>
      </c>
      <c r="Z1097" s="6">
        <v>0</v>
      </c>
      <c r="AA1097" s="5">
        <f>+Excel_519CONDOR[[#This Row],[Ptos.Total]]-Excel_519CONDOR[[#This Row],[Ptos.Nilo]]</f>
        <v>23.273500208403917</v>
      </c>
      <c r="AB1097"/>
      <c r="AC1097"/>
      <c r="AD1097"/>
      <c r="AE1097"/>
      <c r="AF1097"/>
      <c r="AG1097"/>
      <c r="AH1097"/>
      <c r="AI1097"/>
    </row>
    <row r="1098" spans="1:35" x14ac:dyDescent="0.25">
      <c r="A1098" t="s">
        <v>391</v>
      </c>
      <c r="B1098" t="s">
        <v>79</v>
      </c>
      <c r="C1098" t="s">
        <v>392</v>
      </c>
      <c r="D1098" t="s">
        <v>1225</v>
      </c>
      <c r="E1098">
        <v>2016790</v>
      </c>
      <c r="F1098" t="s">
        <v>1224</v>
      </c>
      <c r="G1098" t="s">
        <v>46</v>
      </c>
      <c r="H1098" t="s">
        <v>47</v>
      </c>
      <c r="I1098" s="1">
        <v>44789</v>
      </c>
      <c r="J1098" s="1">
        <v>45230</v>
      </c>
      <c r="K1098" s="11">
        <f>+Excel_519CONDOR[[#This Row],[Fx.r]]</f>
        <v>45230</v>
      </c>
      <c r="L1098" s="1">
        <v>45457</v>
      </c>
      <c r="M1098" s="1"/>
      <c r="O1098" s="1"/>
      <c r="P1098" s="1" t="s">
        <v>24</v>
      </c>
      <c r="Q1098" t="s">
        <v>24</v>
      </c>
      <c r="R1098" t="s">
        <v>25</v>
      </c>
      <c r="S1098" t="s">
        <v>3678</v>
      </c>
      <c r="T1098" s="5">
        <v>33.310000285506248</v>
      </c>
      <c r="U1098" s="5">
        <v>34.829998970031738</v>
      </c>
      <c r="V1098" s="5">
        <v>14.639499957125636</v>
      </c>
      <c r="W1098" s="5">
        <v>82.779499212663623</v>
      </c>
      <c r="X1098" s="6">
        <f>+Excel_519CONDOR[[#This Row],[Ptos.Total]]-Excel_519CONDOR[[#This Row],[Ptos.PO]]</f>
        <v>82.779499212663623</v>
      </c>
      <c r="Y1098" s="6">
        <v>0</v>
      </c>
      <c r="Z1098" s="6">
        <v>0</v>
      </c>
      <c r="AA1098" s="5">
        <f>+Excel_519CONDOR[[#This Row],[Ptos.Total]]-Excel_519CONDOR[[#This Row],[Ptos.Nilo]]</f>
        <v>82.779499212663623</v>
      </c>
      <c r="AB1098"/>
      <c r="AC1098"/>
      <c r="AD1098"/>
      <c r="AE1098"/>
      <c r="AF1098"/>
      <c r="AG1098"/>
      <c r="AH1098"/>
      <c r="AI1098"/>
    </row>
    <row r="1099" spans="1:35" x14ac:dyDescent="0.25">
      <c r="A1099" t="s">
        <v>391</v>
      </c>
      <c r="B1099" t="s">
        <v>79</v>
      </c>
      <c r="C1099" t="s">
        <v>392</v>
      </c>
      <c r="D1099" t="s">
        <v>1226</v>
      </c>
      <c r="E1099">
        <v>2016791</v>
      </c>
      <c r="F1099" t="s">
        <v>164</v>
      </c>
      <c r="G1099" t="s">
        <v>22</v>
      </c>
      <c r="H1099" t="s">
        <v>23</v>
      </c>
      <c r="I1099" s="1">
        <v>44777</v>
      </c>
      <c r="J1099" s="1">
        <v>45233</v>
      </c>
      <c r="K1099" s="11">
        <f>+Excel_519CONDOR[[#This Row],[Fx.r]]</f>
        <v>45233</v>
      </c>
      <c r="L1099" s="1">
        <v>45341</v>
      </c>
      <c r="M1099" s="1"/>
      <c r="N1099" s="1">
        <v>45805</v>
      </c>
      <c r="O1099" s="1">
        <v>45820</v>
      </c>
      <c r="P1099" s="1" t="s">
        <v>24</v>
      </c>
      <c r="Q1099" t="s">
        <v>24</v>
      </c>
      <c r="R1099" t="s">
        <v>25</v>
      </c>
      <c r="S1099" t="s">
        <v>3678</v>
      </c>
      <c r="T1099" s="5">
        <v>717.83999614417553</v>
      </c>
      <c r="U1099" s="5">
        <v>0</v>
      </c>
      <c r="V1099" s="5">
        <v>64.705898524837949</v>
      </c>
      <c r="W1099" s="5">
        <v>782.54589466901348</v>
      </c>
      <c r="X1099" s="6">
        <f>+Excel_519CONDOR[[#This Row],[Ptos.Total]]-Excel_519CONDOR[[#This Row],[Ptos.PO]]</f>
        <v>-188.51465633098655</v>
      </c>
      <c r="Y1099" s="6">
        <v>971.06055100000003</v>
      </c>
      <c r="Z1099" s="6">
        <v>971.06055100000003</v>
      </c>
      <c r="AA1099" s="5">
        <f>+Excel_519CONDOR[[#This Row],[Ptos.Total]]-Excel_519CONDOR[[#This Row],[Ptos.Nilo]]</f>
        <v>-188.51465633098655</v>
      </c>
      <c r="AB1099"/>
      <c r="AC1099"/>
      <c r="AD1099"/>
      <c r="AE1099"/>
      <c r="AF1099"/>
      <c r="AG1099"/>
      <c r="AH1099"/>
      <c r="AI1099"/>
    </row>
    <row r="1100" spans="1:35" x14ac:dyDescent="0.25">
      <c r="A1100" t="s">
        <v>391</v>
      </c>
      <c r="B1100" t="s">
        <v>79</v>
      </c>
      <c r="C1100" t="s">
        <v>392</v>
      </c>
      <c r="D1100" t="s">
        <v>1227</v>
      </c>
      <c r="E1100">
        <v>2016792</v>
      </c>
      <c r="F1100" t="s">
        <v>60</v>
      </c>
      <c r="G1100" t="s">
        <v>22</v>
      </c>
      <c r="H1100" t="s">
        <v>23</v>
      </c>
      <c r="I1100" s="1">
        <v>44777</v>
      </c>
      <c r="J1100" s="1">
        <v>45236</v>
      </c>
      <c r="K1100" s="11">
        <f>+Excel_519CONDOR[[#This Row],[Fx.r]]</f>
        <v>45236</v>
      </c>
      <c r="L1100" s="1">
        <v>45254</v>
      </c>
      <c r="M1100" s="1"/>
      <c r="N1100" s="1">
        <v>45805</v>
      </c>
      <c r="O1100" s="1">
        <v>45807</v>
      </c>
      <c r="P1100" s="1" t="s">
        <v>24</v>
      </c>
      <c r="Q1100" t="s">
        <v>24</v>
      </c>
      <c r="R1100" t="s">
        <v>25</v>
      </c>
      <c r="S1100" t="s">
        <v>3678</v>
      </c>
      <c r="T1100" s="5">
        <v>45.100000739097595</v>
      </c>
      <c r="U1100" s="5">
        <v>0</v>
      </c>
      <c r="V1100" s="5">
        <v>12.982600122334063</v>
      </c>
      <c r="W1100" s="5">
        <v>58.082600861431658</v>
      </c>
      <c r="X1100" s="6">
        <f>+Excel_519CONDOR[[#This Row],[Ptos.Total]]-Excel_519CONDOR[[#This Row],[Ptos.PO]]</f>
        <v>-95.233644138568351</v>
      </c>
      <c r="Y1100" s="6">
        <v>153.31624500000001</v>
      </c>
      <c r="Z1100" s="6">
        <v>153.31624500000001</v>
      </c>
      <c r="AA1100" s="5">
        <f>+Excel_519CONDOR[[#This Row],[Ptos.Total]]-Excel_519CONDOR[[#This Row],[Ptos.Nilo]]</f>
        <v>-95.233644138568351</v>
      </c>
      <c r="AB1100"/>
      <c r="AC1100"/>
      <c r="AD1100"/>
      <c r="AE1100"/>
      <c r="AF1100"/>
      <c r="AG1100"/>
      <c r="AH1100"/>
      <c r="AI1100"/>
    </row>
    <row r="1101" spans="1:35" x14ac:dyDescent="0.25">
      <c r="A1101" t="s">
        <v>391</v>
      </c>
      <c r="B1101" t="s">
        <v>79</v>
      </c>
      <c r="C1101" t="s">
        <v>392</v>
      </c>
      <c r="D1101" t="s">
        <v>1228</v>
      </c>
      <c r="E1101">
        <v>2016794</v>
      </c>
      <c r="F1101" t="s">
        <v>164</v>
      </c>
      <c r="G1101" t="s">
        <v>22</v>
      </c>
      <c r="H1101" t="s">
        <v>23</v>
      </c>
      <c r="I1101" s="1">
        <v>44777</v>
      </c>
      <c r="J1101" s="1">
        <v>45229</v>
      </c>
      <c r="K1101" s="11">
        <f>+Excel_519CONDOR[[#This Row],[Fx.r]]</f>
        <v>45229</v>
      </c>
      <c r="L1101" s="1">
        <v>45744</v>
      </c>
      <c r="M1101" s="1"/>
      <c r="N1101" s="1">
        <v>45835</v>
      </c>
      <c r="O1101" s="1">
        <v>45849</v>
      </c>
      <c r="P1101" s="1" t="s">
        <v>24</v>
      </c>
      <c r="Q1101" t="s">
        <v>24</v>
      </c>
      <c r="R1101" t="s">
        <v>25</v>
      </c>
      <c r="S1101" t="s">
        <v>3676</v>
      </c>
      <c r="T1101" s="5">
        <v>0</v>
      </c>
      <c r="U1101" s="5">
        <v>0</v>
      </c>
      <c r="V1101" s="5">
        <v>0</v>
      </c>
      <c r="W1101" s="5">
        <v>0</v>
      </c>
      <c r="X1101" s="6">
        <f>+Excel_519CONDOR[[#This Row],[Ptos.Total]]-Excel_519CONDOR[[#This Row],[Ptos.PO]]</f>
        <v>-151.84950999999998</v>
      </c>
      <c r="Y1101" s="6">
        <v>151.84950999999998</v>
      </c>
      <c r="Z1101" s="6">
        <v>151.84951000000004</v>
      </c>
      <c r="AA1101" s="5">
        <f>+Excel_519CONDOR[[#This Row],[Ptos.Total]]-Excel_519CONDOR[[#This Row],[Ptos.Nilo]]</f>
        <v>-151.84951000000004</v>
      </c>
      <c r="AB1101"/>
      <c r="AC1101"/>
      <c r="AD1101"/>
      <c r="AE1101"/>
      <c r="AF1101"/>
      <c r="AG1101"/>
      <c r="AH1101"/>
      <c r="AI1101"/>
    </row>
    <row r="1102" spans="1:35" x14ac:dyDescent="0.25">
      <c r="A1102" t="s">
        <v>391</v>
      </c>
      <c r="B1102" t="s">
        <v>79</v>
      </c>
      <c r="C1102" t="s">
        <v>392</v>
      </c>
      <c r="D1102" t="s">
        <v>1229</v>
      </c>
      <c r="E1102">
        <v>2016779</v>
      </c>
      <c r="F1102" t="s">
        <v>60</v>
      </c>
      <c r="G1102" t="s">
        <v>22</v>
      </c>
      <c r="H1102" t="s">
        <v>23</v>
      </c>
      <c r="I1102" s="1">
        <v>44777</v>
      </c>
      <c r="J1102" s="1">
        <v>45232</v>
      </c>
      <c r="K1102" s="11">
        <f>+Excel_519CONDOR[[#This Row],[Fx.r]]</f>
        <v>45232</v>
      </c>
      <c r="L1102" s="1">
        <v>45447</v>
      </c>
      <c r="M1102" s="1"/>
      <c r="N1102" s="1">
        <v>45869</v>
      </c>
      <c r="O1102" s="1">
        <v>45876</v>
      </c>
      <c r="P1102" s="1" t="s">
        <v>24</v>
      </c>
      <c r="Q1102" t="s">
        <v>24</v>
      </c>
      <c r="R1102" t="s">
        <v>25</v>
      </c>
      <c r="S1102" t="s">
        <v>3642</v>
      </c>
      <c r="T1102" s="5">
        <v>118.21000117063522</v>
      </c>
      <c r="U1102" s="5">
        <v>0</v>
      </c>
      <c r="V1102" s="5">
        <v>18.121299729765212</v>
      </c>
      <c r="W1102" s="5">
        <v>136.33130090040044</v>
      </c>
      <c r="X1102" s="6">
        <f>+Excel_519CONDOR[[#This Row],[Ptos.Total]]-Excel_519CONDOR[[#This Row],[Ptos.PO]]</f>
        <v>-126.21932509959959</v>
      </c>
      <c r="Y1102" s="6">
        <v>262.55062600000002</v>
      </c>
      <c r="Z1102" s="6">
        <v>262.55062599999997</v>
      </c>
      <c r="AA1102" s="5">
        <f>+Excel_519CONDOR[[#This Row],[Ptos.Total]]-Excel_519CONDOR[[#This Row],[Ptos.Nilo]]</f>
        <v>-126.21932509959953</v>
      </c>
      <c r="AB1102"/>
      <c r="AC1102"/>
      <c r="AD1102"/>
      <c r="AE1102"/>
      <c r="AF1102"/>
      <c r="AG1102"/>
      <c r="AH1102"/>
      <c r="AI1102"/>
    </row>
    <row r="1103" spans="1:35" x14ac:dyDescent="0.25">
      <c r="A1103" t="s">
        <v>391</v>
      </c>
      <c r="B1103" t="s">
        <v>436</v>
      </c>
      <c r="C1103" t="s">
        <v>392</v>
      </c>
      <c r="D1103" t="s">
        <v>1230</v>
      </c>
      <c r="E1103">
        <v>8388657</v>
      </c>
      <c r="F1103" t="s">
        <v>115</v>
      </c>
      <c r="G1103" t="s">
        <v>22</v>
      </c>
      <c r="H1103" t="s">
        <v>23</v>
      </c>
      <c r="I1103" s="1"/>
      <c r="J1103" s="1">
        <v>44818</v>
      </c>
      <c r="K1103" s="11">
        <f>+Excel_519CONDOR[[#This Row],[Fx.r]]</f>
        <v>44818</v>
      </c>
      <c r="L1103" s="1">
        <v>44818</v>
      </c>
      <c r="M1103" s="1"/>
      <c r="N1103" s="1">
        <v>44858</v>
      </c>
      <c r="O1103" s="1">
        <v>44880</v>
      </c>
      <c r="P1103" s="1" t="s">
        <v>24</v>
      </c>
      <c r="Q1103" t="s">
        <v>24</v>
      </c>
      <c r="R1103" t="s">
        <v>25</v>
      </c>
      <c r="S1103" t="s">
        <v>3631</v>
      </c>
      <c r="T1103" s="5">
        <v>37.483900427818298</v>
      </c>
      <c r="U1103" s="5">
        <v>0</v>
      </c>
      <c r="V1103" s="5">
        <v>6</v>
      </c>
      <c r="W1103" s="5">
        <v>43.483900427818298</v>
      </c>
      <c r="X1103" s="6">
        <f>+Excel_519CONDOR[[#This Row],[Ptos.Total]]-Excel_519CONDOR[[#This Row],[Ptos.PO]]</f>
        <v>2.5624740778183011</v>
      </c>
      <c r="Y1103" s="6">
        <v>40.921426349999997</v>
      </c>
      <c r="Z1103" s="6">
        <v>40.921361999999988</v>
      </c>
      <c r="AA1103" s="5">
        <f>+Excel_519CONDOR[[#This Row],[Ptos.Total]]-Excel_519CONDOR[[#This Row],[Ptos.Nilo]]</f>
        <v>2.5625384278183105</v>
      </c>
      <c r="AB1103"/>
      <c r="AC1103"/>
      <c r="AD1103"/>
      <c r="AE1103"/>
      <c r="AF1103"/>
      <c r="AG1103"/>
      <c r="AH1103"/>
      <c r="AI1103"/>
    </row>
    <row r="1104" spans="1:35" x14ac:dyDescent="0.25">
      <c r="A1104" t="s">
        <v>391</v>
      </c>
      <c r="B1104" t="s">
        <v>436</v>
      </c>
      <c r="C1104" t="s">
        <v>392</v>
      </c>
      <c r="D1104" t="s">
        <v>1231</v>
      </c>
      <c r="E1104">
        <v>8388948</v>
      </c>
      <c r="F1104" t="s">
        <v>858</v>
      </c>
      <c r="G1104" t="s">
        <v>70</v>
      </c>
      <c r="H1104" t="s">
        <v>71</v>
      </c>
      <c r="I1104" s="1"/>
      <c r="J1104" s="1">
        <v>44818</v>
      </c>
      <c r="K1104" s="11">
        <f>+Excel_519CONDOR[[#This Row],[Fx.r]]</f>
        <v>44818</v>
      </c>
      <c r="M1104" s="1"/>
      <c r="O1104" s="1"/>
      <c r="P1104" s="1" t="s">
        <v>24</v>
      </c>
      <c r="Q1104" t="s">
        <v>24</v>
      </c>
      <c r="R1104" t="s">
        <v>25</v>
      </c>
      <c r="S1104" t="s">
        <v>3631</v>
      </c>
      <c r="T1104" s="5">
        <v>79.901601016521454</v>
      </c>
      <c r="U1104" s="5">
        <v>0</v>
      </c>
      <c r="V1104" s="5">
        <v>6</v>
      </c>
      <c r="W1104" s="5">
        <v>85.901601016521454</v>
      </c>
      <c r="X1104" s="6">
        <f>+Excel_519CONDOR[[#This Row],[Ptos.Total]]-Excel_519CONDOR[[#This Row],[Ptos.PO]]</f>
        <v>51.389601016521453</v>
      </c>
      <c r="Y1104" s="6">
        <v>34.512</v>
      </c>
      <c r="Z1104" s="6">
        <v>0</v>
      </c>
      <c r="AA1104" s="5">
        <f>+Excel_519CONDOR[[#This Row],[Ptos.Total]]-Excel_519CONDOR[[#This Row],[Ptos.Nilo]]</f>
        <v>85.901601016521454</v>
      </c>
      <c r="AB1104"/>
      <c r="AC1104"/>
      <c r="AD1104"/>
      <c r="AE1104"/>
      <c r="AF1104"/>
      <c r="AG1104"/>
      <c r="AH1104"/>
      <c r="AI1104"/>
    </row>
    <row r="1105" spans="1:35" x14ac:dyDescent="0.25">
      <c r="A1105" t="s">
        <v>391</v>
      </c>
      <c r="B1105" t="s">
        <v>436</v>
      </c>
      <c r="C1105" t="s">
        <v>392</v>
      </c>
      <c r="D1105" t="s">
        <v>1232</v>
      </c>
      <c r="E1105">
        <v>8388414</v>
      </c>
      <c r="F1105" t="s">
        <v>115</v>
      </c>
      <c r="G1105" t="s">
        <v>22</v>
      </c>
      <c r="H1105" t="s">
        <v>23</v>
      </c>
      <c r="I1105" s="1"/>
      <c r="J1105" s="1">
        <v>44818</v>
      </c>
      <c r="K1105" s="11">
        <f>+Excel_519CONDOR[[#This Row],[Fx.r]]</f>
        <v>44818</v>
      </c>
      <c r="L1105" s="1">
        <v>44819</v>
      </c>
      <c r="M1105" s="1"/>
      <c r="N1105" s="1">
        <v>44882</v>
      </c>
      <c r="O1105" s="1">
        <v>44894</v>
      </c>
      <c r="P1105" s="1" t="s">
        <v>24</v>
      </c>
      <c r="Q1105" t="s">
        <v>24</v>
      </c>
      <c r="R1105" t="s">
        <v>24</v>
      </c>
      <c r="S1105" t="s">
        <v>3631</v>
      </c>
      <c r="T1105" s="5">
        <v>20.483499765396118</v>
      </c>
      <c r="U1105" s="5">
        <v>0</v>
      </c>
      <c r="V1105" s="5">
        <v>6</v>
      </c>
      <c r="W1105" s="5">
        <v>26.483499765396118</v>
      </c>
      <c r="X1105" s="6">
        <f>+Excel_519CONDOR[[#This Row],[Ptos.Total]]-Excel_519CONDOR[[#This Row],[Ptos.PO]]</f>
        <v>-4.4962222346038807</v>
      </c>
      <c r="Y1105" s="6">
        <v>30.979721999999999</v>
      </c>
      <c r="Z1105" s="6">
        <v>30.979721999999999</v>
      </c>
      <c r="AA1105" s="5">
        <f>+Excel_519CONDOR[[#This Row],[Ptos.Total]]-Excel_519CONDOR[[#This Row],[Ptos.Nilo]]</f>
        <v>-4.4962222346038807</v>
      </c>
      <c r="AB1105"/>
      <c r="AC1105"/>
      <c r="AD1105"/>
      <c r="AE1105"/>
      <c r="AF1105"/>
      <c r="AG1105"/>
      <c r="AH1105"/>
      <c r="AI1105"/>
    </row>
    <row r="1106" spans="1:35" x14ac:dyDescent="0.25">
      <c r="A1106" t="s">
        <v>391</v>
      </c>
      <c r="B1106" t="s">
        <v>436</v>
      </c>
      <c r="C1106" t="s">
        <v>392</v>
      </c>
      <c r="D1106" t="s">
        <v>1233</v>
      </c>
      <c r="E1106">
        <v>8386469</v>
      </c>
      <c r="F1106" t="s">
        <v>115</v>
      </c>
      <c r="G1106" t="s">
        <v>22</v>
      </c>
      <c r="H1106" t="s">
        <v>23</v>
      </c>
      <c r="I1106" s="1"/>
      <c r="J1106" s="1">
        <v>44819</v>
      </c>
      <c r="K1106" s="11">
        <f>+Excel_519CONDOR[[#This Row],[Fx.r]]</f>
        <v>44819</v>
      </c>
      <c r="L1106" s="1">
        <v>44820</v>
      </c>
      <c r="M1106" s="1"/>
      <c r="N1106" s="1">
        <v>44824</v>
      </c>
      <c r="O1106" s="1">
        <v>44851</v>
      </c>
      <c r="P1106" s="1" t="s">
        <v>25</v>
      </c>
      <c r="Q1106" t="s">
        <v>25</v>
      </c>
      <c r="R1106" t="s">
        <v>24</v>
      </c>
      <c r="S1106" t="s">
        <v>3646</v>
      </c>
      <c r="T1106" s="5">
        <v>36.099900484085083</v>
      </c>
      <c r="U1106" s="5">
        <v>0</v>
      </c>
      <c r="V1106" s="5">
        <v>6</v>
      </c>
      <c r="W1106" s="5">
        <v>42.099900484085083</v>
      </c>
      <c r="X1106" s="6">
        <f>+Excel_519CONDOR[[#This Row],[Ptos.Total]]-Excel_519CONDOR[[#This Row],[Ptos.PO]]</f>
        <v>18.369823484085082</v>
      </c>
      <c r="Y1106" s="6">
        <v>23.730077000000001</v>
      </c>
      <c r="Z1106" s="6">
        <v>23.730076999999998</v>
      </c>
      <c r="AA1106" s="5">
        <f>+Excel_519CONDOR[[#This Row],[Ptos.Total]]-Excel_519CONDOR[[#This Row],[Ptos.Nilo]]</f>
        <v>18.369823484085085</v>
      </c>
      <c r="AB1106"/>
      <c r="AC1106"/>
      <c r="AD1106"/>
      <c r="AE1106"/>
      <c r="AF1106"/>
      <c r="AG1106"/>
      <c r="AH1106"/>
      <c r="AI1106"/>
    </row>
    <row r="1107" spans="1:35" x14ac:dyDescent="0.25">
      <c r="A1107" t="s">
        <v>391</v>
      </c>
      <c r="B1107" t="s">
        <v>436</v>
      </c>
      <c r="C1107" t="s">
        <v>392</v>
      </c>
      <c r="D1107" t="s">
        <v>1234</v>
      </c>
      <c r="E1107">
        <v>8387433</v>
      </c>
      <c r="F1107" t="s">
        <v>115</v>
      </c>
      <c r="G1107" t="s">
        <v>22</v>
      </c>
      <c r="H1107" t="s">
        <v>23</v>
      </c>
      <c r="I1107" s="1"/>
      <c r="J1107" s="1">
        <v>44818</v>
      </c>
      <c r="K1107" s="11">
        <f>+Excel_519CONDOR[[#This Row],[Fx.r]]</f>
        <v>44818</v>
      </c>
      <c r="L1107" s="1">
        <v>44818</v>
      </c>
      <c r="M1107" s="1"/>
      <c r="N1107" s="1">
        <v>44827</v>
      </c>
      <c r="O1107" s="1">
        <v>44852</v>
      </c>
      <c r="P1107" s="1" t="s">
        <v>25</v>
      </c>
      <c r="Q1107" t="s">
        <v>25</v>
      </c>
      <c r="R1107" t="s">
        <v>24</v>
      </c>
      <c r="S1107" t="s">
        <v>3648</v>
      </c>
      <c r="T1107" s="5">
        <v>29.784099638462067</v>
      </c>
      <c r="U1107" s="5">
        <v>0</v>
      </c>
      <c r="V1107" s="5">
        <v>6</v>
      </c>
      <c r="W1107" s="5">
        <v>35.784099638462067</v>
      </c>
      <c r="X1107" s="6">
        <f>+Excel_519CONDOR[[#This Row],[Ptos.Total]]-Excel_519CONDOR[[#This Row],[Ptos.PO]]</f>
        <v>-7.1682623615379342</v>
      </c>
      <c r="Y1107" s="6">
        <v>42.952362000000001</v>
      </c>
      <c r="Z1107" s="6">
        <v>42.952361999999987</v>
      </c>
      <c r="AA1107" s="5">
        <f>+Excel_519CONDOR[[#This Row],[Ptos.Total]]-Excel_519CONDOR[[#This Row],[Ptos.Nilo]]</f>
        <v>-7.16826236153792</v>
      </c>
      <c r="AB1107"/>
      <c r="AC1107"/>
      <c r="AD1107"/>
      <c r="AE1107"/>
      <c r="AF1107"/>
      <c r="AG1107"/>
      <c r="AH1107"/>
      <c r="AI1107"/>
    </row>
    <row r="1108" spans="1:35" x14ac:dyDescent="0.25">
      <c r="A1108" t="s">
        <v>391</v>
      </c>
      <c r="B1108" t="s">
        <v>1006</v>
      </c>
      <c r="C1108" t="s">
        <v>1235</v>
      </c>
      <c r="D1108" t="s">
        <v>1236</v>
      </c>
      <c r="E1108">
        <v>8389534</v>
      </c>
      <c r="F1108" t="s">
        <v>83</v>
      </c>
      <c r="G1108" t="s">
        <v>22</v>
      </c>
      <c r="H1108" t="s">
        <v>23</v>
      </c>
      <c r="I1108" s="1">
        <v>44820</v>
      </c>
      <c r="J1108" s="1">
        <v>44820</v>
      </c>
      <c r="K1108" s="11">
        <f>+Excel_519CONDOR[[#This Row],[Fx.r]]</f>
        <v>44820</v>
      </c>
      <c r="L1108" s="1">
        <v>44831</v>
      </c>
      <c r="M1108" s="1"/>
      <c r="N1108" s="1">
        <v>45174</v>
      </c>
      <c r="O1108" s="1">
        <v>45190</v>
      </c>
      <c r="P1108" s="1" t="s">
        <v>24</v>
      </c>
      <c r="Q1108" t="s">
        <v>25</v>
      </c>
      <c r="R1108" t="s">
        <v>24</v>
      </c>
      <c r="S1108" t="s">
        <v>3679</v>
      </c>
      <c r="T1108" s="5">
        <v>270.30339884757996</v>
      </c>
      <c r="U1108" s="5">
        <v>0</v>
      </c>
      <c r="V1108" s="5">
        <v>30.263019188456724</v>
      </c>
      <c r="W1108" s="5">
        <v>300.56641803603668</v>
      </c>
      <c r="X1108" s="6">
        <f>+Excel_519CONDOR[[#This Row],[Ptos.Total]]-Excel_519CONDOR[[#This Row],[Ptos.PO]]</f>
        <v>2.1801230360366617</v>
      </c>
      <c r="Y1108" s="6">
        <v>298.38629500000002</v>
      </c>
      <c r="Z1108" s="6">
        <v>298.38629500000002</v>
      </c>
      <c r="AA1108" s="5">
        <f>+Excel_519CONDOR[[#This Row],[Ptos.Total]]-Excel_519CONDOR[[#This Row],[Ptos.Nilo]]</f>
        <v>2.1801230360366617</v>
      </c>
      <c r="AB1108"/>
      <c r="AC1108"/>
      <c r="AD1108"/>
      <c r="AE1108"/>
      <c r="AF1108"/>
      <c r="AG1108"/>
      <c r="AH1108"/>
      <c r="AI1108"/>
    </row>
    <row r="1109" spans="1:35" x14ac:dyDescent="0.25">
      <c r="A1109" t="s">
        <v>391</v>
      </c>
      <c r="B1109" t="s">
        <v>1006</v>
      </c>
      <c r="C1109" t="s">
        <v>1235</v>
      </c>
      <c r="D1109" t="s">
        <v>1237</v>
      </c>
      <c r="E1109">
        <v>8389536</v>
      </c>
      <c r="F1109" t="s">
        <v>83</v>
      </c>
      <c r="G1109" t="s">
        <v>22</v>
      </c>
      <c r="H1109" t="s">
        <v>23</v>
      </c>
      <c r="I1109" s="1">
        <v>44820</v>
      </c>
      <c r="J1109" s="1">
        <v>44820</v>
      </c>
      <c r="K1109" s="11">
        <f>+Excel_519CONDOR[[#This Row],[Fx.r]]</f>
        <v>44820</v>
      </c>
      <c r="L1109" s="1">
        <v>44831</v>
      </c>
      <c r="M1109" s="1"/>
      <c r="N1109" s="1">
        <v>44970</v>
      </c>
      <c r="O1109" s="1">
        <v>44988</v>
      </c>
      <c r="P1109" s="1" t="s">
        <v>24</v>
      </c>
      <c r="Q1109" t="s">
        <v>25</v>
      </c>
      <c r="R1109" t="s">
        <v>24</v>
      </c>
      <c r="S1109" t="s">
        <v>3680</v>
      </c>
      <c r="T1109" s="5">
        <v>34.291399888694286</v>
      </c>
      <c r="U1109" s="5">
        <v>0</v>
      </c>
      <c r="V1109" s="5">
        <v>12.352124699158594</v>
      </c>
      <c r="W1109" s="5">
        <v>46.64352458785288</v>
      </c>
      <c r="X1109" s="6">
        <f>+Excel_519CONDOR[[#This Row],[Ptos.Total]]-Excel_519CONDOR[[#This Row],[Ptos.PO]]</f>
        <v>11.055312587852882</v>
      </c>
      <c r="Y1109" s="6">
        <v>35.588211999999999</v>
      </c>
      <c r="Z1109" s="6">
        <v>35.588211999999992</v>
      </c>
      <c r="AA1109" s="5">
        <f>+Excel_519CONDOR[[#This Row],[Ptos.Total]]-Excel_519CONDOR[[#This Row],[Ptos.Nilo]]</f>
        <v>11.055312587852889</v>
      </c>
      <c r="AB1109"/>
      <c r="AC1109"/>
      <c r="AD1109"/>
      <c r="AE1109"/>
      <c r="AF1109"/>
      <c r="AG1109"/>
      <c r="AH1109"/>
      <c r="AI1109"/>
    </row>
    <row r="1110" spans="1:35" x14ac:dyDescent="0.25">
      <c r="A1110" t="s">
        <v>391</v>
      </c>
      <c r="B1110" t="s">
        <v>79</v>
      </c>
      <c r="C1110" t="s">
        <v>392</v>
      </c>
      <c r="D1110" t="s">
        <v>1238</v>
      </c>
      <c r="E1110">
        <v>2016756</v>
      </c>
      <c r="F1110" t="s">
        <v>121</v>
      </c>
      <c r="G1110" t="s">
        <v>22</v>
      </c>
      <c r="H1110" t="s">
        <v>23</v>
      </c>
      <c r="I1110" s="1">
        <v>44777</v>
      </c>
      <c r="J1110" s="1">
        <v>44820</v>
      </c>
      <c r="K1110" s="11">
        <f>+Excel_519CONDOR[[#This Row],[Fx.r]]</f>
        <v>44820</v>
      </c>
      <c r="L1110" s="1">
        <v>45205</v>
      </c>
      <c r="M1110" s="1"/>
      <c r="N1110" s="1">
        <v>45412</v>
      </c>
      <c r="O1110" s="1">
        <v>45421</v>
      </c>
      <c r="P1110" s="1" t="s">
        <v>24</v>
      </c>
      <c r="Q1110" t="s">
        <v>24</v>
      </c>
      <c r="R1110" t="s">
        <v>25</v>
      </c>
      <c r="S1110" t="s">
        <v>3635</v>
      </c>
      <c r="T1110" s="5">
        <v>203.9099994301796</v>
      </c>
      <c r="U1110" s="5">
        <v>8.4399997591972351</v>
      </c>
      <c r="V1110" s="5">
        <v>24.284799805623294</v>
      </c>
      <c r="W1110" s="5">
        <v>236.63479899500012</v>
      </c>
      <c r="X1110" s="6">
        <f>+Excel_519CONDOR[[#This Row],[Ptos.Total]]-Excel_519CONDOR[[#This Row],[Ptos.PO]]</f>
        <v>53.41550133500013</v>
      </c>
      <c r="Y1110" s="6">
        <v>183.21929766</v>
      </c>
      <c r="Z1110" s="6">
        <v>183.21935200000001</v>
      </c>
      <c r="AA1110" s="5">
        <f>+Excel_519CONDOR[[#This Row],[Ptos.Total]]-Excel_519CONDOR[[#This Row],[Ptos.Nilo]]</f>
        <v>53.41544699500011</v>
      </c>
      <c r="AB1110"/>
      <c r="AC1110"/>
      <c r="AD1110"/>
      <c r="AE1110"/>
      <c r="AF1110"/>
      <c r="AG1110"/>
      <c r="AH1110"/>
      <c r="AI1110"/>
    </row>
    <row r="1111" spans="1:35" x14ac:dyDescent="0.25">
      <c r="A1111" t="s">
        <v>391</v>
      </c>
      <c r="B1111" t="s">
        <v>79</v>
      </c>
      <c r="C1111" t="s">
        <v>392</v>
      </c>
      <c r="D1111" t="s">
        <v>1239</v>
      </c>
      <c r="E1111">
        <v>2016763</v>
      </c>
      <c r="F1111" t="s">
        <v>121</v>
      </c>
      <c r="G1111" t="s">
        <v>22</v>
      </c>
      <c r="H1111" t="s">
        <v>23</v>
      </c>
      <c r="I1111" s="1">
        <v>44782</v>
      </c>
      <c r="J1111" s="1">
        <v>44820</v>
      </c>
      <c r="K1111" s="11">
        <f>+Excel_519CONDOR[[#This Row],[Fx.r]]</f>
        <v>44820</v>
      </c>
      <c r="L1111" s="1">
        <v>44837</v>
      </c>
      <c r="M1111" s="1"/>
      <c r="N1111" s="1">
        <v>45485</v>
      </c>
      <c r="O1111" s="1">
        <v>45496</v>
      </c>
      <c r="P1111" s="1" t="s">
        <v>24</v>
      </c>
      <c r="Q1111" t="s">
        <v>24</v>
      </c>
      <c r="R1111" t="s">
        <v>25</v>
      </c>
      <c r="S1111" t="s">
        <v>3631</v>
      </c>
      <c r="T1111" s="5">
        <v>11.000000029802322</v>
      </c>
      <c r="U1111" s="5">
        <v>0</v>
      </c>
      <c r="V1111" s="5">
        <v>10.573200170847773</v>
      </c>
      <c r="W1111" s="5">
        <v>21.573200200650096</v>
      </c>
      <c r="X1111" s="6">
        <f>+Excel_519CONDOR[[#This Row],[Ptos.Total]]-Excel_519CONDOR[[#This Row],[Ptos.PO]]</f>
        <v>-11.908742799349898</v>
      </c>
      <c r="Y1111" s="6">
        <v>33.481942999999994</v>
      </c>
      <c r="Z1111" s="6">
        <v>33.481943000000001</v>
      </c>
      <c r="AA1111" s="5">
        <f>+Excel_519CONDOR[[#This Row],[Ptos.Total]]-Excel_519CONDOR[[#This Row],[Ptos.Nilo]]</f>
        <v>-11.908742799349906</v>
      </c>
      <c r="AB1111"/>
      <c r="AC1111"/>
      <c r="AD1111"/>
      <c r="AE1111"/>
      <c r="AF1111"/>
      <c r="AG1111"/>
      <c r="AH1111"/>
      <c r="AI1111"/>
    </row>
    <row r="1112" spans="1:35" x14ac:dyDescent="0.25">
      <c r="A1112" t="s">
        <v>391</v>
      </c>
      <c r="B1112" t="s">
        <v>79</v>
      </c>
      <c r="C1112" t="s">
        <v>392</v>
      </c>
      <c r="D1112" t="s">
        <v>1240</v>
      </c>
      <c r="E1112">
        <v>2029564</v>
      </c>
      <c r="F1112" t="s">
        <v>32</v>
      </c>
      <c r="G1112" t="s">
        <v>29</v>
      </c>
      <c r="H1112" t="s">
        <v>30</v>
      </c>
      <c r="I1112" s="1">
        <v>44818</v>
      </c>
      <c r="J1112" s="1">
        <v>45126</v>
      </c>
      <c r="K1112" s="11">
        <f>+Excel_519CONDOR[[#This Row],[Fx.r]]</f>
        <v>45126</v>
      </c>
      <c r="L1112" s="1">
        <v>45481</v>
      </c>
      <c r="M1112" s="1"/>
      <c r="N1112" s="1">
        <v>45646</v>
      </c>
      <c r="O1112" s="1">
        <v>45674</v>
      </c>
      <c r="P1112" s="1" t="s">
        <v>24</v>
      </c>
      <c r="Q1112" t="s">
        <v>24</v>
      </c>
      <c r="R1112" t="s">
        <v>25</v>
      </c>
      <c r="S1112" t="s">
        <v>3641</v>
      </c>
      <c r="T1112" s="5">
        <v>122.15000077337027</v>
      </c>
      <c r="U1112" s="5">
        <v>0</v>
      </c>
      <c r="V1112" s="5">
        <v>18.568600211100275</v>
      </c>
      <c r="W1112" s="5">
        <v>140.71860098447053</v>
      </c>
      <c r="X1112" s="6">
        <f>+Excel_519CONDOR[[#This Row],[Ptos.Total]]-Excel_519CONDOR[[#This Row],[Ptos.PO]]</f>
        <v>-243.66212701552945</v>
      </c>
      <c r="Y1112" s="6">
        <v>384.38072799999998</v>
      </c>
      <c r="Z1112" s="6">
        <v>384.38072799999998</v>
      </c>
      <c r="AA1112" s="5">
        <f>+Excel_519CONDOR[[#This Row],[Ptos.Total]]-Excel_519CONDOR[[#This Row],[Ptos.Nilo]]</f>
        <v>-243.66212701552945</v>
      </c>
      <c r="AB1112"/>
      <c r="AC1112"/>
      <c r="AD1112"/>
      <c r="AE1112"/>
      <c r="AF1112"/>
      <c r="AG1112"/>
      <c r="AH1112"/>
      <c r="AI1112"/>
    </row>
    <row r="1113" spans="1:35" x14ac:dyDescent="0.25">
      <c r="A1113" t="s">
        <v>391</v>
      </c>
      <c r="B1113" t="s">
        <v>79</v>
      </c>
      <c r="C1113" t="s">
        <v>392</v>
      </c>
      <c r="D1113" t="s">
        <v>1241</v>
      </c>
      <c r="E1113">
        <v>2030268</v>
      </c>
      <c r="F1113" t="s">
        <v>121</v>
      </c>
      <c r="G1113" t="s">
        <v>22</v>
      </c>
      <c r="H1113" t="s">
        <v>23</v>
      </c>
      <c r="I1113" s="1">
        <v>44820</v>
      </c>
      <c r="J1113" s="1">
        <v>45148</v>
      </c>
      <c r="K1113" s="11">
        <f>+Excel_519CONDOR[[#This Row],[Fx.r]]</f>
        <v>45148</v>
      </c>
      <c r="L1113" s="1">
        <v>45468</v>
      </c>
      <c r="M1113" s="1"/>
      <c r="N1113" s="1">
        <v>45496</v>
      </c>
      <c r="O1113" s="1">
        <v>45518</v>
      </c>
      <c r="P1113" s="1" t="s">
        <v>24</v>
      </c>
      <c r="Q1113" t="s">
        <v>24</v>
      </c>
      <c r="R1113" t="s">
        <v>25</v>
      </c>
      <c r="S1113" t="s">
        <v>3635</v>
      </c>
      <c r="T1113" s="5">
        <v>40.989999867975712</v>
      </c>
      <c r="U1113" s="5">
        <v>0</v>
      </c>
      <c r="V1113" s="5">
        <v>12.641000055201353</v>
      </c>
      <c r="W1113" s="5">
        <v>53.630999923177065</v>
      </c>
      <c r="X1113" s="6">
        <f>+Excel_519CONDOR[[#This Row],[Ptos.Total]]-Excel_519CONDOR[[#This Row],[Ptos.PO]]</f>
        <v>-21.330913076822945</v>
      </c>
      <c r="Y1113" s="6">
        <v>74.96191300000001</v>
      </c>
      <c r="Z1113" s="6">
        <v>74.961912999999996</v>
      </c>
      <c r="AA1113" s="5">
        <f>+Excel_519CONDOR[[#This Row],[Ptos.Total]]-Excel_519CONDOR[[#This Row],[Ptos.Nilo]]</f>
        <v>-21.330913076822931</v>
      </c>
      <c r="AB1113"/>
      <c r="AC1113"/>
      <c r="AD1113"/>
      <c r="AE1113"/>
      <c r="AF1113"/>
      <c r="AG1113"/>
      <c r="AH1113"/>
      <c r="AI1113"/>
    </row>
    <row r="1114" spans="1:35" x14ac:dyDescent="0.25">
      <c r="A1114" t="s">
        <v>391</v>
      </c>
      <c r="B1114" t="s">
        <v>436</v>
      </c>
      <c r="C1114" t="s">
        <v>392</v>
      </c>
      <c r="D1114" t="s">
        <v>1242</v>
      </c>
      <c r="E1114">
        <v>8388422</v>
      </c>
      <c r="F1114" t="s">
        <v>115</v>
      </c>
      <c r="G1114" t="s">
        <v>22</v>
      </c>
      <c r="H1114" t="s">
        <v>23</v>
      </c>
      <c r="I1114" s="1"/>
      <c r="J1114" s="1">
        <v>44818</v>
      </c>
      <c r="K1114" s="11">
        <f>+Excel_519CONDOR[[#This Row],[Fx.r]]</f>
        <v>44818</v>
      </c>
      <c r="L1114" s="1">
        <v>44874</v>
      </c>
      <c r="M1114" s="1"/>
      <c r="N1114" s="1">
        <v>44894</v>
      </c>
      <c r="O1114" s="1">
        <v>44911</v>
      </c>
      <c r="P1114" s="1" t="s">
        <v>24</v>
      </c>
      <c r="Q1114" t="s">
        <v>25</v>
      </c>
      <c r="R1114" t="s">
        <v>24</v>
      </c>
      <c r="S1114" t="s">
        <v>3643</v>
      </c>
      <c r="T1114" s="5">
        <v>19.672600269317627</v>
      </c>
      <c r="U1114" s="5">
        <v>0</v>
      </c>
      <c r="V1114" s="5">
        <v>6</v>
      </c>
      <c r="W1114" s="5">
        <v>25.672600269317627</v>
      </c>
      <c r="X1114" s="6">
        <f>+Excel_519CONDOR[[#This Row],[Ptos.Total]]-Excel_519CONDOR[[#This Row],[Ptos.PO]]</f>
        <v>9.609788269317626</v>
      </c>
      <c r="Y1114" s="6">
        <v>16.062812000000001</v>
      </c>
      <c r="Z1114" s="6">
        <v>16.062812000000001</v>
      </c>
      <c r="AA1114" s="5">
        <f>+Excel_519CONDOR[[#This Row],[Ptos.Total]]-Excel_519CONDOR[[#This Row],[Ptos.Nilo]]</f>
        <v>9.609788269317626</v>
      </c>
      <c r="AB1114"/>
      <c r="AC1114"/>
      <c r="AD1114"/>
      <c r="AE1114"/>
      <c r="AF1114"/>
      <c r="AG1114"/>
      <c r="AH1114"/>
      <c r="AI1114"/>
    </row>
    <row r="1115" spans="1:35" x14ac:dyDescent="0.25">
      <c r="A1115" t="s">
        <v>391</v>
      </c>
      <c r="B1115" t="s">
        <v>436</v>
      </c>
      <c r="C1115" t="s">
        <v>392</v>
      </c>
      <c r="D1115" t="s">
        <v>1243</v>
      </c>
      <c r="E1115">
        <v>8390375</v>
      </c>
      <c r="F1115" t="s">
        <v>115</v>
      </c>
      <c r="G1115" t="s">
        <v>22</v>
      </c>
      <c r="H1115" t="s">
        <v>23</v>
      </c>
      <c r="I1115" s="1"/>
      <c r="J1115" s="1">
        <v>44823</v>
      </c>
      <c r="K1115" s="11">
        <f>+Excel_519CONDOR[[#This Row],[Fx.r]]</f>
        <v>44823</v>
      </c>
      <c r="L1115" s="1">
        <v>44824</v>
      </c>
      <c r="M1115" s="1"/>
      <c r="N1115" s="1">
        <v>44827</v>
      </c>
      <c r="O1115" s="1">
        <v>44851</v>
      </c>
      <c r="P1115" s="1" t="s">
        <v>24</v>
      </c>
      <c r="Q1115" t="s">
        <v>25</v>
      </c>
      <c r="R1115" t="s">
        <v>24</v>
      </c>
      <c r="S1115" t="s">
        <v>3648</v>
      </c>
      <c r="T1115" s="5">
        <v>44.014100968837738</v>
      </c>
      <c r="U1115" s="5">
        <v>0</v>
      </c>
      <c r="V1115" s="5">
        <v>6</v>
      </c>
      <c r="W1115" s="5">
        <v>50.014100968837738</v>
      </c>
      <c r="X1115" s="6">
        <f>+Excel_519CONDOR[[#This Row],[Ptos.Total]]-Excel_519CONDOR[[#This Row],[Ptos.PO]]</f>
        <v>-14.322848031162266</v>
      </c>
      <c r="Y1115" s="6">
        <v>64.336949000000004</v>
      </c>
      <c r="Z1115" s="6">
        <v>64.33694899999999</v>
      </c>
      <c r="AA1115" s="5">
        <f>+Excel_519CONDOR[[#This Row],[Ptos.Total]]-Excel_519CONDOR[[#This Row],[Ptos.Nilo]]</f>
        <v>-14.322848031162252</v>
      </c>
      <c r="AB1115"/>
      <c r="AC1115"/>
      <c r="AD1115"/>
      <c r="AE1115"/>
      <c r="AF1115"/>
      <c r="AG1115"/>
      <c r="AH1115"/>
      <c r="AI1115"/>
    </row>
    <row r="1116" spans="1:35" x14ac:dyDescent="0.25">
      <c r="A1116" t="s">
        <v>391</v>
      </c>
      <c r="B1116" t="s">
        <v>436</v>
      </c>
      <c r="C1116" t="s">
        <v>392</v>
      </c>
      <c r="D1116" t="s">
        <v>1244</v>
      </c>
      <c r="E1116">
        <v>8388979</v>
      </c>
      <c r="F1116" t="s">
        <v>115</v>
      </c>
      <c r="G1116" t="s">
        <v>22</v>
      </c>
      <c r="H1116" t="s">
        <v>23</v>
      </c>
      <c r="I1116" s="1"/>
      <c r="J1116" s="1">
        <v>44823</v>
      </c>
      <c r="K1116" s="11">
        <f>+Excel_519CONDOR[[#This Row],[Fx.r]]</f>
        <v>44823</v>
      </c>
      <c r="L1116" s="1">
        <v>44823</v>
      </c>
      <c r="M1116" s="1"/>
      <c r="N1116" s="1">
        <v>44826</v>
      </c>
      <c r="O1116" s="1">
        <v>44847</v>
      </c>
      <c r="P1116" s="1" t="s">
        <v>24</v>
      </c>
      <c r="Q1116" t="s">
        <v>25</v>
      </c>
      <c r="R1116" t="s">
        <v>24</v>
      </c>
      <c r="S1116" t="s">
        <v>3646</v>
      </c>
      <c r="T1116" s="5">
        <v>7.5736000239849091</v>
      </c>
      <c r="U1116" s="5">
        <v>0</v>
      </c>
      <c r="V1116" s="5">
        <v>6</v>
      </c>
      <c r="W1116" s="5">
        <v>13.573600023984909</v>
      </c>
      <c r="X1116" s="6">
        <f>+Excel_519CONDOR[[#This Row],[Ptos.Total]]-Excel_519CONDOR[[#This Row],[Ptos.PO]]</f>
        <v>-1.5430699760150919</v>
      </c>
      <c r="Y1116" s="6">
        <v>15.116670000000001</v>
      </c>
      <c r="Z1116" s="6">
        <v>15.116670000000001</v>
      </c>
      <c r="AA1116" s="5">
        <f>+Excel_519CONDOR[[#This Row],[Ptos.Total]]-Excel_519CONDOR[[#This Row],[Ptos.Nilo]]</f>
        <v>-1.5430699760150919</v>
      </c>
      <c r="AB1116"/>
      <c r="AC1116"/>
      <c r="AD1116"/>
      <c r="AE1116"/>
      <c r="AF1116"/>
      <c r="AG1116"/>
      <c r="AH1116"/>
      <c r="AI1116"/>
    </row>
    <row r="1117" spans="1:35" x14ac:dyDescent="0.25">
      <c r="A1117" t="s">
        <v>391</v>
      </c>
      <c r="B1117" t="s">
        <v>79</v>
      </c>
      <c r="C1117" t="s">
        <v>392</v>
      </c>
      <c r="D1117" t="s">
        <v>1245</v>
      </c>
      <c r="E1117">
        <v>2031918</v>
      </c>
      <c r="F1117" t="s">
        <v>32</v>
      </c>
      <c r="G1117" t="s">
        <v>29</v>
      </c>
      <c r="H1117" t="s">
        <v>30</v>
      </c>
      <c r="I1117" s="1">
        <v>44825</v>
      </c>
      <c r="J1117" s="1">
        <v>45131</v>
      </c>
      <c r="K1117" s="11">
        <f>+Excel_519CONDOR[[#This Row],[Fx.r]]</f>
        <v>45131</v>
      </c>
      <c r="L1117" s="1">
        <v>45565</v>
      </c>
      <c r="M1117" s="1"/>
      <c r="N1117" s="1">
        <v>45644</v>
      </c>
      <c r="O1117" s="1">
        <v>45673</v>
      </c>
      <c r="P1117" s="1" t="s">
        <v>24</v>
      </c>
      <c r="Q1117" t="s">
        <v>24</v>
      </c>
      <c r="R1117" t="s">
        <v>25</v>
      </c>
      <c r="S1117" t="s">
        <v>3641</v>
      </c>
      <c r="T1117" s="5">
        <v>163.78999957442284</v>
      </c>
      <c r="U1117" s="5">
        <v>0</v>
      </c>
      <c r="V1117" s="5">
        <v>21.575099396219116</v>
      </c>
      <c r="W1117" s="5">
        <v>185.36509897064195</v>
      </c>
      <c r="X1117" s="6">
        <f>+Excel_519CONDOR[[#This Row],[Ptos.Total]]-Excel_519CONDOR[[#This Row],[Ptos.PO]]</f>
        <v>-28.793503029358106</v>
      </c>
      <c r="Y1117" s="6">
        <v>214.15860200000006</v>
      </c>
      <c r="Z1117" s="6">
        <v>214.15860200000003</v>
      </c>
      <c r="AA1117" s="5">
        <f>+Excel_519CONDOR[[#This Row],[Ptos.Total]]-Excel_519CONDOR[[#This Row],[Ptos.Nilo]]</f>
        <v>-28.793503029358078</v>
      </c>
      <c r="AB1117"/>
      <c r="AC1117"/>
      <c r="AD1117"/>
      <c r="AE1117"/>
      <c r="AF1117"/>
      <c r="AG1117"/>
      <c r="AH1117"/>
      <c r="AI1117"/>
    </row>
    <row r="1118" spans="1:35" x14ac:dyDescent="0.25">
      <c r="A1118" t="s">
        <v>391</v>
      </c>
      <c r="B1118" t="s">
        <v>79</v>
      </c>
      <c r="C1118" t="s">
        <v>392</v>
      </c>
      <c r="D1118" t="s">
        <v>1246</v>
      </c>
      <c r="E1118">
        <v>2015216</v>
      </c>
      <c r="F1118" t="s">
        <v>262</v>
      </c>
      <c r="G1118" t="s">
        <v>29</v>
      </c>
      <c r="H1118" t="s">
        <v>30</v>
      </c>
      <c r="I1118" s="1">
        <v>44785</v>
      </c>
      <c r="J1118" s="1">
        <v>45931</v>
      </c>
      <c r="K1118" s="11">
        <f>+Excel_519CONDOR[[#This Row],[Fx.r]]</f>
        <v>45931</v>
      </c>
      <c r="L1118" s="1">
        <v>45665</v>
      </c>
      <c r="M1118" s="1"/>
      <c r="N1118" s="1">
        <v>45987</v>
      </c>
      <c r="O1118" s="1">
        <v>46002</v>
      </c>
      <c r="P1118" s="1" t="s">
        <v>24</v>
      </c>
      <c r="Q1118" t="s">
        <v>24</v>
      </c>
      <c r="R1118" t="s">
        <v>25</v>
      </c>
      <c r="S1118" t="s">
        <v>3637</v>
      </c>
      <c r="T1118" s="5">
        <v>693.87999529391527</v>
      </c>
      <c r="U1118" s="5">
        <v>197.36999416351318</v>
      </c>
      <c r="V1118" s="5">
        <v>63.496098747191581</v>
      </c>
      <c r="W1118" s="5">
        <v>954.74608820462004</v>
      </c>
      <c r="X1118" s="6">
        <f>+Excel_519CONDOR[[#This Row],[Ptos.Total]]-Excel_519CONDOR[[#This Row],[Ptos.PO]]</f>
        <v>516.72123320462003</v>
      </c>
      <c r="Y1118" s="6">
        <v>438.024855</v>
      </c>
      <c r="Z1118" s="6">
        <v>438.024855</v>
      </c>
      <c r="AA1118" s="5">
        <f>+Excel_519CONDOR[[#This Row],[Ptos.Total]]-Excel_519CONDOR[[#This Row],[Ptos.Nilo]]</f>
        <v>516.72123320462003</v>
      </c>
      <c r="AB1118"/>
      <c r="AC1118"/>
      <c r="AD1118"/>
      <c r="AE1118"/>
      <c r="AF1118"/>
      <c r="AG1118"/>
      <c r="AH1118"/>
      <c r="AI1118"/>
    </row>
    <row r="1119" spans="1:35" x14ac:dyDescent="0.25">
      <c r="A1119" t="s">
        <v>391</v>
      </c>
      <c r="B1119" t="s">
        <v>79</v>
      </c>
      <c r="C1119" t="s">
        <v>392</v>
      </c>
      <c r="D1119" t="s">
        <v>1247</v>
      </c>
      <c r="E1119">
        <v>2016749</v>
      </c>
      <c r="F1119" t="s">
        <v>164</v>
      </c>
      <c r="G1119" t="s">
        <v>22</v>
      </c>
      <c r="H1119" t="s">
        <v>23</v>
      </c>
      <c r="I1119" s="1">
        <v>44777</v>
      </c>
      <c r="J1119" s="1">
        <v>44825</v>
      </c>
      <c r="K1119" s="11">
        <f>+Excel_519CONDOR[[#This Row],[Fx.r]]</f>
        <v>44825</v>
      </c>
      <c r="L1119" s="1">
        <v>45700</v>
      </c>
      <c r="M1119" s="1"/>
      <c r="N1119" s="1">
        <v>45852</v>
      </c>
      <c r="O1119" s="1">
        <v>45866</v>
      </c>
      <c r="P1119" s="1" t="s">
        <v>24</v>
      </c>
      <c r="Q1119" t="s">
        <v>24</v>
      </c>
      <c r="R1119" t="s">
        <v>25</v>
      </c>
      <c r="S1119" t="s">
        <v>3681</v>
      </c>
      <c r="T1119" s="5">
        <v>239.35999912023544</v>
      </c>
      <c r="U1119" s="5">
        <v>0.69999998807907104</v>
      </c>
      <c r="V1119" s="5">
        <v>25.138799572911864</v>
      </c>
      <c r="W1119" s="5">
        <v>265.19879868122638</v>
      </c>
      <c r="X1119" s="6">
        <f>+Excel_519CONDOR[[#This Row],[Ptos.Total]]-Excel_519CONDOR[[#This Row],[Ptos.PO]]</f>
        <v>14.221749681226385</v>
      </c>
      <c r="Y1119" s="6">
        <v>250.97704899999999</v>
      </c>
      <c r="Z1119" s="6">
        <v>250.97704900000005</v>
      </c>
      <c r="AA1119" s="5">
        <f>+Excel_519CONDOR[[#This Row],[Ptos.Total]]-Excel_519CONDOR[[#This Row],[Ptos.Nilo]]</f>
        <v>14.221749681226328</v>
      </c>
      <c r="AB1119"/>
      <c r="AC1119"/>
      <c r="AD1119"/>
      <c r="AE1119"/>
      <c r="AF1119"/>
      <c r="AG1119"/>
      <c r="AH1119"/>
      <c r="AI1119"/>
    </row>
    <row r="1120" spans="1:35" x14ac:dyDescent="0.25">
      <c r="A1120" t="s">
        <v>391</v>
      </c>
      <c r="B1120" t="s">
        <v>79</v>
      </c>
      <c r="C1120" t="s">
        <v>392</v>
      </c>
      <c r="D1120" t="s">
        <v>1248</v>
      </c>
      <c r="E1120">
        <v>2016758</v>
      </c>
      <c r="F1120" t="s">
        <v>1249</v>
      </c>
      <c r="G1120" t="s">
        <v>29</v>
      </c>
      <c r="H1120" t="s">
        <v>30</v>
      </c>
      <c r="I1120" s="1">
        <v>44777</v>
      </c>
      <c r="J1120" s="1">
        <v>44826</v>
      </c>
      <c r="K1120" s="11">
        <f>+Excel_519CONDOR[[#This Row],[Fx.r]]</f>
        <v>44826</v>
      </c>
      <c r="L1120" s="1">
        <v>45631</v>
      </c>
      <c r="M1120" s="1"/>
      <c r="N1120" s="1">
        <v>45961</v>
      </c>
      <c r="O1120" s="1">
        <v>45986</v>
      </c>
      <c r="P1120" s="1" t="s">
        <v>24</v>
      </c>
      <c r="Q1120" t="s">
        <v>24</v>
      </c>
      <c r="R1120" t="s">
        <v>3682</v>
      </c>
      <c r="S1120" t="s">
        <v>3641</v>
      </c>
      <c r="T1120" s="5">
        <v>424.44999878853559</v>
      </c>
      <c r="U1120" s="5">
        <v>15.479999542236328</v>
      </c>
      <c r="V1120" s="5">
        <v>44.040498901296417</v>
      </c>
      <c r="W1120" s="5">
        <v>483.97049723206834</v>
      </c>
      <c r="X1120" s="6">
        <f>+Excel_519CONDOR[[#This Row],[Ptos.Total]]-Excel_519CONDOR[[#This Row],[Ptos.PO]]</f>
        <v>278.68382023206834</v>
      </c>
      <c r="Y1120" s="6">
        <v>205.28667700000003</v>
      </c>
      <c r="Z1120" s="6">
        <v>205.28667700000003</v>
      </c>
      <c r="AA1120" s="5">
        <f>+Excel_519CONDOR[[#This Row],[Ptos.Total]]-Excel_519CONDOR[[#This Row],[Ptos.Nilo]]</f>
        <v>278.68382023206834</v>
      </c>
      <c r="AB1120"/>
      <c r="AC1120"/>
      <c r="AD1120"/>
      <c r="AE1120"/>
      <c r="AF1120"/>
      <c r="AG1120"/>
      <c r="AH1120"/>
      <c r="AI1120"/>
    </row>
    <row r="1121" spans="1:35" x14ac:dyDescent="0.25">
      <c r="A1121" t="s">
        <v>391</v>
      </c>
      <c r="B1121" t="s">
        <v>79</v>
      </c>
      <c r="C1121" t="s">
        <v>392</v>
      </c>
      <c r="D1121" t="s">
        <v>1250</v>
      </c>
      <c r="E1121">
        <v>2016795</v>
      </c>
      <c r="F1121" t="s">
        <v>28</v>
      </c>
      <c r="G1121" t="s">
        <v>29</v>
      </c>
      <c r="H1121" t="s">
        <v>30</v>
      </c>
      <c r="I1121" s="1">
        <v>44782</v>
      </c>
      <c r="J1121" s="1">
        <v>44826</v>
      </c>
      <c r="K1121" s="11">
        <f>+Excel_519CONDOR[[#This Row],[Fx.r]]</f>
        <v>44826</v>
      </c>
      <c r="L1121" s="1">
        <v>45355</v>
      </c>
      <c r="M1121" s="1"/>
      <c r="N1121" s="1">
        <v>45698</v>
      </c>
      <c r="O1121" s="1">
        <v>45721</v>
      </c>
      <c r="P1121" s="1" t="s">
        <v>24</v>
      </c>
      <c r="Q1121" t="s">
        <v>24</v>
      </c>
      <c r="R1121" t="s">
        <v>25</v>
      </c>
      <c r="S1121" t="s">
        <v>3678</v>
      </c>
      <c r="T1121" s="5">
        <v>1165.7499963529408</v>
      </c>
      <c r="U1121" s="5">
        <v>174.14999485015869</v>
      </c>
      <c r="V1121" s="5">
        <v>94.884297508501277</v>
      </c>
      <c r="W1121" s="5">
        <v>1434.7842887116008</v>
      </c>
      <c r="X1121" s="6">
        <f>+Excel_519CONDOR[[#This Row],[Ptos.Total]]-Excel_519CONDOR[[#This Row],[Ptos.PO]]</f>
        <v>-211.69447228839954</v>
      </c>
      <c r="Y1121" s="6">
        <v>1646.4787610000003</v>
      </c>
      <c r="Z1121" s="6">
        <v>1646.4787610000001</v>
      </c>
      <c r="AA1121" s="5">
        <f>+Excel_519CONDOR[[#This Row],[Ptos.Total]]-Excel_519CONDOR[[#This Row],[Ptos.Nilo]]</f>
        <v>-211.69447228839931</v>
      </c>
      <c r="AB1121"/>
      <c r="AC1121"/>
      <c r="AD1121"/>
      <c r="AE1121"/>
      <c r="AF1121"/>
      <c r="AG1121"/>
      <c r="AH1121"/>
      <c r="AI1121"/>
    </row>
    <row r="1122" spans="1:35" x14ac:dyDescent="0.25">
      <c r="A1122" t="s">
        <v>391</v>
      </c>
      <c r="B1122" t="s">
        <v>79</v>
      </c>
      <c r="C1122" t="s">
        <v>392</v>
      </c>
      <c r="D1122" t="s">
        <v>1251</v>
      </c>
      <c r="E1122">
        <v>2019770</v>
      </c>
      <c r="F1122" t="s">
        <v>121</v>
      </c>
      <c r="G1122" t="s">
        <v>22</v>
      </c>
      <c r="H1122" t="s">
        <v>23</v>
      </c>
      <c r="I1122" s="1">
        <v>44785</v>
      </c>
      <c r="J1122" s="1">
        <v>44832</v>
      </c>
      <c r="K1122" s="11">
        <f>+Excel_519CONDOR[[#This Row],[Fx.r]]</f>
        <v>44832</v>
      </c>
      <c r="L1122" s="1">
        <v>45355</v>
      </c>
      <c r="M1122" s="1"/>
      <c r="N1122" s="1">
        <v>45471</v>
      </c>
      <c r="O1122" s="1">
        <v>45499</v>
      </c>
      <c r="P1122" s="1" t="s">
        <v>24</v>
      </c>
      <c r="Q1122" t="s">
        <v>24</v>
      </c>
      <c r="R1122" t="s">
        <v>25</v>
      </c>
      <c r="S1122" t="s">
        <v>3637</v>
      </c>
      <c r="T1122" s="5">
        <v>138.68999924510717</v>
      </c>
      <c r="U1122" s="5">
        <v>39.399998843669891</v>
      </c>
      <c r="V1122" s="5">
        <v>19.595499525915841</v>
      </c>
      <c r="W1122" s="5">
        <v>197.68549761469291</v>
      </c>
      <c r="X1122" s="6">
        <f>+Excel_519CONDOR[[#This Row],[Ptos.Total]]-Excel_519CONDOR[[#This Row],[Ptos.PO]]</f>
        <v>32.458327614692934</v>
      </c>
      <c r="Y1122" s="6">
        <v>165.22716999999997</v>
      </c>
      <c r="Z1122" s="6">
        <v>165.22717</v>
      </c>
      <c r="AA1122" s="5">
        <f>+Excel_519CONDOR[[#This Row],[Ptos.Total]]-Excel_519CONDOR[[#This Row],[Ptos.Nilo]]</f>
        <v>32.458327614692905</v>
      </c>
      <c r="AB1122"/>
      <c r="AC1122"/>
      <c r="AD1122"/>
      <c r="AE1122"/>
      <c r="AF1122"/>
      <c r="AG1122"/>
      <c r="AH1122"/>
      <c r="AI1122"/>
    </row>
    <row r="1123" spans="1:35" x14ac:dyDescent="0.25">
      <c r="A1123" t="s">
        <v>391</v>
      </c>
      <c r="B1123" t="s">
        <v>79</v>
      </c>
      <c r="C1123" t="s">
        <v>392</v>
      </c>
      <c r="D1123" t="s">
        <v>1252</v>
      </c>
      <c r="E1123">
        <v>2031908</v>
      </c>
      <c r="F1123" t="s">
        <v>267</v>
      </c>
      <c r="G1123" t="s">
        <v>36</v>
      </c>
      <c r="H1123" t="s">
        <v>42</v>
      </c>
      <c r="I1123" s="1">
        <v>44825</v>
      </c>
      <c r="J1123" s="1">
        <v>45126</v>
      </c>
      <c r="K1123" s="11">
        <f>+Excel_519CONDOR[[#This Row],[Fx.r]]</f>
        <v>45126</v>
      </c>
      <c r="L1123" s="1">
        <v>45700</v>
      </c>
      <c r="M1123" s="1">
        <v>45940</v>
      </c>
      <c r="O1123" s="1"/>
      <c r="P1123" s="1" t="s">
        <v>24</v>
      </c>
      <c r="Q1123" t="s">
        <v>24</v>
      </c>
      <c r="R1123" t="s">
        <v>25</v>
      </c>
      <c r="S1123" t="s">
        <v>25</v>
      </c>
      <c r="T1123" s="5">
        <v>359.76000010222197</v>
      </c>
      <c r="U1123" s="5">
        <v>0</v>
      </c>
      <c r="V1123" s="5">
        <v>38.828299615942683</v>
      </c>
      <c r="W1123" s="5">
        <v>398.58829971816465</v>
      </c>
      <c r="X1123" s="6">
        <f>+Excel_519CONDOR[[#This Row],[Ptos.Total]]-Excel_519CONDOR[[#This Row],[Ptos.PO]]</f>
        <v>50.828299718164658</v>
      </c>
      <c r="Y1123" s="6">
        <v>347.76</v>
      </c>
      <c r="Z1123" s="6">
        <v>347.76</v>
      </c>
      <c r="AA1123" s="5">
        <f>+Excel_519CONDOR[[#This Row],[Ptos.Total]]-Excel_519CONDOR[[#This Row],[Ptos.Nilo]]</f>
        <v>50.828299718164658</v>
      </c>
      <c r="AB1123"/>
      <c r="AC1123"/>
      <c r="AD1123"/>
      <c r="AE1123"/>
      <c r="AF1123"/>
      <c r="AG1123"/>
      <c r="AH1123"/>
      <c r="AI1123"/>
    </row>
    <row r="1124" spans="1:35" x14ac:dyDescent="0.25">
      <c r="A1124" t="s">
        <v>391</v>
      </c>
      <c r="B1124" t="s">
        <v>79</v>
      </c>
      <c r="C1124" t="s">
        <v>392</v>
      </c>
      <c r="D1124" t="s">
        <v>1253</v>
      </c>
      <c r="E1124">
        <v>2031919</v>
      </c>
      <c r="F1124" t="s">
        <v>1254</v>
      </c>
      <c r="G1124" t="s">
        <v>22</v>
      </c>
      <c r="H1124" t="s">
        <v>23</v>
      </c>
      <c r="I1124" s="1">
        <v>44825</v>
      </c>
      <c r="J1124" s="1">
        <v>45286</v>
      </c>
      <c r="K1124" s="11">
        <f>+Excel_519CONDOR[[#This Row],[Fx.r]]</f>
        <v>45286</v>
      </c>
      <c r="L1124" s="1">
        <v>45254</v>
      </c>
      <c r="M1124" s="1"/>
      <c r="N1124" s="1">
        <v>45535</v>
      </c>
      <c r="O1124" s="1">
        <v>45551</v>
      </c>
      <c r="P1124" s="1" t="s">
        <v>24</v>
      </c>
      <c r="Q1124" t="s">
        <v>24</v>
      </c>
      <c r="R1124" t="s">
        <v>25</v>
      </c>
      <c r="S1124" t="s">
        <v>3641</v>
      </c>
      <c r="T1124" s="5">
        <v>208.9700001180172</v>
      </c>
      <c r="U1124" s="5">
        <v>0</v>
      </c>
      <c r="V1124" s="5">
        <v>24.22459976424426</v>
      </c>
      <c r="W1124" s="5">
        <v>233.19459988226146</v>
      </c>
      <c r="X1124" s="6">
        <f>+Excel_519CONDOR[[#This Row],[Ptos.Total]]-Excel_519CONDOR[[#This Row],[Ptos.PO]]</f>
        <v>-79.091984117738605</v>
      </c>
      <c r="Y1124" s="6">
        <v>312.28658400000006</v>
      </c>
      <c r="Z1124" s="6">
        <v>312.28658399999995</v>
      </c>
      <c r="AA1124" s="5">
        <f>+Excel_519CONDOR[[#This Row],[Ptos.Total]]-Excel_519CONDOR[[#This Row],[Ptos.Nilo]]</f>
        <v>-79.091984117738491</v>
      </c>
      <c r="AB1124"/>
      <c r="AC1124"/>
      <c r="AD1124"/>
      <c r="AE1124"/>
      <c r="AF1124"/>
      <c r="AG1124"/>
      <c r="AH1124"/>
      <c r="AI1124"/>
    </row>
    <row r="1125" spans="1:35" x14ac:dyDescent="0.25">
      <c r="A1125" t="s">
        <v>391</v>
      </c>
      <c r="B1125" t="s">
        <v>79</v>
      </c>
      <c r="C1125" t="s">
        <v>392</v>
      </c>
      <c r="D1125" t="s">
        <v>1255</v>
      </c>
      <c r="E1125">
        <v>2031920</v>
      </c>
      <c r="F1125" t="s">
        <v>118</v>
      </c>
      <c r="G1125" t="s">
        <v>22</v>
      </c>
      <c r="H1125" t="s">
        <v>23</v>
      </c>
      <c r="I1125" s="1">
        <v>45084</v>
      </c>
      <c r="J1125" s="1">
        <v>45196</v>
      </c>
      <c r="K1125" s="11">
        <f>+Excel_519CONDOR[[#This Row],[Fx.r]]</f>
        <v>45196</v>
      </c>
      <c r="L1125" s="1">
        <v>45414</v>
      </c>
      <c r="M1125" s="1"/>
      <c r="N1125" s="1">
        <v>45555</v>
      </c>
      <c r="O1125" s="1">
        <v>45574</v>
      </c>
      <c r="P1125" s="1" t="s">
        <v>24</v>
      </c>
      <c r="Q1125" t="s">
        <v>24</v>
      </c>
      <c r="R1125" t="s">
        <v>25</v>
      </c>
      <c r="S1125" t="s">
        <v>3643</v>
      </c>
      <c r="T1125" s="5">
        <v>70.209999427199364</v>
      </c>
      <c r="U1125" s="5">
        <v>12.309999644756317</v>
      </c>
      <c r="V1125" s="5">
        <v>14.752199997331203</v>
      </c>
      <c r="W1125" s="5">
        <v>97.272199069286884</v>
      </c>
      <c r="X1125" s="6">
        <f>+Excel_519CONDOR[[#This Row],[Ptos.Total]]-Excel_519CONDOR[[#This Row],[Ptos.PO]]</f>
        <v>-4.5939499307131229</v>
      </c>
      <c r="Y1125" s="6">
        <v>101.86614900000001</v>
      </c>
      <c r="Z1125" s="6">
        <v>101.86614899999999</v>
      </c>
      <c r="AA1125" s="5">
        <f>+Excel_519CONDOR[[#This Row],[Ptos.Total]]-Excel_519CONDOR[[#This Row],[Ptos.Nilo]]</f>
        <v>-4.5939499307131086</v>
      </c>
      <c r="AB1125"/>
      <c r="AC1125"/>
      <c r="AD1125"/>
      <c r="AE1125"/>
      <c r="AF1125"/>
      <c r="AG1125"/>
      <c r="AH1125"/>
      <c r="AI1125"/>
    </row>
    <row r="1126" spans="1:35" x14ac:dyDescent="0.25">
      <c r="A1126" t="s">
        <v>391</v>
      </c>
      <c r="B1126" t="s">
        <v>79</v>
      </c>
      <c r="C1126" t="s">
        <v>392</v>
      </c>
      <c r="D1126" t="s">
        <v>1256</v>
      </c>
      <c r="E1126">
        <v>8391996</v>
      </c>
      <c r="F1126" t="s">
        <v>1257</v>
      </c>
      <c r="G1126" t="s">
        <v>36</v>
      </c>
      <c r="H1126" t="s">
        <v>37</v>
      </c>
      <c r="I1126" s="1">
        <v>45303</v>
      </c>
      <c r="J1126" s="1">
        <v>45289</v>
      </c>
      <c r="K1126" s="11">
        <f>+Excel_519CONDOR[[#This Row],[Fx.r]]</f>
        <v>45289</v>
      </c>
      <c r="L1126" s="1">
        <v>45159</v>
      </c>
      <c r="M1126" s="1">
        <v>45937</v>
      </c>
      <c r="O1126" s="1"/>
      <c r="P1126" s="1" t="s">
        <v>24</v>
      </c>
      <c r="Q1126" t="s">
        <v>24</v>
      </c>
      <c r="R1126" t="s">
        <v>25</v>
      </c>
      <c r="S1126" t="s">
        <v>25</v>
      </c>
      <c r="T1126" s="5">
        <v>65.553298860788345</v>
      </c>
      <c r="U1126" s="5">
        <v>0</v>
      </c>
      <c r="V1126" s="5">
        <v>25.963958504778873</v>
      </c>
      <c r="W1126" s="5">
        <v>91.517257365567218</v>
      </c>
      <c r="X1126" s="6">
        <f>+Excel_519CONDOR[[#This Row],[Ptos.Total]]-Excel_519CONDOR[[#This Row],[Ptos.PO]]</f>
        <v>76.193617365567221</v>
      </c>
      <c r="Y1126" s="6">
        <v>15.323639999999999</v>
      </c>
      <c r="Z1126" s="6">
        <v>15.323639999999999</v>
      </c>
      <c r="AA1126" s="5">
        <f>+Excel_519CONDOR[[#This Row],[Ptos.Total]]-Excel_519CONDOR[[#This Row],[Ptos.Nilo]]</f>
        <v>76.193617365567221</v>
      </c>
      <c r="AB1126"/>
      <c r="AC1126"/>
      <c r="AD1126"/>
      <c r="AE1126"/>
      <c r="AF1126"/>
      <c r="AG1126"/>
      <c r="AH1126"/>
      <c r="AI1126"/>
    </row>
    <row r="1127" spans="1:35" x14ac:dyDescent="0.25">
      <c r="A1127" t="s">
        <v>391</v>
      </c>
      <c r="B1127" t="s">
        <v>436</v>
      </c>
      <c r="C1127" t="s">
        <v>392</v>
      </c>
      <c r="D1127" t="s">
        <v>1258</v>
      </c>
      <c r="E1127">
        <v>8392074</v>
      </c>
      <c r="F1127" t="s">
        <v>115</v>
      </c>
      <c r="G1127" t="s">
        <v>22</v>
      </c>
      <c r="H1127" t="s">
        <v>23</v>
      </c>
      <c r="I1127" s="1"/>
      <c r="J1127" s="1">
        <v>44827</v>
      </c>
      <c r="K1127" s="11">
        <f>+Excel_519CONDOR[[#This Row],[Fx.r]]</f>
        <v>44827</v>
      </c>
      <c r="L1127" s="1">
        <v>44830</v>
      </c>
      <c r="M1127" s="1"/>
      <c r="N1127" s="1">
        <v>44837</v>
      </c>
      <c r="O1127" s="1">
        <v>44859</v>
      </c>
      <c r="P1127" s="1" t="s">
        <v>25</v>
      </c>
      <c r="Q1127" t="s">
        <v>25</v>
      </c>
      <c r="R1127" t="s">
        <v>24</v>
      </c>
      <c r="S1127" t="s">
        <v>3632</v>
      </c>
      <c r="T1127" s="5">
        <v>59.931300938129425</v>
      </c>
      <c r="U1127" s="5">
        <v>0</v>
      </c>
      <c r="V1127" s="5">
        <v>6</v>
      </c>
      <c r="W1127" s="5">
        <v>65.931300938129425</v>
      </c>
      <c r="X1127" s="6">
        <f>+Excel_519CONDOR[[#This Row],[Ptos.Total]]-Excel_519CONDOR[[#This Row],[Ptos.PO]]</f>
        <v>-4.0907950618705797</v>
      </c>
      <c r="Y1127" s="6">
        <v>70.022096000000005</v>
      </c>
      <c r="Z1127" s="6">
        <v>70.022095999999991</v>
      </c>
      <c r="AA1127" s="5">
        <f>+Excel_519CONDOR[[#This Row],[Ptos.Total]]-Excel_519CONDOR[[#This Row],[Ptos.Nilo]]</f>
        <v>-4.0907950618705655</v>
      </c>
      <c r="AB1127"/>
      <c r="AC1127"/>
      <c r="AD1127"/>
      <c r="AE1127"/>
      <c r="AF1127"/>
      <c r="AG1127"/>
      <c r="AH1127"/>
      <c r="AI1127"/>
    </row>
    <row r="1128" spans="1:35" x14ac:dyDescent="0.25">
      <c r="A1128" t="s">
        <v>391</v>
      </c>
      <c r="B1128" t="s">
        <v>436</v>
      </c>
      <c r="C1128" t="s">
        <v>392</v>
      </c>
      <c r="D1128" t="s">
        <v>1259</v>
      </c>
      <c r="E1128">
        <v>8392075</v>
      </c>
      <c r="F1128" t="s">
        <v>115</v>
      </c>
      <c r="G1128" t="s">
        <v>22</v>
      </c>
      <c r="H1128" t="s">
        <v>23</v>
      </c>
      <c r="I1128" s="1"/>
      <c r="J1128" s="1">
        <v>44827</v>
      </c>
      <c r="K1128" s="11">
        <f>+Excel_519CONDOR[[#This Row],[Fx.r]]</f>
        <v>44827</v>
      </c>
      <c r="L1128" s="1">
        <v>44830</v>
      </c>
      <c r="M1128" s="1"/>
      <c r="N1128" s="1">
        <v>44839</v>
      </c>
      <c r="O1128" s="1">
        <v>44865</v>
      </c>
      <c r="P1128" s="1" t="s">
        <v>24</v>
      </c>
      <c r="Q1128" t="s">
        <v>25</v>
      </c>
      <c r="R1128" t="s">
        <v>24</v>
      </c>
      <c r="S1128" t="s">
        <v>3632</v>
      </c>
      <c r="T1128" s="5">
        <v>15.616600006818771</v>
      </c>
      <c r="U1128" s="5">
        <v>0</v>
      </c>
      <c r="V1128" s="5">
        <v>6</v>
      </c>
      <c r="W1128" s="5">
        <v>21.616600006818771</v>
      </c>
      <c r="X1128" s="6">
        <f>+Excel_519CONDOR[[#This Row],[Ptos.Total]]-Excel_519CONDOR[[#This Row],[Ptos.PO]]</f>
        <v>-3.1058909931812266</v>
      </c>
      <c r="Y1128" s="6">
        <v>24.722490999999998</v>
      </c>
      <c r="Z1128" s="6">
        <v>24.722491000000002</v>
      </c>
      <c r="AA1128" s="5">
        <f>+Excel_519CONDOR[[#This Row],[Ptos.Total]]-Excel_519CONDOR[[#This Row],[Ptos.Nilo]]</f>
        <v>-3.1058909931812302</v>
      </c>
      <c r="AB1128"/>
      <c r="AC1128"/>
      <c r="AD1128"/>
      <c r="AE1128"/>
      <c r="AF1128"/>
      <c r="AG1128"/>
      <c r="AH1128"/>
      <c r="AI1128"/>
    </row>
    <row r="1129" spans="1:35" x14ac:dyDescent="0.25">
      <c r="A1129" t="s">
        <v>391</v>
      </c>
      <c r="B1129" t="s">
        <v>436</v>
      </c>
      <c r="C1129" t="s">
        <v>392</v>
      </c>
      <c r="D1129" t="s">
        <v>1260</v>
      </c>
      <c r="E1129">
        <v>8391069</v>
      </c>
      <c r="F1129" t="s">
        <v>115</v>
      </c>
      <c r="G1129" t="s">
        <v>22</v>
      </c>
      <c r="H1129" t="s">
        <v>23</v>
      </c>
      <c r="I1129" s="1"/>
      <c r="J1129" s="1">
        <v>44825</v>
      </c>
      <c r="K1129" s="11">
        <f>+Excel_519CONDOR[[#This Row],[Fx.r]]</f>
        <v>44825</v>
      </c>
      <c r="L1129" s="1">
        <v>44950</v>
      </c>
      <c r="M1129" s="1"/>
      <c r="N1129" s="1">
        <v>44964</v>
      </c>
      <c r="O1129" s="1">
        <v>44979</v>
      </c>
      <c r="P1129" s="1" t="s">
        <v>25</v>
      </c>
      <c r="Q1129" t="s">
        <v>25</v>
      </c>
      <c r="R1129" t="s">
        <v>24</v>
      </c>
      <c r="S1129" t="s">
        <v>3636</v>
      </c>
      <c r="T1129" s="5">
        <v>12.036300182342529</v>
      </c>
      <c r="U1129" s="5">
        <v>0</v>
      </c>
      <c r="V1129" s="5">
        <v>6</v>
      </c>
      <c r="W1129" s="5">
        <v>18.036300182342529</v>
      </c>
      <c r="X1129" s="6">
        <f>+Excel_519CONDOR[[#This Row],[Ptos.Total]]-Excel_519CONDOR[[#This Row],[Ptos.PO]]</f>
        <v>1.9734881823425283</v>
      </c>
      <c r="Y1129" s="6">
        <v>16.062812000000001</v>
      </c>
      <c r="Z1129" s="6">
        <v>16.062812000000001</v>
      </c>
      <c r="AA1129" s="5">
        <f>+Excel_519CONDOR[[#This Row],[Ptos.Total]]-Excel_519CONDOR[[#This Row],[Ptos.Nilo]]</f>
        <v>1.9734881823425283</v>
      </c>
      <c r="AB1129"/>
      <c r="AC1129"/>
      <c r="AD1129"/>
      <c r="AE1129"/>
      <c r="AF1129"/>
      <c r="AG1129"/>
      <c r="AH1129"/>
      <c r="AI1129"/>
    </row>
    <row r="1130" spans="1:35" x14ac:dyDescent="0.25">
      <c r="A1130" t="s">
        <v>391</v>
      </c>
      <c r="B1130" t="s">
        <v>436</v>
      </c>
      <c r="C1130" t="s">
        <v>392</v>
      </c>
      <c r="D1130" t="s">
        <v>1261</v>
      </c>
      <c r="E1130">
        <v>8392716</v>
      </c>
      <c r="F1130" t="s">
        <v>512</v>
      </c>
      <c r="G1130" t="s">
        <v>22</v>
      </c>
      <c r="H1130" t="s">
        <v>23</v>
      </c>
      <c r="I1130" s="1"/>
      <c r="J1130" s="1">
        <v>44832</v>
      </c>
      <c r="K1130" s="11">
        <f>+Excel_519CONDOR[[#This Row],[Fx.r]]</f>
        <v>44832</v>
      </c>
      <c r="L1130" s="1">
        <v>44832</v>
      </c>
      <c r="M1130" s="1"/>
      <c r="N1130" s="1">
        <v>44916</v>
      </c>
      <c r="O1130" s="1">
        <v>44930</v>
      </c>
      <c r="P1130" s="1" t="s">
        <v>24</v>
      </c>
      <c r="Q1130" t="s">
        <v>25</v>
      </c>
      <c r="R1130" t="s">
        <v>24</v>
      </c>
      <c r="S1130" t="s">
        <v>3646</v>
      </c>
      <c r="T1130" s="5">
        <v>16.024900019168854</v>
      </c>
      <c r="U1130" s="5">
        <v>0</v>
      </c>
      <c r="V1130" s="5">
        <v>6</v>
      </c>
      <c r="W1130" s="5">
        <v>22.024900019168854</v>
      </c>
      <c r="X1130" s="6">
        <f>+Excel_519CONDOR[[#This Row],[Ptos.Total]]-Excel_519CONDOR[[#This Row],[Ptos.PO]]</f>
        <v>-3.0017809808311462</v>
      </c>
      <c r="Y1130" s="6">
        <v>25.026681</v>
      </c>
      <c r="Z1130" s="6">
        <v>25.026681</v>
      </c>
      <c r="AA1130" s="5">
        <f>+Excel_519CONDOR[[#This Row],[Ptos.Total]]-Excel_519CONDOR[[#This Row],[Ptos.Nilo]]</f>
        <v>-3.0017809808311462</v>
      </c>
      <c r="AB1130"/>
      <c r="AC1130"/>
      <c r="AD1130"/>
      <c r="AE1130"/>
      <c r="AF1130"/>
      <c r="AG1130"/>
      <c r="AH1130"/>
      <c r="AI1130"/>
    </row>
    <row r="1131" spans="1:35" x14ac:dyDescent="0.25">
      <c r="A1131" t="s">
        <v>391</v>
      </c>
      <c r="B1131" t="s">
        <v>79</v>
      </c>
      <c r="C1131" t="s">
        <v>392</v>
      </c>
      <c r="D1131" t="s">
        <v>1262</v>
      </c>
      <c r="E1131">
        <v>2033778</v>
      </c>
      <c r="F1131" t="s">
        <v>63</v>
      </c>
      <c r="G1131" t="s">
        <v>36</v>
      </c>
      <c r="H1131" t="s">
        <v>42</v>
      </c>
      <c r="I1131" s="1">
        <v>45121</v>
      </c>
      <c r="J1131" s="1">
        <v>45880</v>
      </c>
      <c r="K1131" s="11">
        <f>+Excel_519CONDOR[[#This Row],[Fx.r]]</f>
        <v>45880</v>
      </c>
      <c r="L1131" s="1">
        <v>45806</v>
      </c>
      <c r="M1131" s="1">
        <v>45940</v>
      </c>
      <c r="O1131" s="1"/>
      <c r="P1131" s="1" t="s">
        <v>24</v>
      </c>
      <c r="Q1131" t="s">
        <v>24</v>
      </c>
      <c r="R1131" t="s">
        <v>25</v>
      </c>
      <c r="S1131" t="s">
        <v>25</v>
      </c>
      <c r="T1131" s="5">
        <v>1451.5299886390567</v>
      </c>
      <c r="U1131" s="5">
        <v>0</v>
      </c>
      <c r="V1131" s="5">
        <v>116.78519667718115</v>
      </c>
      <c r="W1131" s="5">
        <v>1568.3151853162378</v>
      </c>
      <c r="X1131" s="6">
        <f>+Excel_519CONDOR[[#This Row],[Ptos.Total]]-Excel_519CONDOR[[#This Row],[Ptos.PO]]</f>
        <v>1568.3151853162378</v>
      </c>
      <c r="Y1131" s="6">
        <v>0</v>
      </c>
      <c r="Z1131" s="6">
        <v>0</v>
      </c>
      <c r="AA1131" s="5">
        <f>+Excel_519CONDOR[[#This Row],[Ptos.Total]]-Excel_519CONDOR[[#This Row],[Ptos.Nilo]]</f>
        <v>1568.3151853162378</v>
      </c>
      <c r="AB1131"/>
      <c r="AC1131"/>
      <c r="AD1131"/>
      <c r="AE1131"/>
      <c r="AF1131"/>
      <c r="AG1131"/>
      <c r="AH1131"/>
      <c r="AI1131"/>
    </row>
    <row r="1132" spans="1:35" x14ac:dyDescent="0.25">
      <c r="A1132" t="s">
        <v>391</v>
      </c>
      <c r="B1132" t="s">
        <v>436</v>
      </c>
      <c r="C1132" t="s">
        <v>392</v>
      </c>
      <c r="D1132" t="s">
        <v>1263</v>
      </c>
      <c r="E1132">
        <v>8393697</v>
      </c>
      <c r="F1132" t="s">
        <v>115</v>
      </c>
      <c r="G1132" t="s">
        <v>22</v>
      </c>
      <c r="H1132" t="s">
        <v>23</v>
      </c>
      <c r="I1132" s="1"/>
      <c r="J1132" s="1">
        <v>44833</v>
      </c>
      <c r="K1132" s="11">
        <f>+Excel_519CONDOR[[#This Row],[Fx.r]]</f>
        <v>44833</v>
      </c>
      <c r="L1132" s="1">
        <v>44833</v>
      </c>
      <c r="M1132" s="1"/>
      <c r="N1132" s="1">
        <v>44861</v>
      </c>
      <c r="O1132" s="1">
        <v>44881</v>
      </c>
      <c r="P1132" s="1" t="s">
        <v>24</v>
      </c>
      <c r="Q1132" t="s">
        <v>25</v>
      </c>
      <c r="R1132" t="s">
        <v>24</v>
      </c>
      <c r="S1132" t="s">
        <v>3631</v>
      </c>
      <c r="T1132" s="5">
        <v>16.473800122737885</v>
      </c>
      <c r="U1132" s="5">
        <v>0</v>
      </c>
      <c r="V1132" s="5">
        <v>6</v>
      </c>
      <c r="W1132" s="5">
        <v>22.473800122737885</v>
      </c>
      <c r="X1132" s="6">
        <f>+Excel_519CONDOR[[#This Row],[Ptos.Total]]-Excel_519CONDOR[[#This Row],[Ptos.PO]]</f>
        <v>-0.92498514726211667</v>
      </c>
      <c r="Y1132" s="6">
        <v>23.398785270000001</v>
      </c>
      <c r="Z1132" s="6">
        <v>23.398801000000002</v>
      </c>
      <c r="AA1132" s="5">
        <f>+Excel_519CONDOR[[#This Row],[Ptos.Total]]-Excel_519CONDOR[[#This Row],[Ptos.Nilo]]</f>
        <v>-0.92500087726211788</v>
      </c>
      <c r="AB1132"/>
      <c r="AC1132"/>
      <c r="AD1132"/>
      <c r="AE1132"/>
      <c r="AF1132"/>
      <c r="AG1132"/>
      <c r="AH1132"/>
      <c r="AI1132"/>
    </row>
    <row r="1133" spans="1:35" x14ac:dyDescent="0.25">
      <c r="A1133" t="s">
        <v>391</v>
      </c>
      <c r="B1133" t="s">
        <v>436</v>
      </c>
      <c r="C1133" t="s">
        <v>392</v>
      </c>
      <c r="D1133" t="s">
        <v>1264</v>
      </c>
      <c r="E1133">
        <v>8394286</v>
      </c>
      <c r="F1133" t="s">
        <v>379</v>
      </c>
      <c r="G1133" t="s">
        <v>22</v>
      </c>
      <c r="H1133" t="s">
        <v>23</v>
      </c>
      <c r="I1133" s="1"/>
      <c r="J1133" s="1">
        <v>44837</v>
      </c>
      <c r="K1133" s="11">
        <f>+Excel_519CONDOR[[#This Row],[Fx.r]]</f>
        <v>44837</v>
      </c>
      <c r="L1133" s="1">
        <v>45103</v>
      </c>
      <c r="M1133" s="1"/>
      <c r="N1133" s="1">
        <v>45103</v>
      </c>
      <c r="O1133" s="1">
        <v>45125</v>
      </c>
      <c r="P1133" s="1" t="s">
        <v>24</v>
      </c>
      <c r="Q1133" t="s">
        <v>25</v>
      </c>
      <c r="R1133" t="s">
        <v>24</v>
      </c>
      <c r="S1133" t="s">
        <v>3636</v>
      </c>
      <c r="T1133" s="5">
        <v>19.672600269317627</v>
      </c>
      <c r="U1133" s="5">
        <v>0</v>
      </c>
      <c r="V1133" s="5">
        <v>6</v>
      </c>
      <c r="W1133" s="5">
        <v>25.672600269317627</v>
      </c>
      <c r="X1133" s="6">
        <f>+Excel_519CONDOR[[#This Row],[Ptos.Total]]-Excel_519CONDOR[[#This Row],[Ptos.PO]]</f>
        <v>-2.6086837306823725</v>
      </c>
      <c r="Y1133" s="6">
        <v>28.281283999999999</v>
      </c>
      <c r="Z1133" s="6">
        <v>28.281283999999999</v>
      </c>
      <c r="AA1133" s="5">
        <f>+Excel_519CONDOR[[#This Row],[Ptos.Total]]-Excel_519CONDOR[[#This Row],[Ptos.Nilo]]</f>
        <v>-2.6086837306823725</v>
      </c>
      <c r="AB1133"/>
      <c r="AC1133"/>
      <c r="AD1133"/>
      <c r="AE1133"/>
      <c r="AF1133"/>
      <c r="AG1133"/>
      <c r="AH1133"/>
      <c r="AI1133"/>
    </row>
    <row r="1134" spans="1:35" x14ac:dyDescent="0.25">
      <c r="A1134" t="s">
        <v>391</v>
      </c>
      <c r="B1134" t="s">
        <v>436</v>
      </c>
      <c r="C1134" t="s">
        <v>392</v>
      </c>
      <c r="D1134" t="s">
        <v>1265</v>
      </c>
      <c r="E1134">
        <v>8396404</v>
      </c>
      <c r="F1134" t="s">
        <v>858</v>
      </c>
      <c r="G1134" t="s">
        <v>70</v>
      </c>
      <c r="H1134" t="s">
        <v>71</v>
      </c>
      <c r="I1134" s="1"/>
      <c r="J1134" s="1">
        <v>44840</v>
      </c>
      <c r="K1134" s="11">
        <f>+Excel_519CONDOR[[#This Row],[Fx.r]]</f>
        <v>44840</v>
      </c>
      <c r="M1134" s="1"/>
      <c r="O1134" s="1"/>
      <c r="P1134" s="1" t="s">
        <v>24</v>
      </c>
      <c r="Q1134" t="s">
        <v>24</v>
      </c>
      <c r="R1134" t="s">
        <v>25</v>
      </c>
      <c r="S1134" t="s">
        <v>3643</v>
      </c>
      <c r="T1134" s="5">
        <v>13.386399954557419</v>
      </c>
      <c r="U1134" s="5">
        <v>0</v>
      </c>
      <c r="V1134" s="5">
        <v>6</v>
      </c>
      <c r="W1134" s="5">
        <v>19.386399954557419</v>
      </c>
      <c r="X1134" s="6">
        <f>+Excel_519CONDOR[[#This Row],[Ptos.Total]]-Excel_519CONDOR[[#This Row],[Ptos.PO]]</f>
        <v>19.386399954557419</v>
      </c>
      <c r="Y1134" s="6">
        <v>0</v>
      </c>
      <c r="Z1134" s="6">
        <v>0</v>
      </c>
      <c r="AA1134" s="5">
        <f>+Excel_519CONDOR[[#This Row],[Ptos.Total]]-Excel_519CONDOR[[#This Row],[Ptos.Nilo]]</f>
        <v>19.386399954557419</v>
      </c>
      <c r="AB1134"/>
      <c r="AC1134"/>
      <c r="AD1134"/>
      <c r="AE1134"/>
      <c r="AF1134"/>
      <c r="AG1134"/>
      <c r="AH1134"/>
      <c r="AI1134"/>
    </row>
    <row r="1135" spans="1:35" x14ac:dyDescent="0.25">
      <c r="A1135" t="s">
        <v>391</v>
      </c>
      <c r="B1135" t="s">
        <v>79</v>
      </c>
      <c r="C1135" t="s">
        <v>392</v>
      </c>
      <c r="D1135" t="s">
        <v>1266</v>
      </c>
      <c r="E1135">
        <v>1999407</v>
      </c>
      <c r="F1135" t="s">
        <v>267</v>
      </c>
      <c r="G1135" t="s">
        <v>36</v>
      </c>
      <c r="H1135" t="s">
        <v>42</v>
      </c>
      <c r="I1135" s="1">
        <v>45722</v>
      </c>
      <c r="J1135" s="1">
        <v>45729</v>
      </c>
      <c r="K1135" s="11">
        <f>+Excel_519CONDOR[[#This Row],[Fx.r]]</f>
        <v>45729</v>
      </c>
      <c r="L1135" s="1">
        <v>45935</v>
      </c>
      <c r="M1135" s="1">
        <v>45940</v>
      </c>
      <c r="O1135" s="1"/>
      <c r="P1135" s="1" t="s">
        <v>24</v>
      </c>
      <c r="Q1135" t="s">
        <v>24</v>
      </c>
      <c r="R1135" t="s">
        <v>25</v>
      </c>
      <c r="S1135" t="s">
        <v>25</v>
      </c>
      <c r="T1135" s="5">
        <v>342.44999631494284</v>
      </c>
      <c r="U1135" s="5">
        <v>0</v>
      </c>
      <c r="V1135" s="5">
        <v>34.654599531115593</v>
      </c>
      <c r="W1135" s="5">
        <v>377.10459584605843</v>
      </c>
      <c r="X1135" s="6">
        <f>+Excel_519CONDOR[[#This Row],[Ptos.Total]]-Excel_519CONDOR[[#This Row],[Ptos.PO]]</f>
        <v>350.83286984605843</v>
      </c>
      <c r="Y1135" s="6">
        <v>26.271725999999997</v>
      </c>
      <c r="Z1135" s="6">
        <v>26.271726000000001</v>
      </c>
      <c r="AA1135" s="5">
        <f>+Excel_519CONDOR[[#This Row],[Ptos.Total]]-Excel_519CONDOR[[#This Row],[Ptos.Nilo]]</f>
        <v>350.83286984605843</v>
      </c>
      <c r="AB1135"/>
      <c r="AC1135"/>
      <c r="AD1135"/>
      <c r="AE1135"/>
      <c r="AF1135"/>
      <c r="AG1135"/>
      <c r="AH1135"/>
      <c r="AI1135"/>
    </row>
    <row r="1136" spans="1:35" x14ac:dyDescent="0.25">
      <c r="A1136" t="s">
        <v>391</v>
      </c>
      <c r="B1136" t="s">
        <v>79</v>
      </c>
      <c r="C1136" t="s">
        <v>392</v>
      </c>
      <c r="D1136" t="s">
        <v>1267</v>
      </c>
      <c r="E1136">
        <v>2016064</v>
      </c>
      <c r="F1136" t="s">
        <v>121</v>
      </c>
      <c r="G1136" t="s">
        <v>22</v>
      </c>
      <c r="H1136" t="s">
        <v>23</v>
      </c>
      <c r="I1136" s="1">
        <v>44782</v>
      </c>
      <c r="J1136" s="1">
        <v>44840</v>
      </c>
      <c r="K1136" s="11">
        <f>+Excel_519CONDOR[[#This Row],[Fx.r]]</f>
        <v>44840</v>
      </c>
      <c r="L1136" s="1">
        <v>45457</v>
      </c>
      <c r="M1136" s="1"/>
      <c r="N1136" s="1">
        <v>45516</v>
      </c>
      <c r="O1136" s="1">
        <v>45541</v>
      </c>
      <c r="P1136" s="1" t="s">
        <v>24</v>
      </c>
      <c r="Q1136" t="s">
        <v>24</v>
      </c>
      <c r="R1136" t="s">
        <v>25</v>
      </c>
      <c r="S1136" t="s">
        <v>3642</v>
      </c>
      <c r="T1136" s="5">
        <v>355.80000173300505</v>
      </c>
      <c r="U1136" s="5">
        <v>77.399997711181641</v>
      </c>
      <c r="V1136" s="5">
        <v>34.121900568412968</v>
      </c>
      <c r="W1136" s="5">
        <v>467.32190001259966</v>
      </c>
      <c r="X1136" s="6">
        <f>+Excel_519CONDOR[[#This Row],[Ptos.Total]]-Excel_519CONDOR[[#This Row],[Ptos.PO]]</f>
        <v>-149.96903698740033</v>
      </c>
      <c r="Y1136" s="6">
        <v>617.29093699999999</v>
      </c>
      <c r="Z1136" s="6">
        <v>617.29093699999999</v>
      </c>
      <c r="AA1136" s="5">
        <f>+Excel_519CONDOR[[#This Row],[Ptos.Total]]-Excel_519CONDOR[[#This Row],[Ptos.Nilo]]</f>
        <v>-149.96903698740033</v>
      </c>
      <c r="AB1136"/>
      <c r="AC1136"/>
      <c r="AD1136"/>
      <c r="AE1136"/>
      <c r="AF1136"/>
      <c r="AG1136"/>
      <c r="AH1136"/>
      <c r="AI1136"/>
    </row>
    <row r="1137" spans="1:35" x14ac:dyDescent="0.25">
      <c r="A1137" t="s">
        <v>391</v>
      </c>
      <c r="B1137" t="s">
        <v>79</v>
      </c>
      <c r="C1137" t="s">
        <v>392</v>
      </c>
      <c r="D1137" t="s">
        <v>1268</v>
      </c>
      <c r="E1137">
        <v>2034883</v>
      </c>
      <c r="F1137" t="s">
        <v>60</v>
      </c>
      <c r="G1137" t="s">
        <v>22</v>
      </c>
      <c r="H1137" t="s">
        <v>23</v>
      </c>
      <c r="I1137" s="1">
        <v>44834</v>
      </c>
      <c r="J1137" s="1">
        <v>45120</v>
      </c>
      <c r="K1137" s="11">
        <f>+Excel_519CONDOR[[#This Row],[Fx.r]]</f>
        <v>45120</v>
      </c>
      <c r="L1137" s="1">
        <v>45586</v>
      </c>
      <c r="M1137" s="1"/>
      <c r="N1137" s="1">
        <v>45623</v>
      </c>
      <c r="O1137" s="1">
        <v>45659</v>
      </c>
      <c r="P1137" s="1" t="s">
        <v>24</v>
      </c>
      <c r="Q1137" t="s">
        <v>24</v>
      </c>
      <c r="R1137" t="s">
        <v>25</v>
      </c>
      <c r="S1137" t="s">
        <v>3635</v>
      </c>
      <c r="T1137" s="5">
        <v>236.41000065207481</v>
      </c>
      <c r="U1137" s="5">
        <v>11.609999656677246</v>
      </c>
      <c r="V1137" s="5">
        <v>26.120199850048124</v>
      </c>
      <c r="W1137" s="5">
        <v>274.14020015880021</v>
      </c>
      <c r="X1137" s="6">
        <f>+Excel_519CONDOR[[#This Row],[Ptos.Total]]-Excel_519CONDOR[[#This Row],[Ptos.PO]]</f>
        <v>-90.06710084119976</v>
      </c>
      <c r="Y1137" s="6">
        <v>364.20730099999997</v>
      </c>
      <c r="Z1137" s="6">
        <v>364.20730100000003</v>
      </c>
      <c r="AA1137" s="5">
        <f>+Excel_519CONDOR[[#This Row],[Ptos.Total]]-Excel_519CONDOR[[#This Row],[Ptos.Nilo]]</f>
        <v>-90.067100841199817</v>
      </c>
      <c r="AB1137"/>
      <c r="AC1137"/>
      <c r="AD1137"/>
      <c r="AE1137"/>
      <c r="AF1137"/>
      <c r="AG1137"/>
      <c r="AH1137"/>
      <c r="AI1137"/>
    </row>
    <row r="1138" spans="1:35" x14ac:dyDescent="0.25">
      <c r="A1138" t="s">
        <v>391</v>
      </c>
      <c r="B1138" t="s">
        <v>79</v>
      </c>
      <c r="C1138" t="s">
        <v>392</v>
      </c>
      <c r="D1138" t="s">
        <v>1269</v>
      </c>
      <c r="E1138">
        <v>2034889</v>
      </c>
      <c r="F1138" t="s">
        <v>32</v>
      </c>
      <c r="G1138" t="s">
        <v>29</v>
      </c>
      <c r="H1138" t="s">
        <v>30</v>
      </c>
      <c r="I1138" s="1">
        <v>44834</v>
      </c>
      <c r="J1138" s="1">
        <v>45134</v>
      </c>
      <c r="K1138" s="11">
        <f>+Excel_519CONDOR[[#This Row],[Fx.r]]</f>
        <v>45134</v>
      </c>
      <c r="L1138" s="1">
        <v>45569</v>
      </c>
      <c r="M1138" s="1"/>
      <c r="N1138" s="1">
        <v>45609</v>
      </c>
      <c r="O1138" s="1">
        <v>45618</v>
      </c>
      <c r="P1138" s="1" t="s">
        <v>24</v>
      </c>
      <c r="Q1138" t="s">
        <v>24</v>
      </c>
      <c r="R1138" t="s">
        <v>25</v>
      </c>
      <c r="S1138" t="s">
        <v>3635</v>
      </c>
      <c r="T1138" s="5">
        <v>62.9100002348423</v>
      </c>
      <c r="U1138" s="5">
        <v>0</v>
      </c>
      <c r="V1138" s="5">
        <v>14.23140010510236</v>
      </c>
      <c r="W1138" s="5">
        <v>77.141400339944653</v>
      </c>
      <c r="X1138" s="6">
        <f>+Excel_519CONDOR[[#This Row],[Ptos.Total]]-Excel_519CONDOR[[#This Row],[Ptos.PO]]</f>
        <v>-32.505229660055335</v>
      </c>
      <c r="Y1138" s="6">
        <v>109.64662999999999</v>
      </c>
      <c r="Z1138" s="6">
        <v>109.64662999999999</v>
      </c>
      <c r="AA1138" s="5">
        <f>+Excel_519CONDOR[[#This Row],[Ptos.Total]]-Excel_519CONDOR[[#This Row],[Ptos.Nilo]]</f>
        <v>-32.505229660055335</v>
      </c>
      <c r="AB1138"/>
      <c r="AC1138"/>
      <c r="AD1138"/>
      <c r="AE1138"/>
      <c r="AF1138"/>
      <c r="AG1138"/>
      <c r="AH1138"/>
      <c r="AI1138"/>
    </row>
    <row r="1139" spans="1:35" x14ac:dyDescent="0.25">
      <c r="A1139" t="s">
        <v>391</v>
      </c>
      <c r="B1139" t="s">
        <v>79</v>
      </c>
      <c r="C1139" t="s">
        <v>392</v>
      </c>
      <c r="D1139" t="s">
        <v>1270</v>
      </c>
      <c r="E1139">
        <v>2034890</v>
      </c>
      <c r="F1139" t="s">
        <v>60</v>
      </c>
      <c r="G1139" t="s">
        <v>22</v>
      </c>
      <c r="H1139" t="s">
        <v>23</v>
      </c>
      <c r="I1139" s="1">
        <v>44834</v>
      </c>
      <c r="J1139" s="1">
        <v>45144</v>
      </c>
      <c r="K1139" s="11">
        <f>+Excel_519CONDOR[[#This Row],[Fx.r]]</f>
        <v>45144</v>
      </c>
      <c r="L1139" s="1">
        <v>45733</v>
      </c>
      <c r="M1139" s="1"/>
      <c r="N1139" s="1">
        <v>45825</v>
      </c>
      <c r="O1139" s="1">
        <v>45838</v>
      </c>
      <c r="P1139" s="1" t="s">
        <v>24</v>
      </c>
      <c r="Q1139" t="s">
        <v>24</v>
      </c>
      <c r="R1139" t="s">
        <v>25</v>
      </c>
      <c r="S1139" t="s">
        <v>3641</v>
      </c>
      <c r="T1139" s="5">
        <v>138.93000055849552</v>
      </c>
      <c r="U1139" s="5">
        <v>0</v>
      </c>
      <c r="V1139" s="5">
        <v>19.23430034575685</v>
      </c>
      <c r="W1139" s="5">
        <v>158.16430090425237</v>
      </c>
      <c r="X1139" s="6">
        <f>+Excel_519CONDOR[[#This Row],[Ptos.Total]]-Excel_519CONDOR[[#This Row],[Ptos.PO]]</f>
        <v>7.3210479042523673</v>
      </c>
      <c r="Y1139" s="6">
        <v>150.843253</v>
      </c>
      <c r="Z1139" s="6">
        <v>150.843253</v>
      </c>
      <c r="AA1139" s="5">
        <f>+Excel_519CONDOR[[#This Row],[Ptos.Total]]-Excel_519CONDOR[[#This Row],[Ptos.Nilo]]</f>
        <v>7.3210479042523673</v>
      </c>
      <c r="AB1139"/>
      <c r="AC1139"/>
      <c r="AD1139"/>
      <c r="AE1139"/>
      <c r="AF1139"/>
      <c r="AG1139"/>
      <c r="AH1139"/>
      <c r="AI1139"/>
    </row>
    <row r="1140" spans="1:35" x14ac:dyDescent="0.25">
      <c r="A1140" t="s">
        <v>391</v>
      </c>
      <c r="B1140" t="s">
        <v>79</v>
      </c>
      <c r="C1140" t="s">
        <v>392</v>
      </c>
      <c r="D1140" t="s">
        <v>1271</v>
      </c>
      <c r="E1140">
        <v>2034897</v>
      </c>
      <c r="F1140" t="s">
        <v>164</v>
      </c>
      <c r="G1140" t="s">
        <v>22</v>
      </c>
      <c r="H1140" t="s">
        <v>23</v>
      </c>
      <c r="I1140" s="1">
        <v>45139</v>
      </c>
      <c r="J1140" s="1">
        <v>45241</v>
      </c>
      <c r="K1140" s="11">
        <f>+Excel_519CONDOR[[#This Row],[Fx.r]]</f>
        <v>45241</v>
      </c>
      <c r="L1140" s="1">
        <v>45457</v>
      </c>
      <c r="M1140" s="1"/>
      <c r="N1140" s="1">
        <v>45677</v>
      </c>
      <c r="O1140" s="1">
        <v>45698</v>
      </c>
      <c r="P1140" s="1" t="s">
        <v>25</v>
      </c>
      <c r="Q1140" t="s">
        <v>24</v>
      </c>
      <c r="R1140" t="s">
        <v>25</v>
      </c>
      <c r="S1140" t="s">
        <v>3681</v>
      </c>
      <c r="T1140" s="5">
        <v>502.28999844193459</v>
      </c>
      <c r="U1140" s="5">
        <v>0</v>
      </c>
      <c r="V1140" s="5">
        <v>48.120098724661034</v>
      </c>
      <c r="W1140" s="5">
        <v>550.41009716659562</v>
      </c>
      <c r="X1140" s="6">
        <f>+Excel_519CONDOR[[#This Row],[Ptos.Total]]-Excel_519CONDOR[[#This Row],[Ptos.PO]]</f>
        <v>-188.94720183340439</v>
      </c>
      <c r="Y1140" s="6">
        <v>739.35729900000001</v>
      </c>
      <c r="Z1140" s="6">
        <v>739.35729900000001</v>
      </c>
      <c r="AA1140" s="5">
        <f>+Excel_519CONDOR[[#This Row],[Ptos.Total]]-Excel_519CONDOR[[#This Row],[Ptos.Nilo]]</f>
        <v>-188.94720183340439</v>
      </c>
      <c r="AB1140"/>
      <c r="AC1140"/>
      <c r="AD1140"/>
      <c r="AE1140"/>
      <c r="AF1140"/>
      <c r="AG1140"/>
      <c r="AH1140"/>
      <c r="AI1140"/>
    </row>
    <row r="1141" spans="1:35" x14ac:dyDescent="0.25">
      <c r="A1141" t="s">
        <v>391</v>
      </c>
      <c r="B1141" t="s">
        <v>79</v>
      </c>
      <c r="C1141" t="s">
        <v>392</v>
      </c>
      <c r="D1141" t="s">
        <v>1272</v>
      </c>
      <c r="E1141">
        <v>2036548</v>
      </c>
      <c r="F1141" t="s">
        <v>39</v>
      </c>
      <c r="G1141" t="s">
        <v>22</v>
      </c>
      <c r="H1141" t="s">
        <v>23</v>
      </c>
      <c r="I1141" s="1">
        <v>45121</v>
      </c>
      <c r="J1141" s="1">
        <v>45695</v>
      </c>
      <c r="K1141" s="11">
        <f>+Excel_519CONDOR[[#This Row],[Fx.r]]</f>
        <v>45695</v>
      </c>
      <c r="L1141" s="1">
        <v>45614</v>
      </c>
      <c r="M1141" s="1"/>
      <c r="N1141" s="1">
        <v>45723</v>
      </c>
      <c r="O1141" s="1">
        <v>45750</v>
      </c>
      <c r="P1141" s="1" t="s">
        <v>24</v>
      </c>
      <c r="Q1141" t="s">
        <v>24</v>
      </c>
      <c r="R1141" t="s">
        <v>25</v>
      </c>
      <c r="S1141" t="s">
        <v>3641</v>
      </c>
      <c r="T1141" s="5">
        <v>621.36149942826853</v>
      </c>
      <c r="U1141" s="5">
        <v>0</v>
      </c>
      <c r="V1141" s="5">
        <v>57.966997308276632</v>
      </c>
      <c r="W1141" s="5">
        <v>679.32849673654516</v>
      </c>
      <c r="X1141" s="6">
        <f>+Excel_519CONDOR[[#This Row],[Ptos.Total]]-Excel_519CONDOR[[#This Row],[Ptos.PO]]</f>
        <v>-31.99759326345486</v>
      </c>
      <c r="Y1141" s="6">
        <v>711.32609000000002</v>
      </c>
      <c r="Z1141" s="6">
        <v>711.32609000000014</v>
      </c>
      <c r="AA1141" s="5">
        <f>+Excel_519CONDOR[[#This Row],[Ptos.Total]]-Excel_519CONDOR[[#This Row],[Ptos.Nilo]]</f>
        <v>-31.997593263454974</v>
      </c>
      <c r="AB1141"/>
      <c r="AC1141"/>
      <c r="AD1141"/>
      <c r="AE1141"/>
      <c r="AF1141"/>
      <c r="AG1141"/>
      <c r="AH1141"/>
      <c r="AI1141"/>
    </row>
    <row r="1142" spans="1:35" x14ac:dyDescent="0.25">
      <c r="A1142" t="s">
        <v>391</v>
      </c>
      <c r="B1142" t="s">
        <v>79</v>
      </c>
      <c r="C1142" t="s">
        <v>392</v>
      </c>
      <c r="D1142" t="s">
        <v>1273</v>
      </c>
      <c r="E1142">
        <v>2036562</v>
      </c>
      <c r="F1142" t="s">
        <v>32</v>
      </c>
      <c r="G1142" t="s">
        <v>29</v>
      </c>
      <c r="H1142" t="s">
        <v>30</v>
      </c>
      <c r="I1142" s="1">
        <v>45197</v>
      </c>
      <c r="J1142" s="1">
        <v>45208</v>
      </c>
      <c r="K1142" s="11">
        <f>+Excel_519CONDOR[[#This Row],[Fx.r]]</f>
        <v>45208</v>
      </c>
      <c r="L1142" s="1">
        <v>45565</v>
      </c>
      <c r="M1142" s="1"/>
      <c r="N1142" s="1">
        <v>45645</v>
      </c>
      <c r="O1142" s="1">
        <v>45680</v>
      </c>
      <c r="P1142" s="1" t="s">
        <v>24</v>
      </c>
      <c r="Q1142" t="s">
        <v>24</v>
      </c>
      <c r="R1142" t="s">
        <v>25</v>
      </c>
      <c r="S1142" t="s">
        <v>3642</v>
      </c>
      <c r="T1142" s="5">
        <v>179.36000024527311</v>
      </c>
      <c r="U1142" s="5">
        <v>0</v>
      </c>
      <c r="V1142" s="5">
        <v>22.629300269872687</v>
      </c>
      <c r="W1142" s="5">
        <v>201.9893005151458</v>
      </c>
      <c r="X1142" s="6">
        <f>+Excel_519CONDOR[[#This Row],[Ptos.Total]]-Excel_519CONDOR[[#This Row],[Ptos.PO]]</f>
        <v>-474.8326848948542</v>
      </c>
      <c r="Y1142" s="6">
        <v>676.82198541000002</v>
      </c>
      <c r="Z1142" s="6">
        <v>676.82200399999999</v>
      </c>
      <c r="AA1142" s="5">
        <f>+Excel_519CONDOR[[#This Row],[Ptos.Total]]-Excel_519CONDOR[[#This Row],[Ptos.Nilo]]</f>
        <v>-474.83270348485416</v>
      </c>
      <c r="AB1142"/>
      <c r="AC1142"/>
      <c r="AD1142"/>
      <c r="AE1142"/>
      <c r="AF1142"/>
      <c r="AG1142"/>
      <c r="AH1142"/>
      <c r="AI1142"/>
    </row>
    <row r="1143" spans="1:35" x14ac:dyDescent="0.25">
      <c r="A1143" t="s">
        <v>391</v>
      </c>
      <c r="B1143" t="s">
        <v>79</v>
      </c>
      <c r="C1143" t="s">
        <v>392</v>
      </c>
      <c r="D1143" t="s">
        <v>1274</v>
      </c>
      <c r="E1143">
        <v>2036563</v>
      </c>
      <c r="F1143" t="s">
        <v>1275</v>
      </c>
      <c r="G1143" t="s">
        <v>22</v>
      </c>
      <c r="H1143" t="s">
        <v>23</v>
      </c>
      <c r="I1143" s="1">
        <v>45197</v>
      </c>
      <c r="J1143" s="1">
        <v>45210</v>
      </c>
      <c r="K1143" s="11">
        <f>+Excel_519CONDOR[[#This Row],[Fx.r]]</f>
        <v>45210</v>
      </c>
      <c r="L1143" s="1">
        <v>45348</v>
      </c>
      <c r="M1143" s="1"/>
      <c r="N1143" s="1">
        <v>45429</v>
      </c>
      <c r="O1143" s="1">
        <v>45456</v>
      </c>
      <c r="P1143" s="1" t="s">
        <v>24</v>
      </c>
      <c r="Q1143" t="s">
        <v>24</v>
      </c>
      <c r="R1143" t="s">
        <v>25</v>
      </c>
      <c r="S1143" t="s">
        <v>3642</v>
      </c>
      <c r="T1143" s="5">
        <v>224.78000051528215</v>
      </c>
      <c r="U1143" s="5">
        <v>0</v>
      </c>
      <c r="V1143" s="5">
        <v>26.29870005968138</v>
      </c>
      <c r="W1143" s="5">
        <v>251.07870057496353</v>
      </c>
      <c r="X1143" s="6">
        <f>+Excel_519CONDOR[[#This Row],[Ptos.Total]]-Excel_519CONDOR[[#This Row],[Ptos.PO]]</f>
        <v>-390.76805086503651</v>
      </c>
      <c r="Y1143" s="6">
        <v>641.84675144000005</v>
      </c>
      <c r="Z1143" s="6">
        <v>641.84674000000007</v>
      </c>
      <c r="AA1143" s="5">
        <f>+Excel_519CONDOR[[#This Row],[Ptos.Total]]-Excel_519CONDOR[[#This Row],[Ptos.Nilo]]</f>
        <v>-390.76803942503653</v>
      </c>
      <c r="AB1143"/>
      <c r="AC1143"/>
      <c r="AD1143"/>
      <c r="AE1143"/>
      <c r="AF1143"/>
      <c r="AG1143"/>
      <c r="AH1143"/>
      <c r="AI1143"/>
    </row>
    <row r="1144" spans="1:35" x14ac:dyDescent="0.25">
      <c r="A1144" t="s">
        <v>391</v>
      </c>
      <c r="B1144" t="s">
        <v>79</v>
      </c>
      <c r="C1144" t="s">
        <v>392</v>
      </c>
      <c r="D1144" t="s">
        <v>1276</v>
      </c>
      <c r="E1144">
        <v>2036565</v>
      </c>
      <c r="F1144" t="s">
        <v>28</v>
      </c>
      <c r="G1144" t="s">
        <v>29</v>
      </c>
      <c r="H1144" t="s">
        <v>30</v>
      </c>
      <c r="I1144" s="1">
        <v>45741</v>
      </c>
      <c r="J1144" s="1">
        <v>45743</v>
      </c>
      <c r="K1144" s="11">
        <f>+Excel_519CONDOR[[#This Row],[Fx.r]]</f>
        <v>45743</v>
      </c>
      <c r="L1144" s="1">
        <v>45940</v>
      </c>
      <c r="M1144" s="1"/>
      <c r="N1144" s="1">
        <v>45940</v>
      </c>
      <c r="O1144" s="1">
        <v>45961</v>
      </c>
      <c r="P1144" s="1" t="s">
        <v>24</v>
      </c>
      <c r="Q1144" t="s">
        <v>24</v>
      </c>
      <c r="R1144" t="s">
        <v>25</v>
      </c>
      <c r="S1144" t="s">
        <v>3637</v>
      </c>
      <c r="T1144" s="5">
        <v>192.06999811530113</v>
      </c>
      <c r="U1144" s="5">
        <v>0</v>
      </c>
      <c r="V1144" s="5">
        <v>24.095800023470815</v>
      </c>
      <c r="W1144" s="5">
        <v>216.16579813877195</v>
      </c>
      <c r="X1144" s="6">
        <f>+Excel_519CONDOR[[#This Row],[Ptos.Total]]-Excel_519CONDOR[[#This Row],[Ptos.PO]]</f>
        <v>-193.40517586122803</v>
      </c>
      <c r="Y1144" s="6">
        <v>409.57097399999998</v>
      </c>
      <c r="Z1144" s="6">
        <v>409.57097399999998</v>
      </c>
      <c r="AA1144" s="5">
        <f>+Excel_519CONDOR[[#This Row],[Ptos.Total]]-Excel_519CONDOR[[#This Row],[Ptos.Nilo]]</f>
        <v>-193.40517586122803</v>
      </c>
      <c r="AB1144"/>
      <c r="AC1144"/>
      <c r="AD1144"/>
      <c r="AE1144"/>
      <c r="AF1144"/>
      <c r="AG1144"/>
      <c r="AH1144"/>
      <c r="AI1144"/>
    </row>
    <row r="1145" spans="1:35" x14ac:dyDescent="0.25">
      <c r="A1145" t="s">
        <v>391</v>
      </c>
      <c r="B1145" t="s">
        <v>79</v>
      </c>
      <c r="C1145" t="s">
        <v>392</v>
      </c>
      <c r="D1145" t="s">
        <v>1277</v>
      </c>
      <c r="E1145">
        <v>2014745</v>
      </c>
      <c r="F1145" t="s">
        <v>123</v>
      </c>
      <c r="G1145" t="s">
        <v>22</v>
      </c>
      <c r="H1145" t="s">
        <v>23</v>
      </c>
      <c r="I1145" s="1">
        <v>44769</v>
      </c>
      <c r="J1145" s="1">
        <v>44847</v>
      </c>
      <c r="K1145" s="11">
        <f>+Excel_519CONDOR[[#This Row],[Fx.r]]</f>
        <v>44847</v>
      </c>
      <c r="L1145" s="1">
        <v>44851</v>
      </c>
      <c r="M1145" s="1"/>
      <c r="N1145" s="1">
        <v>44981</v>
      </c>
      <c r="O1145" s="1">
        <v>44999</v>
      </c>
      <c r="P1145" s="1" t="s">
        <v>24</v>
      </c>
      <c r="Q1145" t="s">
        <v>24</v>
      </c>
      <c r="R1145" t="s">
        <v>25</v>
      </c>
      <c r="S1145" t="s">
        <v>3641</v>
      </c>
      <c r="T1145" s="5">
        <v>0</v>
      </c>
      <c r="U1145" s="5">
        <v>0</v>
      </c>
      <c r="V1145" s="5">
        <v>0</v>
      </c>
      <c r="W1145" s="5">
        <v>0</v>
      </c>
      <c r="X1145" s="6">
        <f>+Excel_519CONDOR[[#This Row],[Ptos.Total]]-Excel_519CONDOR[[#This Row],[Ptos.PO]]</f>
        <v>-55.27975</v>
      </c>
      <c r="Y1145" s="6">
        <v>55.27975</v>
      </c>
      <c r="Z1145" s="6">
        <v>55.279750000000007</v>
      </c>
      <c r="AA1145" s="5">
        <f>+Excel_519CONDOR[[#This Row],[Ptos.Total]]-Excel_519CONDOR[[#This Row],[Ptos.Nilo]]</f>
        <v>-55.279750000000007</v>
      </c>
      <c r="AB1145"/>
      <c r="AC1145"/>
      <c r="AD1145"/>
      <c r="AE1145"/>
      <c r="AF1145"/>
      <c r="AG1145"/>
      <c r="AH1145"/>
      <c r="AI1145"/>
    </row>
    <row r="1146" spans="1:35" x14ac:dyDescent="0.25">
      <c r="A1146" t="s">
        <v>391</v>
      </c>
      <c r="B1146" t="s">
        <v>79</v>
      </c>
      <c r="C1146" t="s">
        <v>392</v>
      </c>
      <c r="D1146" t="s">
        <v>1278</v>
      </c>
      <c r="E1146">
        <v>2018867</v>
      </c>
      <c r="F1146" t="s">
        <v>164</v>
      </c>
      <c r="G1146" t="s">
        <v>22</v>
      </c>
      <c r="H1146" t="s">
        <v>23</v>
      </c>
      <c r="I1146" s="1">
        <v>44782</v>
      </c>
      <c r="J1146" s="1">
        <v>45118</v>
      </c>
      <c r="K1146" s="11">
        <f>+Excel_519CONDOR[[#This Row],[Fx.r]]</f>
        <v>45118</v>
      </c>
      <c r="L1146" s="1">
        <v>45565</v>
      </c>
      <c r="M1146" s="1"/>
      <c r="N1146" s="1">
        <v>45652</v>
      </c>
      <c r="O1146" s="1">
        <v>45679</v>
      </c>
      <c r="P1146" s="1" t="s">
        <v>24</v>
      </c>
      <c r="Q1146" t="s">
        <v>24</v>
      </c>
      <c r="R1146" t="s">
        <v>25</v>
      </c>
      <c r="S1146" t="s">
        <v>3678</v>
      </c>
      <c r="T1146" s="5">
        <v>481.01999676972628</v>
      </c>
      <c r="U1146" s="5">
        <v>139.31999588012695</v>
      </c>
      <c r="V1146" s="5">
        <v>48.304199062342946</v>
      </c>
      <c r="W1146" s="5">
        <v>668.64419171219618</v>
      </c>
      <c r="X1146" s="6">
        <f>+Excel_519CONDOR[[#This Row],[Ptos.Total]]-Excel_519CONDOR[[#This Row],[Ptos.PO]]</f>
        <v>45.200723552196109</v>
      </c>
      <c r="Y1146" s="6">
        <v>623.44346816000007</v>
      </c>
      <c r="Z1146" s="6">
        <v>623.44345099999998</v>
      </c>
      <c r="AA1146" s="5">
        <f>+Excel_519CONDOR[[#This Row],[Ptos.Total]]-Excel_519CONDOR[[#This Row],[Ptos.Nilo]]</f>
        <v>45.200740712196193</v>
      </c>
      <c r="AB1146"/>
      <c r="AC1146"/>
      <c r="AD1146"/>
      <c r="AE1146"/>
      <c r="AF1146"/>
      <c r="AG1146"/>
      <c r="AH1146"/>
      <c r="AI1146"/>
    </row>
    <row r="1147" spans="1:35" x14ac:dyDescent="0.25">
      <c r="A1147" t="s">
        <v>391</v>
      </c>
      <c r="B1147" t="s">
        <v>79</v>
      </c>
      <c r="C1147" t="s">
        <v>392</v>
      </c>
      <c r="D1147" t="s">
        <v>1279</v>
      </c>
      <c r="E1147">
        <v>2018870</v>
      </c>
      <c r="F1147" t="s">
        <v>32</v>
      </c>
      <c r="G1147" t="s">
        <v>29</v>
      </c>
      <c r="H1147" t="s">
        <v>30</v>
      </c>
      <c r="I1147" s="1">
        <v>44782</v>
      </c>
      <c r="J1147" s="1">
        <v>44844</v>
      </c>
      <c r="K1147" s="11">
        <f>+Excel_519CONDOR[[#This Row],[Fx.r]]</f>
        <v>44844</v>
      </c>
      <c r="L1147" s="1">
        <v>45468</v>
      </c>
      <c r="M1147" s="1"/>
      <c r="N1147" s="1">
        <v>45616</v>
      </c>
      <c r="O1147" s="1">
        <v>45629</v>
      </c>
      <c r="P1147" s="1" t="s">
        <v>24</v>
      </c>
      <c r="Q1147" t="s">
        <v>24</v>
      </c>
      <c r="R1147" t="s">
        <v>25</v>
      </c>
      <c r="S1147" t="s">
        <v>3642</v>
      </c>
      <c r="T1147" s="5">
        <v>48.930000148713589</v>
      </c>
      <c r="U1147" s="5">
        <v>0</v>
      </c>
      <c r="V1147" s="5">
        <v>13.02110006806776</v>
      </c>
      <c r="W1147" s="5">
        <v>61.951100216781349</v>
      </c>
      <c r="X1147" s="6">
        <f>+Excel_519CONDOR[[#This Row],[Ptos.Total]]-Excel_519CONDOR[[#This Row],[Ptos.PO]]</f>
        <v>-10.666636783218657</v>
      </c>
      <c r="Y1147" s="6">
        <v>72.617737000000005</v>
      </c>
      <c r="Z1147" s="6">
        <v>72.617736999999991</v>
      </c>
      <c r="AA1147" s="5">
        <f>+Excel_519CONDOR[[#This Row],[Ptos.Total]]-Excel_519CONDOR[[#This Row],[Ptos.Nilo]]</f>
        <v>-10.666636783218642</v>
      </c>
      <c r="AB1147"/>
      <c r="AC1147"/>
      <c r="AD1147"/>
      <c r="AE1147"/>
      <c r="AF1147"/>
      <c r="AG1147"/>
      <c r="AH1147"/>
      <c r="AI1147"/>
    </row>
    <row r="1148" spans="1:35" x14ac:dyDescent="0.25">
      <c r="A1148" t="s">
        <v>391</v>
      </c>
      <c r="B1148" t="s">
        <v>436</v>
      </c>
      <c r="C1148" t="s">
        <v>392</v>
      </c>
      <c r="D1148" t="s">
        <v>1280</v>
      </c>
      <c r="E1148">
        <v>8396280</v>
      </c>
      <c r="F1148" t="s">
        <v>115</v>
      </c>
      <c r="G1148" t="s">
        <v>22</v>
      </c>
      <c r="H1148" t="s">
        <v>23</v>
      </c>
      <c r="I1148" s="1"/>
      <c r="J1148" s="1">
        <v>44853</v>
      </c>
      <c r="K1148" s="11">
        <f>+Excel_519CONDOR[[#This Row],[Fx.r]]</f>
        <v>44853</v>
      </c>
      <c r="L1148" s="1">
        <v>44853</v>
      </c>
      <c r="M1148" s="1"/>
      <c r="N1148" s="1">
        <v>44929</v>
      </c>
      <c r="O1148" s="1">
        <v>44938</v>
      </c>
      <c r="P1148" s="1" t="s">
        <v>24</v>
      </c>
      <c r="Q1148" t="s">
        <v>25</v>
      </c>
      <c r="R1148" t="s">
        <v>24</v>
      </c>
      <c r="S1148" t="s">
        <v>3641</v>
      </c>
      <c r="T1148" s="5">
        <v>18.552399784326553</v>
      </c>
      <c r="U1148" s="5">
        <v>0</v>
      </c>
      <c r="V1148" s="5">
        <v>6</v>
      </c>
      <c r="W1148" s="5">
        <v>24.552399784326553</v>
      </c>
      <c r="X1148" s="6">
        <f>+Excel_519CONDOR[[#This Row],[Ptos.Total]]-Excel_519CONDOR[[#This Row],[Ptos.PO]]</f>
        <v>1.0433257843265515</v>
      </c>
      <c r="Y1148" s="6">
        <v>23.509074000000002</v>
      </c>
      <c r="Z1148" s="6">
        <v>23.509073999999998</v>
      </c>
      <c r="AA1148" s="5">
        <f>+Excel_519CONDOR[[#This Row],[Ptos.Total]]-Excel_519CONDOR[[#This Row],[Ptos.Nilo]]</f>
        <v>1.0433257843265551</v>
      </c>
      <c r="AB1148"/>
      <c r="AC1148"/>
      <c r="AD1148"/>
      <c r="AE1148"/>
      <c r="AF1148"/>
      <c r="AG1148"/>
      <c r="AH1148"/>
      <c r="AI1148"/>
    </row>
    <row r="1149" spans="1:35" x14ac:dyDescent="0.25">
      <c r="A1149" t="s">
        <v>391</v>
      </c>
      <c r="B1149" t="s">
        <v>79</v>
      </c>
      <c r="C1149" t="s">
        <v>392</v>
      </c>
      <c r="D1149" t="s">
        <v>1281</v>
      </c>
      <c r="E1149">
        <v>2016700</v>
      </c>
      <c r="F1149" t="s">
        <v>1282</v>
      </c>
      <c r="G1149" t="s">
        <v>70</v>
      </c>
      <c r="H1149" t="s">
        <v>71</v>
      </c>
      <c r="I1149" s="1">
        <v>44777</v>
      </c>
      <c r="J1149" s="1">
        <v>44845</v>
      </c>
      <c r="K1149" s="11">
        <f>+Excel_519CONDOR[[#This Row],[Fx.r]]</f>
        <v>44845</v>
      </c>
      <c r="L1149" s="1">
        <v>44853</v>
      </c>
      <c r="M1149" s="1"/>
      <c r="N1149" s="1">
        <v>45232</v>
      </c>
      <c r="O1149" s="1">
        <v>45324</v>
      </c>
      <c r="P1149" s="1" t="s">
        <v>24</v>
      </c>
      <c r="Q1149" t="s">
        <v>24</v>
      </c>
      <c r="R1149" t="s">
        <v>25</v>
      </c>
      <c r="S1149" t="s">
        <v>3641</v>
      </c>
      <c r="T1149" s="5">
        <v>52.060000691562891</v>
      </c>
      <c r="U1149" s="5">
        <v>12.309999644756317</v>
      </c>
      <c r="V1149" s="5">
        <v>13.340300157063453</v>
      </c>
      <c r="W1149" s="5">
        <v>77.710300493382661</v>
      </c>
      <c r="X1149" s="6">
        <f>+Excel_519CONDOR[[#This Row],[Ptos.Total]]-Excel_519CONDOR[[#This Row],[Ptos.PO]]</f>
        <v>-13.266166506617324</v>
      </c>
      <c r="Y1149" s="6">
        <v>90.976466999999985</v>
      </c>
      <c r="Z1149" s="6">
        <v>90.976467</v>
      </c>
      <c r="AA1149" s="5">
        <f>+Excel_519CONDOR[[#This Row],[Ptos.Total]]-Excel_519CONDOR[[#This Row],[Ptos.Nilo]]</f>
        <v>-13.266166506617338</v>
      </c>
      <c r="AB1149"/>
      <c r="AC1149"/>
      <c r="AD1149"/>
      <c r="AE1149"/>
      <c r="AF1149"/>
      <c r="AG1149"/>
      <c r="AH1149"/>
      <c r="AI1149"/>
    </row>
    <row r="1150" spans="1:35" x14ac:dyDescent="0.25">
      <c r="A1150" t="s">
        <v>391</v>
      </c>
      <c r="B1150" t="s">
        <v>79</v>
      </c>
      <c r="C1150" t="s">
        <v>392</v>
      </c>
      <c r="D1150" t="s">
        <v>1283</v>
      </c>
      <c r="E1150">
        <v>2016703</v>
      </c>
      <c r="F1150" t="s">
        <v>1282</v>
      </c>
      <c r="G1150" t="s">
        <v>70</v>
      </c>
      <c r="H1150" t="s">
        <v>71</v>
      </c>
      <c r="I1150" s="1">
        <v>44777</v>
      </c>
      <c r="J1150" s="1">
        <v>44845</v>
      </c>
      <c r="K1150" s="11">
        <f>+Excel_519CONDOR[[#This Row],[Fx.r]]</f>
        <v>44845</v>
      </c>
      <c r="L1150" s="1">
        <v>44853</v>
      </c>
      <c r="M1150" s="1"/>
      <c r="N1150" s="1">
        <v>45234</v>
      </c>
      <c r="O1150" s="1">
        <v>45247</v>
      </c>
      <c r="P1150" s="1" t="s">
        <v>24</v>
      </c>
      <c r="Q1150" t="s">
        <v>24</v>
      </c>
      <c r="R1150" t="s">
        <v>25</v>
      </c>
      <c r="S1150" t="s">
        <v>25</v>
      </c>
      <c r="T1150" s="5">
        <v>90.220000348985195</v>
      </c>
      <c r="U1150" s="5">
        <v>50.309998512268066</v>
      </c>
      <c r="V1150" s="5">
        <v>16.129799987901748</v>
      </c>
      <c r="W1150" s="5">
        <v>156.65979884915501</v>
      </c>
      <c r="X1150" s="6">
        <f>+Excel_519CONDOR[[#This Row],[Ptos.Total]]-Excel_519CONDOR[[#This Row],[Ptos.PO]]</f>
        <v>153.02379884915501</v>
      </c>
      <c r="Y1150" s="6">
        <v>3.6360000000000001</v>
      </c>
      <c r="Z1150" s="6">
        <v>3.6360000000000001</v>
      </c>
      <c r="AA1150" s="5">
        <f>+Excel_519CONDOR[[#This Row],[Ptos.Total]]-Excel_519CONDOR[[#This Row],[Ptos.Nilo]]</f>
        <v>153.02379884915501</v>
      </c>
      <c r="AB1150"/>
      <c r="AC1150"/>
      <c r="AD1150"/>
      <c r="AE1150"/>
      <c r="AF1150"/>
      <c r="AG1150"/>
      <c r="AH1150"/>
      <c r="AI1150"/>
    </row>
    <row r="1151" spans="1:35" x14ac:dyDescent="0.25">
      <c r="A1151" t="s">
        <v>391</v>
      </c>
      <c r="B1151" t="s">
        <v>79</v>
      </c>
      <c r="C1151" t="s">
        <v>392</v>
      </c>
      <c r="D1151" t="s">
        <v>1284</v>
      </c>
      <c r="E1151">
        <v>2016705</v>
      </c>
      <c r="F1151" t="s">
        <v>1282</v>
      </c>
      <c r="G1151" t="s">
        <v>70</v>
      </c>
      <c r="H1151" t="s">
        <v>71</v>
      </c>
      <c r="I1151" s="1">
        <v>44777</v>
      </c>
      <c r="J1151" s="1">
        <v>44845</v>
      </c>
      <c r="K1151" s="11">
        <f>+Excel_519CONDOR[[#This Row],[Fx.r]]</f>
        <v>44845</v>
      </c>
      <c r="L1151" s="1">
        <v>44865</v>
      </c>
      <c r="M1151" s="1"/>
      <c r="N1151" s="1">
        <v>45232</v>
      </c>
      <c r="O1151" s="1">
        <v>45247</v>
      </c>
      <c r="P1151" s="1" t="s">
        <v>24</v>
      </c>
      <c r="Q1151" t="s">
        <v>24</v>
      </c>
      <c r="R1151" t="s">
        <v>25</v>
      </c>
      <c r="S1151" t="s">
        <v>25</v>
      </c>
      <c r="T1151" s="5">
        <v>104.79000116884708</v>
      </c>
      <c r="U1151" s="5">
        <v>100.61999702453613</v>
      </c>
      <c r="V1151" s="5">
        <v>17.179799964432419</v>
      </c>
      <c r="W1151" s="5">
        <v>222.58979815781564</v>
      </c>
      <c r="X1151" s="6">
        <f>+Excel_519CONDOR[[#This Row],[Ptos.Total]]-Excel_519CONDOR[[#This Row],[Ptos.PO]]</f>
        <v>201.98579815781562</v>
      </c>
      <c r="Y1151" s="6">
        <v>20.604000000000013</v>
      </c>
      <c r="Z1151" s="6">
        <v>20.603999999999999</v>
      </c>
      <c r="AA1151" s="5">
        <f>+Excel_519CONDOR[[#This Row],[Ptos.Total]]-Excel_519CONDOR[[#This Row],[Ptos.Nilo]]</f>
        <v>201.98579815781562</v>
      </c>
      <c r="AB1151"/>
      <c r="AC1151"/>
      <c r="AD1151"/>
      <c r="AE1151"/>
      <c r="AF1151"/>
      <c r="AG1151"/>
      <c r="AH1151"/>
      <c r="AI1151"/>
    </row>
    <row r="1152" spans="1:35" x14ac:dyDescent="0.25">
      <c r="A1152" t="s">
        <v>391</v>
      </c>
      <c r="B1152" t="s">
        <v>79</v>
      </c>
      <c r="C1152" t="s">
        <v>392</v>
      </c>
      <c r="D1152" t="s">
        <v>1285</v>
      </c>
      <c r="E1152">
        <v>2027925</v>
      </c>
      <c r="F1152" t="s">
        <v>164</v>
      </c>
      <c r="G1152" t="s">
        <v>22</v>
      </c>
      <c r="H1152" t="s">
        <v>23</v>
      </c>
      <c r="I1152" s="1">
        <v>44817</v>
      </c>
      <c r="J1152" s="1">
        <v>45495</v>
      </c>
      <c r="K1152" s="11">
        <f>+Excel_519CONDOR[[#This Row],[Fx.r]]</f>
        <v>45495</v>
      </c>
      <c r="L1152" s="1">
        <v>45586</v>
      </c>
      <c r="M1152" s="1"/>
      <c r="N1152" s="1">
        <v>45687</v>
      </c>
      <c r="O1152" s="1">
        <v>45716</v>
      </c>
      <c r="P1152" s="1" t="s">
        <v>24</v>
      </c>
      <c r="Q1152" t="s">
        <v>24</v>
      </c>
      <c r="R1152" t="s">
        <v>25</v>
      </c>
      <c r="S1152" t="s">
        <v>3641</v>
      </c>
      <c r="T1152" s="5">
        <v>356.23999863862991</v>
      </c>
      <c r="U1152" s="5">
        <v>213.54999369382858</v>
      </c>
      <c r="V1152" s="5">
        <v>35.076699436231706</v>
      </c>
      <c r="W1152" s="5">
        <v>604.8666917686902</v>
      </c>
      <c r="X1152" s="6">
        <f>+Excel_519CONDOR[[#This Row],[Ptos.Total]]-Excel_519CONDOR[[#This Row],[Ptos.PO]]</f>
        <v>-77.324159231309977</v>
      </c>
      <c r="Y1152" s="6">
        <v>682.19085100000018</v>
      </c>
      <c r="Z1152" s="6">
        <v>682.19085100000007</v>
      </c>
      <c r="AA1152" s="5">
        <f>+Excel_519CONDOR[[#This Row],[Ptos.Total]]-Excel_519CONDOR[[#This Row],[Ptos.Nilo]]</f>
        <v>-77.324159231309864</v>
      </c>
      <c r="AB1152"/>
      <c r="AC1152"/>
      <c r="AD1152"/>
      <c r="AE1152"/>
      <c r="AF1152"/>
      <c r="AG1152"/>
      <c r="AH1152"/>
      <c r="AI1152"/>
    </row>
    <row r="1153" spans="1:35" x14ac:dyDescent="0.25">
      <c r="A1153" t="s">
        <v>391</v>
      </c>
      <c r="B1153" t="s">
        <v>436</v>
      </c>
      <c r="C1153" t="s">
        <v>392</v>
      </c>
      <c r="D1153" t="s">
        <v>1286</v>
      </c>
      <c r="E1153">
        <v>8396284</v>
      </c>
      <c r="F1153" t="s">
        <v>1287</v>
      </c>
      <c r="G1153" t="s">
        <v>70</v>
      </c>
      <c r="H1153" t="s">
        <v>71</v>
      </c>
      <c r="I1153" s="1">
        <v>45419</v>
      </c>
      <c r="J1153" s="1">
        <v>44845</v>
      </c>
      <c r="K1153" s="11">
        <f>+Excel_519CONDOR[[#This Row],[Fx.r]]</f>
        <v>44845</v>
      </c>
      <c r="M1153" s="1"/>
      <c r="N1153" s="1">
        <v>45419</v>
      </c>
      <c r="O1153" s="1">
        <v>45422</v>
      </c>
      <c r="P1153" s="1" t="s">
        <v>24</v>
      </c>
      <c r="Q1153" t="s">
        <v>25</v>
      </c>
      <c r="R1153" t="s">
        <v>24</v>
      </c>
      <c r="S1153" t="s">
        <v>25</v>
      </c>
      <c r="T1153" s="5">
        <v>0</v>
      </c>
      <c r="U1153" s="5">
        <v>0</v>
      </c>
      <c r="V1153" s="5">
        <v>0</v>
      </c>
      <c r="W1153" s="5">
        <v>0</v>
      </c>
      <c r="X1153" s="6">
        <f>+Excel_519CONDOR[[#This Row],[Ptos.Total]]-Excel_519CONDOR[[#This Row],[Ptos.PO]]</f>
        <v>-3.5999999999999996</v>
      </c>
      <c r="Y1153" s="6">
        <v>3.5999999999999996</v>
      </c>
      <c r="Z1153" s="6">
        <v>7.1999999999999993</v>
      </c>
      <c r="AA1153" s="5">
        <f>+Excel_519CONDOR[[#This Row],[Ptos.Total]]-Excel_519CONDOR[[#This Row],[Ptos.Nilo]]</f>
        <v>-7.1999999999999993</v>
      </c>
      <c r="AB1153"/>
      <c r="AC1153"/>
      <c r="AD1153"/>
      <c r="AE1153"/>
      <c r="AF1153"/>
      <c r="AG1153"/>
      <c r="AH1153"/>
      <c r="AI1153"/>
    </row>
    <row r="1154" spans="1:35" x14ac:dyDescent="0.25">
      <c r="A1154" t="s">
        <v>391</v>
      </c>
      <c r="B1154" t="s">
        <v>79</v>
      </c>
      <c r="C1154" t="s">
        <v>392</v>
      </c>
      <c r="D1154" t="s">
        <v>1288</v>
      </c>
      <c r="E1154">
        <v>2033773</v>
      </c>
      <c r="F1154" t="s">
        <v>1289</v>
      </c>
      <c r="G1154" t="s">
        <v>36</v>
      </c>
      <c r="H1154" t="s">
        <v>42</v>
      </c>
      <c r="I1154" s="1">
        <v>44831</v>
      </c>
      <c r="J1154" s="1">
        <v>45589</v>
      </c>
      <c r="K1154" s="11">
        <f>+Excel_519CONDOR[[#This Row],[Fx.r]]</f>
        <v>45589</v>
      </c>
      <c r="L1154" s="1">
        <v>45471</v>
      </c>
      <c r="M1154" s="1">
        <v>45940</v>
      </c>
      <c r="O1154" s="1"/>
      <c r="P1154" s="1" t="s">
        <v>24</v>
      </c>
      <c r="Q1154" t="s">
        <v>24</v>
      </c>
      <c r="R1154" t="s">
        <v>25</v>
      </c>
      <c r="S1154" t="s">
        <v>3678</v>
      </c>
      <c r="T1154" s="5">
        <v>520.54999786615372</v>
      </c>
      <c r="U1154" s="5">
        <v>8.4399997591972351</v>
      </c>
      <c r="V1154" s="5">
        <v>50.445500894363931</v>
      </c>
      <c r="W1154" s="5">
        <v>579.43549851971488</v>
      </c>
      <c r="X1154" s="6">
        <f>+Excel_519CONDOR[[#This Row],[Ptos.Total]]-Excel_519CONDOR[[#This Row],[Ptos.PO]]</f>
        <v>380.69149851971486</v>
      </c>
      <c r="Y1154" s="6">
        <v>198.74400000000003</v>
      </c>
      <c r="Z1154" s="6">
        <v>198.74400000000003</v>
      </c>
      <c r="AA1154" s="5">
        <f>+Excel_519CONDOR[[#This Row],[Ptos.Total]]-Excel_519CONDOR[[#This Row],[Ptos.Nilo]]</f>
        <v>380.69149851971486</v>
      </c>
      <c r="AB1154"/>
      <c r="AC1154"/>
      <c r="AD1154"/>
      <c r="AE1154"/>
      <c r="AF1154"/>
      <c r="AG1154"/>
      <c r="AH1154"/>
      <c r="AI1154"/>
    </row>
    <row r="1155" spans="1:35" x14ac:dyDescent="0.25">
      <c r="A1155" t="s">
        <v>391</v>
      </c>
      <c r="B1155" t="s">
        <v>79</v>
      </c>
      <c r="C1155" t="s">
        <v>392</v>
      </c>
      <c r="D1155" t="s">
        <v>1290</v>
      </c>
      <c r="E1155">
        <v>2034882</v>
      </c>
      <c r="F1155" t="s">
        <v>21</v>
      </c>
      <c r="G1155" t="s">
        <v>22</v>
      </c>
      <c r="H1155" t="s">
        <v>23</v>
      </c>
      <c r="I1155" s="1"/>
      <c r="J1155" s="1">
        <v>45138</v>
      </c>
      <c r="K1155" s="11">
        <f>+Excel_519CONDOR[[#This Row],[Fx.r]]</f>
        <v>45138</v>
      </c>
      <c r="L1155" s="1">
        <v>45446</v>
      </c>
      <c r="M1155" s="1"/>
      <c r="N1155" s="1">
        <v>45680</v>
      </c>
      <c r="O1155" s="1">
        <v>45694</v>
      </c>
      <c r="P1155" s="1" t="s">
        <v>25</v>
      </c>
      <c r="Q1155" t="s">
        <v>24</v>
      </c>
      <c r="R1155" t="s">
        <v>25</v>
      </c>
      <c r="S1155" t="s">
        <v>3635</v>
      </c>
      <c r="T1155" s="5">
        <v>117.47999913990498</v>
      </c>
      <c r="U1155" s="5">
        <v>0</v>
      </c>
      <c r="V1155" s="5">
        <v>0</v>
      </c>
      <c r="W1155" s="5">
        <v>117.47999913990498</v>
      </c>
      <c r="X1155" s="6">
        <f>+Excel_519CONDOR[[#This Row],[Ptos.Total]]-Excel_519CONDOR[[#This Row],[Ptos.PO]]</f>
        <v>-50.817356860095003</v>
      </c>
      <c r="Y1155" s="6">
        <v>168.29735599999998</v>
      </c>
      <c r="Z1155" s="6">
        <v>168.29735599999998</v>
      </c>
      <c r="AA1155" s="5">
        <f>+Excel_519CONDOR[[#This Row],[Ptos.Total]]-Excel_519CONDOR[[#This Row],[Ptos.Nilo]]</f>
        <v>-50.817356860095003</v>
      </c>
      <c r="AB1155"/>
      <c r="AC1155"/>
      <c r="AD1155"/>
      <c r="AE1155"/>
      <c r="AF1155"/>
      <c r="AG1155"/>
      <c r="AH1155"/>
      <c r="AI1155"/>
    </row>
    <row r="1156" spans="1:35" x14ac:dyDescent="0.25">
      <c r="A1156" t="s">
        <v>391</v>
      </c>
      <c r="B1156" t="s">
        <v>436</v>
      </c>
      <c r="C1156" t="s">
        <v>392</v>
      </c>
      <c r="D1156" t="s">
        <v>1291</v>
      </c>
      <c r="E1156">
        <v>8398625</v>
      </c>
      <c r="F1156" t="s">
        <v>115</v>
      </c>
      <c r="G1156" t="s">
        <v>22</v>
      </c>
      <c r="H1156" t="s">
        <v>23</v>
      </c>
      <c r="I1156" s="1"/>
      <c r="J1156" s="1">
        <v>44848</v>
      </c>
      <c r="K1156" s="11">
        <f>+Excel_519CONDOR[[#This Row],[Fx.r]]</f>
        <v>44848</v>
      </c>
      <c r="L1156" s="1">
        <v>44848</v>
      </c>
      <c r="M1156" s="1"/>
      <c r="N1156" s="1">
        <v>44887</v>
      </c>
      <c r="O1156" s="1">
        <v>44911</v>
      </c>
      <c r="P1156" s="1" t="s">
        <v>24</v>
      </c>
      <c r="Q1156" t="s">
        <v>25</v>
      </c>
      <c r="R1156" t="s">
        <v>24</v>
      </c>
      <c r="S1156" t="s">
        <v>3631</v>
      </c>
      <c r="T1156" s="5">
        <v>31.158099859952927</v>
      </c>
      <c r="U1156" s="5">
        <v>0</v>
      </c>
      <c r="V1156" s="5">
        <v>6</v>
      </c>
      <c r="W1156" s="5">
        <v>37.158099859952927</v>
      </c>
      <c r="X1156" s="6">
        <f>+Excel_519CONDOR[[#This Row],[Ptos.Total]]-Excel_519CONDOR[[#This Row],[Ptos.PO]]</f>
        <v>-4.4726721400470737</v>
      </c>
      <c r="Y1156" s="6">
        <v>41.630772</v>
      </c>
      <c r="Z1156" s="6">
        <v>41.630772000000007</v>
      </c>
      <c r="AA1156" s="5">
        <f>+Excel_519CONDOR[[#This Row],[Ptos.Total]]-Excel_519CONDOR[[#This Row],[Ptos.Nilo]]</f>
        <v>-4.4726721400470808</v>
      </c>
      <c r="AB1156"/>
      <c r="AC1156"/>
      <c r="AD1156"/>
      <c r="AE1156"/>
      <c r="AF1156"/>
      <c r="AG1156"/>
      <c r="AH1156"/>
      <c r="AI1156"/>
    </row>
    <row r="1157" spans="1:35" x14ac:dyDescent="0.25">
      <c r="A1157" t="s">
        <v>391</v>
      </c>
      <c r="B1157" t="s">
        <v>79</v>
      </c>
      <c r="C1157" t="s">
        <v>392</v>
      </c>
      <c r="D1157" t="s">
        <v>1292</v>
      </c>
      <c r="E1157">
        <v>2036553</v>
      </c>
      <c r="F1157" t="s">
        <v>1293</v>
      </c>
      <c r="G1157" t="s">
        <v>36</v>
      </c>
      <c r="H1157" t="s">
        <v>42</v>
      </c>
      <c r="I1157" s="1">
        <v>45741</v>
      </c>
      <c r="J1157" s="1">
        <v>45912</v>
      </c>
      <c r="K1157" s="11">
        <f>+Excel_519CONDOR[[#This Row],[Fx.r]]</f>
        <v>45912</v>
      </c>
      <c r="L1157" s="1">
        <v>45806</v>
      </c>
      <c r="M1157" s="1">
        <v>45940</v>
      </c>
      <c r="O1157" s="1"/>
      <c r="P1157" s="1" t="s">
        <v>24</v>
      </c>
      <c r="Q1157" t="s">
        <v>24</v>
      </c>
      <c r="R1157" t="s">
        <v>25</v>
      </c>
      <c r="S1157" t="s">
        <v>25</v>
      </c>
      <c r="T1157" s="5">
        <v>182.85000137984753</v>
      </c>
      <c r="U1157" s="5">
        <v>0</v>
      </c>
      <c r="V1157" s="5">
        <v>22.796600223408632</v>
      </c>
      <c r="W1157" s="5">
        <v>205.64660160325616</v>
      </c>
      <c r="X1157" s="6">
        <f>+Excel_519CONDOR[[#This Row],[Ptos.Total]]-Excel_519CONDOR[[#This Row],[Ptos.PO]]</f>
        <v>12.848000603256168</v>
      </c>
      <c r="Y1157" s="6">
        <v>192.79860099999999</v>
      </c>
      <c r="Z1157" s="6">
        <v>192.79860099999996</v>
      </c>
      <c r="AA1157" s="5">
        <f>+Excel_519CONDOR[[#This Row],[Ptos.Total]]-Excel_519CONDOR[[#This Row],[Ptos.Nilo]]</f>
        <v>12.848000603256196</v>
      </c>
      <c r="AB1157"/>
      <c r="AC1157"/>
      <c r="AD1157"/>
      <c r="AE1157"/>
      <c r="AF1157"/>
      <c r="AG1157"/>
      <c r="AH1157"/>
      <c r="AI1157"/>
    </row>
    <row r="1158" spans="1:35" x14ac:dyDescent="0.25">
      <c r="A1158" t="s">
        <v>391</v>
      </c>
      <c r="B1158" t="s">
        <v>18</v>
      </c>
      <c r="C1158" t="s">
        <v>972</v>
      </c>
      <c r="D1158" t="s">
        <v>1294</v>
      </c>
      <c r="E1158">
        <v>8399490</v>
      </c>
      <c r="F1158" t="s">
        <v>88</v>
      </c>
      <c r="G1158" t="s">
        <v>22</v>
      </c>
      <c r="H1158" t="s">
        <v>23</v>
      </c>
      <c r="I1158" s="1">
        <v>44852</v>
      </c>
      <c r="J1158" s="1">
        <v>44851</v>
      </c>
      <c r="K1158" s="11">
        <f>+Excel_519CONDOR[[#This Row],[Fx.r]]</f>
        <v>44851</v>
      </c>
      <c r="L1158" s="1">
        <v>44852</v>
      </c>
      <c r="M1158" s="1"/>
      <c r="N1158" s="1">
        <v>44862</v>
      </c>
      <c r="O1158" s="1">
        <v>44865</v>
      </c>
      <c r="P1158" s="1" t="s">
        <v>24</v>
      </c>
      <c r="Q1158" t="s">
        <v>25</v>
      </c>
      <c r="R1158" t="s">
        <v>24</v>
      </c>
      <c r="S1158" t="s">
        <v>25</v>
      </c>
      <c r="T1158" s="5">
        <v>0</v>
      </c>
      <c r="U1158" s="5">
        <v>0</v>
      </c>
      <c r="V1158" s="5">
        <v>0.43999999761581421</v>
      </c>
      <c r="W1158" s="5">
        <v>0.43999999761581421</v>
      </c>
      <c r="X1158" s="6">
        <f>+Excel_519CONDOR[[#This Row],[Ptos.Total]]-Excel_519CONDOR[[#This Row],[Ptos.PO]]</f>
        <v>-6.292002384185813E-3</v>
      </c>
      <c r="Y1158" s="6">
        <v>0.44629200000000002</v>
      </c>
      <c r="Z1158" s="6">
        <v>0.44629200000000002</v>
      </c>
      <c r="AA1158" s="5">
        <f>+Excel_519CONDOR[[#This Row],[Ptos.Total]]-Excel_519CONDOR[[#This Row],[Ptos.Nilo]]</f>
        <v>-6.292002384185813E-3</v>
      </c>
      <c r="AB1158"/>
      <c r="AC1158"/>
      <c r="AD1158"/>
      <c r="AE1158"/>
      <c r="AF1158"/>
      <c r="AG1158"/>
      <c r="AH1158"/>
      <c r="AI1158"/>
    </row>
    <row r="1159" spans="1:35" x14ac:dyDescent="0.25">
      <c r="A1159" t="s">
        <v>391</v>
      </c>
      <c r="B1159" t="s">
        <v>18</v>
      </c>
      <c r="C1159" t="s">
        <v>972</v>
      </c>
      <c r="D1159" t="s">
        <v>1295</v>
      </c>
      <c r="E1159">
        <v>8399487</v>
      </c>
      <c r="F1159" t="s">
        <v>83</v>
      </c>
      <c r="G1159" t="s">
        <v>22</v>
      </c>
      <c r="H1159" t="s">
        <v>23</v>
      </c>
      <c r="I1159" s="1">
        <v>44852</v>
      </c>
      <c r="J1159" s="1">
        <v>44853</v>
      </c>
      <c r="K1159" s="11">
        <f>+Excel_519CONDOR[[#This Row],[Fx.r]]</f>
        <v>44853</v>
      </c>
      <c r="L1159" s="1">
        <v>44854</v>
      </c>
      <c r="M1159" s="1"/>
      <c r="N1159" s="1">
        <v>44971</v>
      </c>
      <c r="O1159" s="1">
        <v>44984</v>
      </c>
      <c r="P1159" s="1" t="s">
        <v>24</v>
      </c>
      <c r="Q1159" t="s">
        <v>24</v>
      </c>
      <c r="R1159" t="s">
        <v>24</v>
      </c>
      <c r="S1159" t="s">
        <v>3665</v>
      </c>
      <c r="T1159" s="5">
        <v>24.610099621117115</v>
      </c>
      <c r="U1159" s="5">
        <v>4.5639998912811279</v>
      </c>
      <c r="V1159" s="5">
        <v>12.041636711828515</v>
      </c>
      <c r="W1159" s="5">
        <v>41.21573622422676</v>
      </c>
      <c r="X1159" s="6">
        <f>+Excel_519CONDOR[[#This Row],[Ptos.Total]]-Excel_519CONDOR[[#This Row],[Ptos.PO]]</f>
        <v>-0.23444177577324155</v>
      </c>
      <c r="Y1159" s="6">
        <v>41.450178000000001</v>
      </c>
      <c r="Z1159" s="6">
        <v>41.450178000000008</v>
      </c>
      <c r="AA1159" s="5">
        <f>+Excel_519CONDOR[[#This Row],[Ptos.Total]]-Excel_519CONDOR[[#This Row],[Ptos.Nilo]]</f>
        <v>-0.23444177577324865</v>
      </c>
      <c r="AB1159"/>
      <c r="AC1159"/>
      <c r="AD1159"/>
      <c r="AE1159"/>
      <c r="AF1159"/>
      <c r="AG1159"/>
      <c r="AH1159"/>
      <c r="AI1159"/>
    </row>
    <row r="1160" spans="1:35" x14ac:dyDescent="0.25">
      <c r="A1160" t="s">
        <v>391</v>
      </c>
      <c r="B1160" t="s">
        <v>18</v>
      </c>
      <c r="C1160" t="s">
        <v>972</v>
      </c>
      <c r="D1160" t="s">
        <v>1296</v>
      </c>
      <c r="E1160">
        <v>8399495</v>
      </c>
      <c r="F1160" t="s">
        <v>83</v>
      </c>
      <c r="G1160" t="s">
        <v>22</v>
      </c>
      <c r="H1160" t="s">
        <v>23</v>
      </c>
      <c r="I1160" s="1">
        <v>44853</v>
      </c>
      <c r="J1160" s="1">
        <v>44852</v>
      </c>
      <c r="K1160" s="11">
        <f>+Excel_519CONDOR[[#This Row],[Fx.r]]</f>
        <v>44852</v>
      </c>
      <c r="L1160" s="1">
        <v>44853</v>
      </c>
      <c r="M1160" s="1"/>
      <c r="N1160" s="1">
        <v>44881</v>
      </c>
      <c r="O1160" s="1">
        <v>44882</v>
      </c>
      <c r="P1160" s="1" t="s">
        <v>24</v>
      </c>
      <c r="Q1160" t="s">
        <v>24</v>
      </c>
      <c r="R1160" t="s">
        <v>24</v>
      </c>
      <c r="S1160" t="s">
        <v>3664</v>
      </c>
      <c r="T1160" s="5">
        <v>10.163000077009201</v>
      </c>
      <c r="U1160" s="5">
        <v>4.5639998912811279</v>
      </c>
      <c r="V1160" s="5">
        <v>12.842752671637879</v>
      </c>
      <c r="W1160" s="5">
        <v>27.569752639928208</v>
      </c>
      <c r="X1160" s="6">
        <f>+Excel_519CONDOR[[#This Row],[Ptos.Total]]-Excel_519CONDOR[[#This Row],[Ptos.PO]]</f>
        <v>-4.2848997679717939</v>
      </c>
      <c r="Y1160" s="6">
        <v>31.854652407900002</v>
      </c>
      <c r="Z1160" s="6">
        <v>31.854716000000007</v>
      </c>
      <c r="AA1160" s="5">
        <f>+Excel_519CONDOR[[#This Row],[Ptos.Total]]-Excel_519CONDOR[[#This Row],[Ptos.Nilo]]</f>
        <v>-4.2849633600717993</v>
      </c>
      <c r="AB1160"/>
      <c r="AC1160"/>
      <c r="AD1160"/>
      <c r="AE1160"/>
      <c r="AF1160"/>
      <c r="AG1160"/>
      <c r="AH1160"/>
      <c r="AI1160"/>
    </row>
    <row r="1161" spans="1:35" x14ac:dyDescent="0.25">
      <c r="A1161" t="s">
        <v>391</v>
      </c>
      <c r="B1161" t="s">
        <v>79</v>
      </c>
      <c r="C1161" t="s">
        <v>392</v>
      </c>
      <c r="D1161" t="s">
        <v>1297</v>
      </c>
      <c r="E1161">
        <v>2039174</v>
      </c>
      <c r="F1161" t="s">
        <v>32</v>
      </c>
      <c r="G1161" t="s">
        <v>29</v>
      </c>
      <c r="H1161" t="s">
        <v>30</v>
      </c>
      <c r="I1161" s="1">
        <v>45755</v>
      </c>
      <c r="J1161" s="1">
        <v>45758</v>
      </c>
      <c r="K1161" s="11">
        <f>+Excel_519CONDOR[[#This Row],[Fx.r]]</f>
        <v>45758</v>
      </c>
      <c r="L1161" s="1">
        <v>45806</v>
      </c>
      <c r="M1161" s="1"/>
      <c r="N1161" s="1">
        <v>45924</v>
      </c>
      <c r="O1161" s="1">
        <v>45954</v>
      </c>
      <c r="P1161" s="1" t="s">
        <v>24</v>
      </c>
      <c r="Q1161" t="s">
        <v>24</v>
      </c>
      <c r="R1161" t="s">
        <v>25</v>
      </c>
      <c r="S1161" t="s">
        <v>3642</v>
      </c>
      <c r="T1161" s="5">
        <v>407.68000000715256</v>
      </c>
      <c r="U1161" s="5">
        <v>0</v>
      </c>
      <c r="V1161" s="5">
        <v>36.994000418767314</v>
      </c>
      <c r="W1161" s="5">
        <v>444.67400042591987</v>
      </c>
      <c r="X1161" s="6">
        <f>+Excel_519CONDOR[[#This Row],[Ptos.Total]]-Excel_519CONDOR[[#This Row],[Ptos.PO]]</f>
        <v>-395.72188457408026</v>
      </c>
      <c r="Y1161" s="6">
        <v>840.39588500000013</v>
      </c>
      <c r="Z1161" s="6">
        <v>840.39588500000013</v>
      </c>
      <c r="AA1161" s="5">
        <f>+Excel_519CONDOR[[#This Row],[Ptos.Total]]-Excel_519CONDOR[[#This Row],[Ptos.Nilo]]</f>
        <v>-395.72188457408026</v>
      </c>
      <c r="AB1161"/>
      <c r="AC1161"/>
      <c r="AD1161"/>
      <c r="AE1161"/>
      <c r="AF1161"/>
      <c r="AG1161"/>
      <c r="AH1161"/>
      <c r="AI1161"/>
    </row>
    <row r="1162" spans="1:35" x14ac:dyDescent="0.25">
      <c r="A1162" t="s">
        <v>391</v>
      </c>
      <c r="B1162" t="s">
        <v>79</v>
      </c>
      <c r="C1162" t="s">
        <v>392</v>
      </c>
      <c r="D1162" t="s">
        <v>1298</v>
      </c>
      <c r="E1162">
        <v>2039176</v>
      </c>
      <c r="F1162" t="s">
        <v>60</v>
      </c>
      <c r="G1162" t="s">
        <v>22</v>
      </c>
      <c r="H1162" t="s">
        <v>23</v>
      </c>
      <c r="I1162" s="1">
        <v>45121</v>
      </c>
      <c r="J1162" s="1">
        <v>45124</v>
      </c>
      <c r="K1162" s="11">
        <f>+Excel_519CONDOR[[#This Row],[Fx.r]]</f>
        <v>45124</v>
      </c>
      <c r="L1162" s="1">
        <v>45481</v>
      </c>
      <c r="M1162" s="1"/>
      <c r="N1162" s="1">
        <v>45733</v>
      </c>
      <c r="O1162" s="1">
        <v>45750</v>
      </c>
      <c r="P1162" s="1" t="s">
        <v>24</v>
      </c>
      <c r="Q1162" t="s">
        <v>24</v>
      </c>
      <c r="R1162" t="s">
        <v>25</v>
      </c>
      <c r="S1162" t="s">
        <v>3637</v>
      </c>
      <c r="T1162" s="5">
        <v>244.9499981328845</v>
      </c>
      <c r="U1162" s="5">
        <v>0</v>
      </c>
      <c r="V1162" s="5">
        <v>28.194999760948122</v>
      </c>
      <c r="W1162" s="5">
        <v>273.14499789383262</v>
      </c>
      <c r="X1162" s="6">
        <f>+Excel_519CONDOR[[#This Row],[Ptos.Total]]-Excel_519CONDOR[[#This Row],[Ptos.PO]]</f>
        <v>-342.09835310616756</v>
      </c>
      <c r="Y1162" s="6">
        <v>615.24335100000019</v>
      </c>
      <c r="Z1162" s="6">
        <v>615.24335100000008</v>
      </c>
      <c r="AA1162" s="5">
        <f>+Excel_519CONDOR[[#This Row],[Ptos.Total]]-Excel_519CONDOR[[#This Row],[Ptos.Nilo]]</f>
        <v>-342.09835310616745</v>
      </c>
      <c r="AB1162"/>
      <c r="AC1162"/>
      <c r="AD1162"/>
      <c r="AE1162"/>
      <c r="AF1162"/>
      <c r="AG1162"/>
      <c r="AH1162"/>
      <c r="AI1162"/>
    </row>
    <row r="1163" spans="1:35" x14ac:dyDescent="0.25">
      <c r="A1163" t="s">
        <v>391</v>
      </c>
      <c r="B1163" t="s">
        <v>79</v>
      </c>
      <c r="C1163" t="s">
        <v>392</v>
      </c>
      <c r="D1163" t="s">
        <v>1299</v>
      </c>
      <c r="E1163">
        <v>2039181</v>
      </c>
      <c r="F1163" t="s">
        <v>32</v>
      </c>
      <c r="G1163" t="s">
        <v>29</v>
      </c>
      <c r="H1163" t="s">
        <v>30</v>
      </c>
      <c r="I1163" s="1">
        <v>45722</v>
      </c>
      <c r="J1163" s="1">
        <v>45734</v>
      </c>
      <c r="K1163" s="11">
        <f>+Excel_519CONDOR[[#This Row],[Fx.r]]</f>
        <v>45734</v>
      </c>
      <c r="L1163" s="1">
        <v>45742</v>
      </c>
      <c r="M1163" s="1"/>
      <c r="N1163" s="1">
        <v>45808</v>
      </c>
      <c r="O1163" s="1">
        <v>45824</v>
      </c>
      <c r="P1163" s="1" t="s">
        <v>24</v>
      </c>
      <c r="Q1163" t="s">
        <v>24</v>
      </c>
      <c r="R1163" t="s">
        <v>25</v>
      </c>
      <c r="S1163" t="s">
        <v>3642</v>
      </c>
      <c r="T1163" s="5">
        <v>248.07000039517879</v>
      </c>
      <c r="U1163" s="5">
        <v>0</v>
      </c>
      <c r="V1163" s="5">
        <v>27.795998915374298</v>
      </c>
      <c r="W1163" s="5">
        <v>275.86599931055309</v>
      </c>
      <c r="X1163" s="6">
        <f>+Excel_519CONDOR[[#This Row],[Ptos.Total]]-Excel_519CONDOR[[#This Row],[Ptos.PO]]</f>
        <v>-504.37850168944681</v>
      </c>
      <c r="Y1163" s="6">
        <v>780.2445009999999</v>
      </c>
      <c r="Z1163" s="6">
        <v>780.20160099999987</v>
      </c>
      <c r="AA1163" s="5">
        <f>+Excel_519CONDOR[[#This Row],[Ptos.Total]]-Excel_519CONDOR[[#This Row],[Ptos.Nilo]]</f>
        <v>-504.33560168944678</v>
      </c>
      <c r="AB1163"/>
      <c r="AC1163"/>
      <c r="AD1163"/>
      <c r="AE1163"/>
      <c r="AF1163"/>
      <c r="AG1163"/>
      <c r="AH1163"/>
      <c r="AI1163"/>
    </row>
    <row r="1164" spans="1:35" x14ac:dyDescent="0.25">
      <c r="A1164" t="s">
        <v>391</v>
      </c>
      <c r="B1164" t="s">
        <v>79</v>
      </c>
      <c r="C1164" t="s">
        <v>392</v>
      </c>
      <c r="D1164" t="s">
        <v>1300</v>
      </c>
      <c r="E1164">
        <v>2022655</v>
      </c>
      <c r="F1164" t="s">
        <v>28</v>
      </c>
      <c r="G1164" t="s">
        <v>29</v>
      </c>
      <c r="H1164" t="s">
        <v>30</v>
      </c>
      <c r="I1164" s="1">
        <v>44798</v>
      </c>
      <c r="J1164" s="1">
        <v>44855</v>
      </c>
      <c r="K1164" s="11">
        <f>+Excel_519CONDOR[[#This Row],[Fx.r]]</f>
        <v>44855</v>
      </c>
      <c r="L1164" s="1">
        <v>45008</v>
      </c>
      <c r="M1164" s="1"/>
      <c r="N1164" s="1">
        <v>45953</v>
      </c>
      <c r="O1164" s="1">
        <v>45965</v>
      </c>
      <c r="P1164" s="1" t="s">
        <v>24</v>
      </c>
      <c r="Q1164" t="s">
        <v>24</v>
      </c>
      <c r="R1164" t="s">
        <v>25</v>
      </c>
      <c r="S1164" t="s">
        <v>3637</v>
      </c>
      <c r="T1164" s="5">
        <v>308.59199930059913</v>
      </c>
      <c r="U1164" s="5">
        <v>39.399998843669891</v>
      </c>
      <c r="V1164" s="5">
        <v>35.769298829824493</v>
      </c>
      <c r="W1164" s="5">
        <v>383.76129697409351</v>
      </c>
      <c r="X1164" s="6">
        <f>+Excel_519CONDOR[[#This Row],[Ptos.Total]]-Excel_519CONDOR[[#This Row],[Ptos.PO]]</f>
        <v>-78.081122025906552</v>
      </c>
      <c r="Y1164" s="6">
        <v>461.84241900000006</v>
      </c>
      <c r="Z1164" s="6">
        <v>461.84241900000001</v>
      </c>
      <c r="AA1164" s="5">
        <f>+Excel_519CONDOR[[#This Row],[Ptos.Total]]-Excel_519CONDOR[[#This Row],[Ptos.Nilo]]</f>
        <v>-78.081122025906495</v>
      </c>
      <c r="AB1164"/>
      <c r="AC1164"/>
      <c r="AD1164"/>
      <c r="AE1164"/>
      <c r="AF1164"/>
      <c r="AG1164"/>
      <c r="AH1164"/>
      <c r="AI1164"/>
    </row>
    <row r="1165" spans="1:35" x14ac:dyDescent="0.25">
      <c r="A1165" t="s">
        <v>391</v>
      </c>
      <c r="B1165" t="s">
        <v>436</v>
      </c>
      <c r="C1165" t="s">
        <v>392</v>
      </c>
      <c r="D1165" t="s">
        <v>1301</v>
      </c>
      <c r="E1165">
        <v>8399415</v>
      </c>
      <c r="F1165" t="s">
        <v>83</v>
      </c>
      <c r="G1165" t="s">
        <v>22</v>
      </c>
      <c r="H1165" t="s">
        <v>23</v>
      </c>
      <c r="I1165" s="1">
        <v>44911</v>
      </c>
      <c r="J1165" s="1">
        <v>44852</v>
      </c>
      <c r="K1165" s="11">
        <f>+Excel_519CONDOR[[#This Row],[Fx.r]]</f>
        <v>44852</v>
      </c>
      <c r="L1165" s="1">
        <v>44988</v>
      </c>
      <c r="M1165" s="1"/>
      <c r="N1165" s="1">
        <v>45017</v>
      </c>
      <c r="O1165" s="1">
        <v>45040</v>
      </c>
      <c r="P1165" s="1" t="s">
        <v>24</v>
      </c>
      <c r="Q1165" t="s">
        <v>25</v>
      </c>
      <c r="R1165" t="s">
        <v>24</v>
      </c>
      <c r="S1165" t="s">
        <v>3639</v>
      </c>
      <c r="T1165" s="5">
        <v>97.620999259233486</v>
      </c>
      <c r="U1165" s="5">
        <v>0</v>
      </c>
      <c r="V1165" s="5">
        <v>6</v>
      </c>
      <c r="W1165" s="5">
        <v>103.62099925923349</v>
      </c>
      <c r="X1165" s="6">
        <f>+Excel_519CONDOR[[#This Row],[Ptos.Total]]-Excel_519CONDOR[[#This Row],[Ptos.PO]]</f>
        <v>21.632130259233492</v>
      </c>
      <c r="Y1165" s="6">
        <v>81.988868999999994</v>
      </c>
      <c r="Z1165" s="6">
        <v>81.988868999999994</v>
      </c>
      <c r="AA1165" s="5">
        <f>+Excel_519CONDOR[[#This Row],[Ptos.Total]]-Excel_519CONDOR[[#This Row],[Ptos.Nilo]]</f>
        <v>21.632130259233492</v>
      </c>
      <c r="AB1165"/>
      <c r="AC1165"/>
      <c r="AD1165"/>
      <c r="AE1165"/>
      <c r="AF1165"/>
      <c r="AG1165"/>
      <c r="AH1165"/>
      <c r="AI1165"/>
    </row>
    <row r="1166" spans="1:35" x14ac:dyDescent="0.25">
      <c r="A1166" t="s">
        <v>391</v>
      </c>
      <c r="B1166" t="s">
        <v>436</v>
      </c>
      <c r="C1166" t="s">
        <v>392</v>
      </c>
      <c r="D1166" t="s">
        <v>1302</v>
      </c>
      <c r="E1166">
        <v>8399419</v>
      </c>
      <c r="F1166" t="s">
        <v>858</v>
      </c>
      <c r="G1166" t="s">
        <v>70</v>
      </c>
      <c r="H1166" t="s">
        <v>71</v>
      </c>
      <c r="I1166" s="1"/>
      <c r="J1166" s="1">
        <v>44851</v>
      </c>
      <c r="K1166" s="11">
        <f>+Excel_519CONDOR[[#This Row],[Fx.r]]</f>
        <v>44851</v>
      </c>
      <c r="M1166" s="1"/>
      <c r="O1166" s="1"/>
      <c r="P1166" s="1" t="s">
        <v>24</v>
      </c>
      <c r="Q1166" t="s">
        <v>25</v>
      </c>
      <c r="R1166" t="s">
        <v>24</v>
      </c>
      <c r="S1166" t="s">
        <v>25</v>
      </c>
      <c r="T1166" s="5">
        <v>0</v>
      </c>
      <c r="U1166" s="5">
        <v>0</v>
      </c>
      <c r="V1166" s="5">
        <v>0</v>
      </c>
      <c r="W1166" s="5">
        <v>0</v>
      </c>
      <c r="X1166" s="6">
        <f>+Excel_519CONDOR[[#This Row],[Ptos.Total]]-Excel_519CONDOR[[#This Row],[Ptos.PO]]</f>
        <v>-3.5999999999999996</v>
      </c>
      <c r="Y1166" s="6">
        <v>3.5999999999999996</v>
      </c>
      <c r="Z1166" s="6">
        <v>0</v>
      </c>
      <c r="AA1166" s="5">
        <f>+Excel_519CONDOR[[#This Row],[Ptos.Total]]-Excel_519CONDOR[[#This Row],[Ptos.Nilo]]</f>
        <v>0</v>
      </c>
      <c r="AB1166"/>
      <c r="AC1166"/>
      <c r="AD1166"/>
      <c r="AE1166"/>
      <c r="AF1166"/>
      <c r="AG1166"/>
      <c r="AH1166"/>
      <c r="AI1166"/>
    </row>
    <row r="1167" spans="1:35" x14ac:dyDescent="0.25">
      <c r="A1167" t="s">
        <v>391</v>
      </c>
      <c r="B1167" t="s">
        <v>436</v>
      </c>
      <c r="C1167" t="s">
        <v>392</v>
      </c>
      <c r="D1167" t="s">
        <v>1303</v>
      </c>
      <c r="E1167">
        <v>8399604</v>
      </c>
      <c r="F1167" t="s">
        <v>115</v>
      </c>
      <c r="G1167" t="s">
        <v>22</v>
      </c>
      <c r="H1167" t="s">
        <v>23</v>
      </c>
      <c r="I1167" s="1"/>
      <c r="J1167" s="1">
        <v>44853</v>
      </c>
      <c r="K1167" s="11">
        <f>+Excel_519CONDOR[[#This Row],[Fx.r]]</f>
        <v>44853</v>
      </c>
      <c r="L1167" s="1">
        <v>44853</v>
      </c>
      <c r="M1167" s="1"/>
      <c r="N1167" s="1">
        <v>44914</v>
      </c>
      <c r="O1167" s="1">
        <v>44931</v>
      </c>
      <c r="P1167" s="1" t="s">
        <v>24</v>
      </c>
      <c r="Q1167" t="s">
        <v>25</v>
      </c>
      <c r="R1167" t="s">
        <v>24</v>
      </c>
      <c r="S1167" t="s">
        <v>3642</v>
      </c>
      <c r="T1167" s="5">
        <v>15.807199984788895</v>
      </c>
      <c r="U1167" s="5">
        <v>0</v>
      </c>
      <c r="V1167" s="5">
        <v>6</v>
      </c>
      <c r="W1167" s="5">
        <v>21.807199984788895</v>
      </c>
      <c r="X1167" s="6">
        <f>+Excel_519CONDOR[[#This Row],[Ptos.Total]]-Excel_519CONDOR[[#This Row],[Ptos.PO]]</f>
        <v>-2.7559460152111086</v>
      </c>
      <c r="Y1167" s="6">
        <v>24.563146000000003</v>
      </c>
      <c r="Z1167" s="6">
        <v>24.563145999999996</v>
      </c>
      <c r="AA1167" s="5">
        <f>+Excel_519CONDOR[[#This Row],[Ptos.Total]]-Excel_519CONDOR[[#This Row],[Ptos.Nilo]]</f>
        <v>-2.7559460152111015</v>
      </c>
      <c r="AB1167"/>
      <c r="AC1167"/>
      <c r="AD1167"/>
      <c r="AE1167"/>
      <c r="AF1167"/>
      <c r="AG1167"/>
      <c r="AH1167"/>
      <c r="AI1167"/>
    </row>
    <row r="1168" spans="1:35" x14ac:dyDescent="0.25">
      <c r="A1168" t="s">
        <v>391</v>
      </c>
      <c r="B1168" t="s">
        <v>436</v>
      </c>
      <c r="C1168" t="s">
        <v>392</v>
      </c>
      <c r="D1168" t="s">
        <v>1304</v>
      </c>
      <c r="E1168">
        <v>8399343</v>
      </c>
      <c r="F1168" t="s">
        <v>115</v>
      </c>
      <c r="G1168" t="s">
        <v>22</v>
      </c>
      <c r="H1168" t="s">
        <v>23</v>
      </c>
      <c r="I1168" s="1"/>
      <c r="J1168" s="1">
        <v>44853</v>
      </c>
      <c r="K1168" s="11">
        <f>+Excel_519CONDOR[[#This Row],[Fx.r]]</f>
        <v>44853</v>
      </c>
      <c r="L1168" s="1">
        <v>44853</v>
      </c>
      <c r="M1168" s="1"/>
      <c r="N1168" s="1">
        <v>44895</v>
      </c>
      <c r="O1168" s="1">
        <v>44911</v>
      </c>
      <c r="P1168" s="1" t="s">
        <v>24</v>
      </c>
      <c r="Q1168" t="s">
        <v>25</v>
      </c>
      <c r="R1168" t="s">
        <v>24</v>
      </c>
      <c r="S1168" t="s">
        <v>3642</v>
      </c>
      <c r="T1168" s="5">
        <v>16.92989981174469</v>
      </c>
      <c r="U1168" s="5">
        <v>0</v>
      </c>
      <c r="V1168" s="5">
        <v>6</v>
      </c>
      <c r="W1168" s="5">
        <v>22.92989981174469</v>
      </c>
      <c r="X1168" s="6">
        <f>+Excel_519CONDOR[[#This Row],[Ptos.Total]]-Excel_519CONDOR[[#This Row],[Ptos.PO]]</f>
        <v>-13.901833209712983</v>
      </c>
      <c r="Y1168" s="6">
        <v>36.831733021457673</v>
      </c>
      <c r="Z1168" s="6">
        <v>36.831733</v>
      </c>
      <c r="AA1168" s="5">
        <f>+Excel_519CONDOR[[#This Row],[Ptos.Total]]-Excel_519CONDOR[[#This Row],[Ptos.Nilo]]</f>
        <v>-13.90183318825531</v>
      </c>
      <c r="AB1168"/>
      <c r="AC1168"/>
      <c r="AD1168"/>
      <c r="AE1168"/>
      <c r="AF1168"/>
      <c r="AG1168"/>
      <c r="AH1168"/>
      <c r="AI1168"/>
    </row>
    <row r="1169" spans="1:35" x14ac:dyDescent="0.25">
      <c r="A1169" t="s">
        <v>391</v>
      </c>
      <c r="B1169" t="s">
        <v>79</v>
      </c>
      <c r="C1169" t="s">
        <v>392</v>
      </c>
      <c r="D1169" t="s">
        <v>1305</v>
      </c>
      <c r="E1169">
        <v>2027922</v>
      </c>
      <c r="F1169" t="s">
        <v>297</v>
      </c>
      <c r="G1169" t="s">
        <v>22</v>
      </c>
      <c r="H1169" t="s">
        <v>23</v>
      </c>
      <c r="I1169" s="1">
        <v>44817</v>
      </c>
      <c r="J1169" s="1">
        <v>44875</v>
      </c>
      <c r="K1169" s="11">
        <f>+Excel_519CONDOR[[#This Row],[Fx.r]]</f>
        <v>44875</v>
      </c>
      <c r="L1169" s="1">
        <v>44894</v>
      </c>
      <c r="M1169" s="1"/>
      <c r="N1169" s="1">
        <v>45562</v>
      </c>
      <c r="O1169" s="1">
        <v>45569</v>
      </c>
      <c r="P1169" s="1" t="s">
        <v>24</v>
      </c>
      <c r="Q1169" t="s">
        <v>24</v>
      </c>
      <c r="R1169" t="s">
        <v>25</v>
      </c>
      <c r="S1169" t="s">
        <v>3631</v>
      </c>
      <c r="T1169" s="5">
        <v>397.36000407114625</v>
      </c>
      <c r="U1169" s="5">
        <v>4.5699998736381531</v>
      </c>
      <c r="V1169" s="5">
        <v>38.160899196396031</v>
      </c>
      <c r="W1169" s="5">
        <v>440.09090314118043</v>
      </c>
      <c r="X1169" s="6">
        <f>+Excel_519CONDOR[[#This Row],[Ptos.Total]]-Excel_519CONDOR[[#This Row],[Ptos.PO]]</f>
        <v>-72.737976858819593</v>
      </c>
      <c r="Y1169" s="6">
        <v>512.82888000000003</v>
      </c>
      <c r="Z1169" s="6">
        <v>512.82888000000048</v>
      </c>
      <c r="AA1169" s="5">
        <f>+Excel_519CONDOR[[#This Row],[Ptos.Total]]-Excel_519CONDOR[[#This Row],[Ptos.Nilo]]</f>
        <v>-72.737976858820048</v>
      </c>
      <c r="AB1169"/>
      <c r="AC1169"/>
      <c r="AD1169"/>
      <c r="AE1169"/>
      <c r="AF1169"/>
      <c r="AG1169"/>
      <c r="AH1169"/>
      <c r="AI1169"/>
    </row>
    <row r="1170" spans="1:35" x14ac:dyDescent="0.25">
      <c r="A1170" t="s">
        <v>391</v>
      </c>
      <c r="B1170" t="s">
        <v>79</v>
      </c>
      <c r="C1170" t="s">
        <v>392</v>
      </c>
      <c r="D1170" t="s">
        <v>1306</v>
      </c>
      <c r="E1170">
        <v>8400537</v>
      </c>
      <c r="F1170" t="s">
        <v>1307</v>
      </c>
      <c r="G1170" t="s">
        <v>46</v>
      </c>
      <c r="H1170" t="s">
        <v>47</v>
      </c>
      <c r="I1170" s="1">
        <v>44854</v>
      </c>
      <c r="J1170" s="1">
        <v>45827</v>
      </c>
      <c r="K1170" s="11">
        <f>+Excel_519CONDOR[[#This Row],[Fx.r]]</f>
        <v>45827</v>
      </c>
      <c r="L1170" s="1">
        <v>45393</v>
      </c>
      <c r="M1170" s="1"/>
      <c r="O1170" s="1"/>
      <c r="P1170" s="1" t="s">
        <v>24</v>
      </c>
      <c r="Q1170" t="s">
        <v>24</v>
      </c>
      <c r="R1170" t="s">
        <v>25</v>
      </c>
      <c r="S1170" t="s">
        <v>3635</v>
      </c>
      <c r="T1170" s="5">
        <v>6255.358063227106</v>
      </c>
      <c r="U1170" s="5">
        <v>0</v>
      </c>
      <c r="V1170" s="5">
        <v>483.47335360913394</v>
      </c>
      <c r="W1170" s="5">
        <v>6738.8314168362394</v>
      </c>
      <c r="X1170" s="6">
        <f>+Excel_519CONDOR[[#This Row],[Ptos.Total]]-Excel_519CONDOR[[#This Row],[Ptos.PO]]</f>
        <v>5615.8352068362401</v>
      </c>
      <c r="Y1170" s="6">
        <v>1122.9962099999998</v>
      </c>
      <c r="Z1170" s="6">
        <v>1110.525895</v>
      </c>
      <c r="AA1170" s="5">
        <f>+Excel_519CONDOR[[#This Row],[Ptos.Total]]-Excel_519CONDOR[[#This Row],[Ptos.Nilo]]</f>
        <v>5628.3055218362397</v>
      </c>
      <c r="AB1170"/>
      <c r="AC1170"/>
      <c r="AD1170"/>
      <c r="AE1170"/>
      <c r="AF1170"/>
      <c r="AG1170"/>
      <c r="AH1170"/>
      <c r="AI1170"/>
    </row>
    <row r="1171" spans="1:35" x14ac:dyDescent="0.25">
      <c r="A1171" t="s">
        <v>391</v>
      </c>
      <c r="B1171" t="s">
        <v>436</v>
      </c>
      <c r="C1171" t="s">
        <v>392</v>
      </c>
      <c r="D1171" t="s">
        <v>1308</v>
      </c>
      <c r="E1171">
        <v>8401208</v>
      </c>
      <c r="F1171" t="s">
        <v>115</v>
      </c>
      <c r="G1171" t="s">
        <v>22</v>
      </c>
      <c r="H1171" t="s">
        <v>23</v>
      </c>
      <c r="I1171" s="1"/>
      <c r="J1171" s="1">
        <v>44858</v>
      </c>
      <c r="K1171" s="11">
        <f>+Excel_519CONDOR[[#This Row],[Fx.r]]</f>
        <v>44858</v>
      </c>
      <c r="L1171" s="1">
        <v>44858</v>
      </c>
      <c r="M1171" s="1"/>
      <c r="N1171" s="1">
        <v>44876</v>
      </c>
      <c r="O1171" s="1">
        <v>44894</v>
      </c>
      <c r="P1171" s="1" t="s">
        <v>24</v>
      </c>
      <c r="Q1171" t="s">
        <v>25</v>
      </c>
      <c r="R1171" t="s">
        <v>24</v>
      </c>
      <c r="S1171" t="s">
        <v>3631</v>
      </c>
      <c r="T1171" s="5">
        <v>13.267200022935867</v>
      </c>
      <c r="U1171" s="5">
        <v>0</v>
      </c>
      <c r="V1171" s="5">
        <v>6</v>
      </c>
      <c r="W1171" s="5">
        <v>19.267200022935867</v>
      </c>
      <c r="X1171" s="6">
        <f>+Excel_519CONDOR[[#This Row],[Ptos.Total]]-Excel_519CONDOR[[#This Row],[Ptos.PO]]</f>
        <v>-3.7579099770641342</v>
      </c>
      <c r="Y1171" s="6">
        <v>23.025110000000002</v>
      </c>
      <c r="Z1171" s="6">
        <v>23.025110000000002</v>
      </c>
      <c r="AA1171" s="5">
        <f>+Excel_519CONDOR[[#This Row],[Ptos.Total]]-Excel_519CONDOR[[#This Row],[Ptos.Nilo]]</f>
        <v>-3.7579099770641342</v>
      </c>
      <c r="AB1171"/>
      <c r="AC1171"/>
      <c r="AD1171"/>
      <c r="AE1171"/>
      <c r="AF1171"/>
      <c r="AG1171"/>
      <c r="AH1171"/>
      <c r="AI1171"/>
    </row>
    <row r="1172" spans="1:35" x14ac:dyDescent="0.25">
      <c r="A1172" t="s">
        <v>391</v>
      </c>
      <c r="B1172" t="s">
        <v>436</v>
      </c>
      <c r="C1172" t="s">
        <v>392</v>
      </c>
      <c r="D1172" t="s">
        <v>1309</v>
      </c>
      <c r="E1172">
        <v>8402217</v>
      </c>
      <c r="F1172" t="s">
        <v>115</v>
      </c>
      <c r="G1172" t="s">
        <v>22</v>
      </c>
      <c r="H1172" t="s">
        <v>23</v>
      </c>
      <c r="I1172" s="1"/>
      <c r="J1172" s="1">
        <v>44859</v>
      </c>
      <c r="K1172" s="11">
        <f>+Excel_519CONDOR[[#This Row],[Fx.r]]</f>
        <v>44859</v>
      </c>
      <c r="L1172" s="1">
        <v>44859</v>
      </c>
      <c r="M1172" s="1"/>
      <c r="N1172" s="1">
        <v>44874</v>
      </c>
      <c r="O1172" s="1">
        <v>44881</v>
      </c>
      <c r="P1172" s="1" t="s">
        <v>24</v>
      </c>
      <c r="Q1172" t="s">
        <v>25</v>
      </c>
      <c r="R1172" t="s">
        <v>24</v>
      </c>
      <c r="S1172" t="s">
        <v>3643</v>
      </c>
      <c r="T1172" s="5">
        <v>9.8363001346588135</v>
      </c>
      <c r="U1172" s="5">
        <v>0</v>
      </c>
      <c r="V1172" s="5">
        <v>6</v>
      </c>
      <c r="W1172" s="5">
        <v>15.836300134658813</v>
      </c>
      <c r="X1172" s="6">
        <f>+Excel_519CONDOR[[#This Row],[Ptos.Total]]-Excel_519CONDOR[[#This Row],[Ptos.PO]]</f>
        <v>-0.22645895534118665</v>
      </c>
      <c r="Y1172" s="6">
        <v>16.06275909</v>
      </c>
      <c r="Z1172" s="6">
        <v>16.062812000000001</v>
      </c>
      <c r="AA1172" s="5">
        <f>+Excel_519CONDOR[[#This Row],[Ptos.Total]]-Excel_519CONDOR[[#This Row],[Ptos.Nilo]]</f>
        <v>-0.2265118653411875</v>
      </c>
      <c r="AB1172"/>
      <c r="AC1172"/>
      <c r="AD1172"/>
      <c r="AE1172"/>
      <c r="AF1172"/>
      <c r="AG1172"/>
      <c r="AH1172"/>
      <c r="AI1172"/>
    </row>
    <row r="1173" spans="1:35" x14ac:dyDescent="0.25">
      <c r="A1173" t="s">
        <v>391</v>
      </c>
      <c r="B1173" t="s">
        <v>436</v>
      </c>
      <c r="C1173" t="s">
        <v>392</v>
      </c>
      <c r="D1173" t="s">
        <v>1310</v>
      </c>
      <c r="E1173">
        <v>8402842</v>
      </c>
      <c r="F1173" t="s">
        <v>115</v>
      </c>
      <c r="G1173" t="s">
        <v>22</v>
      </c>
      <c r="H1173" t="s">
        <v>23</v>
      </c>
      <c r="I1173" s="1"/>
      <c r="J1173" s="1">
        <v>44860</v>
      </c>
      <c r="K1173" s="11">
        <f>+Excel_519CONDOR[[#This Row],[Fx.r]]</f>
        <v>44860</v>
      </c>
      <c r="L1173" s="1">
        <v>44860</v>
      </c>
      <c r="M1173" s="1"/>
      <c r="N1173" s="1">
        <v>44873</v>
      </c>
      <c r="O1173" s="1">
        <v>44881</v>
      </c>
      <c r="P1173" s="1" t="s">
        <v>24</v>
      </c>
      <c r="Q1173" t="s">
        <v>25</v>
      </c>
      <c r="R1173" t="s">
        <v>24</v>
      </c>
      <c r="S1173" t="s">
        <v>3631</v>
      </c>
      <c r="T1173" s="5">
        <v>17.109199792146683</v>
      </c>
      <c r="U1173" s="5">
        <v>0</v>
      </c>
      <c r="V1173" s="5">
        <v>6</v>
      </c>
      <c r="W1173" s="5">
        <v>23.109199792146683</v>
      </c>
      <c r="X1173" s="6">
        <f>+Excel_519CONDOR[[#This Row],[Ptos.Total]]-Excel_519CONDOR[[#This Row],[Ptos.PO]]</f>
        <v>-10.693159147853315</v>
      </c>
      <c r="Y1173" s="6">
        <v>33.802358939999998</v>
      </c>
      <c r="Z1173" s="6">
        <v>33.802418999999993</v>
      </c>
      <c r="AA1173" s="5">
        <f>+Excel_519CONDOR[[#This Row],[Ptos.Total]]-Excel_519CONDOR[[#This Row],[Ptos.Nilo]]</f>
        <v>-10.693219207853311</v>
      </c>
      <c r="AB1173"/>
      <c r="AC1173"/>
      <c r="AD1173"/>
      <c r="AE1173"/>
      <c r="AF1173"/>
      <c r="AG1173"/>
      <c r="AH1173"/>
      <c r="AI1173"/>
    </row>
    <row r="1174" spans="1:35" x14ac:dyDescent="0.25">
      <c r="A1174" t="s">
        <v>391</v>
      </c>
      <c r="B1174" t="s">
        <v>436</v>
      </c>
      <c r="C1174" t="s">
        <v>392</v>
      </c>
      <c r="D1174" t="s">
        <v>1311</v>
      </c>
      <c r="E1174">
        <v>8402987</v>
      </c>
      <c r="F1174" t="s">
        <v>115</v>
      </c>
      <c r="G1174" t="s">
        <v>22</v>
      </c>
      <c r="H1174" t="s">
        <v>23</v>
      </c>
      <c r="I1174" s="1"/>
      <c r="J1174" s="1">
        <v>44861</v>
      </c>
      <c r="K1174" s="11">
        <f>+Excel_519CONDOR[[#This Row],[Fx.r]]</f>
        <v>44861</v>
      </c>
      <c r="L1174" s="1">
        <v>44861</v>
      </c>
      <c r="M1174" s="1"/>
      <c r="N1174" s="1">
        <v>44882</v>
      </c>
      <c r="O1174" s="1">
        <v>44894</v>
      </c>
      <c r="P1174" s="1" t="s">
        <v>24</v>
      </c>
      <c r="Q1174" t="s">
        <v>25</v>
      </c>
      <c r="R1174" t="s">
        <v>24</v>
      </c>
      <c r="S1174" t="s">
        <v>3631</v>
      </c>
      <c r="T1174" s="5">
        <v>22.861300230026245</v>
      </c>
      <c r="U1174" s="5">
        <v>0</v>
      </c>
      <c r="V1174" s="5">
        <v>6</v>
      </c>
      <c r="W1174" s="5">
        <v>28.861300230026245</v>
      </c>
      <c r="X1174" s="6">
        <f>+Excel_519CONDOR[[#This Row],[Ptos.Total]]-Excel_519CONDOR[[#This Row],[Ptos.PO]]</f>
        <v>-4.4617547699737585</v>
      </c>
      <c r="Y1174" s="6">
        <v>33.323055000000004</v>
      </c>
      <c r="Z1174" s="6">
        <v>33.323054999999997</v>
      </c>
      <c r="AA1174" s="5">
        <f>+Excel_519CONDOR[[#This Row],[Ptos.Total]]-Excel_519CONDOR[[#This Row],[Ptos.Nilo]]</f>
        <v>-4.4617547699737514</v>
      </c>
      <c r="AB1174"/>
      <c r="AC1174"/>
      <c r="AD1174"/>
      <c r="AE1174"/>
      <c r="AF1174"/>
      <c r="AG1174"/>
      <c r="AH1174"/>
      <c r="AI1174"/>
    </row>
    <row r="1175" spans="1:35" x14ac:dyDescent="0.25">
      <c r="A1175" t="s">
        <v>391</v>
      </c>
      <c r="B1175" t="s">
        <v>79</v>
      </c>
      <c r="C1175" t="s">
        <v>392</v>
      </c>
      <c r="D1175" t="s">
        <v>1312</v>
      </c>
      <c r="E1175">
        <v>2016701</v>
      </c>
      <c r="F1175" t="s">
        <v>1313</v>
      </c>
      <c r="G1175" t="s">
        <v>55</v>
      </c>
      <c r="H1175" t="s">
        <v>56</v>
      </c>
      <c r="I1175" s="1">
        <v>44777</v>
      </c>
      <c r="J1175" s="1">
        <v>44860</v>
      </c>
      <c r="K1175" s="11">
        <f>+Excel_519CONDOR[[#This Row],[Fx.r]]</f>
        <v>44860</v>
      </c>
      <c r="L1175" s="1">
        <v>44868</v>
      </c>
      <c r="M1175" s="1"/>
      <c r="N1175" s="1">
        <v>45992</v>
      </c>
      <c r="O1175" s="1"/>
      <c r="P1175" s="1" t="s">
        <v>24</v>
      </c>
      <c r="Q1175" t="s">
        <v>24</v>
      </c>
      <c r="R1175" t="s">
        <v>25</v>
      </c>
      <c r="S1175" t="s">
        <v>3641</v>
      </c>
      <c r="T1175" s="5">
        <v>50.530000228434801</v>
      </c>
      <c r="U1175" s="5">
        <v>16.179999530315399</v>
      </c>
      <c r="V1175" s="5">
        <v>13.230400180882214</v>
      </c>
      <c r="W1175" s="5">
        <v>79.940399939632414</v>
      </c>
      <c r="X1175" s="6">
        <f>+Excel_519CONDOR[[#This Row],[Ptos.Total]]-Excel_519CONDOR[[#This Row],[Ptos.PO]]</f>
        <v>24.788099939632417</v>
      </c>
      <c r="Y1175" s="6">
        <v>55.152299999999997</v>
      </c>
      <c r="Z1175" s="6">
        <v>39.696300000000008</v>
      </c>
      <c r="AA1175" s="5">
        <f>+Excel_519CONDOR[[#This Row],[Ptos.Total]]-Excel_519CONDOR[[#This Row],[Ptos.Nilo]]</f>
        <v>40.244099939632406</v>
      </c>
      <c r="AB1175"/>
      <c r="AC1175"/>
      <c r="AD1175"/>
      <c r="AE1175"/>
      <c r="AF1175"/>
      <c r="AG1175"/>
      <c r="AH1175"/>
      <c r="AI1175"/>
    </row>
    <row r="1176" spans="1:35" x14ac:dyDescent="0.25">
      <c r="A1176" t="s">
        <v>391</v>
      </c>
      <c r="B1176" t="s">
        <v>79</v>
      </c>
      <c r="C1176" t="s">
        <v>392</v>
      </c>
      <c r="D1176" t="s">
        <v>1314</v>
      </c>
      <c r="E1176">
        <v>2027920</v>
      </c>
      <c r="F1176" t="s">
        <v>121</v>
      </c>
      <c r="G1176" t="s">
        <v>22</v>
      </c>
      <c r="H1176" t="s">
        <v>23</v>
      </c>
      <c r="I1176" s="1">
        <v>44817</v>
      </c>
      <c r="J1176" s="1">
        <v>44860</v>
      </c>
      <c r="K1176" s="11">
        <f>+Excel_519CONDOR[[#This Row],[Fx.r]]</f>
        <v>44860</v>
      </c>
      <c r="L1176" s="1">
        <v>45510</v>
      </c>
      <c r="M1176" s="1"/>
      <c r="N1176" s="1">
        <v>45527</v>
      </c>
      <c r="O1176" s="1">
        <v>45537</v>
      </c>
      <c r="P1176" s="1" t="s">
        <v>24</v>
      </c>
      <c r="Q1176" t="s">
        <v>24</v>
      </c>
      <c r="R1176" t="s">
        <v>25</v>
      </c>
      <c r="S1176" t="s">
        <v>3642</v>
      </c>
      <c r="T1176" s="5">
        <v>103.67000041157007</v>
      </c>
      <c r="U1176" s="5">
        <v>0</v>
      </c>
      <c r="V1176" s="5">
        <v>17.158100135815886</v>
      </c>
      <c r="W1176" s="5">
        <v>120.82810054738596</v>
      </c>
      <c r="X1176" s="6">
        <f>+Excel_519CONDOR[[#This Row],[Ptos.Total]]-Excel_519CONDOR[[#This Row],[Ptos.PO]]</f>
        <v>-698.51759073261405</v>
      </c>
      <c r="Y1176" s="6">
        <v>819.34569127999998</v>
      </c>
      <c r="Z1176" s="6">
        <v>819.34569700000009</v>
      </c>
      <c r="AA1176" s="5">
        <f>+Excel_519CONDOR[[#This Row],[Ptos.Total]]-Excel_519CONDOR[[#This Row],[Ptos.Nilo]]</f>
        <v>-698.51759645261416</v>
      </c>
      <c r="AB1176"/>
      <c r="AC1176"/>
      <c r="AD1176"/>
      <c r="AE1176"/>
      <c r="AF1176"/>
      <c r="AG1176"/>
      <c r="AH1176"/>
      <c r="AI1176"/>
    </row>
    <row r="1177" spans="1:35" x14ac:dyDescent="0.25">
      <c r="A1177" t="s">
        <v>391</v>
      </c>
      <c r="B1177" t="s">
        <v>79</v>
      </c>
      <c r="C1177" t="s">
        <v>392</v>
      </c>
      <c r="D1177" t="s">
        <v>1315</v>
      </c>
      <c r="E1177">
        <v>2037315</v>
      </c>
      <c r="F1177" t="s">
        <v>142</v>
      </c>
      <c r="G1177" t="s">
        <v>29</v>
      </c>
      <c r="H1177" t="s">
        <v>30</v>
      </c>
      <c r="I1177" s="1">
        <v>44861</v>
      </c>
      <c r="J1177" s="1">
        <v>45190</v>
      </c>
      <c r="K1177" s="11">
        <f>+Excel_519CONDOR[[#This Row],[Fx.r]]</f>
        <v>45190</v>
      </c>
      <c r="L1177" s="1">
        <v>45397</v>
      </c>
      <c r="M1177" s="1"/>
      <c r="N1177" s="1">
        <v>45443</v>
      </c>
      <c r="O1177" s="1">
        <v>45461</v>
      </c>
      <c r="P1177" s="1" t="s">
        <v>24</v>
      </c>
      <c r="Q1177" t="s">
        <v>24</v>
      </c>
      <c r="R1177" t="s">
        <v>25</v>
      </c>
      <c r="S1177" t="s">
        <v>3635</v>
      </c>
      <c r="T1177" s="5">
        <v>218.61000004410744</v>
      </c>
      <c r="U1177" s="5">
        <v>0</v>
      </c>
      <c r="V1177" s="5">
        <v>25.233299998045709</v>
      </c>
      <c r="W1177" s="5">
        <v>243.84330004215315</v>
      </c>
      <c r="X1177" s="6">
        <f>+Excel_519CONDOR[[#This Row],[Ptos.Total]]-Excel_519CONDOR[[#This Row],[Ptos.PO]]</f>
        <v>-104.63433083784685</v>
      </c>
      <c r="Y1177" s="6">
        <v>348.47763087999999</v>
      </c>
      <c r="Z1177" s="6">
        <v>348.47760800000003</v>
      </c>
      <c r="AA1177" s="5">
        <f>+Excel_519CONDOR[[#This Row],[Ptos.Total]]-Excel_519CONDOR[[#This Row],[Ptos.Nilo]]</f>
        <v>-104.63430795784689</v>
      </c>
      <c r="AB1177"/>
      <c r="AC1177"/>
      <c r="AD1177"/>
      <c r="AE1177"/>
      <c r="AF1177"/>
      <c r="AG1177"/>
      <c r="AH1177"/>
      <c r="AI1177"/>
    </row>
    <row r="1178" spans="1:35" x14ac:dyDescent="0.25">
      <c r="A1178" t="s">
        <v>391</v>
      </c>
      <c r="B1178" t="s">
        <v>436</v>
      </c>
      <c r="C1178" t="s">
        <v>392</v>
      </c>
      <c r="D1178" t="s">
        <v>1316</v>
      </c>
      <c r="E1178">
        <v>8402259</v>
      </c>
      <c r="F1178" t="s">
        <v>858</v>
      </c>
      <c r="G1178" t="s">
        <v>70</v>
      </c>
      <c r="H1178" t="s">
        <v>70</v>
      </c>
      <c r="I1178" s="1"/>
      <c r="J1178" s="1">
        <v>44860</v>
      </c>
      <c r="K1178" s="11">
        <f>+Excel_519CONDOR[[#This Row],[Fx.r]]</f>
        <v>44860</v>
      </c>
      <c r="M1178" s="1"/>
      <c r="O1178" s="1"/>
      <c r="P1178" s="1" t="s">
        <v>24</v>
      </c>
      <c r="Q1178" t="s">
        <v>25</v>
      </c>
      <c r="R1178" t="s">
        <v>24</v>
      </c>
      <c r="S1178" t="s">
        <v>25</v>
      </c>
      <c r="T1178" s="5">
        <v>0</v>
      </c>
      <c r="U1178" s="5">
        <v>0</v>
      </c>
      <c r="V1178" s="5">
        <v>0</v>
      </c>
      <c r="W1178" s="5">
        <v>0</v>
      </c>
      <c r="X1178" s="6">
        <f>+Excel_519CONDOR[[#This Row],[Ptos.Total]]-Excel_519CONDOR[[#This Row],[Ptos.PO]]</f>
        <v>-3.5999999999999996</v>
      </c>
      <c r="Y1178" s="6">
        <v>3.5999999999999996</v>
      </c>
      <c r="Z1178" s="6">
        <v>0</v>
      </c>
      <c r="AA1178" s="5">
        <f>+Excel_519CONDOR[[#This Row],[Ptos.Total]]-Excel_519CONDOR[[#This Row],[Ptos.Nilo]]</f>
        <v>0</v>
      </c>
      <c r="AB1178"/>
      <c r="AC1178"/>
      <c r="AD1178"/>
      <c r="AE1178"/>
      <c r="AF1178"/>
      <c r="AG1178"/>
      <c r="AH1178"/>
      <c r="AI1178"/>
    </row>
    <row r="1179" spans="1:35" x14ac:dyDescent="0.25">
      <c r="A1179" t="s">
        <v>391</v>
      </c>
      <c r="B1179" t="s">
        <v>436</v>
      </c>
      <c r="C1179" t="s">
        <v>392</v>
      </c>
      <c r="D1179" t="s">
        <v>1317</v>
      </c>
      <c r="E1179">
        <v>8403494</v>
      </c>
      <c r="F1179" t="s">
        <v>1287</v>
      </c>
      <c r="G1179" t="s">
        <v>70</v>
      </c>
      <c r="H1179" t="s">
        <v>71</v>
      </c>
      <c r="I1179" s="1">
        <v>45419</v>
      </c>
      <c r="J1179" s="1">
        <v>44862</v>
      </c>
      <c r="K1179" s="11">
        <f>+Excel_519CONDOR[[#This Row],[Fx.r]]</f>
        <v>44862</v>
      </c>
      <c r="M1179" s="1"/>
      <c r="N1179" s="1">
        <v>45419</v>
      </c>
      <c r="O1179" s="1">
        <v>45422</v>
      </c>
      <c r="P1179" s="1" t="s">
        <v>24</v>
      </c>
      <c r="Q1179" t="s">
        <v>25</v>
      </c>
      <c r="R1179" t="s">
        <v>24</v>
      </c>
      <c r="S1179" t="s">
        <v>25</v>
      </c>
      <c r="T1179" s="5">
        <v>0</v>
      </c>
      <c r="U1179" s="5">
        <v>0</v>
      </c>
      <c r="V1179" s="5">
        <v>0</v>
      </c>
      <c r="W1179" s="5">
        <v>0</v>
      </c>
      <c r="X1179" s="6">
        <f>+Excel_519CONDOR[[#This Row],[Ptos.Total]]-Excel_519CONDOR[[#This Row],[Ptos.PO]]</f>
        <v>-3.5999999999999996</v>
      </c>
      <c r="Y1179" s="6">
        <v>3.5999999999999996</v>
      </c>
      <c r="Z1179" s="6">
        <v>7.1999999999999993</v>
      </c>
      <c r="AA1179" s="5">
        <f>+Excel_519CONDOR[[#This Row],[Ptos.Total]]-Excel_519CONDOR[[#This Row],[Ptos.Nilo]]</f>
        <v>-7.1999999999999993</v>
      </c>
      <c r="AB1179"/>
      <c r="AC1179"/>
      <c r="AD1179"/>
      <c r="AE1179"/>
      <c r="AF1179"/>
      <c r="AG1179"/>
      <c r="AH1179"/>
      <c r="AI1179"/>
    </row>
    <row r="1180" spans="1:35" x14ac:dyDescent="0.25">
      <c r="A1180" t="s">
        <v>391</v>
      </c>
      <c r="B1180" t="s">
        <v>436</v>
      </c>
      <c r="C1180" t="s">
        <v>392</v>
      </c>
      <c r="D1180" t="s">
        <v>1318</v>
      </c>
      <c r="E1180">
        <v>8403930</v>
      </c>
      <c r="F1180" t="s">
        <v>1319</v>
      </c>
      <c r="G1180" t="s">
        <v>29</v>
      </c>
      <c r="H1180" t="s">
        <v>30</v>
      </c>
      <c r="I1180" s="1"/>
      <c r="J1180" s="1">
        <v>44862</v>
      </c>
      <c r="K1180" s="11">
        <f>+Excel_519CONDOR[[#This Row],[Fx.r]]</f>
        <v>44862</v>
      </c>
      <c r="L1180" s="1">
        <v>45117</v>
      </c>
      <c r="M1180" s="1"/>
      <c r="N1180" s="1">
        <v>45118</v>
      </c>
      <c r="O1180" s="1">
        <v>45142</v>
      </c>
      <c r="P1180" s="1" t="s">
        <v>24</v>
      </c>
      <c r="Q1180" t="s">
        <v>24</v>
      </c>
      <c r="R1180" t="s">
        <v>25</v>
      </c>
      <c r="S1180" t="s">
        <v>3641</v>
      </c>
      <c r="T1180" s="5">
        <v>16.085799902677536</v>
      </c>
      <c r="U1180" s="5">
        <v>0</v>
      </c>
      <c r="V1180" s="5">
        <v>6</v>
      </c>
      <c r="W1180" s="5">
        <v>22.085799902677536</v>
      </c>
      <c r="X1180" s="6">
        <f>+Excel_519CONDOR[[#This Row],[Ptos.Total]]-Excel_519CONDOR[[#This Row],[Ptos.PO]]</f>
        <v>-22.130937097322466</v>
      </c>
      <c r="Y1180" s="6">
        <v>44.216737000000002</v>
      </c>
      <c r="Z1180" s="6">
        <v>44.216736999999995</v>
      </c>
      <c r="AA1180" s="5">
        <f>+Excel_519CONDOR[[#This Row],[Ptos.Total]]-Excel_519CONDOR[[#This Row],[Ptos.Nilo]]</f>
        <v>-22.130937097322459</v>
      </c>
      <c r="AB1180"/>
      <c r="AC1180"/>
      <c r="AD1180"/>
      <c r="AE1180"/>
      <c r="AF1180"/>
      <c r="AG1180"/>
      <c r="AH1180"/>
      <c r="AI1180"/>
    </row>
    <row r="1181" spans="1:35" x14ac:dyDescent="0.25">
      <c r="A1181" t="s">
        <v>391</v>
      </c>
      <c r="B1181" t="s">
        <v>79</v>
      </c>
      <c r="C1181" t="s">
        <v>392</v>
      </c>
      <c r="D1181" t="s">
        <v>1320</v>
      </c>
      <c r="E1181">
        <v>2016819</v>
      </c>
      <c r="F1181" t="s">
        <v>739</v>
      </c>
      <c r="G1181" t="s">
        <v>70</v>
      </c>
      <c r="H1181" t="s">
        <v>71</v>
      </c>
      <c r="I1181" s="1">
        <v>44778</v>
      </c>
      <c r="J1181" s="1">
        <v>44868</v>
      </c>
      <c r="K1181" s="11">
        <f>+Excel_519CONDOR[[#This Row],[Fx.r]]</f>
        <v>44868</v>
      </c>
      <c r="L1181" s="1">
        <v>44963</v>
      </c>
      <c r="M1181" s="1"/>
      <c r="N1181" s="1">
        <v>45232</v>
      </c>
      <c r="O1181" s="1">
        <v>45324</v>
      </c>
      <c r="P1181" s="1" t="s">
        <v>24</v>
      </c>
      <c r="Q1181" t="s">
        <v>24</v>
      </c>
      <c r="R1181" t="s">
        <v>25</v>
      </c>
      <c r="S1181" t="s">
        <v>3637</v>
      </c>
      <c r="T1181" s="5">
        <v>53.710000589489937</v>
      </c>
      <c r="U1181" s="5">
        <v>34.829998970031738</v>
      </c>
      <c r="V1181" s="5">
        <v>13.578299991526457</v>
      </c>
      <c r="W1181" s="5">
        <v>102.11829955104812</v>
      </c>
      <c r="X1181" s="6">
        <f>+Excel_519CONDOR[[#This Row],[Ptos.Total]]-Excel_519CONDOR[[#This Row],[Ptos.PO]]</f>
        <v>-34.346922448951858</v>
      </c>
      <c r="Y1181" s="6">
        <v>136.46522199999998</v>
      </c>
      <c r="Z1181" s="6">
        <v>136.46522200000001</v>
      </c>
      <c r="AA1181" s="5">
        <f>+Excel_519CONDOR[[#This Row],[Ptos.Total]]-Excel_519CONDOR[[#This Row],[Ptos.Nilo]]</f>
        <v>-34.346922448951887</v>
      </c>
      <c r="AB1181"/>
      <c r="AC1181"/>
      <c r="AD1181"/>
      <c r="AE1181"/>
      <c r="AF1181"/>
      <c r="AG1181"/>
      <c r="AH1181"/>
      <c r="AI1181"/>
    </row>
    <row r="1182" spans="1:35" x14ac:dyDescent="0.25">
      <c r="A1182" t="s">
        <v>391</v>
      </c>
      <c r="B1182" t="s">
        <v>436</v>
      </c>
      <c r="C1182" t="s">
        <v>392</v>
      </c>
      <c r="D1182" t="s">
        <v>1321</v>
      </c>
      <c r="E1182">
        <v>8405188</v>
      </c>
      <c r="F1182" t="s">
        <v>115</v>
      </c>
      <c r="G1182" t="s">
        <v>22</v>
      </c>
      <c r="H1182" t="s">
        <v>23</v>
      </c>
      <c r="I1182" s="1"/>
      <c r="J1182" s="1">
        <v>44868</v>
      </c>
      <c r="K1182" s="11">
        <f>+Excel_519CONDOR[[#This Row],[Fx.r]]</f>
        <v>44868</v>
      </c>
      <c r="L1182" s="1">
        <v>44868</v>
      </c>
      <c r="M1182" s="1"/>
      <c r="N1182" s="1">
        <v>44882</v>
      </c>
      <c r="O1182" s="1">
        <v>44895</v>
      </c>
      <c r="P1182" s="1" t="s">
        <v>24</v>
      </c>
      <c r="Q1182" t="s">
        <v>25</v>
      </c>
      <c r="R1182" t="s">
        <v>24</v>
      </c>
      <c r="S1182" t="s">
        <v>3632</v>
      </c>
      <c r="T1182" s="5">
        <v>17.416199773550034</v>
      </c>
      <c r="U1182" s="5">
        <v>0</v>
      </c>
      <c r="V1182" s="5">
        <v>6</v>
      </c>
      <c r="W1182" s="5">
        <v>23.416199773550034</v>
      </c>
      <c r="X1182" s="6">
        <f>+Excel_519CONDOR[[#This Row],[Ptos.Total]]-Excel_519CONDOR[[#This Row],[Ptos.PO]]</f>
        <v>-5.1326452264499665</v>
      </c>
      <c r="Y1182" s="6">
        <v>28.548845</v>
      </c>
      <c r="Z1182" s="6">
        <v>28.548845000000004</v>
      </c>
      <c r="AA1182" s="5">
        <f>+Excel_519CONDOR[[#This Row],[Ptos.Total]]-Excel_519CONDOR[[#This Row],[Ptos.Nilo]]</f>
        <v>-5.13264522644997</v>
      </c>
      <c r="AB1182"/>
      <c r="AC1182"/>
      <c r="AD1182"/>
      <c r="AE1182"/>
      <c r="AF1182"/>
      <c r="AG1182"/>
      <c r="AH1182"/>
      <c r="AI1182"/>
    </row>
    <row r="1183" spans="1:35" x14ac:dyDescent="0.25">
      <c r="A1183" t="s">
        <v>391</v>
      </c>
      <c r="B1183" t="s">
        <v>1025</v>
      </c>
      <c r="C1183" t="s">
        <v>972</v>
      </c>
      <c r="D1183" t="s">
        <v>1322</v>
      </c>
      <c r="E1183">
        <v>2021622</v>
      </c>
      <c r="F1183" t="s">
        <v>118</v>
      </c>
      <c r="G1183" t="s">
        <v>22</v>
      </c>
      <c r="H1183" t="s">
        <v>23</v>
      </c>
      <c r="I1183" s="1">
        <v>45327</v>
      </c>
      <c r="J1183" s="1">
        <v>45341</v>
      </c>
      <c r="K1183" s="11">
        <f>+Excel_519CONDOR[[#This Row],[Fx.r]]</f>
        <v>45341</v>
      </c>
      <c r="L1183" s="1">
        <v>45376</v>
      </c>
      <c r="M1183" s="1"/>
      <c r="N1183" s="1">
        <v>45443</v>
      </c>
      <c r="O1183" s="1">
        <v>45461</v>
      </c>
      <c r="P1183" s="1" t="s">
        <v>25</v>
      </c>
      <c r="Q1183" t="s">
        <v>24</v>
      </c>
      <c r="R1183" t="s">
        <v>24</v>
      </c>
      <c r="S1183" t="s">
        <v>3659</v>
      </c>
      <c r="T1183" s="5">
        <v>202.03000035509467</v>
      </c>
      <c r="U1183" s="5">
        <v>54.179998397827148</v>
      </c>
      <c r="V1183" s="5">
        <v>24.19379959403426</v>
      </c>
      <c r="W1183" s="5">
        <v>280.40379834695608</v>
      </c>
      <c r="X1183" s="6">
        <f>+Excel_519CONDOR[[#This Row],[Ptos.Total]]-Excel_519CONDOR[[#This Row],[Ptos.PO]]</f>
        <v>-29.576398653043952</v>
      </c>
      <c r="Y1183" s="6">
        <v>309.98019700000003</v>
      </c>
      <c r="Z1183" s="6">
        <v>309.98019700000003</v>
      </c>
      <c r="AA1183" s="5">
        <f>+Excel_519CONDOR[[#This Row],[Ptos.Total]]-Excel_519CONDOR[[#This Row],[Ptos.Nilo]]</f>
        <v>-29.576398653043952</v>
      </c>
      <c r="AB1183"/>
      <c r="AC1183"/>
      <c r="AD1183"/>
      <c r="AE1183"/>
      <c r="AF1183"/>
      <c r="AG1183"/>
      <c r="AH1183"/>
      <c r="AI1183"/>
    </row>
    <row r="1184" spans="1:35" x14ac:dyDescent="0.25">
      <c r="A1184" t="s">
        <v>391</v>
      </c>
      <c r="B1184" t="s">
        <v>79</v>
      </c>
      <c r="C1184" t="s">
        <v>392</v>
      </c>
      <c r="D1184" t="s">
        <v>1323</v>
      </c>
      <c r="E1184">
        <v>2039178</v>
      </c>
      <c r="F1184" t="s">
        <v>142</v>
      </c>
      <c r="G1184" t="s">
        <v>29</v>
      </c>
      <c r="H1184" t="s">
        <v>30</v>
      </c>
      <c r="I1184" s="1">
        <v>45121</v>
      </c>
      <c r="J1184" s="1">
        <v>45122</v>
      </c>
      <c r="K1184" s="11">
        <f>+Excel_519CONDOR[[#This Row],[Fx.r]]</f>
        <v>45122</v>
      </c>
      <c r="L1184" s="1">
        <v>45203</v>
      </c>
      <c r="M1184" s="1"/>
      <c r="N1184" s="1">
        <v>45403</v>
      </c>
      <c r="O1184" s="1">
        <v>45434</v>
      </c>
      <c r="P1184" s="1" t="s">
        <v>24</v>
      </c>
      <c r="Q1184" t="s">
        <v>24</v>
      </c>
      <c r="R1184" t="s">
        <v>25</v>
      </c>
      <c r="S1184" t="s">
        <v>3637</v>
      </c>
      <c r="T1184" s="5">
        <v>359.350002348423</v>
      </c>
      <c r="U1184" s="5">
        <v>0</v>
      </c>
      <c r="V1184" s="5">
        <v>35.693399251548954</v>
      </c>
      <c r="W1184" s="5">
        <v>395.04340159997196</v>
      </c>
      <c r="X1184" s="6">
        <f>+Excel_519CONDOR[[#This Row],[Ptos.Total]]-Excel_519CONDOR[[#This Row],[Ptos.PO]]</f>
        <v>-251.69376440002804</v>
      </c>
      <c r="Y1184" s="6">
        <v>646.737166</v>
      </c>
      <c r="Z1184" s="6">
        <v>646.73716600000012</v>
      </c>
      <c r="AA1184" s="5">
        <f>+Excel_519CONDOR[[#This Row],[Ptos.Total]]-Excel_519CONDOR[[#This Row],[Ptos.Nilo]]</f>
        <v>-251.69376440002816</v>
      </c>
      <c r="AB1184"/>
      <c r="AC1184"/>
      <c r="AD1184"/>
      <c r="AE1184"/>
      <c r="AF1184"/>
      <c r="AG1184"/>
      <c r="AH1184"/>
      <c r="AI1184"/>
    </row>
    <row r="1185" spans="1:35" x14ac:dyDescent="0.25">
      <c r="A1185" t="s">
        <v>391</v>
      </c>
      <c r="B1185" t="s">
        <v>79</v>
      </c>
      <c r="C1185" t="s">
        <v>392</v>
      </c>
      <c r="D1185" t="s">
        <v>1324</v>
      </c>
      <c r="E1185">
        <v>2043198</v>
      </c>
      <c r="F1185" t="s">
        <v>1325</v>
      </c>
      <c r="G1185" t="s">
        <v>46</v>
      </c>
      <c r="H1185" t="s">
        <v>47</v>
      </c>
      <c r="I1185" s="1">
        <v>45036</v>
      </c>
      <c r="J1185" s="1">
        <v>45138</v>
      </c>
      <c r="K1185" s="11">
        <f>+Excel_519CONDOR[[#This Row],[Fx.r]]</f>
        <v>45138</v>
      </c>
      <c r="L1185" s="1">
        <v>45478</v>
      </c>
      <c r="M1185" s="1"/>
      <c r="O1185" s="1"/>
      <c r="P1185" s="1" t="s">
        <v>24</v>
      </c>
      <c r="Q1185" t="s">
        <v>24</v>
      </c>
      <c r="R1185" t="s">
        <v>25</v>
      </c>
      <c r="S1185" t="s">
        <v>3641</v>
      </c>
      <c r="T1185" s="5">
        <v>337.95999792218208</v>
      </c>
      <c r="U1185" s="5">
        <v>0</v>
      </c>
      <c r="V1185" s="5">
        <v>33.679500065606078</v>
      </c>
      <c r="W1185" s="5">
        <v>371.63949798778816</v>
      </c>
      <c r="X1185" s="6">
        <f>+Excel_519CONDOR[[#This Row],[Ptos.Total]]-Excel_519CONDOR[[#This Row],[Ptos.PO]]</f>
        <v>56.088497987788116</v>
      </c>
      <c r="Y1185" s="6">
        <v>315.55100000000004</v>
      </c>
      <c r="Z1185" s="6">
        <v>0</v>
      </c>
      <c r="AA1185" s="5">
        <f>+Excel_519CONDOR[[#This Row],[Ptos.Total]]-Excel_519CONDOR[[#This Row],[Ptos.Nilo]]</f>
        <v>371.63949798778816</v>
      </c>
      <c r="AB1185"/>
      <c r="AC1185"/>
      <c r="AD1185"/>
      <c r="AE1185"/>
      <c r="AF1185"/>
      <c r="AG1185"/>
      <c r="AH1185"/>
      <c r="AI1185"/>
    </row>
    <row r="1186" spans="1:35" x14ac:dyDescent="0.25">
      <c r="A1186" t="s">
        <v>391</v>
      </c>
      <c r="B1186" t="s">
        <v>79</v>
      </c>
      <c r="C1186" t="s">
        <v>392</v>
      </c>
      <c r="D1186" t="s">
        <v>1326</v>
      </c>
      <c r="E1186">
        <v>2043200</v>
      </c>
      <c r="F1186" t="s">
        <v>1327</v>
      </c>
      <c r="G1186" t="s">
        <v>70</v>
      </c>
      <c r="H1186" t="s">
        <v>71</v>
      </c>
      <c r="I1186" s="1">
        <v>45155</v>
      </c>
      <c r="J1186" s="1">
        <v>45196</v>
      </c>
      <c r="K1186" s="11">
        <f>+Excel_519CONDOR[[#This Row],[Fx.r]]</f>
        <v>45196</v>
      </c>
      <c r="M1186" s="1"/>
      <c r="N1186" s="1">
        <v>45334</v>
      </c>
      <c r="O1186" s="1">
        <v>45425</v>
      </c>
      <c r="P1186" s="1" t="s">
        <v>25</v>
      </c>
      <c r="Q1186" t="s">
        <v>24</v>
      </c>
      <c r="R1186" t="s">
        <v>25</v>
      </c>
      <c r="S1186" t="s">
        <v>25</v>
      </c>
      <c r="T1186" s="5">
        <v>342.27000027149916</v>
      </c>
      <c r="U1186" s="5">
        <v>0</v>
      </c>
      <c r="V1186" s="5">
        <v>34.555198593395971</v>
      </c>
      <c r="W1186" s="5">
        <v>376.82519886489513</v>
      </c>
      <c r="X1186" s="6">
        <f>+Excel_519CONDOR[[#This Row],[Ptos.Total]]-Excel_519CONDOR[[#This Row],[Ptos.PO]]</f>
        <v>376.82519886489513</v>
      </c>
      <c r="Y1186" s="6">
        <v>0</v>
      </c>
      <c r="Z1186" s="6">
        <v>0</v>
      </c>
      <c r="AA1186" s="5">
        <f>+Excel_519CONDOR[[#This Row],[Ptos.Total]]-Excel_519CONDOR[[#This Row],[Ptos.Nilo]]</f>
        <v>376.82519886489513</v>
      </c>
      <c r="AB1186"/>
      <c r="AC1186"/>
      <c r="AD1186"/>
      <c r="AE1186"/>
      <c r="AF1186"/>
      <c r="AG1186"/>
      <c r="AH1186"/>
      <c r="AI1186"/>
    </row>
    <row r="1187" spans="1:35" x14ac:dyDescent="0.25">
      <c r="A1187" t="s">
        <v>391</v>
      </c>
      <c r="B1187" t="s">
        <v>79</v>
      </c>
      <c r="C1187" t="s">
        <v>392</v>
      </c>
      <c r="D1187" t="s">
        <v>1328</v>
      </c>
      <c r="E1187">
        <v>2016816</v>
      </c>
      <c r="F1187" t="s">
        <v>1329</v>
      </c>
      <c r="G1187" t="s">
        <v>29</v>
      </c>
      <c r="H1187" t="s">
        <v>30</v>
      </c>
      <c r="I1187" s="1">
        <v>44779</v>
      </c>
      <c r="J1187" s="1">
        <v>44868</v>
      </c>
      <c r="K1187" s="11">
        <f>+Excel_519CONDOR[[#This Row],[Fx.r]]</f>
        <v>44868</v>
      </c>
      <c r="L1187" s="1">
        <v>44963</v>
      </c>
      <c r="M1187" s="1"/>
      <c r="N1187" s="1">
        <v>45232</v>
      </c>
      <c r="O1187" s="1">
        <v>45546</v>
      </c>
      <c r="P1187" s="1" t="s">
        <v>24</v>
      </c>
      <c r="Q1187" t="s">
        <v>24</v>
      </c>
      <c r="R1187" t="s">
        <v>25</v>
      </c>
      <c r="S1187" t="s">
        <v>3637</v>
      </c>
      <c r="T1187" s="5">
        <v>122.11000055074692</v>
      </c>
      <c r="U1187" s="5">
        <v>100.61999702453613</v>
      </c>
      <c r="V1187" s="5">
        <v>25.457999394878755</v>
      </c>
      <c r="W1187" s="5">
        <v>248.18799697016181</v>
      </c>
      <c r="X1187" s="6">
        <f>+Excel_519CONDOR[[#This Row],[Ptos.Total]]-Excel_519CONDOR[[#This Row],[Ptos.PO]]</f>
        <v>-15.554189029838199</v>
      </c>
      <c r="Y1187" s="6">
        <v>263.742186</v>
      </c>
      <c r="Z1187" s="6">
        <v>263.742186</v>
      </c>
      <c r="AA1187" s="5">
        <f>+Excel_519CONDOR[[#This Row],[Ptos.Total]]-Excel_519CONDOR[[#This Row],[Ptos.Nilo]]</f>
        <v>-15.554189029838199</v>
      </c>
      <c r="AB1187"/>
      <c r="AC1187"/>
      <c r="AD1187"/>
      <c r="AE1187"/>
      <c r="AF1187"/>
      <c r="AG1187"/>
      <c r="AH1187"/>
      <c r="AI1187"/>
    </row>
    <row r="1188" spans="1:35" x14ac:dyDescent="0.25">
      <c r="A1188" t="s">
        <v>391</v>
      </c>
      <c r="B1188" t="s">
        <v>79</v>
      </c>
      <c r="C1188" t="s">
        <v>392</v>
      </c>
      <c r="D1188" t="s">
        <v>1330</v>
      </c>
      <c r="E1188">
        <v>2027921</v>
      </c>
      <c r="F1188" t="s">
        <v>1331</v>
      </c>
      <c r="G1188" t="s">
        <v>22</v>
      </c>
      <c r="H1188" t="s">
        <v>23</v>
      </c>
      <c r="I1188" s="1"/>
      <c r="J1188" s="1">
        <v>45811</v>
      </c>
      <c r="K1188" s="11">
        <f>+Excel_519CONDOR[[#This Row],[Fx.r]]</f>
        <v>45811</v>
      </c>
      <c r="L1188" s="1">
        <v>45856</v>
      </c>
      <c r="M1188" s="1"/>
      <c r="N1188" s="1">
        <v>45876</v>
      </c>
      <c r="O1188" s="1">
        <v>45896</v>
      </c>
      <c r="P1188" s="1" t="s">
        <v>24</v>
      </c>
      <c r="Q1188" t="s">
        <v>24</v>
      </c>
      <c r="R1188" t="s">
        <v>25</v>
      </c>
      <c r="S1188" t="s">
        <v>3641</v>
      </c>
      <c r="T1188" s="5">
        <v>129.55000131577253</v>
      </c>
      <c r="U1188" s="5">
        <v>0</v>
      </c>
      <c r="V1188" s="5">
        <v>0</v>
      </c>
      <c r="W1188" s="5">
        <v>129.55000131577253</v>
      </c>
      <c r="X1188" s="6">
        <f>+Excel_519CONDOR[[#This Row],[Ptos.Total]]-Excel_519CONDOR[[#This Row],[Ptos.PO]]</f>
        <v>-167.36633768422746</v>
      </c>
      <c r="Y1188" s="6">
        <v>296.91633899999999</v>
      </c>
      <c r="Z1188" s="6">
        <v>296.91633899999999</v>
      </c>
      <c r="AA1188" s="5">
        <f>+Excel_519CONDOR[[#This Row],[Ptos.Total]]-Excel_519CONDOR[[#This Row],[Ptos.Nilo]]</f>
        <v>-167.36633768422746</v>
      </c>
      <c r="AB1188"/>
      <c r="AC1188"/>
      <c r="AD1188"/>
      <c r="AE1188"/>
      <c r="AF1188"/>
      <c r="AG1188"/>
      <c r="AH1188"/>
      <c r="AI1188"/>
    </row>
    <row r="1189" spans="1:35" x14ac:dyDescent="0.25">
      <c r="A1189" t="s">
        <v>391</v>
      </c>
      <c r="B1189" t="s">
        <v>436</v>
      </c>
      <c r="C1189" t="s">
        <v>392</v>
      </c>
      <c r="D1189" t="s">
        <v>1332</v>
      </c>
      <c r="E1189">
        <v>8405694</v>
      </c>
      <c r="F1189" t="s">
        <v>115</v>
      </c>
      <c r="G1189" t="s">
        <v>22</v>
      </c>
      <c r="H1189" t="s">
        <v>23</v>
      </c>
      <c r="I1189" s="1"/>
      <c r="J1189" s="1">
        <v>44869</v>
      </c>
      <c r="K1189" s="11">
        <f>+Excel_519CONDOR[[#This Row],[Fx.r]]</f>
        <v>44869</v>
      </c>
      <c r="L1189" s="1">
        <v>44869</v>
      </c>
      <c r="M1189" s="1"/>
      <c r="N1189" s="1">
        <v>44897</v>
      </c>
      <c r="O1189" s="1">
        <v>44923</v>
      </c>
      <c r="P1189" s="1" t="s">
        <v>24</v>
      </c>
      <c r="Q1189" t="s">
        <v>25</v>
      </c>
      <c r="R1189" t="s">
        <v>24</v>
      </c>
      <c r="S1189" t="s">
        <v>3646</v>
      </c>
      <c r="T1189" s="5">
        <v>16.254000127315521</v>
      </c>
      <c r="U1189" s="5">
        <v>0</v>
      </c>
      <c r="V1189" s="5">
        <v>6</v>
      </c>
      <c r="W1189" s="5">
        <v>22.254000127315521</v>
      </c>
      <c r="X1189" s="6">
        <f>+Excel_519CONDOR[[#This Row],[Ptos.Total]]-Excel_519CONDOR[[#This Row],[Ptos.PO]]</f>
        <v>-4.7908378726844774</v>
      </c>
      <c r="Y1189" s="6">
        <v>27.044837999999999</v>
      </c>
      <c r="Z1189" s="6">
        <v>27.044837999999995</v>
      </c>
      <c r="AA1189" s="5">
        <f>+Excel_519CONDOR[[#This Row],[Ptos.Total]]-Excel_519CONDOR[[#This Row],[Ptos.Nilo]]</f>
        <v>-4.7908378726844738</v>
      </c>
      <c r="AB1189"/>
      <c r="AC1189"/>
      <c r="AD1189"/>
      <c r="AE1189"/>
      <c r="AF1189"/>
      <c r="AG1189"/>
      <c r="AH1189"/>
      <c r="AI1189"/>
    </row>
    <row r="1190" spans="1:35" x14ac:dyDescent="0.25">
      <c r="A1190" t="s">
        <v>391</v>
      </c>
      <c r="B1190" t="s">
        <v>18</v>
      </c>
      <c r="C1190" t="s">
        <v>972</v>
      </c>
      <c r="D1190" t="s">
        <v>1333</v>
      </c>
      <c r="E1190">
        <v>8405101</v>
      </c>
      <c r="F1190" t="s">
        <v>83</v>
      </c>
      <c r="G1190" t="s">
        <v>22</v>
      </c>
      <c r="H1190" t="s">
        <v>23</v>
      </c>
      <c r="I1190" s="1">
        <v>44869</v>
      </c>
      <c r="J1190" s="1">
        <v>44869</v>
      </c>
      <c r="K1190" s="11">
        <f>+Excel_519CONDOR[[#This Row],[Fx.r]]</f>
        <v>44869</v>
      </c>
      <c r="L1190" s="1">
        <v>44869</v>
      </c>
      <c r="M1190" s="1"/>
      <c r="N1190" s="1">
        <v>44938</v>
      </c>
      <c r="O1190" s="1">
        <v>44943</v>
      </c>
      <c r="P1190" s="1" t="s">
        <v>24</v>
      </c>
      <c r="Q1190" t="s">
        <v>25</v>
      </c>
      <c r="R1190" t="s">
        <v>24</v>
      </c>
      <c r="S1190" t="s">
        <v>3665</v>
      </c>
      <c r="T1190" s="5">
        <v>21.001100182533264</v>
      </c>
      <c r="U1190" s="5">
        <v>4.5639998912811279</v>
      </c>
      <c r="V1190" s="5">
        <v>11.252479665408732</v>
      </c>
      <c r="W1190" s="5">
        <v>36.81757973922312</v>
      </c>
      <c r="X1190" s="6">
        <f>+Excel_519CONDOR[[#This Row],[Ptos.Total]]-Excel_519CONDOR[[#This Row],[Ptos.PO]]</f>
        <v>3.7478197392231181</v>
      </c>
      <c r="Y1190" s="6">
        <v>33.069760000000002</v>
      </c>
      <c r="Z1190" s="6">
        <v>33.069760000000002</v>
      </c>
      <c r="AA1190" s="5">
        <f>+Excel_519CONDOR[[#This Row],[Ptos.Total]]-Excel_519CONDOR[[#This Row],[Ptos.Nilo]]</f>
        <v>3.7478197392231181</v>
      </c>
      <c r="AB1190"/>
      <c r="AC1190"/>
      <c r="AD1190"/>
      <c r="AE1190"/>
      <c r="AF1190"/>
      <c r="AG1190"/>
      <c r="AH1190"/>
      <c r="AI1190"/>
    </row>
    <row r="1191" spans="1:35" x14ac:dyDescent="0.25">
      <c r="A1191" t="s">
        <v>391</v>
      </c>
      <c r="B1191" t="s">
        <v>79</v>
      </c>
      <c r="C1191" t="s">
        <v>392</v>
      </c>
      <c r="D1191" t="s">
        <v>1334</v>
      </c>
      <c r="E1191">
        <v>2016812</v>
      </c>
      <c r="F1191" t="s">
        <v>746</v>
      </c>
      <c r="G1191" t="s">
        <v>22</v>
      </c>
      <c r="H1191" t="s">
        <v>23</v>
      </c>
      <c r="I1191" s="1">
        <v>44789</v>
      </c>
      <c r="J1191" s="1">
        <v>44868</v>
      </c>
      <c r="K1191" s="11">
        <f>+Excel_519CONDOR[[#This Row],[Fx.r]]</f>
        <v>44868</v>
      </c>
      <c r="L1191" s="1">
        <v>44963</v>
      </c>
      <c r="M1191" s="1"/>
      <c r="N1191" s="1">
        <v>45232</v>
      </c>
      <c r="O1191" s="1">
        <v>45546</v>
      </c>
      <c r="P1191" s="1" t="s">
        <v>24</v>
      </c>
      <c r="Q1191" t="s">
        <v>24</v>
      </c>
      <c r="R1191" t="s">
        <v>25</v>
      </c>
      <c r="S1191" t="s">
        <v>3637</v>
      </c>
      <c r="T1191" s="5">
        <v>31.110000610351563</v>
      </c>
      <c r="U1191" s="5">
        <v>0</v>
      </c>
      <c r="V1191" s="5">
        <v>12.008900154779106</v>
      </c>
      <c r="W1191" s="5">
        <v>43.118900765130668</v>
      </c>
      <c r="X1191" s="6">
        <f>+Excel_519CONDOR[[#This Row],[Ptos.Total]]-Excel_519CONDOR[[#This Row],[Ptos.PO]]</f>
        <v>-43.401861234869337</v>
      </c>
      <c r="Y1191" s="6">
        <v>86.520762000000005</v>
      </c>
      <c r="Z1191" s="6">
        <v>84.530962000000002</v>
      </c>
      <c r="AA1191" s="5">
        <f>+Excel_519CONDOR[[#This Row],[Ptos.Total]]-Excel_519CONDOR[[#This Row],[Ptos.Nilo]]</f>
        <v>-41.412061234869334</v>
      </c>
      <c r="AB1191"/>
      <c r="AC1191"/>
      <c r="AD1191"/>
      <c r="AE1191"/>
      <c r="AF1191"/>
      <c r="AG1191"/>
      <c r="AH1191"/>
      <c r="AI1191"/>
    </row>
    <row r="1192" spans="1:35" x14ac:dyDescent="0.25">
      <c r="A1192" t="s">
        <v>391</v>
      </c>
      <c r="B1192" t="s">
        <v>79</v>
      </c>
      <c r="C1192" t="s">
        <v>392</v>
      </c>
      <c r="D1192" t="s">
        <v>1335</v>
      </c>
      <c r="E1192">
        <v>2036551</v>
      </c>
      <c r="F1192" t="s">
        <v>1336</v>
      </c>
      <c r="G1192" t="s">
        <v>36</v>
      </c>
      <c r="H1192" t="s">
        <v>42</v>
      </c>
      <c r="I1192" s="1">
        <v>44869</v>
      </c>
      <c r="J1192" s="1">
        <v>45972</v>
      </c>
      <c r="K1192" s="11">
        <f>+Excel_519CONDOR[[#This Row],[Fx.r]]</f>
        <v>45972</v>
      </c>
      <c r="L1192" s="1">
        <v>45715</v>
      </c>
      <c r="M1192" s="1">
        <v>45938</v>
      </c>
      <c r="O1192" s="1"/>
      <c r="P1192" s="1" t="s">
        <v>24</v>
      </c>
      <c r="Q1192" t="s">
        <v>24</v>
      </c>
      <c r="R1192" t="s">
        <v>25</v>
      </c>
      <c r="S1192" t="s">
        <v>25</v>
      </c>
      <c r="T1192" s="5">
        <v>812.8599980250001</v>
      </c>
      <c r="U1192" s="5">
        <v>4.4900000095367432</v>
      </c>
      <c r="V1192" s="5">
        <v>69.824298068635926</v>
      </c>
      <c r="W1192" s="5">
        <v>887.17429610317276</v>
      </c>
      <c r="X1192" s="6">
        <f>+Excel_519CONDOR[[#This Row],[Ptos.Total]]-Excel_519CONDOR[[#This Row],[Ptos.PO]]</f>
        <v>863.54029610317275</v>
      </c>
      <c r="Y1192" s="6">
        <v>23.634</v>
      </c>
      <c r="Z1192" s="6">
        <v>23.634</v>
      </c>
      <c r="AA1192" s="5">
        <f>+Excel_519CONDOR[[#This Row],[Ptos.Total]]-Excel_519CONDOR[[#This Row],[Ptos.Nilo]]</f>
        <v>863.54029610317275</v>
      </c>
      <c r="AB1192"/>
      <c r="AC1192"/>
      <c r="AD1192"/>
      <c r="AE1192"/>
      <c r="AF1192"/>
      <c r="AG1192"/>
      <c r="AH1192"/>
      <c r="AI1192"/>
    </row>
    <row r="1193" spans="1:35" x14ac:dyDescent="0.25">
      <c r="A1193" t="s">
        <v>391</v>
      </c>
      <c r="B1193" t="s">
        <v>79</v>
      </c>
      <c r="C1193" t="s">
        <v>392</v>
      </c>
      <c r="D1193" t="s">
        <v>1337</v>
      </c>
      <c r="E1193">
        <v>2042192</v>
      </c>
      <c r="F1193" t="s">
        <v>267</v>
      </c>
      <c r="G1193" t="s">
        <v>36</v>
      </c>
      <c r="H1193" t="s">
        <v>42</v>
      </c>
      <c r="I1193" s="1">
        <v>45440</v>
      </c>
      <c r="J1193" s="1">
        <v>45533</v>
      </c>
      <c r="K1193" s="11">
        <f>+Excel_519CONDOR[[#This Row],[Fx.r]]</f>
        <v>45533</v>
      </c>
      <c r="L1193" s="1">
        <v>45916</v>
      </c>
      <c r="M1193" s="1">
        <v>45940</v>
      </c>
      <c r="O1193" s="1"/>
      <c r="P1193" s="1" t="s">
        <v>25</v>
      </c>
      <c r="Q1193" t="s">
        <v>24</v>
      </c>
      <c r="R1193" t="s">
        <v>25</v>
      </c>
      <c r="S1193" t="s">
        <v>25</v>
      </c>
      <c r="T1193" s="5">
        <v>1092.089993070811</v>
      </c>
      <c r="U1193" s="5">
        <v>0</v>
      </c>
      <c r="V1193" s="5">
        <v>85.503995062023478</v>
      </c>
      <c r="W1193" s="5">
        <v>1177.5939881328345</v>
      </c>
      <c r="X1193" s="6">
        <f>+Excel_519CONDOR[[#This Row],[Ptos.Total]]-Excel_519CONDOR[[#This Row],[Ptos.PO]]</f>
        <v>1060.1933161328345</v>
      </c>
      <c r="Y1193" s="6">
        <v>117.400672</v>
      </c>
      <c r="Z1193" s="6">
        <v>117.400672</v>
      </c>
      <c r="AA1193" s="5">
        <f>+Excel_519CONDOR[[#This Row],[Ptos.Total]]-Excel_519CONDOR[[#This Row],[Ptos.Nilo]]</f>
        <v>1060.1933161328345</v>
      </c>
      <c r="AB1193"/>
      <c r="AC1193"/>
      <c r="AD1193"/>
      <c r="AE1193"/>
      <c r="AF1193"/>
      <c r="AG1193"/>
      <c r="AH1193"/>
      <c r="AI1193"/>
    </row>
    <row r="1194" spans="1:35" x14ac:dyDescent="0.25">
      <c r="A1194" t="s">
        <v>391</v>
      </c>
      <c r="B1194" t="s">
        <v>79</v>
      </c>
      <c r="C1194" t="s">
        <v>392</v>
      </c>
      <c r="D1194" t="s">
        <v>1338</v>
      </c>
      <c r="E1194">
        <v>2043201</v>
      </c>
      <c r="F1194" t="s">
        <v>28</v>
      </c>
      <c r="G1194" t="s">
        <v>29</v>
      </c>
      <c r="H1194" t="s">
        <v>30</v>
      </c>
      <c r="I1194" s="1">
        <v>44869</v>
      </c>
      <c r="J1194" s="1">
        <v>45264</v>
      </c>
      <c r="K1194" s="11">
        <f>+Excel_519CONDOR[[#This Row],[Fx.r]]</f>
        <v>45264</v>
      </c>
      <c r="L1194" s="1">
        <v>45464</v>
      </c>
      <c r="M1194" s="1"/>
      <c r="N1194" s="1">
        <v>45989</v>
      </c>
      <c r="O1194" s="1">
        <v>46009</v>
      </c>
      <c r="P1194" s="1" t="s">
        <v>24</v>
      </c>
      <c r="Q1194" t="s">
        <v>24</v>
      </c>
      <c r="R1194" t="s">
        <v>25</v>
      </c>
      <c r="S1194" t="s">
        <v>3641</v>
      </c>
      <c r="T1194" s="5">
        <v>2457.6711</v>
      </c>
      <c r="U1194" s="5">
        <v>0</v>
      </c>
      <c r="V1194" s="5">
        <v>200.57769199999998</v>
      </c>
      <c r="W1194" s="5">
        <v>2658.2487919999999</v>
      </c>
      <c r="X1194" s="6">
        <f>+Excel_519CONDOR[[#This Row],[Ptos.Total]]-Excel_519CONDOR[[#This Row],[Ptos.PO]]</f>
        <v>1873.857673</v>
      </c>
      <c r="Y1194" s="6">
        <v>784.391119</v>
      </c>
      <c r="Z1194" s="6">
        <v>784.39111900000012</v>
      </c>
      <c r="AA1194" s="5">
        <f>+Excel_519CONDOR[[#This Row],[Ptos.Total]]-Excel_519CONDOR[[#This Row],[Ptos.Nilo]]</f>
        <v>1873.8576729999997</v>
      </c>
      <c r="AB1194"/>
      <c r="AC1194"/>
      <c r="AD1194"/>
      <c r="AE1194"/>
      <c r="AF1194"/>
      <c r="AG1194"/>
      <c r="AH1194"/>
      <c r="AI1194"/>
    </row>
    <row r="1195" spans="1:35" x14ac:dyDescent="0.25">
      <c r="A1195" t="s">
        <v>391</v>
      </c>
      <c r="B1195" t="s">
        <v>79</v>
      </c>
      <c r="C1195" t="s">
        <v>392</v>
      </c>
      <c r="D1195" t="s">
        <v>1339</v>
      </c>
      <c r="E1195">
        <v>2043202</v>
      </c>
      <c r="F1195" t="s">
        <v>28</v>
      </c>
      <c r="G1195" t="s">
        <v>29</v>
      </c>
      <c r="H1195" t="s">
        <v>30</v>
      </c>
      <c r="I1195" s="1">
        <v>44869</v>
      </c>
      <c r="J1195" s="1">
        <v>45254</v>
      </c>
      <c r="K1195" s="11">
        <f>+Excel_519CONDOR[[#This Row],[Fx.r]]</f>
        <v>45254</v>
      </c>
      <c r="L1195" s="1">
        <v>45806</v>
      </c>
      <c r="M1195" s="1"/>
      <c r="N1195" s="1">
        <v>45989</v>
      </c>
      <c r="O1195" s="1">
        <v>46021</v>
      </c>
      <c r="P1195" s="1" t="s">
        <v>24</v>
      </c>
      <c r="Q1195" t="s">
        <v>24</v>
      </c>
      <c r="R1195" t="s">
        <v>25</v>
      </c>
      <c r="S1195" t="s">
        <v>3641</v>
      </c>
      <c r="T1195" s="5">
        <v>47658.691000000006</v>
      </c>
      <c r="U1195" s="5">
        <v>0</v>
      </c>
      <c r="V1195" s="5">
        <v>4914.1735999999992</v>
      </c>
      <c r="W1195" s="5">
        <v>52572.864600000008</v>
      </c>
      <c r="X1195" s="6">
        <f>+Excel_519CONDOR[[#This Row],[Ptos.Total]]-Excel_519CONDOR[[#This Row],[Ptos.PO]]</f>
        <v>52126.128708000011</v>
      </c>
      <c r="Y1195" s="6">
        <v>446.73589200000004</v>
      </c>
      <c r="Z1195" s="6">
        <v>446.73589199999992</v>
      </c>
      <c r="AA1195" s="5">
        <f>+Excel_519CONDOR[[#This Row],[Ptos.Total]]-Excel_519CONDOR[[#This Row],[Ptos.Nilo]]</f>
        <v>52126.128708000011</v>
      </c>
      <c r="AB1195"/>
      <c r="AC1195"/>
      <c r="AD1195"/>
      <c r="AE1195"/>
      <c r="AF1195"/>
      <c r="AG1195"/>
      <c r="AH1195"/>
      <c r="AI1195"/>
    </row>
    <row r="1196" spans="1:35" x14ac:dyDescent="0.25">
      <c r="A1196" t="s">
        <v>391</v>
      </c>
      <c r="B1196" t="s">
        <v>79</v>
      </c>
      <c r="C1196" t="s">
        <v>392</v>
      </c>
      <c r="D1196" t="s">
        <v>1340</v>
      </c>
      <c r="E1196">
        <v>2043626</v>
      </c>
      <c r="F1196" t="s">
        <v>135</v>
      </c>
      <c r="G1196" t="s">
        <v>36</v>
      </c>
      <c r="H1196" t="s">
        <v>42</v>
      </c>
      <c r="I1196" s="1">
        <v>44869</v>
      </c>
      <c r="J1196" s="1">
        <v>44880</v>
      </c>
      <c r="K1196" s="11">
        <f>+Excel_519CONDOR[[#This Row],[Fx.r]]</f>
        <v>44880</v>
      </c>
      <c r="L1196" s="1">
        <v>45481</v>
      </c>
      <c r="M1196" s="1">
        <v>45940</v>
      </c>
      <c r="O1196" s="1"/>
      <c r="P1196" s="1" t="s">
        <v>24</v>
      </c>
      <c r="Q1196" t="s">
        <v>24</v>
      </c>
      <c r="R1196" t="s">
        <v>25</v>
      </c>
      <c r="S1196" t="s">
        <v>25</v>
      </c>
      <c r="T1196" s="5">
        <v>406.91000238806009</v>
      </c>
      <c r="U1196" s="5">
        <v>0</v>
      </c>
      <c r="V1196" s="5">
        <v>37.116500416029226</v>
      </c>
      <c r="W1196" s="5">
        <v>444.02650280408932</v>
      </c>
      <c r="X1196" s="6">
        <f>+Excel_519CONDOR[[#This Row],[Ptos.Total]]-Excel_519CONDOR[[#This Row],[Ptos.PO]]</f>
        <v>38.306502804089348</v>
      </c>
      <c r="Y1196" s="6">
        <v>405.71999999999997</v>
      </c>
      <c r="Z1196" s="6">
        <v>405.72</v>
      </c>
      <c r="AA1196" s="5">
        <f>+Excel_519CONDOR[[#This Row],[Ptos.Total]]-Excel_519CONDOR[[#This Row],[Ptos.Nilo]]</f>
        <v>38.306502804089291</v>
      </c>
      <c r="AB1196"/>
      <c r="AC1196"/>
      <c r="AD1196"/>
      <c r="AE1196"/>
      <c r="AF1196"/>
      <c r="AG1196"/>
      <c r="AH1196"/>
      <c r="AI1196"/>
    </row>
    <row r="1197" spans="1:35" x14ac:dyDescent="0.25">
      <c r="A1197" t="s">
        <v>391</v>
      </c>
      <c r="B1197" t="s">
        <v>79</v>
      </c>
      <c r="C1197" t="s">
        <v>392</v>
      </c>
      <c r="D1197" t="s">
        <v>1341</v>
      </c>
      <c r="E1197">
        <v>8376998</v>
      </c>
      <c r="F1197" t="s">
        <v>1342</v>
      </c>
      <c r="G1197" t="s">
        <v>22</v>
      </c>
      <c r="H1197" t="s">
        <v>23</v>
      </c>
      <c r="I1197" s="1"/>
      <c r="J1197" s="1">
        <v>44789</v>
      </c>
      <c r="K1197" s="11">
        <f>+Excel_519CONDOR[[#This Row],[Fx.r]]</f>
        <v>44789</v>
      </c>
      <c r="L1197" s="1">
        <v>45642</v>
      </c>
      <c r="M1197" s="1"/>
      <c r="N1197" s="1">
        <v>45827</v>
      </c>
      <c r="O1197" s="1">
        <v>45847</v>
      </c>
      <c r="P1197" s="1" t="s">
        <v>24</v>
      </c>
      <c r="Q1197" t="s">
        <v>24</v>
      </c>
      <c r="R1197" t="s">
        <v>25</v>
      </c>
      <c r="S1197" t="s">
        <v>3637</v>
      </c>
      <c r="T1197" s="5">
        <v>436.91000920534134</v>
      </c>
      <c r="U1197" s="5">
        <v>0</v>
      </c>
      <c r="V1197" s="5">
        <v>0</v>
      </c>
      <c r="W1197" s="5">
        <v>436.91000920534134</v>
      </c>
      <c r="X1197" s="6">
        <f>+Excel_519CONDOR[[#This Row],[Ptos.Total]]-Excel_519CONDOR[[#This Row],[Ptos.PO]]</f>
        <v>-40.124671794658695</v>
      </c>
      <c r="Y1197" s="6">
        <v>477.03468100000003</v>
      </c>
      <c r="Z1197" s="6">
        <v>477.03468100000003</v>
      </c>
      <c r="AA1197" s="5">
        <f>+Excel_519CONDOR[[#This Row],[Ptos.Total]]-Excel_519CONDOR[[#This Row],[Ptos.Nilo]]</f>
        <v>-40.124671794658695</v>
      </c>
      <c r="AB1197"/>
      <c r="AC1197"/>
      <c r="AD1197"/>
      <c r="AE1197"/>
      <c r="AF1197"/>
      <c r="AG1197"/>
      <c r="AH1197"/>
      <c r="AI1197"/>
    </row>
    <row r="1198" spans="1:35" x14ac:dyDescent="0.25">
      <c r="A1198" t="s">
        <v>391</v>
      </c>
      <c r="B1198" t="s">
        <v>436</v>
      </c>
      <c r="C1198" t="s">
        <v>392</v>
      </c>
      <c r="D1198" t="s">
        <v>1343</v>
      </c>
      <c r="E1198">
        <v>8405925</v>
      </c>
      <c r="F1198" t="s">
        <v>115</v>
      </c>
      <c r="G1198" t="s">
        <v>22</v>
      </c>
      <c r="H1198" t="s">
        <v>23</v>
      </c>
      <c r="I1198" s="1"/>
      <c r="J1198" s="1">
        <v>44873</v>
      </c>
      <c r="K1198" s="11">
        <f>+Excel_519CONDOR[[#This Row],[Fx.r]]</f>
        <v>44873</v>
      </c>
      <c r="L1198" s="1">
        <v>44873</v>
      </c>
      <c r="M1198" s="1"/>
      <c r="N1198" s="1">
        <v>44908</v>
      </c>
      <c r="O1198" s="1">
        <v>44938</v>
      </c>
      <c r="P1198" s="1" t="s">
        <v>24</v>
      </c>
      <c r="Q1198" t="s">
        <v>25</v>
      </c>
      <c r="R1198" t="s">
        <v>24</v>
      </c>
      <c r="S1198" t="s">
        <v>3643</v>
      </c>
      <c r="T1198" s="5">
        <v>15.835100054740906</v>
      </c>
      <c r="U1198" s="5">
        <v>0</v>
      </c>
      <c r="V1198" s="5">
        <v>6</v>
      </c>
      <c r="W1198" s="5">
        <v>21.835100054740906</v>
      </c>
      <c r="X1198" s="6">
        <f>+Excel_519CONDOR[[#This Row],[Ptos.Total]]-Excel_519CONDOR[[#This Row],[Ptos.PO]]</f>
        <v>-6.2581099452590934</v>
      </c>
      <c r="Y1198" s="6">
        <v>28.093209999999999</v>
      </c>
      <c r="Z1198" s="6">
        <v>28.093209999999999</v>
      </c>
      <c r="AA1198" s="5">
        <f>+Excel_519CONDOR[[#This Row],[Ptos.Total]]-Excel_519CONDOR[[#This Row],[Ptos.Nilo]]</f>
        <v>-6.2581099452590934</v>
      </c>
      <c r="AB1198"/>
      <c r="AC1198"/>
      <c r="AD1198"/>
      <c r="AE1198"/>
      <c r="AF1198"/>
      <c r="AG1198"/>
      <c r="AH1198"/>
      <c r="AI1198"/>
    </row>
    <row r="1199" spans="1:35" x14ac:dyDescent="0.25">
      <c r="A1199" t="s">
        <v>391</v>
      </c>
      <c r="B1199" t="s">
        <v>79</v>
      </c>
      <c r="C1199" t="s">
        <v>392</v>
      </c>
      <c r="D1199" t="s">
        <v>1344</v>
      </c>
      <c r="E1199">
        <v>2036557</v>
      </c>
      <c r="F1199" t="s">
        <v>1345</v>
      </c>
      <c r="G1199" t="s">
        <v>36</v>
      </c>
      <c r="H1199" t="s">
        <v>42</v>
      </c>
      <c r="I1199" s="1">
        <v>44872</v>
      </c>
      <c r="J1199" s="1">
        <v>45972</v>
      </c>
      <c r="K1199" s="11">
        <f>+Excel_519CONDOR[[#This Row],[Fx.r]]</f>
        <v>45972</v>
      </c>
      <c r="M1199" s="1">
        <v>45938</v>
      </c>
      <c r="O1199" s="1"/>
      <c r="P1199" s="1" t="s">
        <v>24</v>
      </c>
      <c r="Q1199" t="s">
        <v>24</v>
      </c>
      <c r="R1199" t="s">
        <v>25</v>
      </c>
      <c r="S1199" t="s">
        <v>25</v>
      </c>
      <c r="T1199" s="5">
        <v>0</v>
      </c>
      <c r="U1199" s="5">
        <v>0</v>
      </c>
      <c r="V1199" s="5">
        <v>0</v>
      </c>
      <c r="W1199" s="5">
        <v>0</v>
      </c>
      <c r="X1199" s="6">
        <f>+Excel_519CONDOR[[#This Row],[Ptos.Total]]-Excel_519CONDOR[[#This Row],[Ptos.PO]]</f>
        <v>-359.35199999999998</v>
      </c>
      <c r="Y1199" s="6">
        <v>359.35199999999998</v>
      </c>
      <c r="Z1199" s="6">
        <v>359.35199999999998</v>
      </c>
      <c r="AA1199" s="5">
        <f>+Excel_519CONDOR[[#This Row],[Ptos.Total]]-Excel_519CONDOR[[#This Row],[Ptos.Nilo]]</f>
        <v>-359.35199999999998</v>
      </c>
      <c r="AB1199"/>
      <c r="AC1199"/>
      <c r="AD1199"/>
      <c r="AE1199"/>
      <c r="AF1199"/>
      <c r="AG1199"/>
      <c r="AH1199"/>
      <c r="AI1199"/>
    </row>
    <row r="1200" spans="1:35" x14ac:dyDescent="0.25">
      <c r="A1200" t="s">
        <v>391</v>
      </c>
      <c r="B1200" t="s">
        <v>79</v>
      </c>
      <c r="C1200" t="s">
        <v>392</v>
      </c>
      <c r="D1200" t="s">
        <v>1346</v>
      </c>
      <c r="E1200">
        <v>2036558</v>
      </c>
      <c r="F1200" t="s">
        <v>1336</v>
      </c>
      <c r="G1200" t="s">
        <v>36</v>
      </c>
      <c r="H1200" t="s">
        <v>42</v>
      </c>
      <c r="I1200" s="1">
        <v>44872</v>
      </c>
      <c r="J1200" s="1">
        <v>45972</v>
      </c>
      <c r="K1200" s="11">
        <f>+Excel_519CONDOR[[#This Row],[Fx.r]]</f>
        <v>45972</v>
      </c>
      <c r="L1200" s="1">
        <v>45590</v>
      </c>
      <c r="M1200" s="1">
        <v>45938</v>
      </c>
      <c r="O1200" s="1"/>
      <c r="P1200" s="1" t="s">
        <v>24</v>
      </c>
      <c r="Q1200" t="s">
        <v>24</v>
      </c>
      <c r="R1200" t="s">
        <v>25</v>
      </c>
      <c r="S1200" t="s">
        <v>25</v>
      </c>
      <c r="T1200" s="5">
        <v>296.05999740213156</v>
      </c>
      <c r="U1200" s="5">
        <v>12.309999644756317</v>
      </c>
      <c r="V1200" s="5">
        <v>34.344099887070797</v>
      </c>
      <c r="W1200" s="5">
        <v>342.71409693395867</v>
      </c>
      <c r="X1200" s="6">
        <f>+Excel_519CONDOR[[#This Row],[Ptos.Total]]-Excel_519CONDOR[[#This Row],[Ptos.PO]]</f>
        <v>327.56409693395869</v>
      </c>
      <c r="Y1200" s="6">
        <v>15.150000000000006</v>
      </c>
      <c r="Z1200" s="6">
        <v>15.15</v>
      </c>
      <c r="AA1200" s="5">
        <f>+Excel_519CONDOR[[#This Row],[Ptos.Total]]-Excel_519CONDOR[[#This Row],[Ptos.Nilo]]</f>
        <v>327.56409693395869</v>
      </c>
      <c r="AB1200"/>
      <c r="AC1200"/>
      <c r="AD1200"/>
      <c r="AE1200"/>
      <c r="AF1200"/>
      <c r="AG1200"/>
      <c r="AH1200"/>
      <c r="AI1200"/>
    </row>
    <row r="1201" spans="1:35" x14ac:dyDescent="0.25">
      <c r="A1201" t="s">
        <v>391</v>
      </c>
      <c r="B1201" t="s">
        <v>79</v>
      </c>
      <c r="C1201" t="s">
        <v>392</v>
      </c>
      <c r="D1201" t="s">
        <v>1347</v>
      </c>
      <c r="E1201">
        <v>2036559</v>
      </c>
      <c r="F1201" t="s">
        <v>267</v>
      </c>
      <c r="G1201" t="s">
        <v>36</v>
      </c>
      <c r="H1201" t="s">
        <v>42</v>
      </c>
      <c r="I1201" s="1">
        <v>44872</v>
      </c>
      <c r="J1201" s="1">
        <v>45159</v>
      </c>
      <c r="K1201" s="11">
        <f>+Excel_519CONDOR[[#This Row],[Fx.r]]</f>
        <v>45159</v>
      </c>
      <c r="L1201" s="1">
        <v>45665</v>
      </c>
      <c r="M1201" s="1">
        <v>45940</v>
      </c>
      <c r="O1201" s="1"/>
      <c r="P1201" s="1" t="s">
        <v>24</v>
      </c>
      <c r="Q1201" t="s">
        <v>24</v>
      </c>
      <c r="R1201" t="s">
        <v>25</v>
      </c>
      <c r="S1201" t="s">
        <v>25</v>
      </c>
      <c r="T1201" s="5">
        <v>0</v>
      </c>
      <c r="U1201" s="5">
        <v>0</v>
      </c>
      <c r="V1201" s="5">
        <v>0</v>
      </c>
      <c r="W1201" s="5">
        <v>0</v>
      </c>
      <c r="X1201" s="6">
        <f>+Excel_519CONDOR[[#This Row],[Ptos.Total]]-Excel_519CONDOR[[#This Row],[Ptos.PO]]</f>
        <v>-131.37599999999998</v>
      </c>
      <c r="Y1201" s="6">
        <v>131.37599999999998</v>
      </c>
      <c r="Z1201" s="6">
        <v>131.376</v>
      </c>
      <c r="AA1201" s="5">
        <f>+Excel_519CONDOR[[#This Row],[Ptos.Total]]-Excel_519CONDOR[[#This Row],[Ptos.Nilo]]</f>
        <v>-131.376</v>
      </c>
      <c r="AB1201"/>
      <c r="AC1201"/>
      <c r="AD1201"/>
      <c r="AE1201"/>
      <c r="AF1201"/>
      <c r="AG1201"/>
      <c r="AH1201"/>
      <c r="AI1201"/>
    </row>
    <row r="1202" spans="1:35" x14ac:dyDescent="0.25">
      <c r="A1202" t="s">
        <v>391</v>
      </c>
      <c r="B1202" t="s">
        <v>79</v>
      </c>
      <c r="C1202" t="s">
        <v>392</v>
      </c>
      <c r="D1202" t="s">
        <v>1348</v>
      </c>
      <c r="E1202">
        <v>2037370</v>
      </c>
      <c r="F1202" t="s">
        <v>164</v>
      </c>
      <c r="G1202" t="s">
        <v>22</v>
      </c>
      <c r="H1202" t="s">
        <v>23</v>
      </c>
      <c r="I1202" s="1">
        <v>44872</v>
      </c>
      <c r="J1202" s="1">
        <v>45236</v>
      </c>
      <c r="K1202" s="11">
        <f>+Excel_519CONDOR[[#This Row],[Fx.r]]</f>
        <v>45236</v>
      </c>
      <c r="L1202" s="1">
        <v>45468</v>
      </c>
      <c r="M1202" s="1"/>
      <c r="N1202" s="1">
        <v>45834</v>
      </c>
      <c r="O1202" s="1">
        <v>45846</v>
      </c>
      <c r="P1202" s="1" t="s">
        <v>24</v>
      </c>
      <c r="Q1202" t="s">
        <v>24</v>
      </c>
      <c r="R1202" t="s">
        <v>25</v>
      </c>
      <c r="S1202" t="s">
        <v>3635</v>
      </c>
      <c r="T1202" s="5">
        <v>69.640000499784946</v>
      </c>
      <c r="U1202" s="5">
        <v>0</v>
      </c>
      <c r="V1202" s="5">
        <v>14.573700321755553</v>
      </c>
      <c r="W1202" s="5">
        <v>84.213700821540499</v>
      </c>
      <c r="X1202" s="6">
        <f>+Excel_519CONDOR[[#This Row],[Ptos.Total]]-Excel_519CONDOR[[#This Row],[Ptos.PO]]</f>
        <v>-94.363254318459525</v>
      </c>
      <c r="Y1202" s="6">
        <v>178.57695514000002</v>
      </c>
      <c r="Z1202" s="6">
        <v>178.57695799999999</v>
      </c>
      <c r="AA1202" s="5">
        <f>+Excel_519CONDOR[[#This Row],[Ptos.Total]]-Excel_519CONDOR[[#This Row],[Ptos.Nilo]]</f>
        <v>-94.363257178459492</v>
      </c>
      <c r="AB1202"/>
      <c r="AC1202"/>
      <c r="AD1202"/>
      <c r="AE1202"/>
      <c r="AF1202"/>
      <c r="AG1202"/>
      <c r="AH1202"/>
      <c r="AI1202"/>
    </row>
    <row r="1203" spans="1:35" x14ac:dyDescent="0.25">
      <c r="A1203" t="s">
        <v>391</v>
      </c>
      <c r="B1203" t="s">
        <v>79</v>
      </c>
      <c r="C1203" t="s">
        <v>392</v>
      </c>
      <c r="D1203" t="s">
        <v>1349</v>
      </c>
      <c r="E1203">
        <v>2037382</v>
      </c>
      <c r="F1203" t="s">
        <v>32</v>
      </c>
      <c r="G1203" t="s">
        <v>29</v>
      </c>
      <c r="H1203" t="s">
        <v>30</v>
      </c>
      <c r="I1203" s="1">
        <v>44872</v>
      </c>
      <c r="J1203" s="1">
        <v>45132</v>
      </c>
      <c r="K1203" s="11">
        <f>+Excel_519CONDOR[[#This Row],[Fx.r]]</f>
        <v>45132</v>
      </c>
      <c r="L1203" s="1">
        <v>45149</v>
      </c>
      <c r="M1203" s="1"/>
      <c r="N1203" s="1">
        <v>45958</v>
      </c>
      <c r="O1203" s="1">
        <v>45967</v>
      </c>
      <c r="P1203" s="1" t="s">
        <v>24</v>
      </c>
      <c r="Q1203" t="s">
        <v>24</v>
      </c>
      <c r="R1203" t="s">
        <v>25</v>
      </c>
      <c r="S1203" t="s">
        <v>3635</v>
      </c>
      <c r="T1203" s="5">
        <v>16.890000328421593</v>
      </c>
      <c r="U1203" s="5">
        <v>0</v>
      </c>
      <c r="V1203" s="5">
        <v>10.982700188397615</v>
      </c>
      <c r="W1203" s="5">
        <v>27.872700516819208</v>
      </c>
      <c r="X1203" s="6">
        <f>+Excel_519CONDOR[[#This Row],[Ptos.Total]]-Excel_519CONDOR[[#This Row],[Ptos.PO]]</f>
        <v>-6.5487264831807934</v>
      </c>
      <c r="Y1203" s="6">
        <v>34.421427000000001</v>
      </c>
      <c r="Z1203" s="6">
        <v>24.229426999999998</v>
      </c>
      <c r="AA1203" s="5">
        <f>+Excel_519CONDOR[[#This Row],[Ptos.Total]]-Excel_519CONDOR[[#This Row],[Ptos.Nilo]]</f>
        <v>3.6432735168192103</v>
      </c>
      <c r="AB1203"/>
      <c r="AC1203"/>
      <c r="AD1203"/>
      <c r="AE1203"/>
      <c r="AF1203"/>
      <c r="AG1203"/>
      <c r="AH1203"/>
      <c r="AI1203"/>
    </row>
    <row r="1204" spans="1:35" x14ac:dyDescent="0.25">
      <c r="A1204" t="s">
        <v>391</v>
      </c>
      <c r="B1204" t="s">
        <v>79</v>
      </c>
      <c r="C1204" t="s">
        <v>392</v>
      </c>
      <c r="D1204" t="s">
        <v>1350</v>
      </c>
      <c r="E1204">
        <v>2037969</v>
      </c>
      <c r="F1204" t="s">
        <v>32</v>
      </c>
      <c r="G1204" t="s">
        <v>29</v>
      </c>
      <c r="H1204" t="s">
        <v>30</v>
      </c>
      <c r="I1204" s="1">
        <v>44872</v>
      </c>
      <c r="J1204" s="1">
        <v>45140</v>
      </c>
      <c r="K1204" s="11">
        <f>+Excel_519CONDOR[[#This Row],[Fx.r]]</f>
        <v>45140</v>
      </c>
      <c r="L1204" s="1">
        <v>45155</v>
      </c>
      <c r="M1204" s="1"/>
      <c r="N1204" s="1">
        <v>45958</v>
      </c>
      <c r="O1204" s="1">
        <v>45965</v>
      </c>
      <c r="P1204" s="1" t="s">
        <v>24</v>
      </c>
      <c r="Q1204" t="s">
        <v>24</v>
      </c>
      <c r="R1204" t="s">
        <v>25</v>
      </c>
      <c r="S1204" t="s">
        <v>3635</v>
      </c>
      <c r="T1204" s="5">
        <v>26.700000233948231</v>
      </c>
      <c r="U1204" s="5">
        <v>0</v>
      </c>
      <c r="V1204" s="5">
        <v>11.654700066565724</v>
      </c>
      <c r="W1204" s="5">
        <v>38.354700300513954</v>
      </c>
      <c r="X1204" s="6">
        <f>+Excel_519CONDOR[[#This Row],[Ptos.Total]]-Excel_519CONDOR[[#This Row],[Ptos.PO]]</f>
        <v>-7.1732266994860439</v>
      </c>
      <c r="Y1204" s="6">
        <v>45.527926999999998</v>
      </c>
      <c r="Z1204" s="6">
        <v>45.527927000000005</v>
      </c>
      <c r="AA1204" s="5">
        <f>+Excel_519CONDOR[[#This Row],[Ptos.Total]]-Excel_519CONDOR[[#This Row],[Ptos.Nilo]]</f>
        <v>-7.173226699486051</v>
      </c>
      <c r="AB1204"/>
      <c r="AC1204"/>
      <c r="AD1204"/>
      <c r="AE1204"/>
      <c r="AF1204"/>
      <c r="AG1204"/>
      <c r="AH1204"/>
      <c r="AI1204"/>
    </row>
    <row r="1205" spans="1:35" x14ac:dyDescent="0.25">
      <c r="A1205" t="s">
        <v>391</v>
      </c>
      <c r="B1205" t="s">
        <v>79</v>
      </c>
      <c r="C1205" t="s">
        <v>392</v>
      </c>
      <c r="D1205" t="s">
        <v>1351</v>
      </c>
      <c r="E1205">
        <v>2039175</v>
      </c>
      <c r="F1205" t="s">
        <v>121</v>
      </c>
      <c r="G1205" t="s">
        <v>22</v>
      </c>
      <c r="H1205" t="s">
        <v>23</v>
      </c>
      <c r="I1205" s="1">
        <v>44874</v>
      </c>
      <c r="J1205" s="1">
        <v>45112</v>
      </c>
      <c r="K1205" s="11">
        <f>+Excel_519CONDOR[[#This Row],[Fx.r]]</f>
        <v>45112</v>
      </c>
      <c r="L1205" s="1">
        <v>45358</v>
      </c>
      <c r="M1205" s="1"/>
      <c r="N1205" s="1">
        <v>45524</v>
      </c>
      <c r="O1205" s="1">
        <v>45537</v>
      </c>
      <c r="P1205" s="1" t="s">
        <v>24</v>
      </c>
      <c r="Q1205" t="s">
        <v>24</v>
      </c>
      <c r="R1205" t="s">
        <v>24</v>
      </c>
      <c r="S1205" t="s">
        <v>3646</v>
      </c>
      <c r="T1205" s="5">
        <v>216.21000059321523</v>
      </c>
      <c r="U1205" s="5">
        <v>0</v>
      </c>
      <c r="V1205" s="5">
        <v>25.12899961585552</v>
      </c>
      <c r="W1205" s="5">
        <v>241.33900020907075</v>
      </c>
      <c r="X1205" s="6">
        <f>+Excel_519CONDOR[[#This Row],[Ptos.Total]]-Excel_519CONDOR[[#This Row],[Ptos.PO]]</f>
        <v>-175.88107456092925</v>
      </c>
      <c r="Y1205" s="6">
        <v>417.22007477</v>
      </c>
      <c r="Z1205" s="6">
        <v>417.22001900000009</v>
      </c>
      <c r="AA1205" s="5">
        <f>+Excel_519CONDOR[[#This Row],[Ptos.Total]]-Excel_519CONDOR[[#This Row],[Ptos.Nilo]]</f>
        <v>-175.88101879092935</v>
      </c>
      <c r="AB1205"/>
      <c r="AC1205"/>
      <c r="AD1205"/>
      <c r="AE1205"/>
      <c r="AF1205"/>
      <c r="AG1205"/>
      <c r="AH1205"/>
      <c r="AI1205"/>
    </row>
    <row r="1206" spans="1:35" x14ac:dyDescent="0.25">
      <c r="A1206" t="s">
        <v>391</v>
      </c>
      <c r="B1206" t="s">
        <v>79</v>
      </c>
      <c r="C1206" t="s">
        <v>392</v>
      </c>
      <c r="D1206" t="s">
        <v>1352</v>
      </c>
      <c r="E1206">
        <v>2039180</v>
      </c>
      <c r="F1206" t="s">
        <v>746</v>
      </c>
      <c r="G1206" t="s">
        <v>22</v>
      </c>
      <c r="H1206" t="s">
        <v>23</v>
      </c>
      <c r="I1206" s="1">
        <v>44874</v>
      </c>
      <c r="J1206" s="1">
        <v>45117</v>
      </c>
      <c r="K1206" s="11">
        <f>+Excel_519CONDOR[[#This Row],[Fx.r]]</f>
        <v>45117</v>
      </c>
      <c r="L1206" s="1">
        <v>45457</v>
      </c>
      <c r="M1206" s="1"/>
      <c r="N1206" s="1">
        <v>45561</v>
      </c>
      <c r="O1206" s="1">
        <v>45567</v>
      </c>
      <c r="P1206" s="1" t="s">
        <v>24</v>
      </c>
      <c r="Q1206" t="s">
        <v>24</v>
      </c>
      <c r="R1206" t="s">
        <v>25</v>
      </c>
      <c r="S1206" t="s">
        <v>3641</v>
      </c>
      <c r="T1206" s="5">
        <v>161.98000136017799</v>
      </c>
      <c r="U1206" s="5">
        <v>0</v>
      </c>
      <c r="V1206" s="5">
        <v>21.055699536002436</v>
      </c>
      <c r="W1206" s="5">
        <v>183.03570089618043</v>
      </c>
      <c r="X1206" s="6">
        <f>+Excel_519CONDOR[[#This Row],[Ptos.Total]]-Excel_519CONDOR[[#This Row],[Ptos.PO]]</f>
        <v>-290.9490771038196</v>
      </c>
      <c r="Y1206" s="6">
        <v>473.98477800000001</v>
      </c>
      <c r="Z1206" s="6">
        <v>473.98477800000006</v>
      </c>
      <c r="AA1206" s="5">
        <f>+Excel_519CONDOR[[#This Row],[Ptos.Total]]-Excel_519CONDOR[[#This Row],[Ptos.Nilo]]</f>
        <v>-290.9490771038196</v>
      </c>
      <c r="AB1206"/>
      <c r="AC1206"/>
      <c r="AD1206"/>
      <c r="AE1206"/>
      <c r="AF1206"/>
      <c r="AG1206"/>
      <c r="AH1206"/>
      <c r="AI1206"/>
    </row>
    <row r="1207" spans="1:35" x14ac:dyDescent="0.25">
      <c r="A1207" t="s">
        <v>391</v>
      </c>
      <c r="B1207" t="s">
        <v>79</v>
      </c>
      <c r="C1207" t="s">
        <v>392</v>
      </c>
      <c r="D1207" t="s">
        <v>1353</v>
      </c>
      <c r="E1207">
        <v>2039182</v>
      </c>
      <c r="F1207" t="s">
        <v>142</v>
      </c>
      <c r="G1207" t="s">
        <v>29</v>
      </c>
      <c r="H1207" t="s">
        <v>30</v>
      </c>
      <c r="I1207" s="1">
        <v>44874</v>
      </c>
      <c r="J1207" s="1">
        <v>45111</v>
      </c>
      <c r="K1207" s="11">
        <f>+Excel_519CONDOR[[#This Row],[Fx.r]]</f>
        <v>45111</v>
      </c>
      <c r="L1207" s="1">
        <v>45149</v>
      </c>
      <c r="M1207" s="1"/>
      <c r="N1207" s="1">
        <v>45397</v>
      </c>
      <c r="O1207" s="1">
        <v>45425</v>
      </c>
      <c r="P1207" s="1" t="s">
        <v>24</v>
      </c>
      <c r="Q1207" t="s">
        <v>24</v>
      </c>
      <c r="R1207" t="s">
        <v>25</v>
      </c>
      <c r="S1207" t="s">
        <v>3642</v>
      </c>
      <c r="T1207" s="5">
        <v>27.05000039935112</v>
      </c>
      <c r="U1207" s="5">
        <v>0</v>
      </c>
      <c r="V1207" s="5">
        <v>11.655400082571806</v>
      </c>
      <c r="W1207" s="5">
        <v>38.705400481922922</v>
      </c>
      <c r="X1207" s="6">
        <f>+Excel_519CONDOR[[#This Row],[Ptos.Total]]-Excel_519CONDOR[[#This Row],[Ptos.PO]]</f>
        <v>-41.383327518077081</v>
      </c>
      <c r="Y1207" s="6">
        <v>80.088728000000003</v>
      </c>
      <c r="Z1207" s="6">
        <v>80.088728000000003</v>
      </c>
      <c r="AA1207" s="5">
        <f>+Excel_519CONDOR[[#This Row],[Ptos.Total]]-Excel_519CONDOR[[#This Row],[Ptos.Nilo]]</f>
        <v>-41.383327518077081</v>
      </c>
      <c r="AB1207"/>
      <c r="AC1207"/>
      <c r="AD1207"/>
      <c r="AE1207"/>
      <c r="AF1207"/>
      <c r="AG1207"/>
      <c r="AH1207"/>
      <c r="AI1207"/>
    </row>
    <row r="1208" spans="1:35" x14ac:dyDescent="0.25">
      <c r="A1208" t="s">
        <v>391</v>
      </c>
      <c r="B1208" t="s">
        <v>79</v>
      </c>
      <c r="C1208" t="s">
        <v>392</v>
      </c>
      <c r="D1208" t="s">
        <v>1354</v>
      </c>
      <c r="E1208">
        <v>2043502</v>
      </c>
      <c r="F1208" t="s">
        <v>1355</v>
      </c>
      <c r="G1208" t="s">
        <v>46</v>
      </c>
      <c r="H1208" t="s">
        <v>1356</v>
      </c>
      <c r="I1208" s="1">
        <v>44874</v>
      </c>
      <c r="J1208" s="1">
        <v>46009</v>
      </c>
      <c r="K1208" s="11">
        <f>+Excel_519CONDOR[[#This Row],[Fx.r]]</f>
        <v>46009</v>
      </c>
      <c r="L1208" s="1">
        <v>46035</v>
      </c>
      <c r="M1208" s="1"/>
      <c r="O1208" s="1"/>
      <c r="P1208" s="1" t="s">
        <v>24</v>
      </c>
      <c r="Q1208" t="s">
        <v>24</v>
      </c>
      <c r="R1208" t="s">
        <v>25</v>
      </c>
      <c r="S1208" t="s">
        <v>25</v>
      </c>
      <c r="T1208" s="5">
        <v>247.01999957859516</v>
      </c>
      <c r="U1208" s="5">
        <v>0</v>
      </c>
      <c r="V1208" s="5">
        <v>25.742899901206044</v>
      </c>
      <c r="W1208" s="5">
        <v>272.76289947980121</v>
      </c>
      <c r="X1208" s="6">
        <f>+Excel_519CONDOR[[#This Row],[Ptos.Total]]-Excel_519CONDOR[[#This Row],[Ptos.PO]]</f>
        <v>272.76289947980121</v>
      </c>
      <c r="Y1208" s="6">
        <v>0</v>
      </c>
      <c r="Z1208" s="6">
        <v>0</v>
      </c>
      <c r="AA1208" s="5">
        <f>+Excel_519CONDOR[[#This Row],[Ptos.Total]]-Excel_519CONDOR[[#This Row],[Ptos.Nilo]]</f>
        <v>272.76289947980121</v>
      </c>
      <c r="AB1208"/>
      <c r="AC1208"/>
      <c r="AD1208"/>
      <c r="AE1208"/>
      <c r="AF1208"/>
      <c r="AG1208"/>
      <c r="AH1208"/>
      <c r="AI1208"/>
    </row>
    <row r="1209" spans="1:35" x14ac:dyDescent="0.25">
      <c r="A1209" t="s">
        <v>391</v>
      </c>
      <c r="B1209" t="s">
        <v>79</v>
      </c>
      <c r="C1209" t="s">
        <v>392</v>
      </c>
      <c r="D1209" t="s">
        <v>1357</v>
      </c>
      <c r="E1209">
        <v>2043504</v>
      </c>
      <c r="F1209" t="s">
        <v>142</v>
      </c>
      <c r="G1209" t="s">
        <v>29</v>
      </c>
      <c r="H1209" t="s">
        <v>30</v>
      </c>
      <c r="I1209" s="1">
        <v>44874</v>
      </c>
      <c r="J1209" s="1">
        <v>44886</v>
      </c>
      <c r="K1209" s="11">
        <f>+Excel_519CONDOR[[#This Row],[Fx.r]]</f>
        <v>44886</v>
      </c>
      <c r="L1209" s="1">
        <v>45481</v>
      </c>
      <c r="M1209" s="1"/>
      <c r="N1209" s="1">
        <v>45548</v>
      </c>
      <c r="O1209" s="1">
        <v>45553</v>
      </c>
      <c r="P1209" s="1" t="s">
        <v>24</v>
      </c>
      <c r="Q1209" t="s">
        <v>24</v>
      </c>
      <c r="R1209" t="s">
        <v>25</v>
      </c>
      <c r="S1209" t="s">
        <v>3642</v>
      </c>
      <c r="T1209" s="5">
        <v>42.310000330209732</v>
      </c>
      <c r="U1209" s="5">
        <v>0</v>
      </c>
      <c r="V1209" s="5">
        <v>12.749499999370428</v>
      </c>
      <c r="W1209" s="5">
        <v>55.05950032958016</v>
      </c>
      <c r="X1209" s="6">
        <f>+Excel_519CONDOR[[#This Row],[Ptos.Total]]-Excel_519CONDOR[[#This Row],[Ptos.PO]]</f>
        <v>-61.128664670419838</v>
      </c>
      <c r="Y1209" s="6">
        <v>116.188165</v>
      </c>
      <c r="Z1209" s="6">
        <v>116.188165</v>
      </c>
      <c r="AA1209" s="5">
        <f>+Excel_519CONDOR[[#This Row],[Ptos.Total]]-Excel_519CONDOR[[#This Row],[Ptos.Nilo]]</f>
        <v>-61.128664670419838</v>
      </c>
      <c r="AB1209"/>
      <c r="AC1209"/>
      <c r="AD1209"/>
      <c r="AE1209"/>
      <c r="AF1209"/>
      <c r="AG1209"/>
      <c r="AH1209"/>
      <c r="AI1209"/>
    </row>
    <row r="1210" spans="1:35" x14ac:dyDescent="0.25">
      <c r="A1210" t="s">
        <v>391</v>
      </c>
      <c r="B1210" t="s">
        <v>79</v>
      </c>
      <c r="C1210" t="s">
        <v>392</v>
      </c>
      <c r="D1210" t="s">
        <v>1358</v>
      </c>
      <c r="E1210">
        <v>2043624</v>
      </c>
      <c r="F1210" t="s">
        <v>121</v>
      </c>
      <c r="G1210" t="s">
        <v>22</v>
      </c>
      <c r="H1210" t="s">
        <v>23</v>
      </c>
      <c r="I1210" s="1">
        <v>44874</v>
      </c>
      <c r="J1210" s="1">
        <v>44886</v>
      </c>
      <c r="K1210" s="11">
        <f>+Excel_519CONDOR[[#This Row],[Fx.r]]</f>
        <v>44886</v>
      </c>
      <c r="L1210" s="1">
        <v>45083</v>
      </c>
      <c r="M1210" s="1"/>
      <c r="N1210" s="1">
        <v>45198</v>
      </c>
      <c r="O1210" s="1">
        <v>45216</v>
      </c>
      <c r="P1210" s="1" t="s">
        <v>24</v>
      </c>
      <c r="Q1210" t="s">
        <v>24</v>
      </c>
      <c r="R1210" t="s">
        <v>25</v>
      </c>
      <c r="S1210" t="s">
        <v>3641</v>
      </c>
      <c r="T1210" s="5">
        <v>283.65000055730343</v>
      </c>
      <c r="U1210" s="5">
        <v>0</v>
      </c>
      <c r="V1210" s="5">
        <v>29.631398959799128</v>
      </c>
      <c r="W1210" s="5">
        <v>313.28139951710256</v>
      </c>
      <c r="X1210" s="6">
        <f>+Excel_519CONDOR[[#This Row],[Ptos.Total]]-Excel_519CONDOR[[#This Row],[Ptos.PO]]</f>
        <v>-328.21142848289736</v>
      </c>
      <c r="Y1210" s="6">
        <v>641.49282799999992</v>
      </c>
      <c r="Z1210" s="6">
        <v>641.49282799999992</v>
      </c>
      <c r="AA1210" s="5">
        <f>+Excel_519CONDOR[[#This Row],[Ptos.Total]]-Excel_519CONDOR[[#This Row],[Ptos.Nilo]]</f>
        <v>-328.21142848289736</v>
      </c>
      <c r="AB1210"/>
      <c r="AC1210"/>
      <c r="AD1210"/>
      <c r="AE1210"/>
      <c r="AF1210"/>
      <c r="AG1210"/>
      <c r="AH1210"/>
      <c r="AI1210"/>
    </row>
    <row r="1211" spans="1:35" x14ac:dyDescent="0.25">
      <c r="A1211" t="s">
        <v>391</v>
      </c>
      <c r="B1211" t="s">
        <v>79</v>
      </c>
      <c r="C1211" t="s">
        <v>392</v>
      </c>
      <c r="D1211" t="s">
        <v>1359</v>
      </c>
      <c r="E1211">
        <v>2045848</v>
      </c>
      <c r="F1211" t="s">
        <v>121</v>
      </c>
      <c r="G1211" t="s">
        <v>22</v>
      </c>
      <c r="H1211" t="s">
        <v>23</v>
      </c>
      <c r="I1211" s="1">
        <v>44874</v>
      </c>
      <c r="J1211" s="1">
        <v>44970</v>
      </c>
      <c r="K1211" s="11">
        <f>+Excel_519CONDOR[[#This Row],[Fx.r]]</f>
        <v>44970</v>
      </c>
      <c r="L1211" s="1">
        <v>45002</v>
      </c>
      <c r="M1211" s="1"/>
      <c r="N1211" s="1">
        <v>45016</v>
      </c>
      <c r="O1211" s="1">
        <v>45043</v>
      </c>
      <c r="P1211" s="1" t="s">
        <v>24</v>
      </c>
      <c r="Q1211" t="s">
        <v>24</v>
      </c>
      <c r="R1211" t="s">
        <v>25</v>
      </c>
      <c r="S1211" t="s">
        <v>3632</v>
      </c>
      <c r="T1211" s="5">
        <v>69.590000715106726</v>
      </c>
      <c r="U1211" s="5">
        <v>0</v>
      </c>
      <c r="V1211" s="5">
        <v>14.728400254210825</v>
      </c>
      <c r="W1211" s="5">
        <v>84.318400969317551</v>
      </c>
      <c r="X1211" s="6">
        <f>+Excel_519CONDOR[[#This Row],[Ptos.Total]]-Excel_519CONDOR[[#This Row],[Ptos.PO]]</f>
        <v>-3.0205720306824588</v>
      </c>
      <c r="Y1211" s="6">
        <v>87.33897300000001</v>
      </c>
      <c r="Z1211" s="6">
        <v>87.338972999999996</v>
      </c>
      <c r="AA1211" s="5">
        <f>+Excel_519CONDOR[[#This Row],[Ptos.Total]]-Excel_519CONDOR[[#This Row],[Ptos.Nilo]]</f>
        <v>-3.0205720306824446</v>
      </c>
      <c r="AB1211"/>
      <c r="AC1211"/>
      <c r="AD1211"/>
      <c r="AE1211"/>
      <c r="AF1211"/>
      <c r="AG1211"/>
      <c r="AH1211"/>
      <c r="AI1211"/>
    </row>
    <row r="1212" spans="1:35" x14ac:dyDescent="0.25">
      <c r="A1212" t="s">
        <v>391</v>
      </c>
      <c r="B1212" t="s">
        <v>436</v>
      </c>
      <c r="C1212" t="s">
        <v>392</v>
      </c>
      <c r="D1212" t="s">
        <v>1360</v>
      </c>
      <c r="E1212">
        <v>8406690</v>
      </c>
      <c r="F1212" t="s">
        <v>858</v>
      </c>
      <c r="G1212" t="s">
        <v>70</v>
      </c>
      <c r="H1212" t="s">
        <v>71</v>
      </c>
      <c r="I1212" s="1"/>
      <c r="J1212" s="1">
        <v>44874</v>
      </c>
      <c r="K1212" s="11">
        <f>+Excel_519CONDOR[[#This Row],[Fx.r]]</f>
        <v>44874</v>
      </c>
      <c r="M1212" s="1"/>
      <c r="O1212" s="1"/>
      <c r="P1212" s="1" t="s">
        <v>24</v>
      </c>
      <c r="Q1212" t="s">
        <v>25</v>
      </c>
      <c r="R1212" t="s">
        <v>24</v>
      </c>
      <c r="S1212" t="s">
        <v>25</v>
      </c>
      <c r="T1212" s="5">
        <v>0</v>
      </c>
      <c r="U1212" s="5">
        <v>0</v>
      </c>
      <c r="V1212" s="5">
        <v>0</v>
      </c>
      <c r="W1212" s="5">
        <v>0</v>
      </c>
      <c r="X1212" s="6">
        <f>+Excel_519CONDOR[[#This Row],[Ptos.Total]]-Excel_519CONDOR[[#This Row],[Ptos.PO]]</f>
        <v>-3.5999999999999996</v>
      </c>
      <c r="Y1212" s="6">
        <v>3.5999999999999996</v>
      </c>
      <c r="Z1212" s="6">
        <v>0</v>
      </c>
      <c r="AA1212" s="5">
        <f>+Excel_519CONDOR[[#This Row],[Ptos.Total]]-Excel_519CONDOR[[#This Row],[Ptos.Nilo]]</f>
        <v>0</v>
      </c>
      <c r="AB1212"/>
      <c r="AC1212"/>
      <c r="AD1212"/>
      <c r="AE1212"/>
      <c r="AF1212"/>
      <c r="AG1212"/>
      <c r="AH1212"/>
      <c r="AI1212"/>
    </row>
    <row r="1213" spans="1:35" x14ac:dyDescent="0.25">
      <c r="A1213" t="s">
        <v>391</v>
      </c>
      <c r="B1213" t="s">
        <v>436</v>
      </c>
      <c r="C1213" t="s">
        <v>392</v>
      </c>
      <c r="D1213" t="s">
        <v>1361</v>
      </c>
      <c r="E1213">
        <v>8407007</v>
      </c>
      <c r="F1213" t="s">
        <v>83</v>
      </c>
      <c r="G1213" t="s">
        <v>22</v>
      </c>
      <c r="H1213" t="s">
        <v>23</v>
      </c>
      <c r="I1213" s="1">
        <v>44980</v>
      </c>
      <c r="J1213" s="1">
        <v>44874</v>
      </c>
      <c r="K1213" s="11">
        <f>+Excel_519CONDOR[[#This Row],[Fx.r]]</f>
        <v>44874</v>
      </c>
      <c r="L1213" s="1">
        <v>45258</v>
      </c>
      <c r="M1213" s="1"/>
      <c r="N1213" s="1">
        <v>45259</v>
      </c>
      <c r="O1213" s="1">
        <v>45281</v>
      </c>
      <c r="P1213" s="1" t="s">
        <v>24</v>
      </c>
      <c r="Q1213" t="s">
        <v>25</v>
      </c>
      <c r="R1213" t="s">
        <v>24</v>
      </c>
      <c r="S1213" t="s">
        <v>3639</v>
      </c>
      <c r="T1213" s="5">
        <v>52.045000344514847</v>
      </c>
      <c r="U1213" s="5">
        <v>0</v>
      </c>
      <c r="V1213" s="5">
        <v>6</v>
      </c>
      <c r="W1213" s="5">
        <v>58.045000344514847</v>
      </c>
      <c r="X1213" s="6">
        <f>+Excel_519CONDOR[[#This Row],[Ptos.Total]]-Excel_519CONDOR[[#This Row],[Ptos.PO]]</f>
        <v>26.725816344514847</v>
      </c>
      <c r="Y1213" s="6">
        <v>31.319184</v>
      </c>
      <c r="Z1213" s="6">
        <v>31.319184</v>
      </c>
      <c r="AA1213" s="5">
        <f>+Excel_519CONDOR[[#This Row],[Ptos.Total]]-Excel_519CONDOR[[#This Row],[Ptos.Nilo]]</f>
        <v>26.725816344514847</v>
      </c>
      <c r="AB1213"/>
      <c r="AC1213"/>
      <c r="AD1213"/>
      <c r="AE1213"/>
      <c r="AF1213"/>
      <c r="AG1213"/>
      <c r="AH1213"/>
      <c r="AI1213"/>
    </row>
    <row r="1214" spans="1:35" x14ac:dyDescent="0.25">
      <c r="A1214" t="s">
        <v>391</v>
      </c>
      <c r="B1214" t="s">
        <v>79</v>
      </c>
      <c r="C1214" t="s">
        <v>392</v>
      </c>
      <c r="D1214" t="s">
        <v>1362</v>
      </c>
      <c r="E1214">
        <v>8407116</v>
      </c>
      <c r="F1214" t="s">
        <v>363</v>
      </c>
      <c r="G1214" t="s">
        <v>22</v>
      </c>
      <c r="H1214" t="s">
        <v>23</v>
      </c>
      <c r="I1214" s="1">
        <v>44875</v>
      </c>
      <c r="J1214" s="1">
        <v>44992</v>
      </c>
      <c r="K1214" s="11">
        <f>+Excel_519CONDOR[[#This Row],[Fx.r]]</f>
        <v>44992</v>
      </c>
      <c r="L1214" s="1">
        <v>45337</v>
      </c>
      <c r="M1214" s="1"/>
      <c r="N1214" s="1">
        <v>45559</v>
      </c>
      <c r="O1214" s="1">
        <v>45589</v>
      </c>
      <c r="P1214" s="1" t="s">
        <v>25</v>
      </c>
      <c r="Q1214" t="s">
        <v>24</v>
      </c>
      <c r="R1214" t="s">
        <v>25</v>
      </c>
      <c r="S1214" t="s">
        <v>3637</v>
      </c>
      <c r="T1214" s="5">
        <v>513.81341104209423</v>
      </c>
      <c r="U1214" s="5">
        <v>0</v>
      </c>
      <c r="V1214" s="5">
        <v>48.922739704901744</v>
      </c>
      <c r="W1214" s="5">
        <v>562.73615074699592</v>
      </c>
      <c r="X1214" s="6">
        <f>+Excel_519CONDOR[[#This Row],[Ptos.Total]]-Excel_519CONDOR[[#This Row],[Ptos.PO]]</f>
        <v>-1825.7283462530049</v>
      </c>
      <c r="Y1214" s="6">
        <v>2388.4644970000008</v>
      </c>
      <c r="Z1214" s="6">
        <v>2387.6186279999997</v>
      </c>
      <c r="AA1214" s="5">
        <f>+Excel_519CONDOR[[#This Row],[Ptos.Total]]-Excel_519CONDOR[[#This Row],[Ptos.Nilo]]</f>
        <v>-1824.8824772530038</v>
      </c>
      <c r="AB1214"/>
      <c r="AC1214"/>
      <c r="AD1214"/>
      <c r="AE1214"/>
      <c r="AF1214"/>
      <c r="AG1214"/>
      <c r="AH1214"/>
      <c r="AI1214"/>
    </row>
    <row r="1215" spans="1:35" x14ac:dyDescent="0.25">
      <c r="A1215" t="s">
        <v>391</v>
      </c>
      <c r="B1215" t="s">
        <v>79</v>
      </c>
      <c r="C1215" t="s">
        <v>392</v>
      </c>
      <c r="D1215" t="s">
        <v>1363</v>
      </c>
      <c r="E1215">
        <v>2039179</v>
      </c>
      <c r="F1215" t="s">
        <v>32</v>
      </c>
      <c r="G1215" t="s">
        <v>29</v>
      </c>
      <c r="H1215" t="s">
        <v>30</v>
      </c>
      <c r="I1215" s="1">
        <v>44874</v>
      </c>
      <c r="J1215" s="1">
        <v>45106</v>
      </c>
      <c r="K1215" s="11">
        <f>+Excel_519CONDOR[[#This Row],[Fx.r]]</f>
        <v>45106</v>
      </c>
      <c r="L1215" s="1">
        <v>45602</v>
      </c>
      <c r="M1215" s="1"/>
      <c r="N1215" s="1">
        <v>45630</v>
      </c>
      <c r="O1215" s="1">
        <v>45649</v>
      </c>
      <c r="P1215" s="1" t="s">
        <v>24</v>
      </c>
      <c r="Q1215" t="s">
        <v>24</v>
      </c>
      <c r="R1215" t="s">
        <v>25</v>
      </c>
      <c r="S1215" t="s">
        <v>3642</v>
      </c>
      <c r="T1215" s="5">
        <v>29.050000384449959</v>
      </c>
      <c r="U1215" s="5">
        <v>0</v>
      </c>
      <c r="V1215" s="5">
        <v>11.784200090374053</v>
      </c>
      <c r="W1215" s="5">
        <v>40.834200474824016</v>
      </c>
      <c r="X1215" s="6">
        <f>+Excel_519CONDOR[[#This Row],[Ptos.Total]]-Excel_519CONDOR[[#This Row],[Ptos.PO]]</f>
        <v>-32.801279525176</v>
      </c>
      <c r="Y1215" s="6">
        <v>73.635480000000015</v>
      </c>
      <c r="Z1215" s="6">
        <v>73.635480000000001</v>
      </c>
      <c r="AA1215" s="5">
        <f>+Excel_519CONDOR[[#This Row],[Ptos.Total]]-Excel_519CONDOR[[#This Row],[Ptos.Nilo]]</f>
        <v>-32.801279525175985</v>
      </c>
      <c r="AB1215"/>
      <c r="AC1215"/>
      <c r="AD1215"/>
      <c r="AE1215"/>
      <c r="AF1215"/>
      <c r="AG1215"/>
      <c r="AH1215"/>
      <c r="AI1215"/>
    </row>
    <row r="1216" spans="1:35" x14ac:dyDescent="0.25">
      <c r="A1216" t="s">
        <v>391</v>
      </c>
      <c r="B1216" t="s">
        <v>79</v>
      </c>
      <c r="C1216" t="s">
        <v>392</v>
      </c>
      <c r="D1216" t="s">
        <v>1364</v>
      </c>
      <c r="E1216">
        <v>2040419</v>
      </c>
      <c r="F1216" t="s">
        <v>121</v>
      </c>
      <c r="G1216" t="s">
        <v>22</v>
      </c>
      <c r="H1216" t="s">
        <v>23</v>
      </c>
      <c r="I1216" s="1">
        <v>44874</v>
      </c>
      <c r="J1216" s="1">
        <v>45114</v>
      </c>
      <c r="K1216" s="11">
        <f>+Excel_519CONDOR[[#This Row],[Fx.r]]</f>
        <v>45114</v>
      </c>
      <c r="L1216" s="1">
        <v>45180</v>
      </c>
      <c r="M1216" s="1"/>
      <c r="N1216" s="1">
        <v>45393</v>
      </c>
      <c r="O1216" s="1">
        <v>45422</v>
      </c>
      <c r="P1216" s="1" t="s">
        <v>25</v>
      </c>
      <c r="Q1216" t="s">
        <v>24</v>
      </c>
      <c r="R1216" t="s">
        <v>25</v>
      </c>
      <c r="S1216" t="s">
        <v>3642</v>
      </c>
      <c r="T1216" s="5">
        <v>292.45000171661377</v>
      </c>
      <c r="U1216" s="5">
        <v>0</v>
      </c>
      <c r="V1216" s="5">
        <v>30.71990021720751</v>
      </c>
      <c r="W1216" s="5">
        <v>323.16990193382128</v>
      </c>
      <c r="X1216" s="6">
        <f>+Excel_519CONDOR[[#This Row],[Ptos.Total]]-Excel_519CONDOR[[#This Row],[Ptos.PO]]</f>
        <v>-502.47904106617887</v>
      </c>
      <c r="Y1216" s="6">
        <v>825.64894300000014</v>
      </c>
      <c r="Z1216" s="6">
        <v>825.64894300000003</v>
      </c>
      <c r="AA1216" s="5">
        <f>+Excel_519CONDOR[[#This Row],[Ptos.Total]]-Excel_519CONDOR[[#This Row],[Ptos.Nilo]]</f>
        <v>-502.47904106617875</v>
      </c>
      <c r="AB1216"/>
      <c r="AC1216"/>
      <c r="AD1216"/>
      <c r="AE1216"/>
      <c r="AF1216"/>
      <c r="AG1216"/>
      <c r="AH1216"/>
      <c r="AI1216"/>
    </row>
    <row r="1217" spans="1:35" x14ac:dyDescent="0.25">
      <c r="A1217" t="s">
        <v>391</v>
      </c>
      <c r="B1217" t="s">
        <v>79</v>
      </c>
      <c r="C1217" t="s">
        <v>392</v>
      </c>
      <c r="D1217" t="s">
        <v>1365</v>
      </c>
      <c r="E1217">
        <v>2041329</v>
      </c>
      <c r="F1217" t="s">
        <v>121</v>
      </c>
      <c r="G1217" t="s">
        <v>22</v>
      </c>
      <c r="H1217" t="s">
        <v>23</v>
      </c>
      <c r="I1217" s="1">
        <v>44876</v>
      </c>
      <c r="J1217" s="1">
        <v>45103</v>
      </c>
      <c r="K1217" s="11">
        <f>+Excel_519CONDOR[[#This Row],[Fx.r]]</f>
        <v>45103</v>
      </c>
      <c r="L1217" s="1">
        <v>45443</v>
      </c>
      <c r="M1217" s="1"/>
      <c r="N1217" s="1">
        <v>45490</v>
      </c>
      <c r="O1217" s="1">
        <v>45504</v>
      </c>
      <c r="P1217" s="1" t="s">
        <v>24</v>
      </c>
      <c r="Q1217" t="s">
        <v>24</v>
      </c>
      <c r="R1217" t="s">
        <v>25</v>
      </c>
      <c r="S1217" t="s">
        <v>3635</v>
      </c>
      <c r="T1217" s="5">
        <v>232.27000173181295</v>
      </c>
      <c r="U1217" s="5">
        <v>0</v>
      </c>
      <c r="V1217" s="5">
        <v>26.137699849656968</v>
      </c>
      <c r="W1217" s="5">
        <v>258.40770158146995</v>
      </c>
      <c r="X1217" s="6">
        <f>+Excel_519CONDOR[[#This Row],[Ptos.Total]]-Excel_519CONDOR[[#This Row],[Ptos.PO]]</f>
        <v>-319.69972641853008</v>
      </c>
      <c r="Y1217" s="6">
        <v>578.10742800000003</v>
      </c>
      <c r="Z1217" s="6">
        <v>578.10742799999991</v>
      </c>
      <c r="AA1217" s="5">
        <f>+Excel_519CONDOR[[#This Row],[Ptos.Total]]-Excel_519CONDOR[[#This Row],[Ptos.Nilo]]</f>
        <v>-319.69972641852996</v>
      </c>
      <c r="AB1217"/>
      <c r="AC1217"/>
      <c r="AD1217"/>
      <c r="AE1217"/>
      <c r="AF1217"/>
      <c r="AG1217"/>
      <c r="AH1217"/>
      <c r="AI1217"/>
    </row>
    <row r="1218" spans="1:35" x14ac:dyDescent="0.25">
      <c r="A1218" t="s">
        <v>391</v>
      </c>
      <c r="B1218" t="s">
        <v>79</v>
      </c>
      <c r="C1218" t="s">
        <v>392</v>
      </c>
      <c r="D1218" t="s">
        <v>1366</v>
      </c>
      <c r="E1218">
        <v>2041331</v>
      </c>
      <c r="F1218" t="s">
        <v>60</v>
      </c>
      <c r="G1218" t="s">
        <v>22</v>
      </c>
      <c r="H1218" t="s">
        <v>23</v>
      </c>
      <c r="I1218" s="1">
        <v>44876</v>
      </c>
      <c r="J1218" s="1">
        <v>45271</v>
      </c>
      <c r="K1218" s="11">
        <f>+Excel_519CONDOR[[#This Row],[Fx.r]]</f>
        <v>45271</v>
      </c>
      <c r="L1218" s="1">
        <v>45667</v>
      </c>
      <c r="M1218" s="1"/>
      <c r="N1218" s="1">
        <v>45731</v>
      </c>
      <c r="O1218" s="1">
        <v>45740</v>
      </c>
      <c r="P1218" s="1" t="s">
        <v>24</v>
      </c>
      <c r="Q1218" t="s">
        <v>24</v>
      </c>
      <c r="R1218" t="s">
        <v>25</v>
      </c>
      <c r="S1218" t="s">
        <v>3635</v>
      </c>
      <c r="T1218" s="5">
        <v>240.90000171214342</v>
      </c>
      <c r="U1218" s="5">
        <v>112.92999666929245</v>
      </c>
      <c r="V1218" s="5">
        <v>26.820199834401905</v>
      </c>
      <c r="W1218" s="5">
        <v>380.6501982158378</v>
      </c>
      <c r="X1218" s="6">
        <f>+Excel_519CONDOR[[#This Row],[Ptos.Total]]-Excel_519CONDOR[[#This Row],[Ptos.PO]]</f>
        <v>-35.09188578416223</v>
      </c>
      <c r="Y1218" s="6">
        <v>415.74208400000003</v>
      </c>
      <c r="Z1218" s="6">
        <v>415.74208400000009</v>
      </c>
      <c r="AA1218" s="5">
        <f>+Excel_519CONDOR[[#This Row],[Ptos.Total]]-Excel_519CONDOR[[#This Row],[Ptos.Nilo]]</f>
        <v>-35.091885784162287</v>
      </c>
      <c r="AB1218"/>
      <c r="AC1218"/>
      <c r="AD1218"/>
      <c r="AE1218"/>
      <c r="AF1218"/>
      <c r="AG1218"/>
      <c r="AH1218"/>
      <c r="AI1218"/>
    </row>
    <row r="1219" spans="1:35" x14ac:dyDescent="0.25">
      <c r="A1219" t="s">
        <v>391</v>
      </c>
      <c r="B1219" t="s">
        <v>79</v>
      </c>
      <c r="C1219" t="s">
        <v>392</v>
      </c>
      <c r="D1219" t="s">
        <v>1367</v>
      </c>
      <c r="E1219">
        <v>2041332</v>
      </c>
      <c r="F1219" t="s">
        <v>121</v>
      </c>
      <c r="G1219" t="s">
        <v>22</v>
      </c>
      <c r="H1219" t="s">
        <v>23</v>
      </c>
      <c r="I1219" s="1">
        <v>44876</v>
      </c>
      <c r="J1219" s="1">
        <v>45131</v>
      </c>
      <c r="K1219" s="11">
        <f>+Excel_519CONDOR[[#This Row],[Fx.r]]</f>
        <v>45131</v>
      </c>
      <c r="L1219" s="1">
        <v>45509</v>
      </c>
      <c r="M1219" s="1"/>
      <c r="N1219" s="1">
        <v>45526</v>
      </c>
      <c r="O1219" s="1">
        <v>45547</v>
      </c>
      <c r="P1219" s="1" t="s">
        <v>24</v>
      </c>
      <c r="Q1219" t="s">
        <v>24</v>
      </c>
      <c r="R1219" t="s">
        <v>25</v>
      </c>
      <c r="S1219" t="s">
        <v>3635</v>
      </c>
      <c r="T1219" s="5">
        <v>158.60999955236912</v>
      </c>
      <c r="U1219" s="5">
        <v>23.919999301433563</v>
      </c>
      <c r="V1219" s="5">
        <v>20.741400226621323</v>
      </c>
      <c r="W1219" s="5">
        <v>203.271399080424</v>
      </c>
      <c r="X1219" s="6">
        <f>+Excel_519CONDOR[[#This Row],[Ptos.Total]]-Excel_519CONDOR[[#This Row],[Ptos.PO]]</f>
        <v>41.955827080424001</v>
      </c>
      <c r="Y1219" s="6">
        <v>161.315572</v>
      </c>
      <c r="Z1219" s="6">
        <v>161.315572</v>
      </c>
      <c r="AA1219" s="5">
        <f>+Excel_519CONDOR[[#This Row],[Ptos.Total]]-Excel_519CONDOR[[#This Row],[Ptos.Nilo]]</f>
        <v>41.955827080424001</v>
      </c>
      <c r="AB1219"/>
      <c r="AC1219"/>
      <c r="AD1219"/>
      <c r="AE1219"/>
      <c r="AF1219"/>
      <c r="AG1219"/>
      <c r="AH1219"/>
      <c r="AI1219"/>
    </row>
    <row r="1220" spans="1:35" x14ac:dyDescent="0.25">
      <c r="A1220" t="s">
        <v>391</v>
      </c>
      <c r="B1220" t="s">
        <v>79</v>
      </c>
      <c r="C1220" t="s">
        <v>392</v>
      </c>
      <c r="D1220" t="s">
        <v>1368</v>
      </c>
      <c r="E1220">
        <v>2042193</v>
      </c>
      <c r="F1220" t="s">
        <v>1369</v>
      </c>
      <c r="G1220" t="s">
        <v>36</v>
      </c>
      <c r="H1220" t="s">
        <v>42</v>
      </c>
      <c r="I1220" s="1">
        <v>44876</v>
      </c>
      <c r="J1220" s="1">
        <v>45057</v>
      </c>
      <c r="K1220" s="11">
        <f>+Excel_519CONDOR[[#This Row],[Fx.r]]</f>
        <v>45057</v>
      </c>
      <c r="M1220" s="1">
        <v>45939</v>
      </c>
      <c r="O1220" s="1"/>
      <c r="P1220" s="1" t="s">
        <v>25</v>
      </c>
      <c r="Q1220" t="s">
        <v>24</v>
      </c>
      <c r="R1220" t="s">
        <v>25</v>
      </c>
      <c r="S1220" t="s">
        <v>25</v>
      </c>
      <c r="T1220" s="5">
        <v>91.919999487698078</v>
      </c>
      <c r="U1220" s="5">
        <v>8.7199997305870056</v>
      </c>
      <c r="V1220" s="5">
        <v>16.127700073397904</v>
      </c>
      <c r="W1220" s="5">
        <v>116.76769929168299</v>
      </c>
      <c r="X1220" s="6">
        <f>+Excel_519CONDOR[[#This Row],[Ptos.Total]]-Excel_519CONDOR[[#This Row],[Ptos.PO]]</f>
        <v>113.13169929168299</v>
      </c>
      <c r="Y1220" s="6">
        <v>3.6360000000000001</v>
      </c>
      <c r="Z1220" s="6">
        <v>3.6360000000000001</v>
      </c>
      <c r="AA1220" s="5">
        <f>+Excel_519CONDOR[[#This Row],[Ptos.Total]]-Excel_519CONDOR[[#This Row],[Ptos.Nilo]]</f>
        <v>113.13169929168299</v>
      </c>
      <c r="AB1220"/>
      <c r="AC1220"/>
      <c r="AD1220"/>
      <c r="AE1220"/>
      <c r="AF1220"/>
      <c r="AG1220"/>
      <c r="AH1220"/>
      <c r="AI1220"/>
    </row>
    <row r="1221" spans="1:35" x14ac:dyDescent="0.25">
      <c r="A1221" t="s">
        <v>391</v>
      </c>
      <c r="B1221" t="s">
        <v>79</v>
      </c>
      <c r="C1221" t="s">
        <v>392</v>
      </c>
      <c r="D1221" t="s">
        <v>1370</v>
      </c>
      <c r="E1221">
        <v>2042194</v>
      </c>
      <c r="F1221" t="s">
        <v>118</v>
      </c>
      <c r="G1221" t="s">
        <v>22</v>
      </c>
      <c r="H1221" t="s">
        <v>23</v>
      </c>
      <c r="I1221" s="1">
        <v>44876</v>
      </c>
      <c r="J1221" s="1">
        <v>45083</v>
      </c>
      <c r="K1221" s="11">
        <f>+Excel_519CONDOR[[#This Row],[Fx.r]]</f>
        <v>45083</v>
      </c>
      <c r="L1221" s="1">
        <v>45313</v>
      </c>
      <c r="M1221" s="1"/>
      <c r="N1221" s="1">
        <v>45497</v>
      </c>
      <c r="O1221" s="1">
        <v>45503</v>
      </c>
      <c r="P1221" s="1" t="s">
        <v>25</v>
      </c>
      <c r="Q1221" t="s">
        <v>24</v>
      </c>
      <c r="R1221" t="s">
        <v>25</v>
      </c>
      <c r="S1221" t="s">
        <v>3631</v>
      </c>
      <c r="T1221" s="5">
        <v>1953.2839858943821</v>
      </c>
      <c r="U1221" s="5">
        <v>16.179999530315399</v>
      </c>
      <c r="V1221" s="5">
        <v>150.46569763334765</v>
      </c>
      <c r="W1221" s="5">
        <v>2119.9296830580452</v>
      </c>
      <c r="X1221" s="6">
        <f>+Excel_519CONDOR[[#This Row],[Ptos.Total]]-Excel_519CONDOR[[#This Row],[Ptos.PO]]</f>
        <v>846.69557905804527</v>
      </c>
      <c r="Y1221" s="6">
        <v>1273.2341039999999</v>
      </c>
      <c r="Z1221" s="6">
        <v>1272.4278700000002</v>
      </c>
      <c r="AA1221" s="5">
        <f>+Excel_519CONDOR[[#This Row],[Ptos.Total]]-Excel_519CONDOR[[#This Row],[Ptos.Nilo]]</f>
        <v>847.50181305804495</v>
      </c>
      <c r="AB1221"/>
      <c r="AC1221"/>
      <c r="AD1221"/>
      <c r="AE1221"/>
      <c r="AF1221"/>
      <c r="AG1221"/>
      <c r="AH1221"/>
      <c r="AI1221"/>
    </row>
    <row r="1222" spans="1:35" x14ac:dyDescent="0.25">
      <c r="A1222" t="s">
        <v>391</v>
      </c>
      <c r="B1222" t="s">
        <v>67</v>
      </c>
      <c r="C1222" t="s">
        <v>1371</v>
      </c>
      <c r="D1222" t="s">
        <v>1372</v>
      </c>
      <c r="E1222">
        <v>8408168</v>
      </c>
      <c r="F1222" t="s">
        <v>1373</v>
      </c>
      <c r="G1222" t="s">
        <v>70</v>
      </c>
      <c r="H1222" t="s">
        <v>71</v>
      </c>
      <c r="I1222" s="1">
        <v>44875</v>
      </c>
      <c r="J1222" s="1">
        <v>45513</v>
      </c>
      <c r="K1222" s="11">
        <f>+Excel_519CONDOR[[#This Row],[Fx.r]]</f>
        <v>45513</v>
      </c>
      <c r="L1222" s="1">
        <v>45520</v>
      </c>
      <c r="M1222" s="1"/>
      <c r="N1222" s="1">
        <v>45786</v>
      </c>
      <c r="O1222" s="1">
        <v>45789</v>
      </c>
      <c r="P1222" s="1" t="s">
        <v>25</v>
      </c>
      <c r="Q1222" t="s">
        <v>24</v>
      </c>
      <c r="R1222" t="s">
        <v>25</v>
      </c>
      <c r="S1222" t="s">
        <v>3683</v>
      </c>
      <c r="T1222" s="5">
        <v>316.11369931697845</v>
      </c>
      <c r="U1222" s="5">
        <v>0</v>
      </c>
      <c r="V1222" s="5">
        <v>42.511142324761636</v>
      </c>
      <c r="W1222" s="5">
        <v>358.62484164174009</v>
      </c>
      <c r="X1222" s="6">
        <f>+Excel_519CONDOR[[#This Row],[Ptos.Total]]-Excel_519CONDOR[[#This Row],[Ptos.PO]]</f>
        <v>324.1120036417401</v>
      </c>
      <c r="Y1222" s="6">
        <v>34.512837999999995</v>
      </c>
      <c r="Z1222" s="6">
        <v>32.088837999999996</v>
      </c>
      <c r="AA1222" s="5">
        <f>+Excel_519CONDOR[[#This Row],[Ptos.Total]]-Excel_519CONDOR[[#This Row],[Ptos.Nilo]]</f>
        <v>326.53600364174008</v>
      </c>
      <c r="AB1222"/>
      <c r="AC1222"/>
      <c r="AD1222"/>
      <c r="AE1222"/>
      <c r="AF1222"/>
      <c r="AG1222"/>
      <c r="AH1222"/>
      <c r="AI1222"/>
    </row>
    <row r="1223" spans="1:35" x14ac:dyDescent="0.25">
      <c r="A1223" t="s">
        <v>391</v>
      </c>
      <c r="B1223" t="s">
        <v>79</v>
      </c>
      <c r="C1223" t="s">
        <v>392</v>
      </c>
      <c r="D1223" t="s">
        <v>1374</v>
      </c>
      <c r="E1223">
        <v>2041330</v>
      </c>
      <c r="F1223" t="s">
        <v>118</v>
      </c>
      <c r="G1223" t="s">
        <v>22</v>
      </c>
      <c r="H1223" t="s">
        <v>23</v>
      </c>
      <c r="I1223" s="1">
        <v>45120</v>
      </c>
      <c r="J1223" s="1">
        <v>45146</v>
      </c>
      <c r="K1223" s="11">
        <f>+Excel_519CONDOR[[#This Row],[Fx.r]]</f>
        <v>45146</v>
      </c>
      <c r="L1223" s="1">
        <v>45464</v>
      </c>
      <c r="M1223" s="1"/>
      <c r="N1223" s="1">
        <v>45593</v>
      </c>
      <c r="O1223" s="1">
        <v>45621</v>
      </c>
      <c r="P1223" s="1" t="s">
        <v>24</v>
      </c>
      <c r="Q1223" t="s">
        <v>24</v>
      </c>
      <c r="R1223" t="s">
        <v>25</v>
      </c>
      <c r="S1223" t="s">
        <v>3635</v>
      </c>
      <c r="T1223" s="5">
        <v>263.76369803582429</v>
      </c>
      <c r="U1223" s="5">
        <v>0</v>
      </c>
      <c r="V1223" s="5">
        <v>32.454800612893678</v>
      </c>
      <c r="W1223" s="5">
        <v>296.21849864871797</v>
      </c>
      <c r="X1223" s="6">
        <f>+Excel_519CONDOR[[#This Row],[Ptos.Total]]-Excel_519CONDOR[[#This Row],[Ptos.PO]]</f>
        <v>-37.044309351281981</v>
      </c>
      <c r="Y1223" s="6">
        <v>333.26280799999995</v>
      </c>
      <c r="Z1223" s="6">
        <v>333.26280800000001</v>
      </c>
      <c r="AA1223" s="5">
        <f>+Excel_519CONDOR[[#This Row],[Ptos.Total]]-Excel_519CONDOR[[#This Row],[Ptos.Nilo]]</f>
        <v>-37.044309351282038</v>
      </c>
      <c r="AB1223"/>
      <c r="AC1223"/>
      <c r="AD1223"/>
      <c r="AE1223"/>
      <c r="AF1223"/>
      <c r="AG1223"/>
      <c r="AH1223"/>
      <c r="AI1223"/>
    </row>
    <row r="1224" spans="1:35" x14ac:dyDescent="0.25">
      <c r="A1224" t="s">
        <v>391</v>
      </c>
      <c r="B1224" t="s">
        <v>436</v>
      </c>
      <c r="C1224" t="s">
        <v>392</v>
      </c>
      <c r="D1224" t="s">
        <v>1375</v>
      </c>
      <c r="E1224">
        <v>8409227</v>
      </c>
      <c r="F1224" t="s">
        <v>512</v>
      </c>
      <c r="G1224" t="s">
        <v>22</v>
      </c>
      <c r="H1224" t="s">
        <v>23</v>
      </c>
      <c r="I1224" s="1"/>
      <c r="J1224" s="1">
        <v>44880</v>
      </c>
      <c r="K1224" s="11">
        <f>+Excel_519CONDOR[[#This Row],[Fx.r]]</f>
        <v>44880</v>
      </c>
      <c r="L1224" s="1">
        <v>45090</v>
      </c>
      <c r="M1224" s="1"/>
      <c r="N1224" s="1">
        <v>45090</v>
      </c>
      <c r="O1224" s="1">
        <v>45120</v>
      </c>
      <c r="P1224" s="1" t="s">
        <v>24</v>
      </c>
      <c r="Q1224" t="s">
        <v>24</v>
      </c>
      <c r="R1224" t="s">
        <v>24</v>
      </c>
      <c r="S1224" t="s">
        <v>3646</v>
      </c>
      <c r="T1224" s="5">
        <v>11.395799905061722</v>
      </c>
      <c r="U1224" s="5">
        <v>0</v>
      </c>
      <c r="V1224" s="5">
        <v>6</v>
      </c>
      <c r="W1224" s="5">
        <v>17.395799905061722</v>
      </c>
      <c r="X1224" s="6">
        <f>+Excel_519CONDOR[[#This Row],[Ptos.Total]]-Excel_519CONDOR[[#This Row],[Ptos.PO]]</f>
        <v>-26.756179094938283</v>
      </c>
      <c r="Y1224" s="6">
        <v>44.151979000000004</v>
      </c>
      <c r="Z1224" s="6">
        <v>44.151978999999997</v>
      </c>
      <c r="AA1224" s="5">
        <f>+Excel_519CONDOR[[#This Row],[Ptos.Total]]-Excel_519CONDOR[[#This Row],[Ptos.Nilo]]</f>
        <v>-26.756179094938275</v>
      </c>
      <c r="AB1224"/>
      <c r="AC1224"/>
      <c r="AD1224"/>
      <c r="AE1224"/>
      <c r="AF1224"/>
      <c r="AG1224"/>
      <c r="AH1224"/>
      <c r="AI1224"/>
    </row>
    <row r="1225" spans="1:35" x14ac:dyDescent="0.25">
      <c r="A1225" t="s">
        <v>391</v>
      </c>
      <c r="B1225" t="s">
        <v>103</v>
      </c>
      <c r="C1225" t="s">
        <v>392</v>
      </c>
      <c r="D1225" t="s">
        <v>1376</v>
      </c>
      <c r="E1225">
        <v>2040720</v>
      </c>
      <c r="F1225" t="s">
        <v>1377</v>
      </c>
      <c r="G1225" t="s">
        <v>70</v>
      </c>
      <c r="H1225" t="s">
        <v>71</v>
      </c>
      <c r="I1225" s="1">
        <v>44883</v>
      </c>
      <c r="J1225" s="1">
        <v>45077</v>
      </c>
      <c r="K1225" s="11">
        <f>+Excel_519CONDOR[[#This Row],[Fx.r]]</f>
        <v>45077</v>
      </c>
      <c r="M1225" s="1">
        <v>45182</v>
      </c>
      <c r="O1225" s="1"/>
      <c r="P1225" s="1" t="s">
        <v>24</v>
      </c>
      <c r="Q1225" t="s">
        <v>24</v>
      </c>
      <c r="R1225" t="s">
        <v>25</v>
      </c>
      <c r="S1225" t="s">
        <v>3637</v>
      </c>
      <c r="T1225" s="5">
        <v>2943.0383736089229</v>
      </c>
      <c r="U1225" s="5">
        <v>0</v>
      </c>
      <c r="V1225" s="5">
        <v>207.20139704879966</v>
      </c>
      <c r="W1225" s="5">
        <v>3150.2397706577226</v>
      </c>
      <c r="X1225" s="6">
        <f>+Excel_519CONDOR[[#This Row],[Ptos.Total]]-Excel_519CONDOR[[#This Row],[Ptos.PO]]</f>
        <v>3150.2397706577226</v>
      </c>
      <c r="Y1225" s="6">
        <v>0</v>
      </c>
      <c r="Z1225" s="6">
        <v>0</v>
      </c>
      <c r="AA1225" s="5">
        <f>+Excel_519CONDOR[[#This Row],[Ptos.Total]]-Excel_519CONDOR[[#This Row],[Ptos.Nilo]]</f>
        <v>3150.2397706577226</v>
      </c>
      <c r="AB1225"/>
      <c r="AC1225"/>
      <c r="AD1225"/>
      <c r="AE1225"/>
      <c r="AF1225"/>
      <c r="AG1225"/>
      <c r="AH1225"/>
      <c r="AI1225"/>
    </row>
    <row r="1226" spans="1:35" x14ac:dyDescent="0.25">
      <c r="A1226" t="s">
        <v>391</v>
      </c>
      <c r="B1226" t="s">
        <v>436</v>
      </c>
      <c r="C1226" t="s">
        <v>392</v>
      </c>
      <c r="D1226" t="s">
        <v>1378</v>
      </c>
      <c r="E1226">
        <v>8405179</v>
      </c>
      <c r="F1226" t="s">
        <v>523</v>
      </c>
      <c r="G1226" t="s">
        <v>29</v>
      </c>
      <c r="H1226" t="s">
        <v>30</v>
      </c>
      <c r="I1226" s="1"/>
      <c r="J1226" s="1">
        <v>44868</v>
      </c>
      <c r="K1226" s="11">
        <f>+Excel_519CONDOR[[#This Row],[Fx.r]]</f>
        <v>44868</v>
      </c>
      <c r="L1226" s="1">
        <v>44896</v>
      </c>
      <c r="M1226" s="1"/>
      <c r="N1226" s="1">
        <v>45017</v>
      </c>
      <c r="O1226" s="1">
        <v>45041</v>
      </c>
      <c r="P1226" s="1" t="s">
        <v>24</v>
      </c>
      <c r="Q1226" t="s">
        <v>25</v>
      </c>
      <c r="R1226" t="s">
        <v>24</v>
      </c>
      <c r="S1226" t="s">
        <v>3639</v>
      </c>
      <c r="T1226" s="5">
        <v>139.07500088959932</v>
      </c>
      <c r="U1226" s="5">
        <v>0</v>
      </c>
      <c r="V1226" s="5">
        <v>6</v>
      </c>
      <c r="W1226" s="5">
        <v>145.07500088959932</v>
      </c>
      <c r="X1226" s="6">
        <f>+Excel_519CONDOR[[#This Row],[Ptos.Total]]-Excel_519CONDOR[[#This Row],[Ptos.PO]]</f>
        <v>20.650819889599319</v>
      </c>
      <c r="Y1226" s="6">
        <v>124.424181</v>
      </c>
      <c r="Z1226" s="6">
        <v>124.424181</v>
      </c>
      <c r="AA1226" s="5">
        <f>+Excel_519CONDOR[[#This Row],[Ptos.Total]]-Excel_519CONDOR[[#This Row],[Ptos.Nilo]]</f>
        <v>20.650819889599319</v>
      </c>
      <c r="AB1226"/>
      <c r="AC1226"/>
      <c r="AD1226"/>
      <c r="AE1226"/>
      <c r="AF1226"/>
      <c r="AG1226"/>
      <c r="AH1226"/>
      <c r="AI1226"/>
    </row>
    <row r="1227" spans="1:35" x14ac:dyDescent="0.25">
      <c r="A1227" t="s">
        <v>391</v>
      </c>
      <c r="B1227" t="s">
        <v>79</v>
      </c>
      <c r="C1227" t="s">
        <v>392</v>
      </c>
      <c r="D1227" t="s">
        <v>1379</v>
      </c>
      <c r="E1227">
        <v>8383976</v>
      </c>
      <c r="F1227" t="s">
        <v>1380</v>
      </c>
      <c r="G1227" t="s">
        <v>36</v>
      </c>
      <c r="H1227" t="s">
        <v>37</v>
      </c>
      <c r="I1227" s="1"/>
      <c r="J1227" s="1">
        <v>44831</v>
      </c>
      <c r="K1227" s="11">
        <f>+Excel_519CONDOR[[#This Row],[Fx.r]]</f>
        <v>44831</v>
      </c>
      <c r="M1227" s="1">
        <v>45979</v>
      </c>
      <c r="O1227" s="1"/>
      <c r="P1227" s="1" t="s">
        <v>25</v>
      </c>
      <c r="Q1227" t="s">
        <v>24</v>
      </c>
      <c r="R1227" t="s">
        <v>25</v>
      </c>
      <c r="S1227" t="s">
        <v>25</v>
      </c>
      <c r="T1227" s="5">
        <v>0</v>
      </c>
      <c r="U1227" s="5">
        <v>0</v>
      </c>
      <c r="V1227" s="5">
        <v>0</v>
      </c>
      <c r="W1227" s="5">
        <v>0</v>
      </c>
      <c r="X1227" s="6">
        <f>+Excel_519CONDOR[[#This Row],[Ptos.Total]]-Excel_519CONDOR[[#This Row],[Ptos.PO]]</f>
        <v>-152.41419999999999</v>
      </c>
      <c r="Y1227" s="6">
        <v>152.41419999999999</v>
      </c>
      <c r="Z1227" s="6">
        <v>0</v>
      </c>
      <c r="AA1227" s="5">
        <f>+Excel_519CONDOR[[#This Row],[Ptos.Total]]-Excel_519CONDOR[[#This Row],[Ptos.Nilo]]</f>
        <v>0</v>
      </c>
      <c r="AB1227"/>
      <c r="AC1227"/>
      <c r="AD1227"/>
      <c r="AE1227"/>
      <c r="AF1227"/>
      <c r="AG1227"/>
      <c r="AH1227"/>
      <c r="AI1227"/>
    </row>
    <row r="1228" spans="1:35" x14ac:dyDescent="0.25">
      <c r="A1228" t="s">
        <v>391</v>
      </c>
      <c r="B1228" t="s">
        <v>436</v>
      </c>
      <c r="C1228" t="s">
        <v>392</v>
      </c>
      <c r="D1228" t="s">
        <v>1381</v>
      </c>
      <c r="E1228">
        <v>8410867</v>
      </c>
      <c r="F1228" t="s">
        <v>115</v>
      </c>
      <c r="G1228" t="s">
        <v>22</v>
      </c>
      <c r="H1228" t="s">
        <v>23</v>
      </c>
      <c r="I1228" s="1"/>
      <c r="J1228" s="1">
        <v>44887</v>
      </c>
      <c r="K1228" s="11">
        <f>+Excel_519CONDOR[[#This Row],[Fx.r]]</f>
        <v>44887</v>
      </c>
      <c r="L1228" s="1">
        <v>44887</v>
      </c>
      <c r="M1228" s="1"/>
      <c r="N1228" s="1">
        <v>44900</v>
      </c>
      <c r="O1228" s="1">
        <v>44915</v>
      </c>
      <c r="P1228" s="1" t="s">
        <v>24</v>
      </c>
      <c r="Q1228" t="s">
        <v>25</v>
      </c>
      <c r="R1228" t="s">
        <v>24</v>
      </c>
      <c r="S1228" t="s">
        <v>3632</v>
      </c>
      <c r="T1228" s="5">
        <v>27.2177993953228</v>
      </c>
      <c r="U1228" s="5">
        <v>0</v>
      </c>
      <c r="V1228" s="5">
        <v>6</v>
      </c>
      <c r="W1228" s="5">
        <v>33.2177993953228</v>
      </c>
      <c r="X1228" s="6">
        <f>+Excel_519CONDOR[[#This Row],[Ptos.Total]]-Excel_519CONDOR[[#This Row],[Ptos.PO]]</f>
        <v>-0.47504660467719617</v>
      </c>
      <c r="Y1228" s="6">
        <v>33.692845999999996</v>
      </c>
      <c r="Z1228" s="6">
        <v>33.692845999999996</v>
      </c>
      <c r="AA1228" s="5">
        <f>+Excel_519CONDOR[[#This Row],[Ptos.Total]]-Excel_519CONDOR[[#This Row],[Ptos.Nilo]]</f>
        <v>-0.47504660467719617</v>
      </c>
      <c r="AB1228"/>
      <c r="AC1228"/>
      <c r="AD1228"/>
      <c r="AE1228"/>
      <c r="AF1228"/>
      <c r="AG1228"/>
      <c r="AH1228"/>
      <c r="AI1228"/>
    </row>
    <row r="1229" spans="1:35" x14ac:dyDescent="0.25">
      <c r="A1229" t="s">
        <v>391</v>
      </c>
      <c r="B1229" t="s">
        <v>436</v>
      </c>
      <c r="C1229" t="s">
        <v>392</v>
      </c>
      <c r="D1229" t="s">
        <v>1382</v>
      </c>
      <c r="E1229">
        <v>8411337</v>
      </c>
      <c r="F1229" t="s">
        <v>115</v>
      </c>
      <c r="G1229" t="s">
        <v>22</v>
      </c>
      <c r="H1229" t="s">
        <v>23</v>
      </c>
      <c r="I1229" s="1"/>
      <c r="J1229" s="1">
        <v>44888</v>
      </c>
      <c r="K1229" s="11">
        <f>+Excel_519CONDOR[[#This Row],[Fx.r]]</f>
        <v>44888</v>
      </c>
      <c r="L1229" s="1">
        <v>44888</v>
      </c>
      <c r="M1229" s="1"/>
      <c r="N1229" s="1">
        <v>44967</v>
      </c>
      <c r="O1229" s="1">
        <v>44992</v>
      </c>
      <c r="P1229" s="1" t="s">
        <v>24</v>
      </c>
      <c r="Q1229" t="s">
        <v>25</v>
      </c>
      <c r="R1229" t="s">
        <v>24</v>
      </c>
      <c r="S1229" t="s">
        <v>3635</v>
      </c>
      <c r="T1229" s="5">
        <v>15.493599861860275</v>
      </c>
      <c r="U1229" s="5">
        <v>0</v>
      </c>
      <c r="V1229" s="5">
        <v>6</v>
      </c>
      <c r="W1229" s="5">
        <v>21.493599861860275</v>
      </c>
      <c r="X1229" s="6">
        <f>+Excel_519CONDOR[[#This Row],[Ptos.Total]]-Excel_519CONDOR[[#This Row],[Ptos.PO]]</f>
        <v>1.1632278618602747</v>
      </c>
      <c r="Y1229" s="6">
        <v>20.330372000000001</v>
      </c>
      <c r="Z1229" s="6">
        <v>20.330371999999997</v>
      </c>
      <c r="AA1229" s="5">
        <f>+Excel_519CONDOR[[#This Row],[Ptos.Total]]-Excel_519CONDOR[[#This Row],[Ptos.Nilo]]</f>
        <v>1.1632278618602783</v>
      </c>
      <c r="AB1229"/>
      <c r="AC1229"/>
      <c r="AD1229"/>
      <c r="AE1229"/>
      <c r="AF1229"/>
      <c r="AG1229"/>
      <c r="AH1229"/>
      <c r="AI1229"/>
    </row>
    <row r="1230" spans="1:35" x14ac:dyDescent="0.25">
      <c r="A1230" t="s">
        <v>391</v>
      </c>
      <c r="B1230" t="s">
        <v>436</v>
      </c>
      <c r="C1230" t="s">
        <v>392</v>
      </c>
      <c r="D1230" t="s">
        <v>1383</v>
      </c>
      <c r="E1230">
        <v>8411360</v>
      </c>
      <c r="F1230" t="s">
        <v>115</v>
      </c>
      <c r="G1230" t="s">
        <v>22</v>
      </c>
      <c r="H1230" t="s">
        <v>23</v>
      </c>
      <c r="I1230" s="1"/>
      <c r="J1230" s="1">
        <v>44888</v>
      </c>
      <c r="K1230" s="11">
        <f>+Excel_519CONDOR[[#This Row],[Fx.r]]</f>
        <v>44888</v>
      </c>
      <c r="L1230" s="1">
        <v>44888</v>
      </c>
      <c r="M1230" s="1"/>
      <c r="N1230" s="1">
        <v>44917</v>
      </c>
      <c r="O1230" s="1">
        <v>44944</v>
      </c>
      <c r="P1230" s="1" t="s">
        <v>24</v>
      </c>
      <c r="Q1230" t="s">
        <v>25</v>
      </c>
      <c r="R1230" t="s">
        <v>24</v>
      </c>
      <c r="S1230" t="s">
        <v>3646</v>
      </c>
      <c r="T1230" s="5">
        <v>11.258399993181229</v>
      </c>
      <c r="U1230" s="5">
        <v>0</v>
      </c>
      <c r="V1230" s="5">
        <v>6</v>
      </c>
      <c r="W1230" s="5">
        <v>17.258399993181229</v>
      </c>
      <c r="X1230" s="6">
        <f>+Excel_519CONDOR[[#This Row],[Ptos.Total]]-Excel_519CONDOR[[#This Row],[Ptos.PO]]</f>
        <v>-0.24681800681877064</v>
      </c>
      <c r="Y1230" s="6">
        <v>17.505217999999999</v>
      </c>
      <c r="Z1230" s="6">
        <v>17.505218000000003</v>
      </c>
      <c r="AA1230" s="5">
        <f>+Excel_519CONDOR[[#This Row],[Ptos.Total]]-Excel_519CONDOR[[#This Row],[Ptos.Nilo]]</f>
        <v>-0.24681800681877419</v>
      </c>
      <c r="AB1230"/>
      <c r="AC1230"/>
      <c r="AD1230"/>
      <c r="AE1230"/>
      <c r="AF1230"/>
      <c r="AG1230"/>
      <c r="AH1230"/>
      <c r="AI1230"/>
    </row>
    <row r="1231" spans="1:35" x14ac:dyDescent="0.25">
      <c r="A1231" t="s">
        <v>391</v>
      </c>
      <c r="B1231" t="s">
        <v>436</v>
      </c>
      <c r="C1231" t="s">
        <v>392</v>
      </c>
      <c r="D1231" t="s">
        <v>1384</v>
      </c>
      <c r="E1231">
        <v>8412532</v>
      </c>
      <c r="F1231" t="s">
        <v>115</v>
      </c>
      <c r="G1231" t="s">
        <v>22</v>
      </c>
      <c r="H1231" t="s">
        <v>23</v>
      </c>
      <c r="I1231" s="1"/>
      <c r="J1231" s="1">
        <v>44888</v>
      </c>
      <c r="K1231" s="11">
        <f>+Excel_519CONDOR[[#This Row],[Fx.r]]</f>
        <v>44888</v>
      </c>
      <c r="L1231" s="1">
        <v>44888</v>
      </c>
      <c r="M1231" s="1"/>
      <c r="N1231" s="1">
        <v>44918</v>
      </c>
      <c r="O1231" s="1">
        <v>44935</v>
      </c>
      <c r="P1231" s="1" t="s">
        <v>24</v>
      </c>
      <c r="Q1231" t="s">
        <v>25</v>
      </c>
      <c r="R1231" t="s">
        <v>24</v>
      </c>
      <c r="S1231" t="s">
        <v>3631</v>
      </c>
      <c r="T1231" s="5">
        <v>27.633699387311935</v>
      </c>
      <c r="U1231" s="5">
        <v>0</v>
      </c>
      <c r="V1231" s="5">
        <v>6</v>
      </c>
      <c r="W1231" s="5">
        <v>33.633699387311935</v>
      </c>
      <c r="X1231" s="6">
        <f>+Excel_519CONDOR[[#This Row],[Ptos.Total]]-Excel_519CONDOR[[#This Row],[Ptos.PO]]</f>
        <v>1.5732763873119353</v>
      </c>
      <c r="Y1231" s="6">
        <v>32.060423</v>
      </c>
      <c r="Z1231" s="6">
        <v>32.060423</v>
      </c>
      <c r="AA1231" s="5">
        <f>+Excel_519CONDOR[[#This Row],[Ptos.Total]]-Excel_519CONDOR[[#This Row],[Ptos.Nilo]]</f>
        <v>1.5732763873119353</v>
      </c>
      <c r="AB1231"/>
      <c r="AC1231"/>
      <c r="AD1231"/>
      <c r="AE1231"/>
      <c r="AF1231"/>
      <c r="AG1231"/>
      <c r="AH1231"/>
      <c r="AI1231"/>
    </row>
    <row r="1232" spans="1:35" x14ac:dyDescent="0.25">
      <c r="A1232" t="s">
        <v>391</v>
      </c>
      <c r="B1232" t="s">
        <v>79</v>
      </c>
      <c r="C1232" t="s">
        <v>392</v>
      </c>
      <c r="D1232" t="s">
        <v>1385</v>
      </c>
      <c r="E1232">
        <v>2006472</v>
      </c>
      <c r="F1232" t="s">
        <v>74</v>
      </c>
      <c r="G1232" t="s">
        <v>22</v>
      </c>
      <c r="H1232" t="s">
        <v>23</v>
      </c>
      <c r="I1232" s="1">
        <v>44768</v>
      </c>
      <c r="J1232" s="1">
        <v>44777</v>
      </c>
      <c r="K1232" s="11">
        <f>+Excel_519CONDOR[[#This Row],[Fx.r]]</f>
        <v>44777</v>
      </c>
      <c r="L1232" s="1">
        <v>44889</v>
      </c>
      <c r="M1232" s="1"/>
      <c r="N1232" s="1">
        <v>45596</v>
      </c>
      <c r="O1232" s="1">
        <v>45607</v>
      </c>
      <c r="P1232" s="1" t="s">
        <v>24</v>
      </c>
      <c r="Q1232" t="s">
        <v>24</v>
      </c>
      <c r="R1232" t="s">
        <v>25</v>
      </c>
      <c r="S1232" t="s">
        <v>3631</v>
      </c>
      <c r="T1232" s="5">
        <v>549.47330284252837</v>
      </c>
      <c r="U1232" s="5">
        <v>0</v>
      </c>
      <c r="V1232" s="5">
        <v>46.173100555395308</v>
      </c>
      <c r="W1232" s="5">
        <v>595.64640339792368</v>
      </c>
      <c r="X1232" s="6">
        <f>+Excel_519CONDOR[[#This Row],[Ptos.Total]]-Excel_519CONDOR[[#This Row],[Ptos.PO]]</f>
        <v>-171.54128760207652</v>
      </c>
      <c r="Y1232" s="6">
        <v>767.1876910000002</v>
      </c>
      <c r="Z1232" s="6">
        <v>767.18769100000043</v>
      </c>
      <c r="AA1232" s="5">
        <f>+Excel_519CONDOR[[#This Row],[Ptos.Total]]-Excel_519CONDOR[[#This Row],[Ptos.Nilo]]</f>
        <v>-171.54128760207675</v>
      </c>
      <c r="AB1232"/>
      <c r="AC1232"/>
      <c r="AD1232"/>
      <c r="AE1232"/>
      <c r="AF1232"/>
      <c r="AG1232"/>
      <c r="AH1232"/>
      <c r="AI1232"/>
    </row>
    <row r="1233" spans="1:35" x14ac:dyDescent="0.25">
      <c r="A1233" t="s">
        <v>391</v>
      </c>
      <c r="B1233" t="s">
        <v>79</v>
      </c>
      <c r="C1233" t="s">
        <v>392</v>
      </c>
      <c r="D1233" t="s">
        <v>1386</v>
      </c>
      <c r="E1233">
        <v>2051284</v>
      </c>
      <c r="F1233" t="s">
        <v>131</v>
      </c>
      <c r="G1233" t="s">
        <v>22</v>
      </c>
      <c r="H1233" t="s">
        <v>23</v>
      </c>
      <c r="I1233" s="1">
        <v>44887</v>
      </c>
      <c r="J1233" s="1">
        <v>44911</v>
      </c>
      <c r="K1233" s="11">
        <f>+Excel_519CONDOR[[#This Row],[Fx.r]]</f>
        <v>44911</v>
      </c>
      <c r="L1233" s="1">
        <v>45464</v>
      </c>
      <c r="M1233" s="1"/>
      <c r="N1233" s="1">
        <v>45616</v>
      </c>
      <c r="O1233" s="1">
        <v>45629</v>
      </c>
      <c r="P1233" s="1" t="s">
        <v>24</v>
      </c>
      <c r="Q1233" t="s">
        <v>24</v>
      </c>
      <c r="R1233" t="s">
        <v>25</v>
      </c>
      <c r="S1233" t="s">
        <v>3681</v>
      </c>
      <c r="T1233" s="5">
        <v>508.89999683946371</v>
      </c>
      <c r="U1233" s="5">
        <v>0</v>
      </c>
      <c r="V1233" s="5">
        <v>49.076298959635949</v>
      </c>
      <c r="W1233" s="5">
        <v>557.97629579909972</v>
      </c>
      <c r="X1233" s="6">
        <f>+Excel_519CONDOR[[#This Row],[Ptos.Total]]-Excel_519CONDOR[[#This Row],[Ptos.PO]]</f>
        <v>99.144631799099727</v>
      </c>
      <c r="Y1233" s="6">
        <v>458.83166399999999</v>
      </c>
      <c r="Z1233" s="6">
        <v>458.83166400000005</v>
      </c>
      <c r="AA1233" s="5">
        <f>+Excel_519CONDOR[[#This Row],[Ptos.Total]]-Excel_519CONDOR[[#This Row],[Ptos.Nilo]]</f>
        <v>99.14463179909967</v>
      </c>
      <c r="AB1233"/>
      <c r="AC1233"/>
      <c r="AD1233"/>
      <c r="AE1233"/>
      <c r="AF1233"/>
      <c r="AG1233"/>
      <c r="AH1233"/>
      <c r="AI1233"/>
    </row>
    <row r="1234" spans="1:35" x14ac:dyDescent="0.25">
      <c r="A1234" t="s">
        <v>391</v>
      </c>
      <c r="B1234" t="s">
        <v>79</v>
      </c>
      <c r="C1234" t="s">
        <v>392</v>
      </c>
      <c r="D1234" t="s">
        <v>1387</v>
      </c>
      <c r="E1234">
        <v>2051704</v>
      </c>
      <c r="F1234" t="s">
        <v>121</v>
      </c>
      <c r="G1234" t="s">
        <v>22</v>
      </c>
      <c r="H1234" t="s">
        <v>23</v>
      </c>
      <c r="I1234" s="1">
        <v>44888</v>
      </c>
      <c r="J1234" s="1">
        <v>45105</v>
      </c>
      <c r="K1234" s="11">
        <f>+Excel_519CONDOR[[#This Row],[Fx.r]]</f>
        <v>45105</v>
      </c>
      <c r="L1234" s="1">
        <v>45111</v>
      </c>
      <c r="M1234" s="1"/>
      <c r="N1234" s="1">
        <v>45139</v>
      </c>
      <c r="O1234" s="1">
        <v>45170</v>
      </c>
      <c r="P1234" s="1" t="s">
        <v>24</v>
      </c>
      <c r="Q1234" t="s">
        <v>24</v>
      </c>
      <c r="R1234" t="s">
        <v>25</v>
      </c>
      <c r="S1234" t="s">
        <v>3641</v>
      </c>
      <c r="T1234" s="5">
        <v>78.840000588446856</v>
      </c>
      <c r="U1234" s="5">
        <v>38.69999885559082</v>
      </c>
      <c r="V1234" s="5">
        <v>15.362600069136917</v>
      </c>
      <c r="W1234" s="5">
        <v>132.90259951317461</v>
      </c>
      <c r="X1234" s="6">
        <f>+Excel_519CONDOR[[#This Row],[Ptos.Total]]-Excel_519CONDOR[[#This Row],[Ptos.PO]]</f>
        <v>10.599005513174603</v>
      </c>
      <c r="Y1234" s="6">
        <v>122.303594</v>
      </c>
      <c r="Z1234" s="6">
        <v>122.30359399999999</v>
      </c>
      <c r="AA1234" s="5">
        <f>+Excel_519CONDOR[[#This Row],[Ptos.Total]]-Excel_519CONDOR[[#This Row],[Ptos.Nilo]]</f>
        <v>10.599005513174617</v>
      </c>
      <c r="AB1234"/>
      <c r="AC1234"/>
      <c r="AD1234"/>
      <c r="AE1234"/>
      <c r="AF1234"/>
      <c r="AG1234"/>
      <c r="AH1234"/>
      <c r="AI1234"/>
    </row>
    <row r="1235" spans="1:35" x14ac:dyDescent="0.25">
      <c r="A1235" t="s">
        <v>391</v>
      </c>
      <c r="B1235" t="s">
        <v>79</v>
      </c>
      <c r="C1235" t="s">
        <v>392</v>
      </c>
      <c r="D1235" t="s">
        <v>1388</v>
      </c>
      <c r="E1235">
        <v>2051705</v>
      </c>
      <c r="F1235" t="s">
        <v>297</v>
      </c>
      <c r="G1235" t="s">
        <v>22</v>
      </c>
      <c r="H1235" t="s">
        <v>23</v>
      </c>
      <c r="I1235" s="1">
        <v>44888</v>
      </c>
      <c r="J1235" s="1">
        <v>45163</v>
      </c>
      <c r="K1235" s="11">
        <f>+Excel_519CONDOR[[#This Row],[Fx.r]]</f>
        <v>45163</v>
      </c>
      <c r="L1235" s="1">
        <v>45112</v>
      </c>
      <c r="M1235" s="1"/>
      <c r="N1235" s="1">
        <v>45198</v>
      </c>
      <c r="O1235" s="1">
        <v>45239</v>
      </c>
      <c r="P1235" s="1" t="s">
        <v>24</v>
      </c>
      <c r="Q1235" t="s">
        <v>24</v>
      </c>
      <c r="R1235" t="s">
        <v>25</v>
      </c>
      <c r="S1235" t="s">
        <v>3642</v>
      </c>
      <c r="T1235" s="5">
        <v>102.950000628829</v>
      </c>
      <c r="U1235" s="5">
        <v>30.959999084472656</v>
      </c>
      <c r="V1235" s="5">
        <v>17.048200159634646</v>
      </c>
      <c r="W1235" s="5">
        <v>150.95819987293629</v>
      </c>
      <c r="X1235" s="6">
        <f>+Excel_519CONDOR[[#This Row],[Ptos.Total]]-Excel_519CONDOR[[#This Row],[Ptos.PO]]</f>
        <v>-64.204359127063753</v>
      </c>
      <c r="Y1235" s="6">
        <v>215.16255900000004</v>
      </c>
      <c r="Z1235" s="6">
        <v>215.16255899999999</v>
      </c>
      <c r="AA1235" s="5">
        <f>+Excel_519CONDOR[[#This Row],[Ptos.Total]]-Excel_519CONDOR[[#This Row],[Ptos.Nilo]]</f>
        <v>-64.204359127063697</v>
      </c>
      <c r="AB1235"/>
      <c r="AC1235"/>
      <c r="AD1235"/>
      <c r="AE1235"/>
      <c r="AF1235"/>
      <c r="AG1235"/>
      <c r="AH1235"/>
      <c r="AI1235"/>
    </row>
    <row r="1236" spans="1:35" x14ac:dyDescent="0.25">
      <c r="A1236" t="s">
        <v>391</v>
      </c>
      <c r="B1236" t="s">
        <v>79</v>
      </c>
      <c r="C1236" t="s">
        <v>392</v>
      </c>
      <c r="D1236" t="s">
        <v>1389</v>
      </c>
      <c r="E1236">
        <v>2051893</v>
      </c>
      <c r="F1236" t="s">
        <v>297</v>
      </c>
      <c r="G1236" t="s">
        <v>22</v>
      </c>
      <c r="H1236" t="s">
        <v>23</v>
      </c>
      <c r="I1236" s="1">
        <v>44888</v>
      </c>
      <c r="J1236" s="1">
        <v>45163</v>
      </c>
      <c r="K1236" s="11">
        <f>+Excel_519CONDOR[[#This Row],[Fx.r]]</f>
        <v>45163</v>
      </c>
      <c r="L1236" s="1">
        <v>45112</v>
      </c>
      <c r="M1236" s="1"/>
      <c r="N1236" s="1">
        <v>45195</v>
      </c>
      <c r="O1236" s="1">
        <v>45226</v>
      </c>
      <c r="P1236" s="1" t="s">
        <v>24</v>
      </c>
      <c r="Q1236" t="s">
        <v>24</v>
      </c>
      <c r="R1236" t="s">
        <v>25</v>
      </c>
      <c r="S1236" t="s">
        <v>3642</v>
      </c>
      <c r="T1236" s="5">
        <v>101.34000061452389</v>
      </c>
      <c r="U1236" s="5">
        <v>27.089999198913574</v>
      </c>
      <c r="V1236" s="5">
        <v>16.922900098348407</v>
      </c>
      <c r="W1236" s="5">
        <v>145.35289991178587</v>
      </c>
      <c r="X1236" s="6">
        <f>+Excel_519CONDOR[[#This Row],[Ptos.Total]]-Excel_519CONDOR[[#This Row],[Ptos.PO]]</f>
        <v>-22.118573088214106</v>
      </c>
      <c r="Y1236" s="6">
        <v>167.47147299999997</v>
      </c>
      <c r="Z1236" s="6">
        <v>167.471473</v>
      </c>
      <c r="AA1236" s="5">
        <f>+Excel_519CONDOR[[#This Row],[Ptos.Total]]-Excel_519CONDOR[[#This Row],[Ptos.Nilo]]</f>
        <v>-22.118573088214134</v>
      </c>
      <c r="AB1236"/>
      <c r="AC1236"/>
      <c r="AD1236"/>
      <c r="AE1236"/>
      <c r="AF1236"/>
      <c r="AG1236"/>
      <c r="AH1236"/>
      <c r="AI1236"/>
    </row>
    <row r="1237" spans="1:35" x14ac:dyDescent="0.25">
      <c r="A1237" t="s">
        <v>391</v>
      </c>
      <c r="B1237" t="s">
        <v>436</v>
      </c>
      <c r="C1237" t="s">
        <v>392</v>
      </c>
      <c r="D1237" t="s">
        <v>1390</v>
      </c>
      <c r="E1237">
        <v>8409791</v>
      </c>
      <c r="F1237" t="s">
        <v>115</v>
      </c>
      <c r="G1237" t="s">
        <v>22</v>
      </c>
      <c r="H1237" t="s">
        <v>23</v>
      </c>
      <c r="I1237" s="1"/>
      <c r="J1237" s="1">
        <v>44883</v>
      </c>
      <c r="K1237" s="11">
        <f>+Excel_519CONDOR[[#This Row],[Fx.r]]</f>
        <v>44883</v>
      </c>
      <c r="L1237" s="1">
        <v>45135</v>
      </c>
      <c r="M1237" s="1"/>
      <c r="N1237" s="1">
        <v>45135</v>
      </c>
      <c r="O1237" s="1">
        <v>45162</v>
      </c>
      <c r="P1237" s="1" t="s">
        <v>24</v>
      </c>
      <c r="Q1237" t="s">
        <v>25</v>
      </c>
      <c r="R1237" t="s">
        <v>24</v>
      </c>
      <c r="S1237" t="s">
        <v>3639</v>
      </c>
      <c r="T1237" s="5">
        <v>102.45210131382942</v>
      </c>
      <c r="U1237" s="5">
        <v>0</v>
      </c>
      <c r="V1237" s="5">
        <v>6</v>
      </c>
      <c r="W1237" s="5">
        <v>108.45210131382942</v>
      </c>
      <c r="X1237" s="6">
        <f>+Excel_519CONDOR[[#This Row],[Ptos.Total]]-Excel_519CONDOR[[#This Row],[Ptos.PO]]</f>
        <v>-40.281350686170555</v>
      </c>
      <c r="Y1237" s="6">
        <v>148.73345199999997</v>
      </c>
      <c r="Z1237" s="6">
        <v>148.73345199999997</v>
      </c>
      <c r="AA1237" s="5">
        <f>+Excel_519CONDOR[[#This Row],[Ptos.Total]]-Excel_519CONDOR[[#This Row],[Ptos.Nilo]]</f>
        <v>-40.281350686170555</v>
      </c>
      <c r="AB1237"/>
      <c r="AC1237"/>
      <c r="AD1237"/>
      <c r="AE1237"/>
      <c r="AF1237"/>
      <c r="AG1237"/>
      <c r="AH1237"/>
      <c r="AI1237"/>
    </row>
    <row r="1238" spans="1:35" x14ac:dyDescent="0.25">
      <c r="A1238" t="s">
        <v>391</v>
      </c>
      <c r="B1238" t="s">
        <v>436</v>
      </c>
      <c r="C1238" t="s">
        <v>392</v>
      </c>
      <c r="D1238" t="s">
        <v>1391</v>
      </c>
      <c r="E1238">
        <v>8412535</v>
      </c>
      <c r="F1238" t="s">
        <v>115</v>
      </c>
      <c r="G1238" t="s">
        <v>22</v>
      </c>
      <c r="H1238" t="s">
        <v>23</v>
      </c>
      <c r="I1238" s="1"/>
      <c r="J1238" s="1">
        <v>44893</v>
      </c>
      <c r="K1238" s="11">
        <f>+Excel_519CONDOR[[#This Row],[Fx.r]]</f>
        <v>44893</v>
      </c>
      <c r="L1238" s="1">
        <v>44893</v>
      </c>
      <c r="M1238" s="1"/>
      <c r="N1238" s="1">
        <v>44918</v>
      </c>
      <c r="O1238" s="1">
        <v>44935</v>
      </c>
      <c r="P1238" s="1" t="s">
        <v>25</v>
      </c>
      <c r="Q1238" t="s">
        <v>25</v>
      </c>
      <c r="R1238" t="s">
        <v>24</v>
      </c>
      <c r="S1238" t="s">
        <v>3631</v>
      </c>
      <c r="T1238" s="5">
        <v>25.753299415111542</v>
      </c>
      <c r="U1238" s="5">
        <v>0</v>
      </c>
      <c r="V1238" s="5">
        <v>6</v>
      </c>
      <c r="W1238" s="5">
        <v>31.753299415111542</v>
      </c>
      <c r="X1238" s="6">
        <f>+Excel_519CONDOR[[#This Row],[Ptos.Total]]-Excel_519CONDOR[[#This Row],[Ptos.PO]]</f>
        <v>-4.7335715848884519</v>
      </c>
      <c r="Y1238" s="6">
        <v>36.486870999999994</v>
      </c>
      <c r="Z1238" s="6">
        <v>36.486870999999994</v>
      </c>
      <c r="AA1238" s="5">
        <f>+Excel_519CONDOR[[#This Row],[Ptos.Total]]-Excel_519CONDOR[[#This Row],[Ptos.Nilo]]</f>
        <v>-4.7335715848884519</v>
      </c>
      <c r="AB1238"/>
      <c r="AC1238"/>
      <c r="AD1238"/>
      <c r="AE1238"/>
      <c r="AF1238"/>
      <c r="AG1238"/>
      <c r="AH1238"/>
      <c r="AI1238"/>
    </row>
    <row r="1239" spans="1:35" x14ac:dyDescent="0.25">
      <c r="A1239" t="s">
        <v>391</v>
      </c>
      <c r="B1239" t="s">
        <v>436</v>
      </c>
      <c r="C1239" t="s">
        <v>392</v>
      </c>
      <c r="D1239" t="s">
        <v>1392</v>
      </c>
      <c r="E1239">
        <v>8413283</v>
      </c>
      <c r="F1239" t="s">
        <v>115</v>
      </c>
      <c r="G1239" t="s">
        <v>22</v>
      </c>
      <c r="H1239" t="s">
        <v>23</v>
      </c>
      <c r="I1239" s="1"/>
      <c r="J1239" s="1">
        <v>44893</v>
      </c>
      <c r="K1239" s="11">
        <f>+Excel_519CONDOR[[#This Row],[Fx.r]]</f>
        <v>44893</v>
      </c>
      <c r="L1239" s="1">
        <v>44893</v>
      </c>
      <c r="M1239" s="1"/>
      <c r="N1239" s="1">
        <v>44970</v>
      </c>
      <c r="O1239" s="1">
        <v>44993</v>
      </c>
      <c r="P1239" s="1" t="s">
        <v>25</v>
      </c>
      <c r="Q1239" t="s">
        <v>25</v>
      </c>
      <c r="R1239" t="s">
        <v>24</v>
      </c>
      <c r="S1239" t="s">
        <v>3635</v>
      </c>
      <c r="T1239" s="5">
        <v>23.006999641656876</v>
      </c>
      <c r="U1239" s="5">
        <v>0</v>
      </c>
      <c r="V1239" s="5">
        <v>6</v>
      </c>
      <c r="W1239" s="5">
        <v>29.006999641656876</v>
      </c>
      <c r="X1239" s="6">
        <f>+Excel_519CONDOR[[#This Row],[Ptos.Total]]-Excel_519CONDOR[[#This Row],[Ptos.PO]]</f>
        <v>1.4027536416568758</v>
      </c>
      <c r="Y1239" s="6">
        <v>27.604246</v>
      </c>
      <c r="Z1239" s="6">
        <v>27.604245999999996</v>
      </c>
      <c r="AA1239" s="5">
        <f>+Excel_519CONDOR[[#This Row],[Ptos.Total]]-Excel_519CONDOR[[#This Row],[Ptos.Nilo]]</f>
        <v>1.4027536416568793</v>
      </c>
      <c r="AB1239"/>
      <c r="AC1239"/>
      <c r="AD1239"/>
      <c r="AE1239"/>
      <c r="AF1239"/>
      <c r="AG1239"/>
      <c r="AH1239"/>
      <c r="AI1239"/>
    </row>
    <row r="1240" spans="1:35" x14ac:dyDescent="0.25">
      <c r="A1240" t="s">
        <v>391</v>
      </c>
      <c r="B1240" t="s">
        <v>436</v>
      </c>
      <c r="C1240" t="s">
        <v>392</v>
      </c>
      <c r="D1240" t="s">
        <v>1393</v>
      </c>
      <c r="E1240">
        <v>8413811</v>
      </c>
      <c r="F1240" t="s">
        <v>512</v>
      </c>
      <c r="G1240" t="s">
        <v>22</v>
      </c>
      <c r="H1240" t="s">
        <v>23</v>
      </c>
      <c r="I1240" s="1"/>
      <c r="J1240" s="1">
        <v>44894</v>
      </c>
      <c r="K1240" s="11">
        <f>+Excel_519CONDOR[[#This Row],[Fx.r]]</f>
        <v>44894</v>
      </c>
      <c r="L1240" s="1">
        <v>44894</v>
      </c>
      <c r="M1240" s="1"/>
      <c r="N1240" s="1">
        <v>44973</v>
      </c>
      <c r="O1240" s="1">
        <v>44995</v>
      </c>
      <c r="P1240" s="1" t="s">
        <v>25</v>
      </c>
      <c r="Q1240" t="s">
        <v>25</v>
      </c>
      <c r="R1240" t="s">
        <v>24</v>
      </c>
      <c r="S1240" t="s">
        <v>3646</v>
      </c>
      <c r="T1240" s="5">
        <v>17.768299698829651</v>
      </c>
      <c r="U1240" s="5">
        <v>0</v>
      </c>
      <c r="V1240" s="5">
        <v>6</v>
      </c>
      <c r="W1240" s="5">
        <v>23.768299698829651</v>
      </c>
      <c r="X1240" s="6">
        <f>+Excel_519CONDOR[[#This Row],[Ptos.Total]]-Excel_519CONDOR[[#This Row],[Ptos.PO]]</f>
        <v>-2.1035933011703456</v>
      </c>
      <c r="Y1240" s="6">
        <v>25.871892999999996</v>
      </c>
      <c r="Z1240" s="6">
        <v>25.871893</v>
      </c>
      <c r="AA1240" s="5">
        <f>+Excel_519CONDOR[[#This Row],[Ptos.Total]]-Excel_519CONDOR[[#This Row],[Ptos.Nilo]]</f>
        <v>-2.1035933011703492</v>
      </c>
      <c r="AB1240"/>
      <c r="AC1240"/>
      <c r="AD1240"/>
      <c r="AE1240"/>
      <c r="AF1240"/>
      <c r="AG1240"/>
      <c r="AH1240"/>
      <c r="AI1240"/>
    </row>
    <row r="1241" spans="1:35" x14ac:dyDescent="0.25">
      <c r="A1241" t="s">
        <v>391</v>
      </c>
      <c r="B1241" t="s">
        <v>436</v>
      </c>
      <c r="C1241" t="s">
        <v>392</v>
      </c>
      <c r="D1241" t="s">
        <v>1394</v>
      </c>
      <c r="E1241">
        <v>8414819</v>
      </c>
      <c r="F1241" t="s">
        <v>115</v>
      </c>
      <c r="G1241" t="s">
        <v>22</v>
      </c>
      <c r="H1241" t="s">
        <v>23</v>
      </c>
      <c r="I1241" s="1"/>
      <c r="J1241" s="1">
        <v>44895</v>
      </c>
      <c r="K1241" s="11">
        <f>+Excel_519CONDOR[[#This Row],[Fx.r]]</f>
        <v>44895</v>
      </c>
      <c r="L1241" s="1">
        <v>44895</v>
      </c>
      <c r="M1241" s="1"/>
      <c r="N1241" s="1">
        <v>44916</v>
      </c>
      <c r="O1241" s="1">
        <v>44935</v>
      </c>
      <c r="P1241" s="1" t="s">
        <v>24</v>
      </c>
      <c r="Q1241" t="s">
        <v>25</v>
      </c>
      <c r="R1241" t="s">
        <v>24</v>
      </c>
      <c r="S1241" t="s">
        <v>3631</v>
      </c>
      <c r="T1241" s="5">
        <v>42.939099937677383</v>
      </c>
      <c r="U1241" s="5">
        <v>0</v>
      </c>
      <c r="V1241" s="5">
        <v>6</v>
      </c>
      <c r="W1241" s="5">
        <v>48.939099937677383</v>
      </c>
      <c r="X1241" s="6">
        <f>+Excel_519CONDOR[[#This Row],[Ptos.Total]]-Excel_519CONDOR[[#This Row],[Ptos.PO]]</f>
        <v>-0.28647906232261278</v>
      </c>
      <c r="Y1241" s="6">
        <v>49.225578999999996</v>
      </c>
      <c r="Z1241" s="6">
        <v>49.225578999999989</v>
      </c>
      <c r="AA1241" s="5">
        <f>+Excel_519CONDOR[[#This Row],[Ptos.Total]]-Excel_519CONDOR[[#This Row],[Ptos.Nilo]]</f>
        <v>-0.28647906232260567</v>
      </c>
      <c r="AB1241"/>
      <c r="AC1241"/>
      <c r="AD1241"/>
      <c r="AE1241"/>
      <c r="AF1241"/>
      <c r="AG1241"/>
      <c r="AH1241"/>
      <c r="AI1241"/>
    </row>
    <row r="1242" spans="1:35" x14ac:dyDescent="0.25">
      <c r="A1242" t="s">
        <v>391</v>
      </c>
      <c r="B1242" t="s">
        <v>436</v>
      </c>
      <c r="C1242" t="s">
        <v>392</v>
      </c>
      <c r="D1242" t="s">
        <v>1395</v>
      </c>
      <c r="E1242">
        <v>8415557</v>
      </c>
      <c r="F1242" t="s">
        <v>115</v>
      </c>
      <c r="G1242" t="s">
        <v>22</v>
      </c>
      <c r="H1242" t="s">
        <v>23</v>
      </c>
      <c r="I1242" s="1"/>
      <c r="J1242" s="1">
        <v>44896</v>
      </c>
      <c r="K1242" s="11">
        <f>+Excel_519CONDOR[[#This Row],[Fx.r]]</f>
        <v>44896</v>
      </c>
      <c r="L1242" s="1">
        <v>44897</v>
      </c>
      <c r="M1242" s="1"/>
      <c r="N1242" s="1">
        <v>44945</v>
      </c>
      <c r="O1242" s="1">
        <v>44974</v>
      </c>
      <c r="P1242" s="1" t="s">
        <v>24</v>
      </c>
      <c r="Q1242" t="s">
        <v>25</v>
      </c>
      <c r="R1242" t="s">
        <v>24</v>
      </c>
      <c r="S1242" t="s">
        <v>3637</v>
      </c>
      <c r="T1242" s="5">
        <v>49.900501638650894</v>
      </c>
      <c r="U1242" s="5">
        <v>0</v>
      </c>
      <c r="V1242" s="5">
        <v>6</v>
      </c>
      <c r="W1242" s="5">
        <v>55.900501638650894</v>
      </c>
      <c r="X1242" s="6">
        <f>+Excel_519CONDOR[[#This Row],[Ptos.Total]]-Excel_519CONDOR[[#This Row],[Ptos.PO]]</f>
        <v>-8.652650361349103</v>
      </c>
      <c r="Y1242" s="6">
        <v>64.553151999999997</v>
      </c>
      <c r="Z1242" s="6">
        <v>64.553151999999997</v>
      </c>
      <c r="AA1242" s="5">
        <f>+Excel_519CONDOR[[#This Row],[Ptos.Total]]-Excel_519CONDOR[[#This Row],[Ptos.Nilo]]</f>
        <v>-8.652650361349103</v>
      </c>
      <c r="AB1242"/>
      <c r="AC1242"/>
      <c r="AD1242"/>
      <c r="AE1242"/>
      <c r="AF1242"/>
      <c r="AG1242"/>
      <c r="AH1242"/>
      <c r="AI1242"/>
    </row>
    <row r="1243" spans="1:35" x14ac:dyDescent="0.25">
      <c r="A1243" t="s">
        <v>391</v>
      </c>
      <c r="B1243" t="s">
        <v>79</v>
      </c>
      <c r="C1243" t="s">
        <v>392</v>
      </c>
      <c r="D1243" t="s">
        <v>1396</v>
      </c>
      <c r="E1243">
        <v>2033775</v>
      </c>
      <c r="F1243" t="s">
        <v>28</v>
      </c>
      <c r="G1243" t="s">
        <v>29</v>
      </c>
      <c r="H1243" t="s">
        <v>30</v>
      </c>
      <c r="I1243" s="1">
        <v>44831</v>
      </c>
      <c r="J1243" s="1">
        <v>44897</v>
      </c>
      <c r="K1243" s="11">
        <f>+Excel_519CONDOR[[#This Row],[Fx.r]]</f>
        <v>44897</v>
      </c>
      <c r="L1243" s="1">
        <v>45425</v>
      </c>
      <c r="M1243" s="1"/>
      <c r="N1243" s="1">
        <v>45589</v>
      </c>
      <c r="O1243" s="1">
        <v>45610</v>
      </c>
      <c r="P1243" s="1" t="s">
        <v>24</v>
      </c>
      <c r="Q1243" t="s">
        <v>24</v>
      </c>
      <c r="R1243" t="s">
        <v>25</v>
      </c>
      <c r="S1243" t="s">
        <v>3631</v>
      </c>
      <c r="T1243" s="5">
        <v>817.34000103920698</v>
      </c>
      <c r="U1243" s="5">
        <v>66.489998042583466</v>
      </c>
      <c r="V1243" s="5">
        <v>70.191097376843572</v>
      </c>
      <c r="W1243" s="5">
        <v>954.02109645863402</v>
      </c>
      <c r="X1243" s="6">
        <f>+Excel_519CONDOR[[#This Row],[Ptos.Total]]-Excel_519CONDOR[[#This Row],[Ptos.PO]]</f>
        <v>-687.10251854136618</v>
      </c>
      <c r="Y1243" s="6">
        <v>1641.1236150000002</v>
      </c>
      <c r="Z1243" s="6">
        <v>1641.1236150000002</v>
      </c>
      <c r="AA1243" s="5">
        <f>+Excel_519CONDOR[[#This Row],[Ptos.Total]]-Excel_519CONDOR[[#This Row],[Ptos.Nilo]]</f>
        <v>-687.10251854136618</v>
      </c>
      <c r="AB1243"/>
      <c r="AC1243"/>
      <c r="AD1243"/>
      <c r="AE1243"/>
      <c r="AF1243"/>
      <c r="AG1243"/>
      <c r="AH1243"/>
      <c r="AI1243"/>
    </row>
    <row r="1244" spans="1:35" x14ac:dyDescent="0.25">
      <c r="A1244" t="s">
        <v>391</v>
      </c>
      <c r="B1244" t="s">
        <v>79</v>
      </c>
      <c r="C1244" t="s">
        <v>392</v>
      </c>
      <c r="D1244" t="s">
        <v>1397</v>
      </c>
      <c r="E1244">
        <v>2054132</v>
      </c>
      <c r="F1244" t="s">
        <v>1398</v>
      </c>
      <c r="G1244" t="s">
        <v>36</v>
      </c>
      <c r="H1244" t="s">
        <v>1399</v>
      </c>
      <c r="I1244" s="1">
        <v>44895</v>
      </c>
      <c r="J1244" s="1">
        <v>45953</v>
      </c>
      <c r="K1244" s="11">
        <f>+Excel_519CONDOR[[#This Row],[Fx.r]]</f>
        <v>45953</v>
      </c>
      <c r="M1244" s="1">
        <v>46020</v>
      </c>
      <c r="O1244" s="1"/>
      <c r="P1244" s="1" t="s">
        <v>24</v>
      </c>
      <c r="Q1244" t="s">
        <v>24</v>
      </c>
      <c r="R1244" t="s">
        <v>25</v>
      </c>
      <c r="S1244" t="s">
        <v>3642</v>
      </c>
      <c r="T1244" s="5">
        <v>497.71999730914831</v>
      </c>
      <c r="U1244" s="5">
        <v>0</v>
      </c>
      <c r="V1244" s="5">
        <v>48.274099575711034</v>
      </c>
      <c r="W1244" s="5">
        <v>545.99409688485935</v>
      </c>
      <c r="X1244" s="6">
        <f>+Excel_519CONDOR[[#This Row],[Ptos.Total]]-Excel_519CONDOR[[#This Row],[Ptos.PO]]</f>
        <v>-678.78832511514065</v>
      </c>
      <c r="Y1244" s="6">
        <v>1224.782422</v>
      </c>
      <c r="Z1244" s="6">
        <v>1224.803729</v>
      </c>
      <c r="AA1244" s="5">
        <f>+Excel_519CONDOR[[#This Row],[Ptos.Total]]-Excel_519CONDOR[[#This Row],[Ptos.Nilo]]</f>
        <v>-678.80963211514063</v>
      </c>
      <c r="AB1244"/>
      <c r="AC1244"/>
      <c r="AD1244"/>
      <c r="AE1244"/>
      <c r="AF1244"/>
      <c r="AG1244"/>
      <c r="AH1244"/>
      <c r="AI1244"/>
    </row>
    <row r="1245" spans="1:35" x14ac:dyDescent="0.25">
      <c r="A1245" t="s">
        <v>391</v>
      </c>
      <c r="B1245" t="s">
        <v>436</v>
      </c>
      <c r="C1245" t="s">
        <v>392</v>
      </c>
      <c r="D1245" t="s">
        <v>1400</v>
      </c>
      <c r="E1245">
        <v>8415551</v>
      </c>
      <c r="F1245" t="s">
        <v>858</v>
      </c>
      <c r="G1245" t="s">
        <v>70</v>
      </c>
      <c r="H1245" t="s">
        <v>71</v>
      </c>
      <c r="I1245" s="1"/>
      <c r="J1245" s="1">
        <v>44896</v>
      </c>
      <c r="K1245" s="11">
        <f>+Excel_519CONDOR[[#This Row],[Fx.r]]</f>
        <v>44896</v>
      </c>
      <c r="M1245" s="1"/>
      <c r="O1245" s="1"/>
      <c r="P1245" s="1" t="s">
        <v>24</v>
      </c>
      <c r="Q1245" t="s">
        <v>25</v>
      </c>
      <c r="R1245" t="s">
        <v>24</v>
      </c>
      <c r="S1245" t="s">
        <v>3643</v>
      </c>
      <c r="T1245" s="5">
        <v>17.472600221633911</v>
      </c>
      <c r="U1245" s="5">
        <v>0</v>
      </c>
      <c r="V1245" s="5">
        <v>6</v>
      </c>
      <c r="W1245" s="5">
        <v>23.472600221633911</v>
      </c>
      <c r="X1245" s="6">
        <f>+Excel_519CONDOR[[#This Row],[Ptos.Total]]-Excel_519CONDOR[[#This Row],[Ptos.PO]]</f>
        <v>19.87260022163391</v>
      </c>
      <c r="Y1245" s="6">
        <v>3.5999999999999996</v>
      </c>
      <c r="Z1245" s="6">
        <v>3.5999999999999996</v>
      </c>
      <c r="AA1245" s="5">
        <f>+Excel_519CONDOR[[#This Row],[Ptos.Total]]-Excel_519CONDOR[[#This Row],[Ptos.Nilo]]</f>
        <v>19.87260022163391</v>
      </c>
      <c r="AB1245"/>
      <c r="AC1245"/>
      <c r="AD1245"/>
      <c r="AE1245"/>
      <c r="AF1245"/>
      <c r="AG1245"/>
      <c r="AH1245"/>
      <c r="AI1245"/>
    </row>
    <row r="1246" spans="1:35" x14ac:dyDescent="0.25">
      <c r="A1246" t="s">
        <v>391</v>
      </c>
      <c r="B1246" t="s">
        <v>436</v>
      </c>
      <c r="C1246" t="s">
        <v>392</v>
      </c>
      <c r="D1246" t="s">
        <v>1401</v>
      </c>
      <c r="E1246">
        <v>8416182</v>
      </c>
      <c r="F1246" t="s">
        <v>115</v>
      </c>
      <c r="G1246" t="s">
        <v>22</v>
      </c>
      <c r="H1246" t="s">
        <v>23</v>
      </c>
      <c r="I1246" s="1"/>
      <c r="J1246" s="1">
        <v>44897</v>
      </c>
      <c r="K1246" s="11">
        <f>+Excel_519CONDOR[[#This Row],[Fx.r]]</f>
        <v>44897</v>
      </c>
      <c r="L1246" s="1">
        <v>44900</v>
      </c>
      <c r="M1246" s="1"/>
      <c r="N1246" s="1">
        <v>44944</v>
      </c>
      <c r="O1246" s="1">
        <v>44953</v>
      </c>
      <c r="P1246" s="1" t="s">
        <v>24</v>
      </c>
      <c r="Q1246" t="s">
        <v>25</v>
      </c>
      <c r="R1246" t="s">
        <v>24</v>
      </c>
      <c r="S1246" t="s">
        <v>3631</v>
      </c>
      <c r="T1246" s="5">
        <v>41.308200806379318</v>
      </c>
      <c r="U1246" s="5">
        <v>0</v>
      </c>
      <c r="V1246" s="5">
        <v>6</v>
      </c>
      <c r="W1246" s="5">
        <v>47.308200806379318</v>
      </c>
      <c r="X1246" s="6">
        <f>+Excel_519CONDOR[[#This Row],[Ptos.Total]]-Excel_519CONDOR[[#This Row],[Ptos.PO]]</f>
        <v>-7.4302701936206788</v>
      </c>
      <c r="Y1246" s="6">
        <v>54.738470999999997</v>
      </c>
      <c r="Z1246" s="6">
        <v>54.738470999999983</v>
      </c>
      <c r="AA1246" s="5">
        <f>+Excel_519CONDOR[[#This Row],[Ptos.Total]]-Excel_519CONDOR[[#This Row],[Ptos.Nilo]]</f>
        <v>-7.4302701936206645</v>
      </c>
      <c r="AB1246"/>
      <c r="AC1246"/>
      <c r="AD1246"/>
      <c r="AE1246"/>
      <c r="AF1246"/>
      <c r="AG1246"/>
      <c r="AH1246"/>
      <c r="AI1246"/>
    </row>
    <row r="1247" spans="1:35" x14ac:dyDescent="0.25">
      <c r="A1247" t="s">
        <v>391</v>
      </c>
      <c r="B1247" t="s">
        <v>79</v>
      </c>
      <c r="C1247" t="s">
        <v>392</v>
      </c>
      <c r="D1247" t="s">
        <v>1402</v>
      </c>
      <c r="E1247">
        <v>2054133</v>
      </c>
      <c r="F1247" t="s">
        <v>32</v>
      </c>
      <c r="G1247" t="s">
        <v>29</v>
      </c>
      <c r="H1247" t="s">
        <v>30</v>
      </c>
      <c r="I1247" s="1">
        <v>44895</v>
      </c>
      <c r="J1247" s="1">
        <v>45013</v>
      </c>
      <c r="K1247" s="11">
        <f>+Excel_519CONDOR[[#This Row],[Fx.r]]</f>
        <v>45013</v>
      </c>
      <c r="L1247" s="1">
        <v>45806</v>
      </c>
      <c r="M1247" s="1"/>
      <c r="N1247" s="1">
        <v>45825</v>
      </c>
      <c r="O1247" s="1">
        <v>45838</v>
      </c>
      <c r="P1247" s="1" t="s">
        <v>24</v>
      </c>
      <c r="Q1247" t="s">
        <v>24</v>
      </c>
      <c r="R1247" t="s">
        <v>25</v>
      </c>
      <c r="S1247" t="s">
        <v>3641</v>
      </c>
      <c r="T1247" s="5">
        <v>68.000000536441803</v>
      </c>
      <c r="U1247" s="5">
        <v>0</v>
      </c>
      <c r="V1247" s="5">
        <v>14.716499848593031</v>
      </c>
      <c r="W1247" s="5">
        <v>82.716500385034834</v>
      </c>
      <c r="X1247" s="6">
        <f>+Excel_519CONDOR[[#This Row],[Ptos.Total]]-Excel_519CONDOR[[#This Row],[Ptos.PO]]</f>
        <v>-3.4517846149651774</v>
      </c>
      <c r="Y1247" s="6">
        <v>86.168285000000012</v>
      </c>
      <c r="Z1247" s="6">
        <v>86.168285000000026</v>
      </c>
      <c r="AA1247" s="5">
        <f>+Excel_519CONDOR[[#This Row],[Ptos.Total]]-Excel_519CONDOR[[#This Row],[Ptos.Nilo]]</f>
        <v>-3.4517846149651916</v>
      </c>
      <c r="AB1247"/>
      <c r="AC1247"/>
      <c r="AD1247"/>
      <c r="AE1247"/>
      <c r="AF1247"/>
      <c r="AG1247"/>
      <c r="AH1247"/>
      <c r="AI1247"/>
    </row>
    <row r="1248" spans="1:35" x14ac:dyDescent="0.25">
      <c r="A1248" t="s">
        <v>391</v>
      </c>
      <c r="B1248" t="s">
        <v>79</v>
      </c>
      <c r="C1248" t="s">
        <v>392</v>
      </c>
      <c r="D1248" t="s">
        <v>1403</v>
      </c>
      <c r="E1248">
        <v>2054137</v>
      </c>
      <c r="F1248" t="s">
        <v>1404</v>
      </c>
      <c r="G1248" t="s">
        <v>36</v>
      </c>
      <c r="H1248" t="s">
        <v>42</v>
      </c>
      <c r="I1248" s="1">
        <v>44895</v>
      </c>
      <c r="J1248" s="1">
        <v>44994</v>
      </c>
      <c r="K1248" s="11">
        <f>+Excel_519CONDOR[[#This Row],[Fx.r]]</f>
        <v>44994</v>
      </c>
      <c r="M1248" s="1">
        <v>45937</v>
      </c>
      <c r="O1248" s="1"/>
      <c r="P1248" s="1" t="s">
        <v>24</v>
      </c>
      <c r="Q1248" t="s">
        <v>24</v>
      </c>
      <c r="R1248" t="s">
        <v>25</v>
      </c>
      <c r="S1248" t="s">
        <v>25</v>
      </c>
      <c r="T1248" s="5">
        <v>92.489999055862427</v>
      </c>
      <c r="U1248" s="5">
        <v>0</v>
      </c>
      <c r="V1248" s="5">
        <v>16.169699965647609</v>
      </c>
      <c r="W1248" s="5">
        <v>108.65969902151004</v>
      </c>
      <c r="X1248" s="6">
        <f>+Excel_519CONDOR[[#This Row],[Ptos.Total]]-Excel_519CONDOR[[#This Row],[Ptos.PO]]</f>
        <v>108.65969902151004</v>
      </c>
      <c r="Y1248" s="6">
        <v>0</v>
      </c>
      <c r="Z1248" s="6">
        <v>0</v>
      </c>
      <c r="AA1248" s="5">
        <f>+Excel_519CONDOR[[#This Row],[Ptos.Total]]-Excel_519CONDOR[[#This Row],[Ptos.Nilo]]</f>
        <v>108.65969902151004</v>
      </c>
      <c r="AB1248"/>
      <c r="AC1248"/>
      <c r="AD1248"/>
      <c r="AE1248"/>
      <c r="AF1248"/>
      <c r="AG1248"/>
      <c r="AH1248"/>
      <c r="AI1248"/>
    </row>
    <row r="1249" spans="1:35" x14ac:dyDescent="0.25">
      <c r="A1249" t="s">
        <v>391</v>
      </c>
      <c r="B1249" t="s">
        <v>436</v>
      </c>
      <c r="C1249" t="s">
        <v>392</v>
      </c>
      <c r="D1249" t="s">
        <v>1405</v>
      </c>
      <c r="E1249">
        <v>8416572</v>
      </c>
      <c r="F1249" t="s">
        <v>512</v>
      </c>
      <c r="G1249" t="s">
        <v>22</v>
      </c>
      <c r="H1249" t="s">
        <v>23</v>
      </c>
      <c r="I1249" s="1"/>
      <c r="J1249" s="1">
        <v>44900</v>
      </c>
      <c r="K1249" s="11">
        <f>+Excel_519CONDOR[[#This Row],[Fx.r]]</f>
        <v>44900</v>
      </c>
      <c r="L1249" s="1">
        <v>44900</v>
      </c>
      <c r="M1249" s="1"/>
      <c r="N1249" s="1">
        <v>44958</v>
      </c>
      <c r="O1249" s="1">
        <v>44971</v>
      </c>
      <c r="P1249" s="1" t="s">
        <v>24</v>
      </c>
      <c r="Q1249" t="s">
        <v>25</v>
      </c>
      <c r="R1249" t="s">
        <v>24</v>
      </c>
      <c r="S1249" t="s">
        <v>3631</v>
      </c>
      <c r="T1249" s="5">
        <v>37.496500730514526</v>
      </c>
      <c r="U1249" s="5">
        <v>0</v>
      </c>
      <c r="V1249" s="5">
        <v>6</v>
      </c>
      <c r="W1249" s="5">
        <v>43.496500730514526</v>
      </c>
      <c r="X1249" s="6">
        <f>+Excel_519CONDOR[[#This Row],[Ptos.Total]]-Excel_519CONDOR[[#This Row],[Ptos.PO]]</f>
        <v>-14.761391269485479</v>
      </c>
      <c r="Y1249" s="6">
        <v>58.257892000000005</v>
      </c>
      <c r="Z1249" s="6">
        <v>58.257891999999984</v>
      </c>
      <c r="AA1249" s="5">
        <f>+Excel_519CONDOR[[#This Row],[Ptos.Total]]-Excel_519CONDOR[[#This Row],[Ptos.Nilo]]</f>
        <v>-14.761391269485458</v>
      </c>
      <c r="AB1249"/>
      <c r="AC1249"/>
      <c r="AD1249"/>
      <c r="AE1249"/>
      <c r="AF1249"/>
      <c r="AG1249"/>
      <c r="AH1249"/>
      <c r="AI1249"/>
    </row>
    <row r="1250" spans="1:35" x14ac:dyDescent="0.25">
      <c r="A1250" t="s">
        <v>391</v>
      </c>
      <c r="B1250" t="s">
        <v>79</v>
      </c>
      <c r="C1250" t="s">
        <v>392</v>
      </c>
      <c r="D1250" t="s">
        <v>1406</v>
      </c>
      <c r="E1250">
        <v>2055510</v>
      </c>
      <c r="F1250" t="s">
        <v>121</v>
      </c>
      <c r="G1250" t="s">
        <v>22</v>
      </c>
      <c r="H1250" t="s">
        <v>23</v>
      </c>
      <c r="I1250" s="1">
        <v>44900</v>
      </c>
      <c r="J1250" s="1">
        <v>45009</v>
      </c>
      <c r="K1250" s="11">
        <f>+Excel_519CONDOR[[#This Row],[Fx.r]]</f>
        <v>45009</v>
      </c>
      <c r="L1250" s="1">
        <v>45028</v>
      </c>
      <c r="M1250" s="1"/>
      <c r="N1250" s="1">
        <v>45043</v>
      </c>
      <c r="O1250" s="1">
        <v>45057</v>
      </c>
      <c r="P1250" s="1" t="s">
        <v>24</v>
      </c>
      <c r="Q1250" t="s">
        <v>24</v>
      </c>
      <c r="R1250" t="s">
        <v>25</v>
      </c>
      <c r="S1250" t="s">
        <v>3631</v>
      </c>
      <c r="T1250" s="5">
        <v>30.760000236332417</v>
      </c>
      <c r="U1250" s="5">
        <v>4.5699998736381531</v>
      </c>
      <c r="V1250" s="5">
        <v>12.044600170002877</v>
      </c>
      <c r="W1250" s="5">
        <v>47.37460027997345</v>
      </c>
      <c r="X1250" s="6">
        <f>+Excel_519CONDOR[[#This Row],[Ptos.Total]]-Excel_519CONDOR[[#This Row],[Ptos.PO]]</f>
        <v>7.4727382799734485</v>
      </c>
      <c r="Y1250" s="6">
        <v>39.901862000000001</v>
      </c>
      <c r="Z1250" s="6">
        <v>39.901862000000001</v>
      </c>
      <c r="AA1250" s="5">
        <f>+Excel_519CONDOR[[#This Row],[Ptos.Total]]-Excel_519CONDOR[[#This Row],[Ptos.Nilo]]</f>
        <v>7.4727382799734485</v>
      </c>
      <c r="AB1250"/>
      <c r="AC1250"/>
      <c r="AD1250"/>
      <c r="AE1250"/>
      <c r="AF1250"/>
      <c r="AG1250"/>
      <c r="AH1250"/>
      <c r="AI1250"/>
    </row>
    <row r="1251" spans="1:35" x14ac:dyDescent="0.25">
      <c r="A1251" t="s">
        <v>391</v>
      </c>
      <c r="B1251" t="s">
        <v>79</v>
      </c>
      <c r="C1251" t="s">
        <v>392</v>
      </c>
      <c r="D1251" t="s">
        <v>1407</v>
      </c>
      <c r="E1251">
        <v>2055511</v>
      </c>
      <c r="F1251" t="s">
        <v>121</v>
      </c>
      <c r="G1251" t="s">
        <v>22</v>
      </c>
      <c r="H1251" t="s">
        <v>23</v>
      </c>
      <c r="I1251" s="1">
        <v>44900</v>
      </c>
      <c r="J1251" s="1">
        <v>45009</v>
      </c>
      <c r="K1251" s="11">
        <f>+Excel_519CONDOR[[#This Row],[Fx.r]]</f>
        <v>45009</v>
      </c>
      <c r="L1251" s="1">
        <v>45028</v>
      </c>
      <c r="M1251" s="1"/>
      <c r="N1251" s="1">
        <v>45043</v>
      </c>
      <c r="O1251" s="1">
        <v>45075</v>
      </c>
      <c r="P1251" s="1" t="s">
        <v>24</v>
      </c>
      <c r="Q1251" t="s">
        <v>24</v>
      </c>
      <c r="R1251" t="s">
        <v>25</v>
      </c>
      <c r="S1251" t="s">
        <v>3631</v>
      </c>
      <c r="T1251" s="5">
        <v>57.730000704526901</v>
      </c>
      <c r="U1251" s="5">
        <v>8.4399997591972351</v>
      </c>
      <c r="V1251" s="5">
        <v>13.88980003796965</v>
      </c>
      <c r="W1251" s="5">
        <v>80.059800501693786</v>
      </c>
      <c r="X1251" s="6">
        <f>+Excel_519CONDOR[[#This Row],[Ptos.Total]]-Excel_519CONDOR[[#This Row],[Ptos.PO]]</f>
        <v>22.654328501693783</v>
      </c>
      <c r="Y1251" s="6">
        <v>57.405472000000003</v>
      </c>
      <c r="Z1251" s="6">
        <v>35.538371999999995</v>
      </c>
      <c r="AA1251" s="5">
        <f>+Excel_519CONDOR[[#This Row],[Ptos.Total]]-Excel_519CONDOR[[#This Row],[Ptos.Nilo]]</f>
        <v>44.521428501693791</v>
      </c>
      <c r="AB1251"/>
      <c r="AC1251"/>
      <c r="AD1251"/>
      <c r="AE1251"/>
      <c r="AF1251"/>
      <c r="AG1251"/>
      <c r="AH1251"/>
      <c r="AI1251"/>
    </row>
    <row r="1252" spans="1:35" x14ac:dyDescent="0.25">
      <c r="A1252" t="s">
        <v>391</v>
      </c>
      <c r="B1252" t="s">
        <v>79</v>
      </c>
      <c r="C1252" t="s">
        <v>392</v>
      </c>
      <c r="D1252" t="s">
        <v>1408</v>
      </c>
      <c r="E1252">
        <v>2055514</v>
      </c>
      <c r="F1252" t="s">
        <v>121</v>
      </c>
      <c r="G1252" t="s">
        <v>22</v>
      </c>
      <c r="H1252" t="s">
        <v>23</v>
      </c>
      <c r="I1252" s="1">
        <v>44900</v>
      </c>
      <c r="J1252" s="1">
        <v>45009</v>
      </c>
      <c r="K1252" s="11">
        <f>+Excel_519CONDOR[[#This Row],[Fx.r]]</f>
        <v>45009</v>
      </c>
      <c r="L1252" s="1">
        <v>45028</v>
      </c>
      <c r="M1252" s="1"/>
      <c r="N1252" s="1">
        <v>45043</v>
      </c>
      <c r="O1252" s="1">
        <v>45056</v>
      </c>
      <c r="P1252" s="1" t="s">
        <v>24</v>
      </c>
      <c r="Q1252" t="s">
        <v>24</v>
      </c>
      <c r="R1252" t="s">
        <v>25</v>
      </c>
      <c r="S1252" t="s">
        <v>3631</v>
      </c>
      <c r="T1252" s="5">
        <v>12.740000177174807</v>
      </c>
      <c r="U1252" s="5">
        <v>4.5699998736381531</v>
      </c>
      <c r="V1252" s="5">
        <v>10.702000178650021</v>
      </c>
      <c r="W1252" s="5">
        <v>28.012000229462981</v>
      </c>
      <c r="X1252" s="6">
        <f>+Excel_519CONDOR[[#This Row],[Ptos.Total]]-Excel_519CONDOR[[#This Row],[Ptos.PO]]</f>
        <v>4.9254322294629773</v>
      </c>
      <c r="Y1252" s="6">
        <v>23.086568000000003</v>
      </c>
      <c r="Z1252" s="6">
        <v>23.086568</v>
      </c>
      <c r="AA1252" s="5">
        <f>+Excel_519CONDOR[[#This Row],[Ptos.Total]]-Excel_519CONDOR[[#This Row],[Ptos.Nilo]]</f>
        <v>4.9254322294629809</v>
      </c>
      <c r="AB1252"/>
      <c r="AC1252"/>
      <c r="AD1252"/>
      <c r="AE1252"/>
      <c r="AF1252"/>
      <c r="AG1252"/>
      <c r="AH1252"/>
      <c r="AI1252"/>
    </row>
    <row r="1253" spans="1:35" x14ac:dyDescent="0.25">
      <c r="A1253" t="s">
        <v>391</v>
      </c>
      <c r="B1253" t="s">
        <v>79</v>
      </c>
      <c r="C1253" t="s">
        <v>392</v>
      </c>
      <c r="D1253" t="s">
        <v>1409</v>
      </c>
      <c r="E1253">
        <v>2055515</v>
      </c>
      <c r="F1253" t="s">
        <v>121</v>
      </c>
      <c r="G1253" t="s">
        <v>22</v>
      </c>
      <c r="H1253" t="s">
        <v>23</v>
      </c>
      <c r="I1253" s="1">
        <v>44900</v>
      </c>
      <c r="J1253" s="1">
        <v>45012</v>
      </c>
      <c r="K1253" s="11">
        <f>+Excel_519CONDOR[[#This Row],[Fx.r]]</f>
        <v>45012</v>
      </c>
      <c r="L1253" s="1">
        <v>45188</v>
      </c>
      <c r="M1253" s="1"/>
      <c r="N1253" s="1">
        <v>45218</v>
      </c>
      <c r="O1253" s="1">
        <v>45232</v>
      </c>
      <c r="P1253" s="1" t="s">
        <v>24</v>
      </c>
      <c r="Q1253" t="s">
        <v>24</v>
      </c>
      <c r="R1253" t="s">
        <v>25</v>
      </c>
      <c r="S1253" t="s">
        <v>3642</v>
      </c>
      <c r="T1253" s="5">
        <v>117.05400103113055</v>
      </c>
      <c r="U1253" s="5">
        <v>0.69999998807907104</v>
      </c>
      <c r="V1253" s="5">
        <v>18.107299943701179</v>
      </c>
      <c r="W1253" s="5">
        <v>135.8613009629108</v>
      </c>
      <c r="X1253" s="6">
        <f>+Excel_519CONDOR[[#This Row],[Ptos.Total]]-Excel_519CONDOR[[#This Row],[Ptos.PO]]</f>
        <v>-26.933949037089207</v>
      </c>
      <c r="Y1253" s="6">
        <v>162.79525000000001</v>
      </c>
      <c r="Z1253" s="6">
        <v>162.79525000000001</v>
      </c>
      <c r="AA1253" s="5">
        <f>+Excel_519CONDOR[[#This Row],[Ptos.Total]]-Excel_519CONDOR[[#This Row],[Ptos.Nilo]]</f>
        <v>-26.933949037089207</v>
      </c>
      <c r="AB1253"/>
      <c r="AC1253"/>
      <c r="AD1253"/>
      <c r="AE1253"/>
      <c r="AF1253"/>
      <c r="AG1253"/>
      <c r="AH1253"/>
      <c r="AI1253"/>
    </row>
    <row r="1254" spans="1:35" x14ac:dyDescent="0.25">
      <c r="A1254" t="s">
        <v>391</v>
      </c>
      <c r="B1254" t="s">
        <v>79</v>
      </c>
      <c r="C1254" t="s">
        <v>392</v>
      </c>
      <c r="D1254" t="s">
        <v>1410</v>
      </c>
      <c r="E1254">
        <v>2055516</v>
      </c>
      <c r="F1254" t="s">
        <v>121</v>
      </c>
      <c r="G1254" t="s">
        <v>22</v>
      </c>
      <c r="H1254" t="s">
        <v>23</v>
      </c>
      <c r="I1254" s="1">
        <v>44900</v>
      </c>
      <c r="J1254" s="1">
        <v>45009</v>
      </c>
      <c r="K1254" s="11">
        <f>+Excel_519CONDOR[[#This Row],[Fx.r]]</f>
        <v>45009</v>
      </c>
      <c r="L1254" s="1">
        <v>45028</v>
      </c>
      <c r="M1254" s="1"/>
      <c r="N1254" s="1">
        <v>45043</v>
      </c>
      <c r="O1254" s="1">
        <v>45061</v>
      </c>
      <c r="P1254" s="1" t="s">
        <v>24</v>
      </c>
      <c r="Q1254" t="s">
        <v>24</v>
      </c>
      <c r="R1254" t="s">
        <v>25</v>
      </c>
      <c r="S1254" t="s">
        <v>3631</v>
      </c>
      <c r="T1254" s="5">
        <v>21.86000020802021</v>
      </c>
      <c r="U1254" s="5">
        <v>4.5699998736381531</v>
      </c>
      <c r="V1254" s="5">
        <v>11.346000084146858</v>
      </c>
      <c r="W1254" s="5">
        <v>37.776000165805222</v>
      </c>
      <c r="X1254" s="6">
        <f>+Excel_519CONDOR[[#This Row],[Ptos.Total]]-Excel_519CONDOR[[#This Row],[Ptos.PO]]</f>
        <v>8.5046021658052204</v>
      </c>
      <c r="Y1254" s="6">
        <v>29.271398000000001</v>
      </c>
      <c r="Z1254" s="6">
        <v>29.271255000000004</v>
      </c>
      <c r="AA1254" s="5">
        <f>+Excel_519CONDOR[[#This Row],[Ptos.Total]]-Excel_519CONDOR[[#This Row],[Ptos.Nilo]]</f>
        <v>8.5047451658052182</v>
      </c>
      <c r="AB1254"/>
      <c r="AC1254"/>
      <c r="AD1254"/>
      <c r="AE1254"/>
      <c r="AF1254"/>
      <c r="AG1254"/>
      <c r="AH1254"/>
      <c r="AI1254"/>
    </row>
    <row r="1255" spans="1:35" x14ac:dyDescent="0.25">
      <c r="A1255" t="s">
        <v>391</v>
      </c>
      <c r="B1255" t="s">
        <v>436</v>
      </c>
      <c r="C1255" t="s">
        <v>392</v>
      </c>
      <c r="D1255" t="s">
        <v>1411</v>
      </c>
      <c r="E1255">
        <v>8389393</v>
      </c>
      <c r="F1255" t="s">
        <v>858</v>
      </c>
      <c r="G1255" t="s">
        <v>70</v>
      </c>
      <c r="H1255" t="s">
        <v>71</v>
      </c>
      <c r="I1255" s="1"/>
      <c r="J1255" s="1">
        <v>44823</v>
      </c>
      <c r="K1255" s="11">
        <f>+Excel_519CONDOR[[#This Row],[Fx.r]]</f>
        <v>44823</v>
      </c>
      <c r="M1255" s="1"/>
      <c r="O1255" s="1"/>
      <c r="P1255" s="1" t="s">
        <v>24</v>
      </c>
      <c r="Q1255" t="s">
        <v>25</v>
      </c>
      <c r="R1255" t="s">
        <v>24</v>
      </c>
      <c r="S1255" t="s">
        <v>25</v>
      </c>
      <c r="T1255" s="5">
        <v>0</v>
      </c>
      <c r="U1255" s="5">
        <v>0</v>
      </c>
      <c r="V1255" s="5">
        <v>0</v>
      </c>
      <c r="W1255" s="5">
        <v>0</v>
      </c>
      <c r="X1255" s="6">
        <f>+Excel_519CONDOR[[#This Row],[Ptos.Total]]-Excel_519CONDOR[[#This Row],[Ptos.PO]]</f>
        <v>-3.5999999999999996</v>
      </c>
      <c r="Y1255" s="6">
        <v>3.5999999999999996</v>
      </c>
      <c r="Z1255" s="6">
        <v>0</v>
      </c>
      <c r="AA1255" s="5">
        <f>+Excel_519CONDOR[[#This Row],[Ptos.Total]]-Excel_519CONDOR[[#This Row],[Ptos.Nilo]]</f>
        <v>0</v>
      </c>
      <c r="AB1255"/>
      <c r="AC1255"/>
      <c r="AD1255"/>
      <c r="AE1255"/>
      <c r="AF1255"/>
      <c r="AG1255"/>
      <c r="AH1255"/>
      <c r="AI1255"/>
    </row>
    <row r="1256" spans="1:35" x14ac:dyDescent="0.25">
      <c r="A1256" t="s">
        <v>391</v>
      </c>
      <c r="B1256" t="s">
        <v>79</v>
      </c>
      <c r="C1256" t="s">
        <v>392</v>
      </c>
      <c r="D1256" t="s">
        <v>1412</v>
      </c>
      <c r="E1256">
        <v>2016590</v>
      </c>
      <c r="F1256" t="s">
        <v>164</v>
      </c>
      <c r="G1256" t="s">
        <v>22</v>
      </c>
      <c r="H1256" t="s">
        <v>23</v>
      </c>
      <c r="I1256" s="1">
        <v>44785</v>
      </c>
      <c r="J1256" s="1">
        <v>44830</v>
      </c>
      <c r="K1256" s="11">
        <f>+Excel_519CONDOR[[#This Row],[Fx.r]]</f>
        <v>44830</v>
      </c>
      <c r="L1256" s="1">
        <v>45457</v>
      </c>
      <c r="M1256" s="1"/>
      <c r="N1256" s="1">
        <v>45623</v>
      </c>
      <c r="O1256" s="1">
        <v>45649</v>
      </c>
      <c r="P1256" s="1" t="s">
        <v>24</v>
      </c>
      <c r="Q1256" t="s">
        <v>24</v>
      </c>
      <c r="R1256" t="s">
        <v>25</v>
      </c>
      <c r="S1256" t="s">
        <v>3635</v>
      </c>
      <c r="T1256" s="5">
        <v>320.64999853819609</v>
      </c>
      <c r="U1256" s="5">
        <v>0</v>
      </c>
      <c r="V1256" s="5">
        <v>36.05909984873756</v>
      </c>
      <c r="W1256" s="5">
        <v>356.70909838693365</v>
      </c>
      <c r="X1256" s="6">
        <f>+Excel_519CONDOR[[#This Row],[Ptos.Total]]-Excel_519CONDOR[[#This Row],[Ptos.PO]]</f>
        <v>28.432603386933636</v>
      </c>
      <c r="Y1256" s="6">
        <v>328.27649500000001</v>
      </c>
      <c r="Z1256" s="6">
        <v>328.27649500000012</v>
      </c>
      <c r="AA1256" s="5">
        <f>+Excel_519CONDOR[[#This Row],[Ptos.Total]]-Excel_519CONDOR[[#This Row],[Ptos.Nilo]]</f>
        <v>28.432603386933522</v>
      </c>
      <c r="AB1256"/>
      <c r="AC1256"/>
      <c r="AD1256"/>
      <c r="AE1256"/>
      <c r="AF1256"/>
      <c r="AG1256"/>
      <c r="AH1256"/>
      <c r="AI1256"/>
    </row>
    <row r="1257" spans="1:35" x14ac:dyDescent="0.25">
      <c r="A1257" t="s">
        <v>391</v>
      </c>
      <c r="B1257" t="s">
        <v>79</v>
      </c>
      <c r="C1257" t="s">
        <v>392</v>
      </c>
      <c r="D1257" t="s">
        <v>1413</v>
      </c>
      <c r="E1257">
        <v>2056268</v>
      </c>
      <c r="F1257" t="s">
        <v>32</v>
      </c>
      <c r="G1257" t="s">
        <v>29</v>
      </c>
      <c r="H1257" t="s">
        <v>30</v>
      </c>
      <c r="I1257" s="1">
        <v>45741</v>
      </c>
      <c r="J1257" s="1">
        <v>45756</v>
      </c>
      <c r="K1257" s="11">
        <f>+Excel_519CONDOR[[#This Row],[Fx.r]]</f>
        <v>45756</v>
      </c>
      <c r="L1257" s="1">
        <v>45876</v>
      </c>
      <c r="M1257" s="1"/>
      <c r="N1257" s="1">
        <v>45992</v>
      </c>
      <c r="O1257" s="1">
        <v>46009</v>
      </c>
      <c r="P1257" s="1" t="s">
        <v>24</v>
      </c>
      <c r="Q1257" t="s">
        <v>24</v>
      </c>
      <c r="R1257" t="s">
        <v>25</v>
      </c>
      <c r="S1257" t="s">
        <v>3641</v>
      </c>
      <c r="T1257" s="5">
        <v>4096.1000000000004</v>
      </c>
      <c r="U1257" s="5">
        <v>2001</v>
      </c>
      <c r="V1257" s="5">
        <v>1293.8856000000001</v>
      </c>
      <c r="W1257" s="5">
        <v>7390.9856</v>
      </c>
      <c r="X1257" s="6">
        <f>+Excel_519CONDOR[[#This Row],[Ptos.Total]]-Excel_519CONDOR[[#This Row],[Ptos.PO]]</f>
        <v>7302.9139750000004</v>
      </c>
      <c r="Y1257" s="6">
        <v>88.071624999999997</v>
      </c>
      <c r="Z1257" s="6">
        <v>88.071624999999997</v>
      </c>
      <c r="AA1257" s="5">
        <f>+Excel_519CONDOR[[#This Row],[Ptos.Total]]-Excel_519CONDOR[[#This Row],[Ptos.Nilo]]</f>
        <v>7302.9139750000004</v>
      </c>
      <c r="AB1257"/>
      <c r="AC1257"/>
      <c r="AD1257"/>
      <c r="AE1257"/>
      <c r="AF1257"/>
      <c r="AG1257"/>
      <c r="AH1257"/>
      <c r="AI1257"/>
    </row>
    <row r="1258" spans="1:35" x14ac:dyDescent="0.25">
      <c r="A1258" t="s">
        <v>391</v>
      </c>
      <c r="B1258" t="s">
        <v>436</v>
      </c>
      <c r="C1258" t="s">
        <v>392</v>
      </c>
      <c r="D1258" t="s">
        <v>1414</v>
      </c>
      <c r="E1258">
        <v>8417747</v>
      </c>
      <c r="F1258" t="s">
        <v>858</v>
      </c>
      <c r="G1258" t="s">
        <v>70</v>
      </c>
      <c r="H1258" t="s">
        <v>70</v>
      </c>
      <c r="I1258" s="1"/>
      <c r="J1258" s="1">
        <v>44907</v>
      </c>
      <c r="K1258" s="11">
        <f>+Excel_519CONDOR[[#This Row],[Fx.r]]</f>
        <v>44907</v>
      </c>
      <c r="M1258" s="1"/>
      <c r="O1258" s="1"/>
      <c r="P1258" s="1" t="s">
        <v>24</v>
      </c>
      <c r="Q1258" t="s">
        <v>25</v>
      </c>
      <c r="R1258" t="s">
        <v>24</v>
      </c>
      <c r="S1258" t="s">
        <v>25</v>
      </c>
      <c r="T1258" s="5">
        <v>0</v>
      </c>
      <c r="U1258" s="5">
        <v>0</v>
      </c>
      <c r="V1258" s="5">
        <v>0</v>
      </c>
      <c r="W1258" s="5">
        <v>0</v>
      </c>
      <c r="X1258" s="6">
        <f>+Excel_519CONDOR[[#This Row],[Ptos.Total]]-Excel_519CONDOR[[#This Row],[Ptos.PO]]</f>
        <v>-3.5999999999999996</v>
      </c>
      <c r="Y1258" s="6">
        <v>3.5999999999999996</v>
      </c>
      <c r="Z1258" s="6">
        <v>0</v>
      </c>
      <c r="AA1258" s="5">
        <f>+Excel_519CONDOR[[#This Row],[Ptos.Total]]-Excel_519CONDOR[[#This Row],[Ptos.Nilo]]</f>
        <v>0</v>
      </c>
      <c r="AB1258"/>
      <c r="AC1258"/>
      <c r="AD1258"/>
      <c r="AE1258"/>
      <c r="AF1258"/>
      <c r="AG1258"/>
      <c r="AH1258"/>
      <c r="AI1258"/>
    </row>
    <row r="1259" spans="1:35" x14ac:dyDescent="0.25">
      <c r="A1259" t="s">
        <v>391</v>
      </c>
      <c r="B1259" t="s">
        <v>436</v>
      </c>
      <c r="C1259" t="s">
        <v>392</v>
      </c>
      <c r="D1259" t="s">
        <v>1415</v>
      </c>
      <c r="E1259">
        <v>8417764</v>
      </c>
      <c r="F1259" t="s">
        <v>858</v>
      </c>
      <c r="G1259" t="s">
        <v>70</v>
      </c>
      <c r="H1259" t="s">
        <v>71</v>
      </c>
      <c r="I1259" s="1"/>
      <c r="J1259" s="1">
        <v>44907</v>
      </c>
      <c r="K1259" s="11">
        <f>+Excel_519CONDOR[[#This Row],[Fx.r]]</f>
        <v>44907</v>
      </c>
      <c r="M1259" s="1"/>
      <c r="O1259" s="1"/>
      <c r="P1259" s="1" t="s">
        <v>24</v>
      </c>
      <c r="Q1259" t="s">
        <v>25</v>
      </c>
      <c r="R1259" t="s">
        <v>24</v>
      </c>
      <c r="S1259" t="s">
        <v>3641</v>
      </c>
      <c r="T1259" s="5">
        <v>11.317300021648407</v>
      </c>
      <c r="U1259" s="5">
        <v>0</v>
      </c>
      <c r="V1259" s="5">
        <v>6</v>
      </c>
      <c r="W1259" s="5">
        <v>17.317300021648407</v>
      </c>
      <c r="X1259" s="6">
        <f>+Excel_519CONDOR[[#This Row],[Ptos.Total]]-Excel_519CONDOR[[#This Row],[Ptos.PO]]</f>
        <v>13.717300021648407</v>
      </c>
      <c r="Y1259" s="6">
        <v>3.5999999999999996</v>
      </c>
      <c r="Z1259" s="6">
        <v>0</v>
      </c>
      <c r="AA1259" s="5">
        <f>+Excel_519CONDOR[[#This Row],[Ptos.Total]]-Excel_519CONDOR[[#This Row],[Ptos.Nilo]]</f>
        <v>17.317300021648407</v>
      </c>
      <c r="AB1259"/>
      <c r="AC1259"/>
      <c r="AD1259"/>
      <c r="AE1259"/>
      <c r="AF1259"/>
      <c r="AG1259"/>
      <c r="AH1259"/>
      <c r="AI1259"/>
    </row>
    <row r="1260" spans="1:35" x14ac:dyDescent="0.25">
      <c r="A1260" t="s">
        <v>391</v>
      </c>
      <c r="B1260" t="s">
        <v>79</v>
      </c>
      <c r="C1260" t="s">
        <v>392</v>
      </c>
      <c r="D1260" t="s">
        <v>1416</v>
      </c>
      <c r="E1260">
        <v>2016751</v>
      </c>
      <c r="F1260" t="s">
        <v>125</v>
      </c>
      <c r="G1260" t="s">
        <v>29</v>
      </c>
      <c r="H1260" t="s">
        <v>30</v>
      </c>
      <c r="I1260" s="1">
        <v>44777</v>
      </c>
      <c r="J1260" s="1">
        <v>44911</v>
      </c>
      <c r="K1260" s="11">
        <f>+Excel_519CONDOR[[#This Row],[Fx.r]]</f>
        <v>44911</v>
      </c>
      <c r="L1260" s="1">
        <v>45118</v>
      </c>
      <c r="M1260" s="1"/>
      <c r="N1260" s="1">
        <v>45367</v>
      </c>
      <c r="O1260" s="1">
        <v>45398</v>
      </c>
      <c r="P1260" s="1" t="s">
        <v>24</v>
      </c>
      <c r="Q1260" t="s">
        <v>24</v>
      </c>
      <c r="R1260" t="s">
        <v>25</v>
      </c>
      <c r="S1260" t="s">
        <v>3641</v>
      </c>
      <c r="T1260" s="5">
        <v>169.64599852138758</v>
      </c>
      <c r="U1260" s="5">
        <v>0</v>
      </c>
      <c r="V1260" s="5">
        <v>25.748099865583328</v>
      </c>
      <c r="W1260" s="5">
        <v>195.39409838697091</v>
      </c>
      <c r="X1260" s="6">
        <f>+Excel_519CONDOR[[#This Row],[Ptos.Total]]-Excel_519CONDOR[[#This Row],[Ptos.PO]]</f>
        <v>70.021918386970924</v>
      </c>
      <c r="Y1260" s="6">
        <v>125.37217999999999</v>
      </c>
      <c r="Z1260" s="6">
        <v>125.37218000000001</v>
      </c>
      <c r="AA1260" s="5">
        <f>+Excel_519CONDOR[[#This Row],[Ptos.Total]]-Excel_519CONDOR[[#This Row],[Ptos.Nilo]]</f>
        <v>70.021918386970896</v>
      </c>
      <c r="AB1260"/>
      <c r="AC1260"/>
      <c r="AD1260"/>
      <c r="AE1260"/>
      <c r="AF1260"/>
      <c r="AG1260"/>
      <c r="AH1260"/>
      <c r="AI1260"/>
    </row>
    <row r="1261" spans="1:35" x14ac:dyDescent="0.25">
      <c r="A1261" t="s">
        <v>391</v>
      </c>
      <c r="B1261" t="s">
        <v>79</v>
      </c>
      <c r="C1261" t="s">
        <v>392</v>
      </c>
      <c r="D1261" t="s">
        <v>1417</v>
      </c>
      <c r="E1261">
        <v>2013093</v>
      </c>
      <c r="F1261" t="s">
        <v>118</v>
      </c>
      <c r="G1261" t="s">
        <v>22</v>
      </c>
      <c r="H1261" t="s">
        <v>23</v>
      </c>
      <c r="I1261" s="1">
        <v>44764</v>
      </c>
      <c r="J1261" s="1">
        <v>44909</v>
      </c>
      <c r="K1261" s="11">
        <f>+Excel_519CONDOR[[#This Row],[Fx.r]]</f>
        <v>44909</v>
      </c>
      <c r="L1261" s="1">
        <v>45313</v>
      </c>
      <c r="M1261" s="1"/>
      <c r="N1261" s="1">
        <v>45533</v>
      </c>
      <c r="O1261" s="1">
        <v>45544</v>
      </c>
      <c r="P1261" s="1" t="s">
        <v>24</v>
      </c>
      <c r="Q1261" t="s">
        <v>24</v>
      </c>
      <c r="R1261" t="s">
        <v>25</v>
      </c>
      <c r="S1261" t="s">
        <v>3631</v>
      </c>
      <c r="T1261" s="5">
        <v>622.42999631911516</v>
      </c>
      <c r="U1261" s="5">
        <v>38.69999885559082</v>
      </c>
      <c r="V1261" s="5">
        <v>55.526097704631866</v>
      </c>
      <c r="W1261" s="5">
        <v>716.65609287933785</v>
      </c>
      <c r="X1261" s="6">
        <f>+Excel_519CONDOR[[#This Row],[Ptos.Total]]-Excel_519CONDOR[[#This Row],[Ptos.PO]]</f>
        <v>79.826037879337719</v>
      </c>
      <c r="Y1261" s="6">
        <v>636.83005500000013</v>
      </c>
      <c r="Z1261" s="6">
        <v>636.83005500000013</v>
      </c>
      <c r="AA1261" s="5">
        <f>+Excel_519CONDOR[[#This Row],[Ptos.Total]]-Excel_519CONDOR[[#This Row],[Ptos.Nilo]]</f>
        <v>79.826037879337719</v>
      </c>
      <c r="AB1261"/>
      <c r="AC1261"/>
      <c r="AD1261"/>
      <c r="AE1261"/>
      <c r="AF1261"/>
      <c r="AG1261"/>
      <c r="AH1261"/>
      <c r="AI1261"/>
    </row>
    <row r="1262" spans="1:35" x14ac:dyDescent="0.25">
      <c r="A1262" t="s">
        <v>391</v>
      </c>
      <c r="B1262" t="s">
        <v>436</v>
      </c>
      <c r="C1262" t="s">
        <v>392</v>
      </c>
      <c r="D1262" t="s">
        <v>1418</v>
      </c>
      <c r="E1262">
        <v>8416511</v>
      </c>
      <c r="F1262" t="s">
        <v>90</v>
      </c>
      <c r="G1262" t="s">
        <v>70</v>
      </c>
      <c r="H1262" t="s">
        <v>71</v>
      </c>
      <c r="I1262" s="1">
        <v>45021</v>
      </c>
      <c r="J1262" s="1">
        <v>44900</v>
      </c>
      <c r="K1262" s="11">
        <f>+Excel_519CONDOR[[#This Row],[Fx.r]]</f>
        <v>44900</v>
      </c>
      <c r="L1262" s="1">
        <v>45019</v>
      </c>
      <c r="M1262" s="1"/>
      <c r="N1262" s="1">
        <v>45057</v>
      </c>
      <c r="O1262" s="1">
        <v>45061</v>
      </c>
      <c r="P1262" s="1" t="s">
        <v>24</v>
      </c>
      <c r="Q1262" t="s">
        <v>25</v>
      </c>
      <c r="R1262" t="s">
        <v>24</v>
      </c>
      <c r="S1262" t="s">
        <v>25</v>
      </c>
      <c r="T1262" s="5">
        <v>76.66200088834762</v>
      </c>
      <c r="U1262" s="5">
        <v>0</v>
      </c>
      <c r="V1262" s="5">
        <v>6</v>
      </c>
      <c r="W1262" s="5">
        <v>82.66200088834762</v>
      </c>
      <c r="X1262" s="6">
        <f>+Excel_519CONDOR[[#This Row],[Ptos.Total]]-Excel_519CONDOR[[#This Row],[Ptos.PO]]</f>
        <v>79.062000888347626</v>
      </c>
      <c r="Y1262" s="6">
        <v>3.5999999999999996</v>
      </c>
      <c r="Z1262" s="6">
        <v>3.5999999999999996</v>
      </c>
      <c r="AA1262" s="5">
        <f>+Excel_519CONDOR[[#This Row],[Ptos.Total]]-Excel_519CONDOR[[#This Row],[Ptos.Nilo]]</f>
        <v>79.062000888347626</v>
      </c>
      <c r="AB1262"/>
      <c r="AC1262"/>
      <c r="AD1262"/>
      <c r="AE1262"/>
      <c r="AF1262"/>
      <c r="AG1262"/>
      <c r="AH1262"/>
      <c r="AI1262"/>
    </row>
    <row r="1263" spans="1:35" x14ac:dyDescent="0.25">
      <c r="A1263" t="s">
        <v>391</v>
      </c>
      <c r="B1263" t="s">
        <v>79</v>
      </c>
      <c r="C1263" t="s">
        <v>392</v>
      </c>
      <c r="D1263" t="s">
        <v>1419</v>
      </c>
      <c r="E1263">
        <v>2033776</v>
      </c>
      <c r="F1263" t="s">
        <v>164</v>
      </c>
      <c r="G1263" t="s">
        <v>22</v>
      </c>
      <c r="H1263" t="s">
        <v>23</v>
      </c>
      <c r="I1263" s="1">
        <v>44958</v>
      </c>
      <c r="J1263" s="1">
        <v>44910</v>
      </c>
      <c r="K1263" s="11">
        <f>+Excel_519CONDOR[[#This Row],[Fx.r]]</f>
        <v>44910</v>
      </c>
      <c r="L1263" s="1">
        <v>45390</v>
      </c>
      <c r="M1263" s="1"/>
      <c r="N1263" s="1">
        <v>45589</v>
      </c>
      <c r="O1263" s="1">
        <v>45610</v>
      </c>
      <c r="P1263" s="1" t="s">
        <v>24</v>
      </c>
      <c r="Q1263" t="s">
        <v>24</v>
      </c>
      <c r="R1263" t="s">
        <v>25</v>
      </c>
      <c r="S1263" t="s">
        <v>3678</v>
      </c>
      <c r="T1263" s="5">
        <v>340.45599869886041</v>
      </c>
      <c r="U1263" s="5">
        <v>4.4900000095367432</v>
      </c>
      <c r="V1263" s="5">
        <v>33.804800660949923</v>
      </c>
      <c r="W1263" s="5">
        <v>378.75079936934708</v>
      </c>
      <c r="X1263" s="6">
        <f>+Excel_519CONDOR[[#This Row],[Ptos.Total]]-Excel_519CONDOR[[#This Row],[Ptos.PO]]</f>
        <v>-456.87675563065307</v>
      </c>
      <c r="Y1263" s="6">
        <v>835.62755500000014</v>
      </c>
      <c r="Z1263" s="6">
        <v>835.62755499999992</v>
      </c>
      <c r="AA1263" s="5">
        <f>+Excel_519CONDOR[[#This Row],[Ptos.Total]]-Excel_519CONDOR[[#This Row],[Ptos.Nilo]]</f>
        <v>-456.87675563065284</v>
      </c>
      <c r="AB1263"/>
      <c r="AC1263"/>
      <c r="AD1263"/>
      <c r="AE1263"/>
      <c r="AF1263"/>
      <c r="AG1263"/>
      <c r="AH1263"/>
      <c r="AI1263"/>
    </row>
    <row r="1264" spans="1:35" x14ac:dyDescent="0.25">
      <c r="A1264" t="s">
        <v>391</v>
      </c>
      <c r="B1264" t="s">
        <v>79</v>
      </c>
      <c r="C1264" t="s">
        <v>392</v>
      </c>
      <c r="D1264" t="s">
        <v>1420</v>
      </c>
      <c r="E1264">
        <v>8414509</v>
      </c>
      <c r="F1264" t="s">
        <v>378</v>
      </c>
      <c r="G1264" t="s">
        <v>29</v>
      </c>
      <c r="H1264" t="s">
        <v>30</v>
      </c>
      <c r="I1264" s="1"/>
      <c r="J1264" s="1">
        <v>44904</v>
      </c>
      <c r="K1264" s="11">
        <f>+Excel_519CONDOR[[#This Row],[Fx.r]]</f>
        <v>44904</v>
      </c>
      <c r="L1264" s="1">
        <v>45454</v>
      </c>
      <c r="M1264" s="1"/>
      <c r="N1264" s="1">
        <v>46001</v>
      </c>
      <c r="O1264" s="1">
        <v>46010</v>
      </c>
      <c r="P1264" s="1" t="s">
        <v>24</v>
      </c>
      <c r="Q1264" t="s">
        <v>24</v>
      </c>
      <c r="R1264" t="s">
        <v>25</v>
      </c>
      <c r="S1264" t="s">
        <v>3676</v>
      </c>
      <c r="T1264" s="5">
        <v>1730.517561160028</v>
      </c>
      <c r="U1264" s="5">
        <v>0</v>
      </c>
      <c r="V1264" s="5">
        <v>145.69437015843823</v>
      </c>
      <c r="W1264" s="5">
        <v>1876.2119313184662</v>
      </c>
      <c r="X1264" s="6">
        <f>+Excel_519CONDOR[[#This Row],[Ptos.Total]]-Excel_519CONDOR[[#This Row],[Ptos.PO]]</f>
        <v>831.46554531846618</v>
      </c>
      <c r="Y1264" s="6">
        <v>1044.746386</v>
      </c>
      <c r="Z1264" s="6">
        <v>1044.7463859999998</v>
      </c>
      <c r="AA1264" s="5">
        <f>+Excel_519CONDOR[[#This Row],[Ptos.Total]]-Excel_519CONDOR[[#This Row],[Ptos.Nilo]]</f>
        <v>831.46554531846641</v>
      </c>
      <c r="AB1264"/>
      <c r="AC1264"/>
      <c r="AD1264"/>
      <c r="AE1264"/>
      <c r="AF1264"/>
      <c r="AG1264"/>
      <c r="AH1264"/>
      <c r="AI1264"/>
    </row>
    <row r="1265" spans="1:35" x14ac:dyDescent="0.25">
      <c r="A1265" t="s">
        <v>391</v>
      </c>
      <c r="B1265" t="s">
        <v>436</v>
      </c>
      <c r="C1265" t="s">
        <v>392</v>
      </c>
      <c r="D1265" t="s">
        <v>1421</v>
      </c>
      <c r="E1265">
        <v>8420105</v>
      </c>
      <c r="F1265" t="s">
        <v>512</v>
      </c>
      <c r="G1265" t="s">
        <v>22</v>
      </c>
      <c r="H1265" t="s">
        <v>23</v>
      </c>
      <c r="I1265" s="1"/>
      <c r="J1265" s="1">
        <v>44911</v>
      </c>
      <c r="K1265" s="11">
        <f>+Excel_519CONDOR[[#This Row],[Fx.r]]</f>
        <v>44911</v>
      </c>
      <c r="L1265" s="1">
        <v>44911</v>
      </c>
      <c r="M1265" s="1"/>
      <c r="N1265" s="1">
        <v>44942</v>
      </c>
      <c r="O1265" s="1">
        <v>44956</v>
      </c>
      <c r="P1265" s="1" t="s">
        <v>24</v>
      </c>
      <c r="Q1265" t="s">
        <v>25</v>
      </c>
      <c r="R1265" t="s">
        <v>24</v>
      </c>
      <c r="S1265" t="s">
        <v>3632</v>
      </c>
      <c r="T1265" s="5">
        <v>0</v>
      </c>
      <c r="U1265" s="5">
        <v>0</v>
      </c>
      <c r="V1265" s="5">
        <v>0</v>
      </c>
      <c r="W1265" s="5">
        <v>0</v>
      </c>
      <c r="X1265" s="6">
        <f>+Excel_519CONDOR[[#This Row],[Ptos.Total]]-Excel_519CONDOR[[#This Row],[Ptos.PO]]</f>
        <v>-22.866721999999999</v>
      </c>
      <c r="Y1265" s="6">
        <v>22.866721999999999</v>
      </c>
      <c r="Z1265" s="6">
        <v>22.866722000000003</v>
      </c>
      <c r="AA1265" s="5">
        <f>+Excel_519CONDOR[[#This Row],[Ptos.Total]]-Excel_519CONDOR[[#This Row],[Ptos.Nilo]]</f>
        <v>-22.866722000000003</v>
      </c>
      <c r="AB1265"/>
      <c r="AC1265"/>
      <c r="AD1265"/>
      <c r="AE1265"/>
      <c r="AF1265"/>
      <c r="AG1265"/>
      <c r="AH1265"/>
      <c r="AI1265"/>
    </row>
    <row r="1266" spans="1:35" x14ac:dyDescent="0.25">
      <c r="A1266" t="s">
        <v>391</v>
      </c>
      <c r="B1266" t="s">
        <v>436</v>
      </c>
      <c r="C1266" t="s">
        <v>392</v>
      </c>
      <c r="D1266" t="s">
        <v>1422</v>
      </c>
      <c r="E1266">
        <v>8420619</v>
      </c>
      <c r="F1266" t="s">
        <v>512</v>
      </c>
      <c r="G1266" t="s">
        <v>22</v>
      </c>
      <c r="H1266" t="s">
        <v>23</v>
      </c>
      <c r="I1266" s="1"/>
      <c r="J1266" s="1">
        <v>44915</v>
      </c>
      <c r="K1266" s="11">
        <f>+Excel_519CONDOR[[#This Row],[Fx.r]]</f>
        <v>44915</v>
      </c>
      <c r="L1266" s="1">
        <v>44915</v>
      </c>
      <c r="M1266" s="1"/>
      <c r="N1266" s="1">
        <v>44965</v>
      </c>
      <c r="O1266" s="1">
        <v>44985</v>
      </c>
      <c r="P1266" s="1" t="s">
        <v>24</v>
      </c>
      <c r="Q1266" t="s">
        <v>25</v>
      </c>
      <c r="R1266" t="s">
        <v>24</v>
      </c>
      <c r="S1266" t="s">
        <v>3631</v>
      </c>
      <c r="T1266" s="5">
        <v>14.358499944210052</v>
      </c>
      <c r="U1266" s="5">
        <v>0</v>
      </c>
      <c r="V1266" s="5">
        <v>6</v>
      </c>
      <c r="W1266" s="5">
        <v>20.358499944210052</v>
      </c>
      <c r="X1266" s="6">
        <f>+Excel_519CONDOR[[#This Row],[Ptos.Total]]-Excel_519CONDOR[[#This Row],[Ptos.PO]]</f>
        <v>-2.9657000557899451</v>
      </c>
      <c r="Y1266" s="6">
        <v>23.324199999999998</v>
      </c>
      <c r="Z1266" s="6">
        <v>23.324199999999998</v>
      </c>
      <c r="AA1266" s="5">
        <f>+Excel_519CONDOR[[#This Row],[Ptos.Total]]-Excel_519CONDOR[[#This Row],[Ptos.Nilo]]</f>
        <v>-2.9657000557899451</v>
      </c>
      <c r="AB1266"/>
      <c r="AC1266"/>
      <c r="AD1266"/>
      <c r="AE1266"/>
      <c r="AF1266"/>
      <c r="AG1266"/>
      <c r="AH1266"/>
      <c r="AI1266"/>
    </row>
    <row r="1267" spans="1:35" x14ac:dyDescent="0.25">
      <c r="A1267" t="s">
        <v>391</v>
      </c>
      <c r="B1267" t="s">
        <v>79</v>
      </c>
      <c r="C1267" t="s">
        <v>392</v>
      </c>
      <c r="D1267" t="s">
        <v>1423</v>
      </c>
      <c r="E1267">
        <v>2031925</v>
      </c>
      <c r="F1267" t="s">
        <v>1424</v>
      </c>
      <c r="G1267" t="s">
        <v>70</v>
      </c>
      <c r="H1267" t="s">
        <v>70</v>
      </c>
      <c r="I1267" s="1">
        <v>45223</v>
      </c>
      <c r="J1267" s="1">
        <v>45274</v>
      </c>
      <c r="K1267" s="11">
        <f>+Excel_519CONDOR[[#This Row],[Fx.r]]</f>
        <v>45274</v>
      </c>
      <c r="M1267" s="1"/>
      <c r="O1267" s="1"/>
      <c r="P1267" s="1" t="s">
        <v>24</v>
      </c>
      <c r="Q1267" t="s">
        <v>24</v>
      </c>
      <c r="R1267" t="s">
        <v>25</v>
      </c>
      <c r="S1267" t="s">
        <v>25</v>
      </c>
      <c r="T1267" s="5">
        <v>155.14000062644482</v>
      </c>
      <c r="U1267" s="5">
        <v>0</v>
      </c>
      <c r="V1267" s="5">
        <v>9.890000170096755</v>
      </c>
      <c r="W1267" s="5">
        <v>165.03000079654157</v>
      </c>
      <c r="X1267" s="6">
        <f>+Excel_519CONDOR[[#This Row],[Ptos.Total]]-Excel_519CONDOR[[#This Row],[Ptos.PO]]</f>
        <v>165.03000079654157</v>
      </c>
      <c r="Y1267" s="6">
        <v>0</v>
      </c>
      <c r="Z1267" s="6">
        <v>0</v>
      </c>
      <c r="AA1267" s="5">
        <f>+Excel_519CONDOR[[#This Row],[Ptos.Total]]-Excel_519CONDOR[[#This Row],[Ptos.Nilo]]</f>
        <v>165.03000079654157</v>
      </c>
      <c r="AB1267"/>
      <c r="AC1267"/>
      <c r="AD1267"/>
      <c r="AE1267"/>
      <c r="AF1267"/>
      <c r="AG1267"/>
      <c r="AH1267"/>
      <c r="AI1267"/>
    </row>
    <row r="1268" spans="1:35" x14ac:dyDescent="0.25">
      <c r="A1268" t="s">
        <v>391</v>
      </c>
      <c r="B1268" t="s">
        <v>79</v>
      </c>
      <c r="C1268" t="s">
        <v>392</v>
      </c>
      <c r="D1268" t="s">
        <v>1425</v>
      </c>
      <c r="E1268">
        <v>2032423</v>
      </c>
      <c r="F1268" t="s">
        <v>135</v>
      </c>
      <c r="G1268" t="s">
        <v>36</v>
      </c>
      <c r="H1268" t="s">
        <v>42</v>
      </c>
      <c r="I1268" s="1">
        <v>45755</v>
      </c>
      <c r="J1268" s="1">
        <v>45758</v>
      </c>
      <c r="K1268" s="11">
        <f>+Excel_519CONDOR[[#This Row],[Fx.r]]</f>
        <v>45758</v>
      </c>
      <c r="L1268" s="1">
        <v>45806</v>
      </c>
      <c r="M1268" s="1">
        <v>45940</v>
      </c>
      <c r="O1268" s="1"/>
      <c r="P1268" s="1" t="s">
        <v>24</v>
      </c>
      <c r="Q1268" t="s">
        <v>24</v>
      </c>
      <c r="R1268" t="s">
        <v>25</v>
      </c>
      <c r="S1268" t="s">
        <v>25</v>
      </c>
      <c r="T1268" s="5">
        <v>25.310000389814377</v>
      </c>
      <c r="U1268" s="5">
        <v>0</v>
      </c>
      <c r="V1268" s="5">
        <v>11.592400110682846</v>
      </c>
      <c r="W1268" s="5">
        <v>36.902400500497222</v>
      </c>
      <c r="X1268" s="6">
        <f>+Excel_519CONDOR[[#This Row],[Ptos.Total]]-Excel_519CONDOR[[#This Row],[Ptos.PO]]</f>
        <v>13.227986500497224</v>
      </c>
      <c r="Y1268" s="6">
        <v>23.674413999999999</v>
      </c>
      <c r="Z1268" s="6">
        <v>23.674414000000002</v>
      </c>
      <c r="AA1268" s="5">
        <f>+Excel_519CONDOR[[#This Row],[Ptos.Total]]-Excel_519CONDOR[[#This Row],[Ptos.Nilo]]</f>
        <v>13.22798650049722</v>
      </c>
      <c r="AB1268"/>
      <c r="AC1268"/>
      <c r="AD1268"/>
      <c r="AE1268"/>
      <c r="AF1268"/>
      <c r="AG1268"/>
      <c r="AH1268"/>
      <c r="AI1268"/>
    </row>
    <row r="1269" spans="1:35" x14ac:dyDescent="0.25">
      <c r="A1269" t="s">
        <v>391</v>
      </c>
      <c r="B1269" t="s">
        <v>436</v>
      </c>
      <c r="C1269" t="s">
        <v>392</v>
      </c>
      <c r="D1269" t="s">
        <v>1426</v>
      </c>
      <c r="E1269">
        <v>8421104</v>
      </c>
      <c r="F1269" t="s">
        <v>324</v>
      </c>
      <c r="G1269" t="s">
        <v>22</v>
      </c>
      <c r="H1269" t="s">
        <v>23</v>
      </c>
      <c r="I1269" s="1"/>
      <c r="J1269" s="1">
        <v>45401</v>
      </c>
      <c r="K1269" s="11">
        <f>+Excel_519CONDOR[[#This Row],[Fx.r]]</f>
        <v>45401</v>
      </c>
      <c r="L1269" s="1">
        <v>45400</v>
      </c>
      <c r="M1269" s="1"/>
      <c r="N1269" s="1">
        <v>45418</v>
      </c>
      <c r="O1269" s="1">
        <v>45428</v>
      </c>
      <c r="P1269" s="1" t="s">
        <v>25</v>
      </c>
      <c r="Q1269" t="s">
        <v>24</v>
      </c>
      <c r="R1269" t="s">
        <v>24</v>
      </c>
      <c r="S1269" t="s">
        <v>3636</v>
      </c>
      <c r="T1269" s="5">
        <v>31.21919971704483</v>
      </c>
      <c r="U1269" s="5">
        <v>0</v>
      </c>
      <c r="V1269" s="5">
        <v>6</v>
      </c>
      <c r="W1269" s="5">
        <v>37.21919971704483</v>
      </c>
      <c r="X1269" s="6">
        <f>+Excel_519CONDOR[[#This Row],[Ptos.Total]]-Excel_519CONDOR[[#This Row],[Ptos.PO]]</f>
        <v>-19.142851282955171</v>
      </c>
      <c r="Y1269" s="6">
        <v>56.362051000000001</v>
      </c>
      <c r="Z1269" s="6">
        <v>56.362051000000001</v>
      </c>
      <c r="AA1269" s="5">
        <f>+Excel_519CONDOR[[#This Row],[Ptos.Total]]-Excel_519CONDOR[[#This Row],[Ptos.Nilo]]</f>
        <v>-19.142851282955171</v>
      </c>
      <c r="AB1269"/>
      <c r="AC1269"/>
      <c r="AD1269"/>
      <c r="AE1269"/>
      <c r="AF1269"/>
      <c r="AG1269"/>
      <c r="AH1269"/>
      <c r="AI1269"/>
    </row>
    <row r="1270" spans="1:35" x14ac:dyDescent="0.25">
      <c r="A1270" t="s">
        <v>391</v>
      </c>
      <c r="B1270" t="s">
        <v>436</v>
      </c>
      <c r="C1270" t="s">
        <v>392</v>
      </c>
      <c r="D1270" t="s">
        <v>1427</v>
      </c>
      <c r="E1270">
        <v>8421098</v>
      </c>
      <c r="F1270" t="s">
        <v>389</v>
      </c>
      <c r="G1270" t="s">
        <v>22</v>
      </c>
      <c r="H1270" t="s">
        <v>23</v>
      </c>
      <c r="I1270" s="1"/>
      <c r="J1270" s="1">
        <v>44930</v>
      </c>
      <c r="K1270" s="11">
        <f>+Excel_519CONDOR[[#This Row],[Fx.r]]</f>
        <v>44930</v>
      </c>
      <c r="L1270" s="1">
        <v>44967</v>
      </c>
      <c r="M1270" s="1"/>
      <c r="N1270" s="1">
        <v>45019</v>
      </c>
      <c r="O1270" s="1">
        <v>45041</v>
      </c>
      <c r="P1270" s="1" t="s">
        <v>25</v>
      </c>
      <c r="Q1270" t="s">
        <v>25</v>
      </c>
      <c r="R1270" t="s">
        <v>24</v>
      </c>
      <c r="S1270" t="s">
        <v>3639</v>
      </c>
      <c r="T1270" s="5">
        <v>156.49000072479248</v>
      </c>
      <c r="U1270" s="5">
        <v>0</v>
      </c>
      <c r="V1270" s="5">
        <v>10.179999828338623</v>
      </c>
      <c r="W1270" s="5">
        <v>166.6700005531311</v>
      </c>
      <c r="X1270" s="6">
        <f>+Excel_519CONDOR[[#This Row],[Ptos.Total]]-Excel_519CONDOR[[#This Row],[Ptos.PO]]</f>
        <v>17.890724553131122</v>
      </c>
      <c r="Y1270" s="6">
        <v>148.77927599999998</v>
      </c>
      <c r="Z1270" s="6">
        <v>148.77927600000001</v>
      </c>
      <c r="AA1270" s="5">
        <f>+Excel_519CONDOR[[#This Row],[Ptos.Total]]-Excel_519CONDOR[[#This Row],[Ptos.Nilo]]</f>
        <v>17.890724553131093</v>
      </c>
      <c r="AB1270"/>
      <c r="AC1270"/>
      <c r="AD1270"/>
      <c r="AE1270"/>
      <c r="AF1270"/>
      <c r="AG1270"/>
      <c r="AH1270"/>
      <c r="AI1270"/>
    </row>
    <row r="1271" spans="1:35" x14ac:dyDescent="0.25">
      <c r="A1271" t="s">
        <v>391</v>
      </c>
      <c r="B1271" t="s">
        <v>436</v>
      </c>
      <c r="C1271" t="s">
        <v>392</v>
      </c>
      <c r="D1271" t="s">
        <v>1428</v>
      </c>
      <c r="E1271">
        <v>8421190</v>
      </c>
      <c r="F1271" t="s">
        <v>115</v>
      </c>
      <c r="G1271" t="s">
        <v>22</v>
      </c>
      <c r="H1271" t="s">
        <v>23</v>
      </c>
      <c r="I1271" s="1"/>
      <c r="J1271" s="1">
        <v>44917</v>
      </c>
      <c r="K1271" s="11">
        <f>+Excel_519CONDOR[[#This Row],[Fx.r]]</f>
        <v>44917</v>
      </c>
      <c r="L1271" s="1">
        <v>44917</v>
      </c>
      <c r="M1271" s="1"/>
      <c r="N1271" s="1">
        <v>44924</v>
      </c>
      <c r="O1271" s="1">
        <v>44937</v>
      </c>
      <c r="P1271" s="1" t="s">
        <v>24</v>
      </c>
      <c r="Q1271" t="s">
        <v>25</v>
      </c>
      <c r="R1271" t="s">
        <v>24</v>
      </c>
      <c r="S1271" t="s">
        <v>3641</v>
      </c>
      <c r="T1271" s="5">
        <v>35.41380113363266</v>
      </c>
      <c r="U1271" s="5">
        <v>0</v>
      </c>
      <c r="V1271" s="5">
        <v>6</v>
      </c>
      <c r="W1271" s="5">
        <v>41.41380113363266</v>
      </c>
      <c r="X1271" s="6">
        <f>+Excel_519CONDOR[[#This Row],[Ptos.Total]]-Excel_519CONDOR[[#This Row],[Ptos.PO]]</f>
        <v>-0.66296286636733726</v>
      </c>
      <c r="Y1271" s="6">
        <v>42.076763999999997</v>
      </c>
      <c r="Z1271" s="6">
        <v>42.07676399999999</v>
      </c>
      <c r="AA1271" s="5">
        <f>+Excel_519CONDOR[[#This Row],[Ptos.Total]]-Excel_519CONDOR[[#This Row],[Ptos.Nilo]]</f>
        <v>-0.66296286636733015</v>
      </c>
      <c r="AB1271"/>
      <c r="AC1271"/>
      <c r="AD1271"/>
      <c r="AE1271"/>
      <c r="AF1271"/>
      <c r="AG1271"/>
      <c r="AH1271"/>
      <c r="AI1271"/>
    </row>
    <row r="1272" spans="1:35" x14ac:dyDescent="0.25">
      <c r="A1272" t="s">
        <v>391</v>
      </c>
      <c r="B1272" t="s">
        <v>436</v>
      </c>
      <c r="C1272" t="s">
        <v>392</v>
      </c>
      <c r="D1272" t="s">
        <v>1429</v>
      </c>
      <c r="E1272">
        <v>8421980</v>
      </c>
      <c r="F1272" t="s">
        <v>512</v>
      </c>
      <c r="G1272" t="s">
        <v>22</v>
      </c>
      <c r="H1272" t="s">
        <v>23</v>
      </c>
      <c r="I1272" s="1"/>
      <c r="J1272" s="1">
        <v>44917</v>
      </c>
      <c r="K1272" s="11">
        <f>+Excel_519CONDOR[[#This Row],[Fx.r]]</f>
        <v>44917</v>
      </c>
      <c r="L1272" s="1">
        <v>44917</v>
      </c>
      <c r="M1272" s="1"/>
      <c r="N1272" s="1">
        <v>44931</v>
      </c>
      <c r="O1272" s="1">
        <v>44938</v>
      </c>
      <c r="P1272" s="1" t="s">
        <v>24</v>
      </c>
      <c r="Q1272" t="s">
        <v>25</v>
      </c>
      <c r="R1272" t="s">
        <v>24</v>
      </c>
      <c r="S1272" t="s">
        <v>3643</v>
      </c>
      <c r="T1272" s="5">
        <v>9.8363001346588135</v>
      </c>
      <c r="U1272" s="5">
        <v>0</v>
      </c>
      <c r="V1272" s="5">
        <v>6</v>
      </c>
      <c r="W1272" s="5">
        <v>15.836300134658813</v>
      </c>
      <c r="X1272" s="6">
        <f>+Excel_519CONDOR[[#This Row],[Ptos.Total]]-Excel_519CONDOR[[#This Row],[Ptos.PO]]</f>
        <v>-0.2265118653411875</v>
      </c>
      <c r="Y1272" s="6">
        <v>16.062812000000001</v>
      </c>
      <c r="Z1272" s="6">
        <v>16.062812000000001</v>
      </c>
      <c r="AA1272" s="5">
        <f>+Excel_519CONDOR[[#This Row],[Ptos.Total]]-Excel_519CONDOR[[#This Row],[Ptos.Nilo]]</f>
        <v>-0.2265118653411875</v>
      </c>
      <c r="AB1272"/>
      <c r="AC1272"/>
      <c r="AD1272"/>
      <c r="AE1272"/>
      <c r="AF1272"/>
      <c r="AG1272"/>
      <c r="AH1272"/>
      <c r="AI1272"/>
    </row>
    <row r="1273" spans="1:35" x14ac:dyDescent="0.25">
      <c r="A1273" t="s">
        <v>391</v>
      </c>
      <c r="B1273" t="s">
        <v>436</v>
      </c>
      <c r="C1273" t="s">
        <v>392</v>
      </c>
      <c r="D1273" t="s">
        <v>1430</v>
      </c>
      <c r="E1273">
        <v>8421976</v>
      </c>
      <c r="F1273" t="s">
        <v>115</v>
      </c>
      <c r="G1273" t="s">
        <v>22</v>
      </c>
      <c r="H1273" t="s">
        <v>23</v>
      </c>
      <c r="I1273" s="1"/>
      <c r="J1273" s="1">
        <v>44917</v>
      </c>
      <c r="K1273" s="11">
        <f>+Excel_519CONDOR[[#This Row],[Fx.r]]</f>
        <v>44917</v>
      </c>
      <c r="L1273" s="1">
        <v>44917</v>
      </c>
      <c r="M1273" s="1"/>
      <c r="N1273" s="1">
        <v>44945</v>
      </c>
      <c r="O1273" s="1">
        <v>44956</v>
      </c>
      <c r="P1273" s="1" t="s">
        <v>24</v>
      </c>
      <c r="Q1273" t="s">
        <v>25</v>
      </c>
      <c r="R1273" t="s">
        <v>24</v>
      </c>
      <c r="S1273" t="s">
        <v>3646</v>
      </c>
      <c r="T1273" s="5">
        <v>15.090200036764145</v>
      </c>
      <c r="U1273" s="5">
        <v>0</v>
      </c>
      <c r="V1273" s="5">
        <v>6</v>
      </c>
      <c r="W1273" s="5">
        <v>21.090200036764145</v>
      </c>
      <c r="X1273" s="6">
        <f>+Excel_519CONDOR[[#This Row],[Ptos.Total]]-Excel_519CONDOR[[#This Row],[Ptos.PO]]</f>
        <v>-14.190853963235853</v>
      </c>
      <c r="Y1273" s="6">
        <v>35.281053999999997</v>
      </c>
      <c r="Z1273" s="6">
        <v>35.28105399999999</v>
      </c>
      <c r="AA1273" s="5">
        <f>+Excel_519CONDOR[[#This Row],[Ptos.Total]]-Excel_519CONDOR[[#This Row],[Ptos.Nilo]]</f>
        <v>-14.190853963235845</v>
      </c>
      <c r="AB1273"/>
      <c r="AC1273"/>
      <c r="AD1273"/>
      <c r="AE1273"/>
      <c r="AF1273"/>
      <c r="AG1273"/>
      <c r="AH1273"/>
      <c r="AI1273"/>
    </row>
    <row r="1274" spans="1:35" x14ac:dyDescent="0.25">
      <c r="A1274" t="s">
        <v>391</v>
      </c>
      <c r="B1274" t="s">
        <v>436</v>
      </c>
      <c r="C1274" t="s">
        <v>392</v>
      </c>
      <c r="D1274" t="s">
        <v>1431</v>
      </c>
      <c r="E1274">
        <v>8420106</v>
      </c>
      <c r="F1274" t="s">
        <v>1124</v>
      </c>
      <c r="G1274" t="s">
        <v>70</v>
      </c>
      <c r="H1274" t="s">
        <v>71</v>
      </c>
      <c r="I1274" s="1">
        <v>45120</v>
      </c>
      <c r="J1274" s="1">
        <v>44911</v>
      </c>
      <c r="K1274" s="11">
        <f>+Excel_519CONDOR[[#This Row],[Fx.r]]</f>
        <v>44911</v>
      </c>
      <c r="M1274" s="1"/>
      <c r="N1274" s="1">
        <v>45366</v>
      </c>
      <c r="O1274" s="1">
        <v>45371</v>
      </c>
      <c r="P1274" s="1" t="s">
        <v>24</v>
      </c>
      <c r="Q1274" t="s">
        <v>25</v>
      </c>
      <c r="R1274" t="s">
        <v>24</v>
      </c>
      <c r="S1274" t="s">
        <v>3636</v>
      </c>
      <c r="T1274" s="5">
        <v>25.108900308609009</v>
      </c>
      <c r="U1274" s="5">
        <v>0</v>
      </c>
      <c r="V1274" s="5">
        <v>6</v>
      </c>
      <c r="W1274" s="5">
        <v>31.108900308609009</v>
      </c>
      <c r="X1274" s="6">
        <f>+Excel_519CONDOR[[#This Row],[Ptos.Total]]-Excel_519CONDOR[[#This Row],[Ptos.PO]]</f>
        <v>27.508900308609007</v>
      </c>
      <c r="Y1274" s="6">
        <v>3.5999999999999996</v>
      </c>
      <c r="Z1274" s="6">
        <v>7.1999999999999993</v>
      </c>
      <c r="AA1274" s="5">
        <f>+Excel_519CONDOR[[#This Row],[Ptos.Total]]-Excel_519CONDOR[[#This Row],[Ptos.Nilo]]</f>
        <v>23.908900308609009</v>
      </c>
      <c r="AB1274"/>
      <c r="AC1274"/>
      <c r="AD1274"/>
      <c r="AE1274"/>
      <c r="AF1274"/>
      <c r="AG1274"/>
      <c r="AH1274"/>
      <c r="AI1274"/>
    </row>
    <row r="1275" spans="1:35" x14ac:dyDescent="0.25">
      <c r="A1275" t="s">
        <v>391</v>
      </c>
      <c r="B1275" t="s">
        <v>79</v>
      </c>
      <c r="C1275" t="s">
        <v>392</v>
      </c>
      <c r="D1275" t="s">
        <v>1432</v>
      </c>
      <c r="E1275">
        <v>2033589</v>
      </c>
      <c r="F1275" t="s">
        <v>28</v>
      </c>
      <c r="G1275" t="s">
        <v>29</v>
      </c>
      <c r="H1275" t="s">
        <v>182</v>
      </c>
      <c r="I1275" s="1">
        <v>44831</v>
      </c>
      <c r="J1275" s="1">
        <v>44924</v>
      </c>
      <c r="K1275" s="11">
        <f>+Excel_519CONDOR[[#This Row],[Fx.r]]</f>
        <v>44924</v>
      </c>
      <c r="L1275" s="1">
        <v>45457</v>
      </c>
      <c r="M1275" s="1"/>
      <c r="N1275" s="1">
        <v>45688</v>
      </c>
      <c r="O1275" s="1"/>
      <c r="P1275" s="1" t="s">
        <v>24</v>
      </c>
      <c r="Q1275" t="s">
        <v>24</v>
      </c>
      <c r="R1275" t="s">
        <v>25</v>
      </c>
      <c r="S1275" t="s">
        <v>3681</v>
      </c>
      <c r="T1275" s="5">
        <v>174.71799883541465</v>
      </c>
      <c r="U1275" s="5">
        <v>0</v>
      </c>
      <c r="V1275" s="5">
        <v>26.033699987373495</v>
      </c>
      <c r="W1275" s="5">
        <v>200.75169882278814</v>
      </c>
      <c r="X1275" s="6">
        <f>+Excel_519CONDOR[[#This Row],[Ptos.Total]]-Excel_519CONDOR[[#This Row],[Ptos.PO]]</f>
        <v>-74.446077177211833</v>
      </c>
      <c r="Y1275" s="6">
        <v>275.19777599999998</v>
      </c>
      <c r="Z1275" s="6">
        <v>275.19777599999998</v>
      </c>
      <c r="AA1275" s="5">
        <f>+Excel_519CONDOR[[#This Row],[Ptos.Total]]-Excel_519CONDOR[[#This Row],[Ptos.Nilo]]</f>
        <v>-74.446077177211833</v>
      </c>
      <c r="AB1275"/>
      <c r="AC1275"/>
      <c r="AD1275"/>
      <c r="AE1275"/>
      <c r="AF1275"/>
      <c r="AG1275"/>
      <c r="AH1275"/>
      <c r="AI1275"/>
    </row>
    <row r="1276" spans="1:35" x14ac:dyDescent="0.25">
      <c r="A1276" t="s">
        <v>391</v>
      </c>
      <c r="B1276" t="s">
        <v>436</v>
      </c>
      <c r="C1276" t="s">
        <v>392</v>
      </c>
      <c r="D1276" t="s">
        <v>1433</v>
      </c>
      <c r="E1276">
        <v>8421983</v>
      </c>
      <c r="F1276" t="s">
        <v>512</v>
      </c>
      <c r="G1276" t="s">
        <v>22</v>
      </c>
      <c r="H1276" t="s">
        <v>23</v>
      </c>
      <c r="I1276" s="1"/>
      <c r="J1276" s="1">
        <v>44928</v>
      </c>
      <c r="K1276" s="11">
        <f>+Excel_519CONDOR[[#This Row],[Fx.r]]</f>
        <v>44928</v>
      </c>
      <c r="L1276" s="1">
        <v>44963</v>
      </c>
      <c r="M1276" s="1"/>
      <c r="N1276" s="1">
        <v>44972</v>
      </c>
      <c r="O1276" s="1">
        <v>44995</v>
      </c>
      <c r="P1276" s="1" t="s">
        <v>24</v>
      </c>
      <c r="Q1276" t="s">
        <v>25</v>
      </c>
      <c r="R1276" t="s">
        <v>24</v>
      </c>
      <c r="S1276" t="s">
        <v>3636</v>
      </c>
      <c r="T1276" s="5">
        <v>45.80319932103157</v>
      </c>
      <c r="U1276" s="5">
        <v>0</v>
      </c>
      <c r="V1276" s="5">
        <v>6</v>
      </c>
      <c r="W1276" s="5">
        <v>51.80319932103157</v>
      </c>
      <c r="X1276" s="6">
        <f>+Excel_519CONDOR[[#This Row],[Ptos.Total]]-Excel_519CONDOR[[#This Row],[Ptos.PO]]</f>
        <v>-5.7959976789684191</v>
      </c>
      <c r="Y1276" s="6">
        <v>57.59919699999999</v>
      </c>
      <c r="Z1276" s="6">
        <v>57.599196999999997</v>
      </c>
      <c r="AA1276" s="5">
        <f>+Excel_519CONDOR[[#This Row],[Ptos.Total]]-Excel_519CONDOR[[#This Row],[Ptos.Nilo]]</f>
        <v>-5.7959976789684262</v>
      </c>
      <c r="AB1276"/>
      <c r="AC1276"/>
      <c r="AD1276"/>
      <c r="AE1276"/>
      <c r="AF1276"/>
      <c r="AG1276"/>
      <c r="AH1276"/>
      <c r="AI1276"/>
    </row>
    <row r="1277" spans="1:35" x14ac:dyDescent="0.25">
      <c r="A1277" t="s">
        <v>391</v>
      </c>
      <c r="B1277" t="s">
        <v>79</v>
      </c>
      <c r="C1277" t="s">
        <v>392</v>
      </c>
      <c r="D1277" t="s">
        <v>1434</v>
      </c>
      <c r="E1277">
        <v>8424733</v>
      </c>
      <c r="F1277" t="s">
        <v>389</v>
      </c>
      <c r="G1277" t="s">
        <v>22</v>
      </c>
      <c r="H1277" t="s">
        <v>23</v>
      </c>
      <c r="I1277" s="1"/>
      <c r="J1277" s="1">
        <v>45142</v>
      </c>
      <c r="K1277" s="11">
        <f>+Excel_519CONDOR[[#This Row],[Fx.r]]</f>
        <v>45142</v>
      </c>
      <c r="L1277" s="1">
        <v>45145</v>
      </c>
      <c r="M1277" s="1"/>
      <c r="N1277" s="1">
        <v>45169</v>
      </c>
      <c r="O1277" s="1">
        <v>45197</v>
      </c>
      <c r="P1277" s="1" t="s">
        <v>24</v>
      </c>
      <c r="Q1277" t="s">
        <v>24</v>
      </c>
      <c r="R1277" t="s">
        <v>25</v>
      </c>
      <c r="S1277" t="s">
        <v>3631</v>
      </c>
      <c r="T1277" s="5">
        <v>1996.0615498870611</v>
      </c>
      <c r="U1277" s="5">
        <v>0</v>
      </c>
      <c r="V1277" s="5">
        <v>181.90580004638946</v>
      </c>
      <c r="W1277" s="5">
        <v>2177.9673499334504</v>
      </c>
      <c r="X1277" s="6">
        <f>+Excel_519CONDOR[[#This Row],[Ptos.Total]]-Excel_519CONDOR[[#This Row],[Ptos.PO]]</f>
        <v>-440.58820206654991</v>
      </c>
      <c r="Y1277" s="6">
        <v>2618.5555520000003</v>
      </c>
      <c r="Z1277" s="6">
        <v>2618.5555520000003</v>
      </c>
      <c r="AA1277" s="5">
        <f>+Excel_519CONDOR[[#This Row],[Ptos.Total]]-Excel_519CONDOR[[#This Row],[Ptos.Nilo]]</f>
        <v>-440.58820206654991</v>
      </c>
      <c r="AB1277"/>
      <c r="AC1277"/>
      <c r="AD1277"/>
      <c r="AE1277"/>
      <c r="AF1277"/>
      <c r="AG1277"/>
      <c r="AH1277"/>
      <c r="AI1277"/>
    </row>
    <row r="1278" spans="1:35" x14ac:dyDescent="0.25">
      <c r="A1278" t="s">
        <v>391</v>
      </c>
      <c r="B1278" t="s">
        <v>79</v>
      </c>
      <c r="C1278" t="s">
        <v>392</v>
      </c>
      <c r="D1278" t="s">
        <v>1435</v>
      </c>
      <c r="E1278">
        <v>2016588</v>
      </c>
      <c r="F1278" t="s">
        <v>60</v>
      </c>
      <c r="G1278" t="s">
        <v>22</v>
      </c>
      <c r="H1278" t="s">
        <v>23</v>
      </c>
      <c r="I1278" s="1">
        <v>44776</v>
      </c>
      <c r="J1278" s="1">
        <v>44929</v>
      </c>
      <c r="K1278" s="11">
        <f>+Excel_519CONDOR[[#This Row],[Fx.r]]</f>
        <v>44929</v>
      </c>
      <c r="L1278" s="1">
        <v>44945</v>
      </c>
      <c r="M1278" s="1"/>
      <c r="N1278" s="1">
        <v>45637</v>
      </c>
      <c r="O1278" s="1">
        <v>45670</v>
      </c>
      <c r="P1278" s="1" t="s">
        <v>24</v>
      </c>
      <c r="Q1278" t="s">
        <v>24</v>
      </c>
      <c r="R1278" t="s">
        <v>25</v>
      </c>
      <c r="S1278" t="s">
        <v>3631</v>
      </c>
      <c r="T1278" s="5">
        <v>6.4200001507997513</v>
      </c>
      <c r="U1278" s="5">
        <v>0</v>
      </c>
      <c r="V1278" s="5">
        <v>10.270800165590643</v>
      </c>
      <c r="W1278" s="5">
        <v>16.690800316390394</v>
      </c>
      <c r="X1278" s="6">
        <f>+Excel_519CONDOR[[#This Row],[Ptos.Total]]-Excel_519CONDOR[[#This Row],[Ptos.PO]]</f>
        <v>0.33107231639039369</v>
      </c>
      <c r="Y1278" s="6">
        <v>16.359728</v>
      </c>
      <c r="Z1278" s="6">
        <v>16.362731000000004</v>
      </c>
      <c r="AA1278" s="5">
        <f>+Excel_519CONDOR[[#This Row],[Ptos.Total]]-Excel_519CONDOR[[#This Row],[Ptos.Nilo]]</f>
        <v>0.3280693163903905</v>
      </c>
      <c r="AB1278"/>
      <c r="AC1278"/>
      <c r="AD1278"/>
      <c r="AE1278"/>
      <c r="AF1278"/>
      <c r="AG1278"/>
      <c r="AH1278"/>
      <c r="AI1278"/>
    </row>
    <row r="1279" spans="1:35" x14ac:dyDescent="0.25">
      <c r="A1279" t="s">
        <v>391</v>
      </c>
      <c r="B1279" t="s">
        <v>436</v>
      </c>
      <c r="C1279" t="s">
        <v>392</v>
      </c>
      <c r="D1279" t="s">
        <v>1436</v>
      </c>
      <c r="E1279">
        <v>8425717</v>
      </c>
      <c r="F1279" t="s">
        <v>115</v>
      </c>
      <c r="G1279" t="s">
        <v>22</v>
      </c>
      <c r="H1279" t="s">
        <v>23</v>
      </c>
      <c r="I1279" s="1"/>
      <c r="J1279" s="1">
        <v>44935</v>
      </c>
      <c r="K1279" s="11">
        <f>+Excel_519CONDOR[[#This Row],[Fx.r]]</f>
        <v>44935</v>
      </c>
      <c r="L1279" s="1">
        <v>44936</v>
      </c>
      <c r="M1279" s="1"/>
      <c r="N1279" s="1">
        <v>44971</v>
      </c>
      <c r="O1279" s="1">
        <v>44995</v>
      </c>
      <c r="P1279" s="1" t="s">
        <v>25</v>
      </c>
      <c r="Q1279" t="s">
        <v>24</v>
      </c>
      <c r="R1279" t="s">
        <v>25</v>
      </c>
      <c r="S1279" t="s">
        <v>3631</v>
      </c>
      <c r="T1279" s="5">
        <v>43.978800415992737</v>
      </c>
      <c r="U1279" s="5">
        <v>0</v>
      </c>
      <c r="V1279" s="5">
        <v>6</v>
      </c>
      <c r="W1279" s="5">
        <v>49.978800415992737</v>
      </c>
      <c r="X1279" s="6">
        <f>+Excel_519CONDOR[[#This Row],[Ptos.Total]]-Excel_519CONDOR[[#This Row],[Ptos.PO]]</f>
        <v>7.6028464159927296</v>
      </c>
      <c r="Y1279" s="6">
        <v>42.375954000000007</v>
      </c>
      <c r="Z1279" s="6">
        <v>42.375954000000007</v>
      </c>
      <c r="AA1279" s="5">
        <f>+Excel_519CONDOR[[#This Row],[Ptos.Total]]-Excel_519CONDOR[[#This Row],[Ptos.Nilo]]</f>
        <v>7.6028464159927296</v>
      </c>
      <c r="AB1279"/>
      <c r="AC1279"/>
      <c r="AD1279"/>
      <c r="AE1279"/>
      <c r="AF1279"/>
      <c r="AG1279"/>
      <c r="AH1279"/>
      <c r="AI1279"/>
    </row>
    <row r="1280" spans="1:35" x14ac:dyDescent="0.25">
      <c r="A1280" t="s">
        <v>391</v>
      </c>
      <c r="B1280" t="s">
        <v>436</v>
      </c>
      <c r="C1280" t="s">
        <v>392</v>
      </c>
      <c r="D1280" t="s">
        <v>1437</v>
      </c>
      <c r="E1280">
        <v>8424051</v>
      </c>
      <c r="F1280" t="s">
        <v>512</v>
      </c>
      <c r="G1280" t="s">
        <v>22</v>
      </c>
      <c r="H1280" t="s">
        <v>23</v>
      </c>
      <c r="I1280" s="1"/>
      <c r="J1280" s="1">
        <v>44928</v>
      </c>
      <c r="K1280" s="11">
        <f>+Excel_519CONDOR[[#This Row],[Fx.r]]</f>
        <v>44928</v>
      </c>
      <c r="L1280" s="1">
        <v>44937</v>
      </c>
      <c r="M1280" s="1"/>
      <c r="N1280" s="1">
        <v>44951</v>
      </c>
      <c r="O1280" s="1">
        <v>44971</v>
      </c>
      <c r="P1280" s="1" t="s">
        <v>24</v>
      </c>
      <c r="Q1280" t="s">
        <v>25</v>
      </c>
      <c r="R1280" t="s">
        <v>24</v>
      </c>
      <c r="S1280" t="s">
        <v>3646</v>
      </c>
      <c r="T1280" s="5">
        <v>22.587300360202789</v>
      </c>
      <c r="U1280" s="5">
        <v>0</v>
      </c>
      <c r="V1280" s="5">
        <v>6</v>
      </c>
      <c r="W1280" s="5">
        <v>28.587300360202789</v>
      </c>
      <c r="X1280" s="6">
        <f>+Excel_519CONDOR[[#This Row],[Ptos.Total]]-Excel_519CONDOR[[#This Row],[Ptos.PO]]</f>
        <v>-11.639637639797215</v>
      </c>
      <c r="Y1280" s="6">
        <v>40.226938000000004</v>
      </c>
      <c r="Z1280" s="6">
        <v>40.226938000000004</v>
      </c>
      <c r="AA1280" s="5">
        <f>+Excel_519CONDOR[[#This Row],[Ptos.Total]]-Excel_519CONDOR[[#This Row],[Ptos.Nilo]]</f>
        <v>-11.639637639797215</v>
      </c>
      <c r="AB1280"/>
      <c r="AC1280"/>
      <c r="AD1280"/>
      <c r="AE1280"/>
      <c r="AF1280"/>
      <c r="AG1280"/>
      <c r="AH1280"/>
      <c r="AI1280"/>
    </row>
    <row r="1281" spans="1:35" x14ac:dyDescent="0.25">
      <c r="A1281" t="s">
        <v>391</v>
      </c>
      <c r="B1281" t="s">
        <v>79</v>
      </c>
      <c r="C1281" t="s">
        <v>392</v>
      </c>
      <c r="D1281" t="s">
        <v>1438</v>
      </c>
      <c r="E1281">
        <v>2022261</v>
      </c>
      <c r="F1281" t="s">
        <v>1439</v>
      </c>
      <c r="G1281" t="s">
        <v>36</v>
      </c>
      <c r="H1281" t="s">
        <v>42</v>
      </c>
      <c r="I1281" s="1">
        <v>44797</v>
      </c>
      <c r="J1281" s="1">
        <v>44939</v>
      </c>
      <c r="K1281" s="11">
        <f>+Excel_519CONDOR[[#This Row],[Fx.r]]</f>
        <v>44939</v>
      </c>
      <c r="L1281" s="1">
        <v>45607</v>
      </c>
      <c r="M1281" s="1">
        <v>45940</v>
      </c>
      <c r="O1281" s="1"/>
      <c r="P1281" s="1" t="s">
        <v>24</v>
      </c>
      <c r="Q1281" t="s">
        <v>24</v>
      </c>
      <c r="R1281" t="s">
        <v>25</v>
      </c>
      <c r="S1281" t="s">
        <v>25</v>
      </c>
      <c r="T1281" s="5">
        <v>236.36999958753586</v>
      </c>
      <c r="U1281" s="5">
        <v>0</v>
      </c>
      <c r="V1281" s="5">
        <v>30.209900150375802</v>
      </c>
      <c r="W1281" s="5">
        <v>266.57989973791166</v>
      </c>
      <c r="X1281" s="6">
        <f>+Excel_519CONDOR[[#This Row],[Ptos.Total]]-Excel_519CONDOR[[#This Row],[Ptos.PO]]</f>
        <v>266.57989973791166</v>
      </c>
      <c r="Y1281" s="6">
        <v>0</v>
      </c>
      <c r="Z1281" s="6">
        <v>0</v>
      </c>
      <c r="AA1281" s="5">
        <f>+Excel_519CONDOR[[#This Row],[Ptos.Total]]-Excel_519CONDOR[[#This Row],[Ptos.Nilo]]</f>
        <v>266.57989973791166</v>
      </c>
      <c r="AB1281"/>
      <c r="AC1281"/>
      <c r="AD1281"/>
      <c r="AE1281"/>
      <c r="AF1281"/>
      <c r="AG1281"/>
      <c r="AH1281"/>
      <c r="AI1281"/>
    </row>
    <row r="1282" spans="1:35" x14ac:dyDescent="0.25">
      <c r="A1282" t="s">
        <v>391</v>
      </c>
      <c r="B1282" t="s">
        <v>79</v>
      </c>
      <c r="C1282" t="s">
        <v>392</v>
      </c>
      <c r="D1282" t="s">
        <v>1440</v>
      </c>
      <c r="E1282">
        <v>2033202</v>
      </c>
      <c r="F1282" t="s">
        <v>121</v>
      </c>
      <c r="G1282" t="s">
        <v>22</v>
      </c>
      <c r="H1282" t="s">
        <v>23</v>
      </c>
      <c r="I1282" s="1">
        <v>44988</v>
      </c>
      <c r="J1282" s="1">
        <v>44938</v>
      </c>
      <c r="K1282" s="11">
        <f>+Excel_519CONDOR[[#This Row],[Fx.r]]</f>
        <v>44938</v>
      </c>
      <c r="L1282" s="1">
        <v>44949</v>
      </c>
      <c r="M1282" s="1"/>
      <c r="N1282" s="1">
        <v>45555</v>
      </c>
      <c r="O1282" s="1">
        <v>45589</v>
      </c>
      <c r="P1282" s="1" t="s">
        <v>24</v>
      </c>
      <c r="Q1282" t="s">
        <v>24</v>
      </c>
      <c r="R1282" t="s">
        <v>25</v>
      </c>
      <c r="S1282" t="s">
        <v>3631</v>
      </c>
      <c r="T1282" s="5">
        <v>74.710000798106194</v>
      </c>
      <c r="U1282" s="5">
        <v>0</v>
      </c>
      <c r="V1282" s="5">
        <v>15.158899817342316</v>
      </c>
      <c r="W1282" s="5">
        <v>89.86890061544851</v>
      </c>
      <c r="X1282" s="6">
        <f>+Excel_519CONDOR[[#This Row],[Ptos.Total]]-Excel_519CONDOR[[#This Row],[Ptos.PO]]</f>
        <v>-205.04956738455144</v>
      </c>
      <c r="Y1282" s="6">
        <v>294.91846799999996</v>
      </c>
      <c r="Z1282" s="6">
        <v>294.91846799999996</v>
      </c>
      <c r="AA1282" s="5">
        <f>+Excel_519CONDOR[[#This Row],[Ptos.Total]]-Excel_519CONDOR[[#This Row],[Ptos.Nilo]]</f>
        <v>-205.04956738455144</v>
      </c>
      <c r="AB1282"/>
      <c r="AC1282"/>
      <c r="AD1282"/>
      <c r="AE1282"/>
      <c r="AF1282"/>
      <c r="AG1282"/>
      <c r="AH1282"/>
      <c r="AI1282"/>
    </row>
    <row r="1283" spans="1:35" x14ac:dyDescent="0.25">
      <c r="A1283" t="s">
        <v>391</v>
      </c>
      <c r="B1283" t="s">
        <v>79</v>
      </c>
      <c r="C1283" t="s">
        <v>392</v>
      </c>
      <c r="D1283" t="s">
        <v>1441</v>
      </c>
      <c r="E1283">
        <v>2033297</v>
      </c>
      <c r="F1283" t="s">
        <v>121</v>
      </c>
      <c r="G1283" t="s">
        <v>22</v>
      </c>
      <c r="H1283" t="s">
        <v>23</v>
      </c>
      <c r="I1283" s="1">
        <v>44831</v>
      </c>
      <c r="J1283" s="1">
        <v>44938</v>
      </c>
      <c r="K1283" s="11">
        <f>+Excel_519CONDOR[[#This Row],[Fx.r]]</f>
        <v>44938</v>
      </c>
      <c r="L1283" s="1">
        <v>45393</v>
      </c>
      <c r="M1283" s="1"/>
      <c r="N1283" s="1">
        <v>45555</v>
      </c>
      <c r="O1283" s="1">
        <v>45573</v>
      </c>
      <c r="P1283" s="1" t="s">
        <v>24</v>
      </c>
      <c r="Q1283" t="s">
        <v>24</v>
      </c>
      <c r="R1283" t="s">
        <v>25</v>
      </c>
      <c r="S1283" t="s">
        <v>3631</v>
      </c>
      <c r="T1283" s="5">
        <v>86.580001458525658</v>
      </c>
      <c r="U1283" s="5">
        <v>0</v>
      </c>
      <c r="V1283" s="5">
        <v>15.935200077700614</v>
      </c>
      <c r="W1283" s="5">
        <v>102.51520153622627</v>
      </c>
      <c r="X1283" s="6">
        <f>+Excel_519CONDOR[[#This Row],[Ptos.Total]]-Excel_519CONDOR[[#This Row],[Ptos.PO]]</f>
        <v>-79.546005463773724</v>
      </c>
      <c r="Y1283" s="6">
        <v>182.061207</v>
      </c>
      <c r="Z1283" s="6">
        <v>155.41201800000005</v>
      </c>
      <c r="AA1283" s="5">
        <f>+Excel_519CONDOR[[#This Row],[Ptos.Total]]-Excel_519CONDOR[[#This Row],[Ptos.Nilo]]</f>
        <v>-52.896816463773774</v>
      </c>
      <c r="AB1283"/>
      <c r="AC1283"/>
      <c r="AD1283"/>
      <c r="AE1283"/>
      <c r="AF1283"/>
      <c r="AG1283"/>
      <c r="AH1283"/>
      <c r="AI1283"/>
    </row>
    <row r="1284" spans="1:35" x14ac:dyDescent="0.25">
      <c r="A1284" t="s">
        <v>391</v>
      </c>
      <c r="B1284" t="s">
        <v>79</v>
      </c>
      <c r="C1284" t="s">
        <v>392</v>
      </c>
      <c r="D1284" t="s">
        <v>1442</v>
      </c>
      <c r="E1284">
        <v>2033298</v>
      </c>
      <c r="F1284" t="s">
        <v>121</v>
      </c>
      <c r="G1284" t="s">
        <v>22</v>
      </c>
      <c r="H1284" t="s">
        <v>23</v>
      </c>
      <c r="I1284" s="1">
        <v>44831</v>
      </c>
      <c r="J1284" s="1">
        <v>44939</v>
      </c>
      <c r="K1284" s="11">
        <f>+Excel_519CONDOR[[#This Row],[Fx.r]]</f>
        <v>44939</v>
      </c>
      <c r="L1284" s="1">
        <v>44949</v>
      </c>
      <c r="M1284" s="1"/>
      <c r="N1284" s="1">
        <v>45565</v>
      </c>
      <c r="O1284" s="1">
        <v>45566</v>
      </c>
      <c r="P1284" s="1" t="s">
        <v>24</v>
      </c>
      <c r="Q1284" t="s">
        <v>24</v>
      </c>
      <c r="R1284" t="s">
        <v>25</v>
      </c>
      <c r="S1284" t="s">
        <v>3631</v>
      </c>
      <c r="T1284" s="5">
        <v>50.710000708699226</v>
      </c>
      <c r="U1284" s="5">
        <v>0</v>
      </c>
      <c r="V1284" s="5">
        <v>13.413800102014839</v>
      </c>
      <c r="W1284" s="5">
        <v>64.123800810714073</v>
      </c>
      <c r="X1284" s="6">
        <f>+Excel_519CONDOR[[#This Row],[Ptos.Total]]-Excel_519CONDOR[[#This Row],[Ptos.PO]]</f>
        <v>-50.898919189285934</v>
      </c>
      <c r="Y1284" s="6">
        <v>115.02272000000001</v>
      </c>
      <c r="Z1284" s="6">
        <v>115.02271999999999</v>
      </c>
      <c r="AA1284" s="5">
        <f>+Excel_519CONDOR[[#This Row],[Ptos.Total]]-Excel_519CONDOR[[#This Row],[Ptos.Nilo]]</f>
        <v>-50.89891918928592</v>
      </c>
      <c r="AB1284"/>
      <c r="AC1284"/>
      <c r="AD1284"/>
      <c r="AE1284"/>
      <c r="AF1284"/>
      <c r="AG1284"/>
      <c r="AH1284"/>
      <c r="AI1284"/>
    </row>
    <row r="1285" spans="1:35" x14ac:dyDescent="0.25">
      <c r="A1285" t="s">
        <v>391</v>
      </c>
      <c r="B1285" t="s">
        <v>79</v>
      </c>
      <c r="C1285" t="s">
        <v>392</v>
      </c>
      <c r="D1285" t="s">
        <v>1443</v>
      </c>
      <c r="E1285">
        <v>2033299</v>
      </c>
      <c r="F1285" t="s">
        <v>121</v>
      </c>
      <c r="G1285" t="s">
        <v>22</v>
      </c>
      <c r="H1285" t="s">
        <v>23</v>
      </c>
      <c r="I1285" s="1">
        <v>44831</v>
      </c>
      <c r="J1285" s="1">
        <v>44939</v>
      </c>
      <c r="K1285" s="11">
        <f>+Excel_519CONDOR[[#This Row],[Fx.r]]</f>
        <v>44939</v>
      </c>
      <c r="L1285" s="1">
        <v>44949</v>
      </c>
      <c r="M1285" s="1"/>
      <c r="N1285" s="1">
        <v>45560</v>
      </c>
      <c r="O1285" s="1">
        <v>45569</v>
      </c>
      <c r="P1285" s="1" t="s">
        <v>24</v>
      </c>
      <c r="Q1285" t="s">
        <v>24</v>
      </c>
      <c r="R1285" t="s">
        <v>25</v>
      </c>
      <c r="S1285" t="s">
        <v>3631</v>
      </c>
      <c r="T1285" s="5">
        <v>29.100000470876694</v>
      </c>
      <c r="U1285" s="5">
        <v>0</v>
      </c>
      <c r="V1285" s="5">
        <v>11.799600175479053</v>
      </c>
      <c r="W1285" s="5">
        <v>40.899600646355751</v>
      </c>
      <c r="X1285" s="6">
        <f>+Excel_519CONDOR[[#This Row],[Ptos.Total]]-Excel_519CONDOR[[#This Row],[Ptos.PO]]</f>
        <v>-21.674766353644252</v>
      </c>
      <c r="Y1285" s="6">
        <v>62.574367000000002</v>
      </c>
      <c r="Z1285" s="6">
        <v>62.574367000000002</v>
      </c>
      <c r="AA1285" s="5">
        <f>+Excel_519CONDOR[[#This Row],[Ptos.Total]]-Excel_519CONDOR[[#This Row],[Ptos.Nilo]]</f>
        <v>-21.674766353644252</v>
      </c>
      <c r="AB1285"/>
      <c r="AC1285"/>
      <c r="AD1285"/>
      <c r="AE1285"/>
      <c r="AF1285"/>
      <c r="AG1285"/>
      <c r="AH1285"/>
      <c r="AI1285"/>
    </row>
    <row r="1286" spans="1:35" x14ac:dyDescent="0.25">
      <c r="A1286" t="s">
        <v>391</v>
      </c>
      <c r="B1286" t="s">
        <v>436</v>
      </c>
      <c r="C1286" t="s">
        <v>392</v>
      </c>
      <c r="D1286" t="s">
        <v>1444</v>
      </c>
      <c r="E1286">
        <v>8426288</v>
      </c>
      <c r="F1286" t="s">
        <v>1287</v>
      </c>
      <c r="G1286" t="s">
        <v>70</v>
      </c>
      <c r="H1286" t="s">
        <v>71</v>
      </c>
      <c r="I1286" s="1">
        <v>44980</v>
      </c>
      <c r="J1286" s="1">
        <v>44938</v>
      </c>
      <c r="K1286" s="11">
        <f>+Excel_519CONDOR[[#This Row],[Fx.r]]</f>
        <v>44938</v>
      </c>
      <c r="M1286" s="1"/>
      <c r="N1286" s="1">
        <v>45426</v>
      </c>
      <c r="O1286" s="1">
        <v>45427</v>
      </c>
      <c r="P1286" s="1" t="s">
        <v>24</v>
      </c>
      <c r="Q1286" t="s">
        <v>25</v>
      </c>
      <c r="R1286" t="s">
        <v>24</v>
      </c>
      <c r="S1286" t="s">
        <v>25</v>
      </c>
      <c r="T1286" s="5">
        <v>0</v>
      </c>
      <c r="U1286" s="5">
        <v>0</v>
      </c>
      <c r="V1286" s="5">
        <v>0</v>
      </c>
      <c r="W1286" s="5">
        <v>0</v>
      </c>
      <c r="X1286" s="6">
        <f>+Excel_519CONDOR[[#This Row],[Ptos.Total]]-Excel_519CONDOR[[#This Row],[Ptos.PO]]</f>
        <v>-3.5999999999999996</v>
      </c>
      <c r="Y1286" s="6">
        <v>3.5999999999999996</v>
      </c>
      <c r="Z1286" s="6">
        <v>3.5999999999999996</v>
      </c>
      <c r="AA1286" s="5">
        <f>+Excel_519CONDOR[[#This Row],[Ptos.Total]]-Excel_519CONDOR[[#This Row],[Ptos.Nilo]]</f>
        <v>-3.5999999999999996</v>
      </c>
      <c r="AB1286"/>
      <c r="AC1286"/>
      <c r="AD1286"/>
      <c r="AE1286"/>
      <c r="AF1286"/>
      <c r="AG1286"/>
      <c r="AH1286"/>
      <c r="AI1286"/>
    </row>
    <row r="1287" spans="1:35" x14ac:dyDescent="0.25">
      <c r="A1287" t="s">
        <v>391</v>
      </c>
      <c r="B1287" t="s">
        <v>436</v>
      </c>
      <c r="C1287" t="s">
        <v>392</v>
      </c>
      <c r="D1287" t="s">
        <v>1445</v>
      </c>
      <c r="E1287">
        <v>8428591</v>
      </c>
      <c r="F1287" t="s">
        <v>512</v>
      </c>
      <c r="G1287" t="s">
        <v>22</v>
      </c>
      <c r="H1287" t="s">
        <v>23</v>
      </c>
      <c r="I1287" s="1"/>
      <c r="J1287" s="1">
        <v>44943</v>
      </c>
      <c r="K1287" s="11">
        <f>+Excel_519CONDOR[[#This Row],[Fx.r]]</f>
        <v>44943</v>
      </c>
      <c r="L1287" s="1">
        <v>44943</v>
      </c>
      <c r="M1287" s="1"/>
      <c r="N1287" s="1">
        <v>44965</v>
      </c>
      <c r="O1287" s="1">
        <v>44985</v>
      </c>
      <c r="P1287" s="1" t="s">
        <v>24</v>
      </c>
      <c r="Q1287" t="s">
        <v>25</v>
      </c>
      <c r="R1287" t="s">
        <v>24</v>
      </c>
      <c r="S1287" t="s">
        <v>3631</v>
      </c>
      <c r="T1287" s="5">
        <v>16.189899802207947</v>
      </c>
      <c r="U1287" s="5">
        <v>0</v>
      </c>
      <c r="V1287" s="5">
        <v>6</v>
      </c>
      <c r="W1287" s="5">
        <v>22.189899802207947</v>
      </c>
      <c r="X1287" s="6">
        <f>+Excel_519CONDOR[[#This Row],[Ptos.Total]]-Excel_519CONDOR[[#This Row],[Ptos.PO]]</f>
        <v>-2.0809991977920568</v>
      </c>
      <c r="Y1287" s="6">
        <v>24.270899000000004</v>
      </c>
      <c r="Z1287" s="6">
        <v>24.270899</v>
      </c>
      <c r="AA1287" s="5">
        <f>+Excel_519CONDOR[[#This Row],[Ptos.Total]]-Excel_519CONDOR[[#This Row],[Ptos.Nilo]]</f>
        <v>-2.0809991977920532</v>
      </c>
      <c r="AB1287"/>
      <c r="AC1287"/>
      <c r="AD1287"/>
      <c r="AE1287"/>
      <c r="AF1287"/>
      <c r="AG1287"/>
      <c r="AH1287"/>
      <c r="AI1287"/>
    </row>
    <row r="1288" spans="1:35" x14ac:dyDescent="0.25">
      <c r="A1288" t="s">
        <v>391</v>
      </c>
      <c r="B1288" t="s">
        <v>436</v>
      </c>
      <c r="C1288" t="s">
        <v>392</v>
      </c>
      <c r="D1288" t="s">
        <v>1446</v>
      </c>
      <c r="E1288">
        <v>8428989</v>
      </c>
      <c r="F1288" t="s">
        <v>512</v>
      </c>
      <c r="G1288" t="s">
        <v>22</v>
      </c>
      <c r="H1288" t="s">
        <v>23</v>
      </c>
      <c r="I1288" s="1"/>
      <c r="J1288" s="1">
        <v>44943</v>
      </c>
      <c r="K1288" s="11">
        <f>+Excel_519CONDOR[[#This Row],[Fx.r]]</f>
        <v>44943</v>
      </c>
      <c r="L1288" s="1">
        <v>44943</v>
      </c>
      <c r="M1288" s="1"/>
      <c r="N1288" s="1">
        <v>44958</v>
      </c>
      <c r="O1288" s="1">
        <v>44964</v>
      </c>
      <c r="P1288" s="1" t="s">
        <v>24</v>
      </c>
      <c r="Q1288" t="s">
        <v>25</v>
      </c>
      <c r="R1288" t="s">
        <v>24</v>
      </c>
      <c r="S1288" t="s">
        <v>3643</v>
      </c>
      <c r="T1288" s="5">
        <v>0</v>
      </c>
      <c r="U1288" s="5">
        <v>0</v>
      </c>
      <c r="V1288" s="5">
        <v>0</v>
      </c>
      <c r="W1288" s="5">
        <v>0</v>
      </c>
      <c r="X1288" s="6">
        <f>+Excel_519CONDOR[[#This Row],[Ptos.Total]]-Excel_519CONDOR[[#This Row],[Ptos.PO]]</f>
        <v>-16.062812000000001</v>
      </c>
      <c r="Y1288" s="6">
        <v>16.062812000000001</v>
      </c>
      <c r="Z1288" s="6">
        <v>16.062812000000001</v>
      </c>
      <c r="AA1288" s="5">
        <f>+Excel_519CONDOR[[#This Row],[Ptos.Total]]-Excel_519CONDOR[[#This Row],[Ptos.Nilo]]</f>
        <v>-16.062812000000001</v>
      </c>
      <c r="AB1288"/>
      <c r="AC1288"/>
      <c r="AD1288"/>
      <c r="AE1288"/>
      <c r="AF1288"/>
      <c r="AG1288"/>
      <c r="AH1288"/>
      <c r="AI1288"/>
    </row>
    <row r="1289" spans="1:35" x14ac:dyDescent="0.25">
      <c r="A1289" t="s">
        <v>391</v>
      </c>
      <c r="B1289" t="s">
        <v>79</v>
      </c>
      <c r="C1289" t="s">
        <v>392</v>
      </c>
      <c r="D1289" t="s">
        <v>1447</v>
      </c>
      <c r="E1289">
        <v>2062568</v>
      </c>
      <c r="F1289" t="s">
        <v>1448</v>
      </c>
      <c r="G1289" t="s">
        <v>29</v>
      </c>
      <c r="H1289" t="s">
        <v>30</v>
      </c>
      <c r="I1289" s="1">
        <v>45734</v>
      </c>
      <c r="J1289" s="1">
        <v>45883</v>
      </c>
      <c r="K1289" s="11">
        <f>+Excel_519CONDOR[[#This Row],[Fx.r]]</f>
        <v>45883</v>
      </c>
      <c r="L1289" s="1">
        <v>45806</v>
      </c>
      <c r="M1289" s="1"/>
      <c r="N1289" s="1">
        <v>45926</v>
      </c>
      <c r="O1289" s="1">
        <v>45950</v>
      </c>
      <c r="P1289" s="1" t="s">
        <v>24</v>
      </c>
      <c r="Q1289" t="s">
        <v>24</v>
      </c>
      <c r="R1289" t="s">
        <v>25</v>
      </c>
      <c r="S1289" t="s">
        <v>3637</v>
      </c>
      <c r="T1289" s="5">
        <v>346.76999536901712</v>
      </c>
      <c r="U1289" s="5">
        <v>0</v>
      </c>
      <c r="V1289" s="5">
        <v>35.689900106119353</v>
      </c>
      <c r="W1289" s="5">
        <v>382.45989547513648</v>
      </c>
      <c r="X1289" s="6">
        <f>+Excel_519CONDOR[[#This Row],[Ptos.Total]]-Excel_519CONDOR[[#This Row],[Ptos.PO]]</f>
        <v>-454.76448752486374</v>
      </c>
      <c r="Y1289" s="6">
        <v>837.22438300000022</v>
      </c>
      <c r="Z1289" s="6">
        <v>837.22438299999999</v>
      </c>
      <c r="AA1289" s="5">
        <f>+Excel_519CONDOR[[#This Row],[Ptos.Total]]-Excel_519CONDOR[[#This Row],[Ptos.Nilo]]</f>
        <v>-454.76448752486351</v>
      </c>
      <c r="AB1289"/>
      <c r="AC1289"/>
      <c r="AD1289"/>
      <c r="AE1289"/>
      <c r="AF1289"/>
      <c r="AG1289"/>
      <c r="AH1289"/>
      <c r="AI1289"/>
    </row>
    <row r="1290" spans="1:35" x14ac:dyDescent="0.25">
      <c r="A1290" t="s">
        <v>391</v>
      </c>
      <c r="B1290" t="s">
        <v>79</v>
      </c>
      <c r="C1290" t="s">
        <v>392</v>
      </c>
      <c r="D1290" t="s">
        <v>1449</v>
      </c>
      <c r="E1290">
        <v>2062571</v>
      </c>
      <c r="F1290" t="s">
        <v>32</v>
      </c>
      <c r="G1290" t="s">
        <v>29</v>
      </c>
      <c r="H1290" t="s">
        <v>30</v>
      </c>
      <c r="I1290" s="1">
        <v>45734</v>
      </c>
      <c r="J1290" s="1">
        <v>45749</v>
      </c>
      <c r="K1290" s="11">
        <f>+Excel_519CONDOR[[#This Row],[Fx.r]]</f>
        <v>45749</v>
      </c>
      <c r="L1290" s="1">
        <v>45806</v>
      </c>
      <c r="M1290" s="1"/>
      <c r="N1290" s="1">
        <v>45925</v>
      </c>
      <c r="O1290" s="1">
        <v>45936</v>
      </c>
      <c r="P1290" s="1" t="s">
        <v>25</v>
      </c>
      <c r="Q1290" t="s">
        <v>24</v>
      </c>
      <c r="R1290" t="s">
        <v>25</v>
      </c>
      <c r="S1290" t="s">
        <v>3641</v>
      </c>
      <c r="T1290" s="5">
        <v>240.79999954253435</v>
      </c>
      <c r="U1290" s="5">
        <v>0</v>
      </c>
      <c r="V1290" s="5">
        <v>27.504799733650685</v>
      </c>
      <c r="W1290" s="5">
        <v>268.30479927618501</v>
      </c>
      <c r="X1290" s="6">
        <f>+Excel_519CONDOR[[#This Row],[Ptos.Total]]-Excel_519CONDOR[[#This Row],[Ptos.PO]]</f>
        <v>-145.32954472381493</v>
      </c>
      <c r="Y1290" s="6">
        <v>413.63434399999994</v>
      </c>
      <c r="Z1290" s="6">
        <v>413.63434399999988</v>
      </c>
      <c r="AA1290" s="5">
        <f>+Excel_519CONDOR[[#This Row],[Ptos.Total]]-Excel_519CONDOR[[#This Row],[Ptos.Nilo]]</f>
        <v>-145.32954472381488</v>
      </c>
      <c r="AB1290"/>
      <c r="AC1290"/>
      <c r="AD1290"/>
      <c r="AE1290"/>
      <c r="AF1290"/>
      <c r="AG1290"/>
      <c r="AH1290"/>
      <c r="AI1290"/>
    </row>
    <row r="1291" spans="1:35" x14ac:dyDescent="0.25">
      <c r="A1291" t="s">
        <v>391</v>
      </c>
      <c r="B1291" t="s">
        <v>79</v>
      </c>
      <c r="C1291" t="s">
        <v>392</v>
      </c>
      <c r="D1291" t="s">
        <v>1450</v>
      </c>
      <c r="E1291">
        <v>2062572</v>
      </c>
      <c r="F1291" t="s">
        <v>262</v>
      </c>
      <c r="G1291" t="s">
        <v>29</v>
      </c>
      <c r="H1291" t="s">
        <v>182</v>
      </c>
      <c r="I1291" s="1">
        <v>45734</v>
      </c>
      <c r="J1291" s="1">
        <v>45894</v>
      </c>
      <c r="K1291" s="11">
        <f>+Excel_519CONDOR[[#This Row],[Fx.r]]</f>
        <v>45894</v>
      </c>
      <c r="L1291" s="1">
        <v>45806</v>
      </c>
      <c r="M1291" s="1"/>
      <c r="N1291" s="1">
        <v>45958</v>
      </c>
      <c r="O1291" s="1"/>
      <c r="P1291" s="1" t="s">
        <v>24</v>
      </c>
      <c r="Q1291" t="s">
        <v>24</v>
      </c>
      <c r="R1291" t="s">
        <v>25</v>
      </c>
      <c r="S1291" t="s">
        <v>3676</v>
      </c>
      <c r="T1291" s="5">
        <v>804.52998791635036</v>
      </c>
      <c r="U1291" s="5">
        <v>0</v>
      </c>
      <c r="V1291" s="5">
        <v>73.748497810024787</v>
      </c>
      <c r="W1291" s="5">
        <v>878.27848572637515</v>
      </c>
      <c r="X1291" s="6">
        <f>+Excel_519CONDOR[[#This Row],[Ptos.Total]]-Excel_519CONDOR[[#This Row],[Ptos.PO]]</f>
        <v>-1700.8161192736252</v>
      </c>
      <c r="Y1291" s="6">
        <v>2579.0946050000002</v>
      </c>
      <c r="Z1291" s="6">
        <v>2571.6025489999997</v>
      </c>
      <c r="AA1291" s="5">
        <f>+Excel_519CONDOR[[#This Row],[Ptos.Total]]-Excel_519CONDOR[[#This Row],[Ptos.Nilo]]</f>
        <v>-1693.3240632736247</v>
      </c>
      <c r="AB1291"/>
      <c r="AC1291"/>
      <c r="AD1291"/>
      <c r="AE1291"/>
      <c r="AF1291"/>
      <c r="AG1291"/>
      <c r="AH1291"/>
      <c r="AI1291"/>
    </row>
    <row r="1292" spans="1:35" x14ac:dyDescent="0.25">
      <c r="A1292" t="s">
        <v>391</v>
      </c>
      <c r="B1292" t="s">
        <v>79</v>
      </c>
      <c r="C1292" t="s">
        <v>392</v>
      </c>
      <c r="D1292" t="s">
        <v>1451</v>
      </c>
      <c r="E1292">
        <v>2062957</v>
      </c>
      <c r="F1292" t="s">
        <v>1452</v>
      </c>
      <c r="G1292" t="s">
        <v>36</v>
      </c>
      <c r="H1292" t="s">
        <v>37</v>
      </c>
      <c r="I1292" s="1">
        <v>45722</v>
      </c>
      <c r="J1292" s="1">
        <v>45839</v>
      </c>
      <c r="K1292" s="11">
        <f>+Excel_519CONDOR[[#This Row],[Fx.r]]</f>
        <v>45839</v>
      </c>
      <c r="M1292" s="1">
        <v>45940</v>
      </c>
      <c r="O1292" s="1"/>
      <c r="P1292" s="1" t="s">
        <v>24</v>
      </c>
      <c r="Q1292" t="s">
        <v>25</v>
      </c>
      <c r="R1292" t="s">
        <v>24</v>
      </c>
      <c r="S1292" t="s">
        <v>25</v>
      </c>
      <c r="T1292" s="5">
        <v>0</v>
      </c>
      <c r="U1292" s="5">
        <v>0</v>
      </c>
      <c r="V1292" s="5">
        <v>0</v>
      </c>
      <c r="W1292" s="5">
        <v>0</v>
      </c>
      <c r="X1292" s="6">
        <f>+Excel_519CONDOR[[#This Row],[Ptos.Total]]-Excel_519CONDOR[[#This Row],[Ptos.PO]]</f>
        <v>-47.165254999999995</v>
      </c>
      <c r="Y1292" s="6">
        <v>47.165254999999995</v>
      </c>
      <c r="Z1292" s="6">
        <v>46.500304999999997</v>
      </c>
      <c r="AA1292" s="5">
        <f>+Excel_519CONDOR[[#This Row],[Ptos.Total]]-Excel_519CONDOR[[#This Row],[Ptos.Nilo]]</f>
        <v>-46.500304999999997</v>
      </c>
      <c r="AB1292"/>
      <c r="AC1292"/>
      <c r="AD1292"/>
      <c r="AE1292"/>
      <c r="AF1292"/>
      <c r="AG1292"/>
      <c r="AH1292"/>
      <c r="AI1292"/>
    </row>
    <row r="1293" spans="1:35" x14ac:dyDescent="0.25">
      <c r="A1293" t="s">
        <v>391</v>
      </c>
      <c r="B1293" t="s">
        <v>79</v>
      </c>
      <c r="C1293" t="s">
        <v>392</v>
      </c>
      <c r="D1293" t="s">
        <v>1453</v>
      </c>
      <c r="E1293">
        <v>2062958</v>
      </c>
      <c r="F1293" t="s">
        <v>1454</v>
      </c>
      <c r="G1293" t="s">
        <v>70</v>
      </c>
      <c r="H1293" t="s">
        <v>71</v>
      </c>
      <c r="I1293" s="1"/>
      <c r="J1293" s="1"/>
      <c r="K1293" s="11">
        <f>+Excel_519CONDOR[[#This Row],[Fx.r]]</f>
        <v>0</v>
      </c>
      <c r="M1293" s="1"/>
      <c r="O1293" s="1"/>
      <c r="P1293" s="1" t="s">
        <v>24</v>
      </c>
      <c r="Q1293" t="s">
        <v>25</v>
      </c>
      <c r="R1293" t="s">
        <v>24</v>
      </c>
      <c r="S1293" t="s">
        <v>25</v>
      </c>
      <c r="T1293" s="5">
        <v>0</v>
      </c>
      <c r="U1293" s="5">
        <v>0</v>
      </c>
      <c r="V1293" s="5">
        <v>0</v>
      </c>
      <c r="W1293" s="5">
        <v>0</v>
      </c>
      <c r="X1293" s="6">
        <f>+Excel_519CONDOR[[#This Row],[Ptos.Total]]-Excel_519CONDOR[[#This Row],[Ptos.PO]]</f>
        <v>0</v>
      </c>
      <c r="Y1293" s="6">
        <v>0</v>
      </c>
      <c r="Z1293" s="6">
        <v>0</v>
      </c>
      <c r="AA1293" s="5">
        <f>+Excel_519CONDOR[[#This Row],[Ptos.Total]]-Excel_519CONDOR[[#This Row],[Ptos.Nilo]]</f>
        <v>0</v>
      </c>
      <c r="AB1293"/>
      <c r="AC1293"/>
      <c r="AD1293"/>
      <c r="AE1293"/>
      <c r="AF1293"/>
      <c r="AG1293"/>
      <c r="AH1293"/>
      <c r="AI1293"/>
    </row>
    <row r="1294" spans="1:35" x14ac:dyDescent="0.25">
      <c r="A1294" t="s">
        <v>391</v>
      </c>
      <c r="B1294" t="s">
        <v>79</v>
      </c>
      <c r="C1294" t="s">
        <v>392</v>
      </c>
      <c r="D1294" t="s">
        <v>1455</v>
      </c>
      <c r="E1294">
        <v>2062959</v>
      </c>
      <c r="F1294" t="s">
        <v>1454</v>
      </c>
      <c r="G1294" t="s">
        <v>70</v>
      </c>
      <c r="H1294" t="s">
        <v>71</v>
      </c>
      <c r="I1294" s="1"/>
      <c r="J1294" s="1"/>
      <c r="K1294" s="11">
        <f>+Excel_519CONDOR[[#This Row],[Fx.r]]</f>
        <v>0</v>
      </c>
      <c r="M1294" s="1"/>
      <c r="O1294" s="1"/>
      <c r="P1294" s="1" t="s">
        <v>24</v>
      </c>
      <c r="Q1294" t="s">
        <v>25</v>
      </c>
      <c r="R1294" t="s">
        <v>24</v>
      </c>
      <c r="S1294" t="s">
        <v>25</v>
      </c>
      <c r="T1294" s="5">
        <v>0</v>
      </c>
      <c r="U1294" s="5">
        <v>0</v>
      </c>
      <c r="V1294" s="5">
        <v>0</v>
      </c>
      <c r="W1294" s="5">
        <v>0</v>
      </c>
      <c r="X1294" s="6">
        <f>+Excel_519CONDOR[[#This Row],[Ptos.Total]]-Excel_519CONDOR[[#This Row],[Ptos.PO]]</f>
        <v>0</v>
      </c>
      <c r="Y1294" s="6">
        <v>0</v>
      </c>
      <c r="Z1294" s="6">
        <v>0</v>
      </c>
      <c r="AA1294" s="5">
        <f>+Excel_519CONDOR[[#This Row],[Ptos.Total]]-Excel_519CONDOR[[#This Row],[Ptos.Nilo]]</f>
        <v>0</v>
      </c>
      <c r="AB1294"/>
      <c r="AC1294"/>
      <c r="AD1294"/>
      <c r="AE1294"/>
      <c r="AF1294"/>
      <c r="AG1294"/>
      <c r="AH1294"/>
      <c r="AI1294"/>
    </row>
    <row r="1295" spans="1:35" x14ac:dyDescent="0.25">
      <c r="A1295" t="s">
        <v>391</v>
      </c>
      <c r="B1295" t="s">
        <v>436</v>
      </c>
      <c r="C1295" t="s">
        <v>392</v>
      </c>
      <c r="D1295" t="s">
        <v>1456</v>
      </c>
      <c r="E1295">
        <v>8428685</v>
      </c>
      <c r="F1295" t="s">
        <v>115</v>
      </c>
      <c r="G1295" t="s">
        <v>22</v>
      </c>
      <c r="H1295" t="s">
        <v>23</v>
      </c>
      <c r="I1295" s="1"/>
      <c r="J1295" s="1">
        <v>44943</v>
      </c>
      <c r="K1295" s="11">
        <f>+Excel_519CONDOR[[#This Row],[Fx.r]]</f>
        <v>44943</v>
      </c>
      <c r="L1295" s="1">
        <v>44944</v>
      </c>
      <c r="M1295" s="1"/>
      <c r="N1295" s="1">
        <v>44970</v>
      </c>
      <c r="O1295" s="1">
        <v>44985</v>
      </c>
      <c r="P1295" s="1" t="s">
        <v>24</v>
      </c>
      <c r="Q1295" t="s">
        <v>25</v>
      </c>
      <c r="R1295" t="s">
        <v>24</v>
      </c>
      <c r="S1295" t="s">
        <v>3631</v>
      </c>
      <c r="T1295" s="5">
        <v>83.470498979091644</v>
      </c>
      <c r="U1295" s="5">
        <v>0</v>
      </c>
      <c r="V1295" s="5">
        <v>6</v>
      </c>
      <c r="W1295" s="5">
        <v>89.470498979091644</v>
      </c>
      <c r="X1295" s="6">
        <f>+Excel_519CONDOR[[#This Row],[Ptos.Total]]-Excel_519CONDOR[[#This Row],[Ptos.PO]]</f>
        <v>-1.7266140209083574</v>
      </c>
      <c r="Y1295" s="6">
        <v>91.197113000000002</v>
      </c>
      <c r="Z1295" s="6">
        <v>91.197112999999987</v>
      </c>
      <c r="AA1295" s="5">
        <f>+Excel_519CONDOR[[#This Row],[Ptos.Total]]-Excel_519CONDOR[[#This Row],[Ptos.Nilo]]</f>
        <v>-1.7266140209083432</v>
      </c>
      <c r="AB1295"/>
      <c r="AC1295"/>
      <c r="AD1295"/>
      <c r="AE1295"/>
      <c r="AF1295"/>
      <c r="AG1295"/>
      <c r="AH1295"/>
      <c r="AI1295"/>
    </row>
    <row r="1296" spans="1:35" x14ac:dyDescent="0.25">
      <c r="A1296" t="s">
        <v>391</v>
      </c>
      <c r="B1296" t="s">
        <v>79</v>
      </c>
      <c r="C1296" t="s">
        <v>392</v>
      </c>
      <c r="D1296" t="s">
        <v>1457</v>
      </c>
      <c r="E1296">
        <v>2022256</v>
      </c>
      <c r="F1296" t="s">
        <v>1458</v>
      </c>
      <c r="G1296" t="s">
        <v>46</v>
      </c>
      <c r="H1296" t="s">
        <v>1356</v>
      </c>
      <c r="I1296" s="1">
        <v>44797</v>
      </c>
      <c r="J1296" s="1">
        <v>44946</v>
      </c>
      <c r="K1296" s="11">
        <f>+Excel_519CONDOR[[#This Row],[Fx.r]]</f>
        <v>44946</v>
      </c>
      <c r="L1296" s="1">
        <v>45607</v>
      </c>
      <c r="M1296" s="1"/>
      <c r="O1296" s="1"/>
      <c r="P1296" s="1" t="s">
        <v>24</v>
      </c>
      <c r="Q1296" t="s">
        <v>24</v>
      </c>
      <c r="R1296" t="s">
        <v>25</v>
      </c>
      <c r="S1296" t="s">
        <v>3678</v>
      </c>
      <c r="T1296" s="5">
        <v>453.53999719023705</v>
      </c>
      <c r="U1296" s="5">
        <v>0</v>
      </c>
      <c r="V1296" s="5">
        <v>45.733098350768557</v>
      </c>
      <c r="W1296" s="5">
        <v>499.2730955410056</v>
      </c>
      <c r="X1296" s="6">
        <f>+Excel_519CONDOR[[#This Row],[Ptos.Total]]-Excel_519CONDOR[[#This Row],[Ptos.PO]]</f>
        <v>367.89709554100563</v>
      </c>
      <c r="Y1296" s="6">
        <v>131.37599999999998</v>
      </c>
      <c r="Z1296" s="6">
        <v>0</v>
      </c>
      <c r="AA1296" s="5">
        <f>+Excel_519CONDOR[[#This Row],[Ptos.Total]]-Excel_519CONDOR[[#This Row],[Ptos.Nilo]]</f>
        <v>499.2730955410056</v>
      </c>
      <c r="AB1296"/>
      <c r="AC1296"/>
      <c r="AD1296"/>
      <c r="AE1296"/>
      <c r="AF1296"/>
      <c r="AG1296"/>
      <c r="AH1296"/>
      <c r="AI1296"/>
    </row>
    <row r="1297" spans="1:35" x14ac:dyDescent="0.25">
      <c r="A1297" t="s">
        <v>391</v>
      </c>
      <c r="B1297" t="s">
        <v>79</v>
      </c>
      <c r="C1297" t="s">
        <v>392</v>
      </c>
      <c r="D1297" t="s">
        <v>1459</v>
      </c>
      <c r="E1297">
        <v>2063608</v>
      </c>
      <c r="F1297" t="s">
        <v>121</v>
      </c>
      <c r="G1297" t="s">
        <v>22</v>
      </c>
      <c r="H1297" t="s">
        <v>23</v>
      </c>
      <c r="I1297" s="1">
        <v>44943</v>
      </c>
      <c r="J1297" s="1">
        <v>45091</v>
      </c>
      <c r="K1297" s="11">
        <f>+Excel_519CONDOR[[#This Row],[Fx.r]]</f>
        <v>45091</v>
      </c>
      <c r="L1297" s="1">
        <v>45097</v>
      </c>
      <c r="M1297" s="1"/>
      <c r="N1297" s="1">
        <v>45348</v>
      </c>
      <c r="O1297" s="1">
        <v>45350</v>
      </c>
      <c r="P1297" s="1" t="s">
        <v>24</v>
      </c>
      <c r="Q1297" t="s">
        <v>24</v>
      </c>
      <c r="R1297" t="s">
        <v>25</v>
      </c>
      <c r="S1297" t="s">
        <v>3641</v>
      </c>
      <c r="T1297" s="5">
        <v>91.180000469088554</v>
      </c>
      <c r="U1297" s="5">
        <v>38.69999885559082</v>
      </c>
      <c r="V1297" s="5">
        <v>16.281699856332693</v>
      </c>
      <c r="W1297" s="5">
        <v>146.16169918101207</v>
      </c>
      <c r="X1297" s="6">
        <f>+Excel_519CONDOR[[#This Row],[Ptos.Total]]-Excel_519CONDOR[[#This Row],[Ptos.PO]]</f>
        <v>4.4014311810120432</v>
      </c>
      <c r="Y1297" s="6">
        <v>141.76026800000002</v>
      </c>
      <c r="Z1297" s="6">
        <v>141.76026800000002</v>
      </c>
      <c r="AA1297" s="5">
        <f>+Excel_519CONDOR[[#This Row],[Ptos.Total]]-Excel_519CONDOR[[#This Row],[Ptos.Nilo]]</f>
        <v>4.4014311810120432</v>
      </c>
      <c r="AB1297"/>
      <c r="AC1297"/>
      <c r="AD1297"/>
      <c r="AE1297"/>
      <c r="AF1297"/>
      <c r="AG1297"/>
      <c r="AH1297"/>
      <c r="AI1297"/>
    </row>
    <row r="1298" spans="1:35" x14ac:dyDescent="0.25">
      <c r="A1298" t="s">
        <v>391</v>
      </c>
      <c r="B1298" t="s">
        <v>79</v>
      </c>
      <c r="C1298" t="s">
        <v>392</v>
      </c>
      <c r="D1298" t="s">
        <v>1460</v>
      </c>
      <c r="E1298">
        <v>2063611</v>
      </c>
      <c r="F1298" t="s">
        <v>121</v>
      </c>
      <c r="G1298" t="s">
        <v>22</v>
      </c>
      <c r="H1298" t="s">
        <v>23</v>
      </c>
      <c r="I1298" s="1">
        <v>44943</v>
      </c>
      <c r="J1298" s="1">
        <v>45063</v>
      </c>
      <c r="K1298" s="11">
        <f>+Excel_519CONDOR[[#This Row],[Fx.r]]</f>
        <v>45063</v>
      </c>
      <c r="L1298" s="1">
        <v>45071</v>
      </c>
      <c r="M1298" s="1"/>
      <c r="N1298" s="1">
        <v>45116</v>
      </c>
      <c r="O1298" s="1">
        <v>45145</v>
      </c>
      <c r="P1298" s="1" t="s">
        <v>24</v>
      </c>
      <c r="Q1298" t="s">
        <v>24</v>
      </c>
      <c r="R1298" t="s">
        <v>25</v>
      </c>
      <c r="S1298" t="s">
        <v>3632</v>
      </c>
      <c r="T1298" s="5">
        <v>10.800000119954348</v>
      </c>
      <c r="U1298" s="5">
        <v>0</v>
      </c>
      <c r="V1298" s="5">
        <v>10.577400133369864</v>
      </c>
      <c r="W1298" s="5">
        <v>21.377400253324211</v>
      </c>
      <c r="X1298" s="6">
        <f>+Excel_519CONDOR[[#This Row],[Ptos.Total]]-Excel_519CONDOR[[#This Row],[Ptos.PO]]</f>
        <v>-4.8601407466757927</v>
      </c>
      <c r="Y1298" s="6">
        <v>26.237541000000004</v>
      </c>
      <c r="Z1298" s="6">
        <v>26.237541</v>
      </c>
      <c r="AA1298" s="5">
        <f>+Excel_519CONDOR[[#This Row],[Ptos.Total]]-Excel_519CONDOR[[#This Row],[Ptos.Nilo]]</f>
        <v>-4.8601407466757891</v>
      </c>
      <c r="AB1298"/>
      <c r="AC1298"/>
      <c r="AD1298"/>
      <c r="AE1298"/>
      <c r="AF1298"/>
      <c r="AG1298"/>
      <c r="AH1298"/>
      <c r="AI1298"/>
    </row>
    <row r="1299" spans="1:35" x14ac:dyDescent="0.25">
      <c r="A1299" t="s">
        <v>391</v>
      </c>
      <c r="B1299" t="s">
        <v>79</v>
      </c>
      <c r="C1299" t="s">
        <v>392</v>
      </c>
      <c r="D1299" t="s">
        <v>1461</v>
      </c>
      <c r="E1299">
        <v>2063612</v>
      </c>
      <c r="F1299" t="s">
        <v>732</v>
      </c>
      <c r="G1299" t="s">
        <v>70</v>
      </c>
      <c r="H1299" t="s">
        <v>71</v>
      </c>
      <c r="I1299" s="1">
        <v>45044</v>
      </c>
      <c r="J1299" s="1">
        <v>45131</v>
      </c>
      <c r="K1299" s="11">
        <f>+Excel_519CONDOR[[#This Row],[Fx.r]]</f>
        <v>45131</v>
      </c>
      <c r="M1299" s="1"/>
      <c r="N1299" s="1">
        <v>45334</v>
      </c>
      <c r="O1299" s="1">
        <v>45425</v>
      </c>
      <c r="P1299" s="1" t="s">
        <v>24</v>
      </c>
      <c r="Q1299" t="s">
        <v>25</v>
      </c>
      <c r="R1299" t="s">
        <v>24</v>
      </c>
      <c r="S1299" t="s">
        <v>25</v>
      </c>
      <c r="T1299" s="5">
        <v>0</v>
      </c>
      <c r="U1299" s="5">
        <v>0</v>
      </c>
      <c r="V1299" s="5">
        <v>0</v>
      </c>
      <c r="W1299" s="5">
        <v>0</v>
      </c>
      <c r="X1299" s="6">
        <f>+Excel_519CONDOR[[#This Row],[Ptos.Total]]-Excel_519CONDOR[[#This Row],[Ptos.PO]]</f>
        <v>-42.213769999999997</v>
      </c>
      <c r="Y1299" s="6">
        <v>42.213769999999997</v>
      </c>
      <c r="Z1299" s="6">
        <v>27.090739999999997</v>
      </c>
      <c r="AA1299" s="5">
        <f>+Excel_519CONDOR[[#This Row],[Ptos.Total]]-Excel_519CONDOR[[#This Row],[Ptos.Nilo]]</f>
        <v>-27.090739999999997</v>
      </c>
      <c r="AB1299"/>
      <c r="AC1299"/>
      <c r="AD1299"/>
      <c r="AE1299"/>
      <c r="AF1299"/>
      <c r="AG1299"/>
      <c r="AH1299"/>
      <c r="AI1299"/>
    </row>
    <row r="1300" spans="1:35" x14ac:dyDescent="0.25">
      <c r="A1300" t="s">
        <v>391</v>
      </c>
      <c r="B1300" t="s">
        <v>79</v>
      </c>
      <c r="C1300" t="s">
        <v>392</v>
      </c>
      <c r="D1300" t="s">
        <v>1462</v>
      </c>
      <c r="E1300">
        <v>2063613</v>
      </c>
      <c r="F1300" t="s">
        <v>121</v>
      </c>
      <c r="G1300" t="s">
        <v>22</v>
      </c>
      <c r="H1300" t="s">
        <v>23</v>
      </c>
      <c r="I1300" s="1">
        <v>44943</v>
      </c>
      <c r="J1300" s="1">
        <v>45037</v>
      </c>
      <c r="K1300" s="11">
        <f>+Excel_519CONDOR[[#This Row],[Fx.r]]</f>
        <v>45037</v>
      </c>
      <c r="L1300" s="1">
        <v>45065</v>
      </c>
      <c r="M1300" s="1"/>
      <c r="N1300" s="1">
        <v>45120</v>
      </c>
      <c r="O1300" s="1">
        <v>45145</v>
      </c>
      <c r="P1300" s="1" t="s">
        <v>24</v>
      </c>
      <c r="Q1300" t="s">
        <v>24</v>
      </c>
      <c r="R1300" t="s">
        <v>25</v>
      </c>
      <c r="S1300" t="s">
        <v>3632</v>
      </c>
      <c r="T1300" s="5">
        <v>29.720000434666872</v>
      </c>
      <c r="U1300" s="5">
        <v>0</v>
      </c>
      <c r="V1300" s="5">
        <v>11.919300108716637</v>
      </c>
      <c r="W1300" s="5">
        <v>41.639300543383513</v>
      </c>
      <c r="X1300" s="6">
        <f>+Excel_519CONDOR[[#This Row],[Ptos.Total]]-Excel_519CONDOR[[#This Row],[Ptos.PO]]</f>
        <v>-13.449032456616486</v>
      </c>
      <c r="Y1300" s="6">
        <v>55.088332999999999</v>
      </c>
      <c r="Z1300" s="6">
        <v>55.088333000000006</v>
      </c>
      <c r="AA1300" s="5">
        <f>+Excel_519CONDOR[[#This Row],[Ptos.Total]]-Excel_519CONDOR[[#This Row],[Ptos.Nilo]]</f>
        <v>-13.449032456616493</v>
      </c>
      <c r="AB1300"/>
      <c r="AC1300"/>
      <c r="AD1300"/>
      <c r="AE1300"/>
      <c r="AF1300"/>
      <c r="AG1300"/>
      <c r="AH1300"/>
      <c r="AI1300"/>
    </row>
    <row r="1301" spans="1:35" x14ac:dyDescent="0.25">
      <c r="A1301" t="s">
        <v>391</v>
      </c>
      <c r="B1301" t="s">
        <v>79</v>
      </c>
      <c r="C1301" t="s">
        <v>392</v>
      </c>
      <c r="D1301" t="s">
        <v>1463</v>
      </c>
      <c r="E1301">
        <v>2063615</v>
      </c>
      <c r="F1301" t="s">
        <v>121</v>
      </c>
      <c r="G1301" t="s">
        <v>22</v>
      </c>
      <c r="H1301" t="s">
        <v>23</v>
      </c>
      <c r="I1301" s="1">
        <v>44943</v>
      </c>
      <c r="J1301" s="1">
        <v>45048</v>
      </c>
      <c r="K1301" s="11">
        <f>+Excel_519CONDOR[[#This Row],[Fx.r]]</f>
        <v>45048</v>
      </c>
      <c r="L1301" s="1">
        <v>45065</v>
      </c>
      <c r="M1301" s="1"/>
      <c r="N1301" s="1">
        <v>45085</v>
      </c>
      <c r="O1301" s="1">
        <v>45125</v>
      </c>
      <c r="P1301" s="1" t="s">
        <v>24</v>
      </c>
      <c r="Q1301" t="s">
        <v>24</v>
      </c>
      <c r="R1301" t="s">
        <v>25</v>
      </c>
      <c r="S1301" t="s">
        <v>3632</v>
      </c>
      <c r="T1301" s="5">
        <v>36.570000439882278</v>
      </c>
      <c r="U1301" s="5">
        <v>0</v>
      </c>
      <c r="V1301" s="5">
        <v>12.425400198875366</v>
      </c>
      <c r="W1301" s="5">
        <v>48.995400638757644</v>
      </c>
      <c r="X1301" s="6">
        <f>+Excel_519CONDOR[[#This Row],[Ptos.Total]]-Excel_519CONDOR[[#This Row],[Ptos.PO]]</f>
        <v>-33.189428361242349</v>
      </c>
      <c r="Y1301" s="6">
        <v>82.184828999999993</v>
      </c>
      <c r="Z1301" s="6">
        <v>82.184828999999993</v>
      </c>
      <c r="AA1301" s="5">
        <f>+Excel_519CONDOR[[#This Row],[Ptos.Total]]-Excel_519CONDOR[[#This Row],[Ptos.Nilo]]</f>
        <v>-33.189428361242349</v>
      </c>
      <c r="AB1301"/>
      <c r="AC1301"/>
      <c r="AD1301"/>
      <c r="AE1301"/>
      <c r="AF1301"/>
      <c r="AG1301"/>
      <c r="AH1301"/>
      <c r="AI1301"/>
    </row>
    <row r="1302" spans="1:35" x14ac:dyDescent="0.25">
      <c r="A1302" t="s">
        <v>391</v>
      </c>
      <c r="B1302" t="s">
        <v>79</v>
      </c>
      <c r="C1302" t="s">
        <v>392</v>
      </c>
      <c r="D1302" t="s">
        <v>1464</v>
      </c>
      <c r="E1302">
        <v>2063617</v>
      </c>
      <c r="F1302" t="s">
        <v>121</v>
      </c>
      <c r="G1302" t="s">
        <v>22</v>
      </c>
      <c r="H1302" t="s">
        <v>23</v>
      </c>
      <c r="I1302" s="1">
        <v>44943</v>
      </c>
      <c r="J1302" s="1">
        <v>45037</v>
      </c>
      <c r="K1302" s="11">
        <f>+Excel_519CONDOR[[#This Row],[Fx.r]]</f>
        <v>45037</v>
      </c>
      <c r="L1302" s="1">
        <v>45071</v>
      </c>
      <c r="M1302" s="1"/>
      <c r="N1302" s="1">
        <v>45077</v>
      </c>
      <c r="O1302" s="1">
        <v>45107</v>
      </c>
      <c r="P1302" s="1" t="s">
        <v>24</v>
      </c>
      <c r="Q1302" t="s">
        <v>24</v>
      </c>
      <c r="R1302" t="s">
        <v>25</v>
      </c>
      <c r="S1302" t="s">
        <v>3632</v>
      </c>
      <c r="T1302" s="5">
        <v>63.750000968575478</v>
      </c>
      <c r="U1302" s="5">
        <v>0</v>
      </c>
      <c r="V1302" s="5">
        <v>14.343400262816246</v>
      </c>
      <c r="W1302" s="5">
        <v>78.093401231391724</v>
      </c>
      <c r="X1302" s="6">
        <f>+Excel_519CONDOR[[#This Row],[Ptos.Total]]-Excel_519CONDOR[[#This Row],[Ptos.PO]]</f>
        <v>-41.858116768608298</v>
      </c>
      <c r="Y1302" s="6">
        <v>119.95151800000002</v>
      </c>
      <c r="Z1302" s="6">
        <v>120.1623</v>
      </c>
      <c r="AA1302" s="5">
        <f>+Excel_519CONDOR[[#This Row],[Ptos.Total]]-Excel_519CONDOR[[#This Row],[Ptos.Nilo]]</f>
        <v>-42.068898768608278</v>
      </c>
      <c r="AB1302"/>
      <c r="AC1302"/>
      <c r="AD1302"/>
      <c r="AE1302"/>
      <c r="AF1302"/>
      <c r="AG1302"/>
      <c r="AH1302"/>
      <c r="AI1302"/>
    </row>
    <row r="1303" spans="1:35" x14ac:dyDescent="0.25">
      <c r="A1303" t="s">
        <v>391</v>
      </c>
      <c r="B1303" t="s">
        <v>79</v>
      </c>
      <c r="C1303" t="s">
        <v>392</v>
      </c>
      <c r="D1303" t="s">
        <v>1465</v>
      </c>
      <c r="E1303">
        <v>2063619</v>
      </c>
      <c r="F1303" t="s">
        <v>121</v>
      </c>
      <c r="G1303" t="s">
        <v>22</v>
      </c>
      <c r="H1303" t="s">
        <v>23</v>
      </c>
      <c r="I1303" s="1">
        <v>45044</v>
      </c>
      <c r="J1303" s="1">
        <v>45048</v>
      </c>
      <c r="K1303" s="11">
        <f>+Excel_519CONDOR[[#This Row],[Fx.r]]</f>
        <v>45048</v>
      </c>
      <c r="L1303" s="1">
        <v>45083</v>
      </c>
      <c r="M1303" s="1"/>
      <c r="N1303" s="1">
        <v>45120</v>
      </c>
      <c r="O1303" s="1">
        <v>45145</v>
      </c>
      <c r="P1303" s="1" t="s">
        <v>24</v>
      </c>
      <c r="Q1303" t="s">
        <v>24</v>
      </c>
      <c r="R1303" t="s">
        <v>25</v>
      </c>
      <c r="S1303" t="s">
        <v>3632</v>
      </c>
      <c r="T1303" s="5">
        <v>96.170000329613686</v>
      </c>
      <c r="U1303" s="5">
        <v>0</v>
      </c>
      <c r="V1303" s="5">
        <v>16.645000019110739</v>
      </c>
      <c r="W1303" s="5">
        <v>112.81500034872442</v>
      </c>
      <c r="X1303" s="6">
        <f>+Excel_519CONDOR[[#This Row],[Ptos.Total]]-Excel_519CONDOR[[#This Row],[Ptos.PO]]</f>
        <v>-96.34770265127554</v>
      </c>
      <c r="Y1303" s="6">
        <v>209.16270299999996</v>
      </c>
      <c r="Z1303" s="6">
        <v>209.16270299999999</v>
      </c>
      <c r="AA1303" s="5">
        <f>+Excel_519CONDOR[[#This Row],[Ptos.Total]]-Excel_519CONDOR[[#This Row],[Ptos.Nilo]]</f>
        <v>-96.347702651275569</v>
      </c>
      <c r="AB1303"/>
      <c r="AC1303"/>
      <c r="AD1303"/>
      <c r="AE1303"/>
      <c r="AF1303"/>
      <c r="AG1303"/>
      <c r="AH1303"/>
      <c r="AI1303"/>
    </row>
    <row r="1304" spans="1:35" x14ac:dyDescent="0.25">
      <c r="A1304" t="s">
        <v>391</v>
      </c>
      <c r="B1304" t="s">
        <v>79</v>
      </c>
      <c r="C1304" t="s">
        <v>392</v>
      </c>
      <c r="D1304" t="s">
        <v>1466</v>
      </c>
      <c r="E1304">
        <v>2063620</v>
      </c>
      <c r="F1304" t="s">
        <v>121</v>
      </c>
      <c r="G1304" t="s">
        <v>22</v>
      </c>
      <c r="H1304" t="s">
        <v>23</v>
      </c>
      <c r="I1304" s="1">
        <v>45044</v>
      </c>
      <c r="J1304" s="1">
        <v>45050</v>
      </c>
      <c r="K1304" s="11">
        <f>+Excel_519CONDOR[[#This Row],[Fx.r]]</f>
        <v>45050</v>
      </c>
      <c r="L1304" s="1">
        <v>45068</v>
      </c>
      <c r="M1304" s="1"/>
      <c r="N1304" s="1">
        <v>45139</v>
      </c>
      <c r="O1304" s="1">
        <v>45175</v>
      </c>
      <c r="P1304" s="1" t="s">
        <v>24</v>
      </c>
      <c r="Q1304" t="s">
        <v>24</v>
      </c>
      <c r="R1304" t="s">
        <v>25</v>
      </c>
      <c r="S1304" t="s">
        <v>3632</v>
      </c>
      <c r="T1304" s="5">
        <v>100.43000107258558</v>
      </c>
      <c r="U1304" s="5">
        <v>0</v>
      </c>
      <c r="V1304" s="5">
        <v>16.933400204925235</v>
      </c>
      <c r="W1304" s="5">
        <v>117.36340127751082</v>
      </c>
      <c r="X1304" s="6">
        <f>+Excel_519CONDOR[[#This Row],[Ptos.Total]]-Excel_519CONDOR[[#This Row],[Ptos.PO]]</f>
        <v>-19.0444627224892</v>
      </c>
      <c r="Y1304" s="6">
        <v>136.40786400000002</v>
      </c>
      <c r="Z1304" s="6">
        <v>136.40786400000002</v>
      </c>
      <c r="AA1304" s="5">
        <f>+Excel_519CONDOR[[#This Row],[Ptos.Total]]-Excel_519CONDOR[[#This Row],[Ptos.Nilo]]</f>
        <v>-19.0444627224892</v>
      </c>
      <c r="AB1304"/>
      <c r="AC1304"/>
      <c r="AD1304"/>
      <c r="AE1304"/>
      <c r="AF1304"/>
      <c r="AG1304"/>
      <c r="AH1304"/>
      <c r="AI1304"/>
    </row>
    <row r="1305" spans="1:35" x14ac:dyDescent="0.25">
      <c r="A1305" t="s">
        <v>391</v>
      </c>
      <c r="B1305" t="s">
        <v>79</v>
      </c>
      <c r="C1305" t="s">
        <v>392</v>
      </c>
      <c r="D1305" t="s">
        <v>1467</v>
      </c>
      <c r="E1305">
        <v>2063622</v>
      </c>
      <c r="F1305" t="s">
        <v>121</v>
      </c>
      <c r="G1305" t="s">
        <v>22</v>
      </c>
      <c r="H1305" t="s">
        <v>23</v>
      </c>
      <c r="I1305" s="1">
        <v>45044</v>
      </c>
      <c r="J1305" s="1">
        <v>45050</v>
      </c>
      <c r="K1305" s="11">
        <f>+Excel_519CONDOR[[#This Row],[Fx.r]]</f>
        <v>45050</v>
      </c>
      <c r="L1305" s="1">
        <v>45083</v>
      </c>
      <c r="M1305" s="1"/>
      <c r="N1305" s="1">
        <v>45139</v>
      </c>
      <c r="O1305" s="1">
        <v>45152</v>
      </c>
      <c r="P1305" s="1" t="s">
        <v>24</v>
      </c>
      <c r="Q1305" t="s">
        <v>24</v>
      </c>
      <c r="R1305" t="s">
        <v>25</v>
      </c>
      <c r="S1305" t="s">
        <v>3632</v>
      </c>
      <c r="T1305" s="5">
        <v>14.150000307708979</v>
      </c>
      <c r="U1305" s="5">
        <v>0</v>
      </c>
      <c r="V1305" s="5">
        <v>10.809100157564133</v>
      </c>
      <c r="W1305" s="5">
        <v>24.95910046527311</v>
      </c>
      <c r="X1305" s="6">
        <f>+Excel_519CONDOR[[#This Row],[Ptos.Total]]-Excel_519CONDOR[[#This Row],[Ptos.PO]]</f>
        <v>8.5020114652731067</v>
      </c>
      <c r="Y1305" s="6">
        <v>16.457089000000003</v>
      </c>
      <c r="Z1305" s="6">
        <v>16.457089</v>
      </c>
      <c r="AA1305" s="5">
        <f>+Excel_519CONDOR[[#This Row],[Ptos.Total]]-Excel_519CONDOR[[#This Row],[Ptos.Nilo]]</f>
        <v>8.5020114652731102</v>
      </c>
      <c r="AB1305"/>
      <c r="AC1305"/>
      <c r="AD1305"/>
      <c r="AE1305"/>
      <c r="AF1305"/>
      <c r="AG1305"/>
      <c r="AH1305"/>
      <c r="AI1305"/>
    </row>
    <row r="1306" spans="1:35" x14ac:dyDescent="0.25">
      <c r="A1306" t="s">
        <v>391</v>
      </c>
      <c r="B1306" t="s">
        <v>79</v>
      </c>
      <c r="C1306" t="s">
        <v>392</v>
      </c>
      <c r="D1306" t="s">
        <v>1468</v>
      </c>
      <c r="E1306">
        <v>2063624</v>
      </c>
      <c r="F1306" t="s">
        <v>739</v>
      </c>
      <c r="G1306" t="s">
        <v>70</v>
      </c>
      <c r="H1306" t="s">
        <v>71</v>
      </c>
      <c r="I1306" s="1">
        <v>44943</v>
      </c>
      <c r="J1306" s="1">
        <v>45097</v>
      </c>
      <c r="K1306" s="11">
        <f>+Excel_519CONDOR[[#This Row],[Fx.r]]</f>
        <v>45097</v>
      </c>
      <c r="L1306" s="1">
        <v>45105</v>
      </c>
      <c r="M1306" s="1"/>
      <c r="N1306" s="1">
        <v>45133</v>
      </c>
      <c r="O1306" s="1">
        <v>45203</v>
      </c>
      <c r="P1306" s="1" t="s">
        <v>24</v>
      </c>
      <c r="Q1306" t="s">
        <v>24</v>
      </c>
      <c r="R1306" t="s">
        <v>25</v>
      </c>
      <c r="S1306" t="s">
        <v>3641</v>
      </c>
      <c r="T1306" s="5">
        <v>18.530000202357769</v>
      </c>
      <c r="U1306" s="5">
        <v>19.34999942779541</v>
      </c>
      <c r="V1306" s="5">
        <v>11.148600109921396</v>
      </c>
      <c r="W1306" s="5">
        <v>49.028599740074576</v>
      </c>
      <c r="X1306" s="6">
        <f>+Excel_519CONDOR[[#This Row],[Ptos.Total]]-Excel_519CONDOR[[#This Row],[Ptos.PO]]</f>
        <v>49.028599740074576</v>
      </c>
      <c r="Y1306" s="6">
        <v>0</v>
      </c>
      <c r="Z1306" s="6">
        <v>0</v>
      </c>
      <c r="AA1306" s="5">
        <f>+Excel_519CONDOR[[#This Row],[Ptos.Total]]-Excel_519CONDOR[[#This Row],[Ptos.Nilo]]</f>
        <v>49.028599740074576</v>
      </c>
      <c r="AB1306"/>
      <c r="AC1306"/>
      <c r="AD1306"/>
      <c r="AE1306"/>
      <c r="AF1306"/>
      <c r="AG1306"/>
      <c r="AH1306"/>
      <c r="AI1306"/>
    </row>
    <row r="1307" spans="1:35" x14ac:dyDescent="0.25">
      <c r="A1307" t="s">
        <v>391</v>
      </c>
      <c r="B1307" t="s">
        <v>79</v>
      </c>
      <c r="C1307" t="s">
        <v>392</v>
      </c>
      <c r="D1307" t="s">
        <v>1469</v>
      </c>
      <c r="E1307">
        <v>2063631</v>
      </c>
      <c r="F1307" t="s">
        <v>739</v>
      </c>
      <c r="G1307" t="s">
        <v>70</v>
      </c>
      <c r="H1307" t="s">
        <v>71</v>
      </c>
      <c r="I1307" s="1">
        <v>45021</v>
      </c>
      <c r="J1307" s="1">
        <v>45105</v>
      </c>
      <c r="K1307" s="11">
        <f>+Excel_519CONDOR[[#This Row],[Fx.r]]</f>
        <v>45105</v>
      </c>
      <c r="L1307" s="1">
        <v>45112</v>
      </c>
      <c r="M1307" s="1"/>
      <c r="N1307" s="1">
        <v>45133</v>
      </c>
      <c r="O1307" s="1">
        <v>45203</v>
      </c>
      <c r="P1307" s="1" t="s">
        <v>25</v>
      </c>
      <c r="Q1307" t="s">
        <v>24</v>
      </c>
      <c r="R1307" t="s">
        <v>25</v>
      </c>
      <c r="S1307" t="s">
        <v>3641</v>
      </c>
      <c r="T1307" s="5">
        <v>45.370001081377268</v>
      </c>
      <c r="U1307" s="5">
        <v>15.479999542236328</v>
      </c>
      <c r="V1307" s="5">
        <v>12.995900025906415</v>
      </c>
      <c r="W1307" s="5">
        <v>73.845900649520019</v>
      </c>
      <c r="X1307" s="6">
        <f>+Excel_519CONDOR[[#This Row],[Ptos.Total]]-Excel_519CONDOR[[#This Row],[Ptos.PO]]</f>
        <v>73.845900649520019</v>
      </c>
      <c r="Y1307" s="6">
        <v>0</v>
      </c>
      <c r="Z1307" s="6">
        <v>0</v>
      </c>
      <c r="AA1307" s="5">
        <f>+Excel_519CONDOR[[#This Row],[Ptos.Total]]-Excel_519CONDOR[[#This Row],[Ptos.Nilo]]</f>
        <v>73.845900649520019</v>
      </c>
      <c r="AB1307"/>
      <c r="AC1307"/>
      <c r="AD1307"/>
      <c r="AE1307"/>
      <c r="AF1307"/>
      <c r="AG1307"/>
      <c r="AH1307"/>
      <c r="AI1307"/>
    </row>
    <row r="1308" spans="1:35" x14ac:dyDescent="0.25">
      <c r="A1308" t="s">
        <v>391</v>
      </c>
      <c r="B1308" t="s">
        <v>79</v>
      </c>
      <c r="C1308" t="s">
        <v>392</v>
      </c>
      <c r="D1308" t="s">
        <v>1470</v>
      </c>
      <c r="E1308">
        <v>2063635</v>
      </c>
      <c r="F1308" t="s">
        <v>739</v>
      </c>
      <c r="G1308" t="s">
        <v>70</v>
      </c>
      <c r="H1308" t="s">
        <v>71</v>
      </c>
      <c r="I1308" s="1">
        <v>44943</v>
      </c>
      <c r="J1308" s="1">
        <v>45097</v>
      </c>
      <c r="K1308" s="11">
        <f>+Excel_519CONDOR[[#This Row],[Fx.r]]</f>
        <v>45097</v>
      </c>
      <c r="L1308" s="1">
        <v>45105</v>
      </c>
      <c r="M1308" s="1"/>
      <c r="N1308" s="1">
        <v>45133</v>
      </c>
      <c r="O1308" s="1">
        <v>45203</v>
      </c>
      <c r="P1308" s="1" t="s">
        <v>24</v>
      </c>
      <c r="Q1308" t="s">
        <v>24</v>
      </c>
      <c r="R1308" t="s">
        <v>25</v>
      </c>
      <c r="S1308" t="s">
        <v>3641</v>
      </c>
      <c r="T1308" s="5">
        <v>14.470000185072422</v>
      </c>
      <c r="U1308" s="5">
        <v>3.869999885559082</v>
      </c>
      <c r="V1308" s="5">
        <v>10.946300157167762</v>
      </c>
      <c r="W1308" s="5">
        <v>29.286300227799266</v>
      </c>
      <c r="X1308" s="6">
        <f>+Excel_519CONDOR[[#This Row],[Ptos.Total]]-Excel_519CONDOR[[#This Row],[Ptos.PO]]</f>
        <v>28.074300227799267</v>
      </c>
      <c r="Y1308" s="6">
        <v>1.212</v>
      </c>
      <c r="Z1308" s="6">
        <v>1.212</v>
      </c>
      <c r="AA1308" s="5">
        <f>+Excel_519CONDOR[[#This Row],[Ptos.Total]]-Excel_519CONDOR[[#This Row],[Ptos.Nilo]]</f>
        <v>28.074300227799267</v>
      </c>
      <c r="AB1308"/>
      <c r="AC1308"/>
      <c r="AD1308"/>
      <c r="AE1308"/>
      <c r="AF1308"/>
      <c r="AG1308"/>
      <c r="AH1308"/>
      <c r="AI1308"/>
    </row>
    <row r="1309" spans="1:35" x14ac:dyDescent="0.25">
      <c r="A1309" t="s">
        <v>391</v>
      </c>
      <c r="B1309" t="s">
        <v>79</v>
      </c>
      <c r="C1309" t="s">
        <v>392</v>
      </c>
      <c r="D1309" t="s">
        <v>1471</v>
      </c>
      <c r="E1309">
        <v>8424445</v>
      </c>
      <c r="F1309" t="s">
        <v>470</v>
      </c>
      <c r="G1309" t="s">
        <v>22</v>
      </c>
      <c r="H1309" t="s">
        <v>23</v>
      </c>
      <c r="I1309" s="1"/>
      <c r="J1309" s="1">
        <v>44943</v>
      </c>
      <c r="K1309" s="11">
        <f>+Excel_519CONDOR[[#This Row],[Fx.r]]</f>
        <v>44943</v>
      </c>
      <c r="L1309" s="1">
        <v>45208</v>
      </c>
      <c r="M1309" s="1"/>
      <c r="N1309" s="1">
        <v>45471</v>
      </c>
      <c r="O1309" s="1">
        <v>45498</v>
      </c>
      <c r="P1309" s="1" t="s">
        <v>24</v>
      </c>
      <c r="Q1309" t="s">
        <v>24</v>
      </c>
      <c r="R1309" t="s">
        <v>25</v>
      </c>
      <c r="S1309" t="s">
        <v>3631</v>
      </c>
      <c r="T1309" s="5">
        <v>2747.9912317246199</v>
      </c>
      <c r="U1309" s="5">
        <v>0</v>
      </c>
      <c r="V1309" s="5">
        <v>301.48704474167653</v>
      </c>
      <c r="W1309" s="5">
        <v>3049.4782764662964</v>
      </c>
      <c r="X1309" s="6">
        <f>+Excel_519CONDOR[[#This Row],[Ptos.Total]]-Excel_519CONDOR[[#This Row],[Ptos.PO]]</f>
        <v>-2574.2317959337038</v>
      </c>
      <c r="Y1309" s="6">
        <v>5623.7100724000002</v>
      </c>
      <c r="Z1309" s="6">
        <v>5623.6869840000008</v>
      </c>
      <c r="AA1309" s="5">
        <f>+Excel_519CONDOR[[#This Row],[Ptos.Total]]-Excel_519CONDOR[[#This Row],[Ptos.Nilo]]</f>
        <v>-2574.2087075337045</v>
      </c>
      <c r="AB1309"/>
      <c r="AC1309"/>
      <c r="AD1309"/>
      <c r="AE1309"/>
      <c r="AF1309"/>
      <c r="AG1309"/>
      <c r="AH1309"/>
      <c r="AI1309"/>
    </row>
    <row r="1310" spans="1:35" x14ac:dyDescent="0.25">
      <c r="A1310" t="s">
        <v>391</v>
      </c>
      <c r="B1310" t="s">
        <v>436</v>
      </c>
      <c r="C1310" t="s">
        <v>392</v>
      </c>
      <c r="D1310" t="s">
        <v>1472</v>
      </c>
      <c r="E1310">
        <v>8429462</v>
      </c>
      <c r="F1310" t="s">
        <v>1473</v>
      </c>
      <c r="G1310" t="s">
        <v>70</v>
      </c>
      <c r="H1310" t="s">
        <v>71</v>
      </c>
      <c r="I1310" s="1">
        <v>45404</v>
      </c>
      <c r="J1310" s="1">
        <v>44970</v>
      </c>
      <c r="K1310" s="11">
        <f>+Excel_519CONDOR[[#This Row],[Fx.r]]</f>
        <v>44970</v>
      </c>
      <c r="M1310" s="1"/>
      <c r="N1310" s="1">
        <v>45406</v>
      </c>
      <c r="O1310" s="1">
        <v>45414</v>
      </c>
      <c r="P1310" s="1" t="s">
        <v>24</v>
      </c>
      <c r="Q1310" t="s">
        <v>25</v>
      </c>
      <c r="R1310" t="s">
        <v>24</v>
      </c>
      <c r="S1310" t="s">
        <v>25</v>
      </c>
      <c r="T1310" s="5">
        <v>0</v>
      </c>
      <c r="U1310" s="5">
        <v>0</v>
      </c>
      <c r="V1310" s="5">
        <v>0</v>
      </c>
      <c r="W1310" s="5">
        <v>0</v>
      </c>
      <c r="X1310" s="6">
        <f>+Excel_519CONDOR[[#This Row],[Ptos.Total]]-Excel_519CONDOR[[#This Row],[Ptos.PO]]</f>
        <v>-3.5999999999999996</v>
      </c>
      <c r="Y1310" s="6">
        <v>3.5999999999999996</v>
      </c>
      <c r="Z1310" s="6">
        <v>3.5999999999999996</v>
      </c>
      <c r="AA1310" s="5">
        <f>+Excel_519CONDOR[[#This Row],[Ptos.Total]]-Excel_519CONDOR[[#This Row],[Ptos.Nilo]]</f>
        <v>-3.5999999999999996</v>
      </c>
      <c r="AB1310"/>
      <c r="AC1310"/>
      <c r="AD1310"/>
      <c r="AE1310"/>
      <c r="AF1310"/>
      <c r="AG1310"/>
      <c r="AH1310"/>
      <c r="AI1310"/>
    </row>
    <row r="1311" spans="1:35" x14ac:dyDescent="0.25">
      <c r="A1311" t="s">
        <v>391</v>
      </c>
      <c r="B1311" t="s">
        <v>436</v>
      </c>
      <c r="C1311" t="s">
        <v>392</v>
      </c>
      <c r="D1311" t="s">
        <v>1474</v>
      </c>
      <c r="E1311">
        <v>8429389</v>
      </c>
      <c r="F1311" t="s">
        <v>1183</v>
      </c>
      <c r="G1311" t="s">
        <v>70</v>
      </c>
      <c r="H1311" t="s">
        <v>71</v>
      </c>
      <c r="I1311" s="1">
        <v>44980</v>
      </c>
      <c r="J1311" s="1">
        <v>44946</v>
      </c>
      <c r="K1311" s="11">
        <f>+Excel_519CONDOR[[#This Row],[Fx.r]]</f>
        <v>44946</v>
      </c>
      <c r="M1311" s="1"/>
      <c r="O1311" s="1"/>
      <c r="P1311" s="1" t="s">
        <v>25</v>
      </c>
      <c r="Q1311" t="s">
        <v>25</v>
      </c>
      <c r="R1311" t="s">
        <v>24</v>
      </c>
      <c r="S1311" t="s">
        <v>25</v>
      </c>
      <c r="T1311" s="5">
        <v>0</v>
      </c>
      <c r="U1311" s="5">
        <v>0</v>
      </c>
      <c r="V1311" s="5">
        <v>0</v>
      </c>
      <c r="W1311" s="5">
        <v>0</v>
      </c>
      <c r="X1311" s="6">
        <f>+Excel_519CONDOR[[#This Row],[Ptos.Total]]-Excel_519CONDOR[[#This Row],[Ptos.PO]]</f>
        <v>-3.5999999999999996</v>
      </c>
      <c r="Y1311" s="6">
        <v>3.5999999999999996</v>
      </c>
      <c r="Z1311" s="6">
        <v>0</v>
      </c>
      <c r="AA1311" s="5">
        <f>+Excel_519CONDOR[[#This Row],[Ptos.Total]]-Excel_519CONDOR[[#This Row],[Ptos.Nilo]]</f>
        <v>0</v>
      </c>
      <c r="AB1311"/>
      <c r="AC1311"/>
      <c r="AD1311"/>
      <c r="AE1311"/>
      <c r="AF1311"/>
      <c r="AG1311"/>
      <c r="AH1311"/>
      <c r="AI1311"/>
    </row>
    <row r="1312" spans="1:35" x14ac:dyDescent="0.25">
      <c r="A1312" t="s">
        <v>391</v>
      </c>
      <c r="B1312" t="s">
        <v>436</v>
      </c>
      <c r="C1312" t="s">
        <v>392</v>
      </c>
      <c r="D1312" t="s">
        <v>1475</v>
      </c>
      <c r="E1312">
        <v>8429414</v>
      </c>
      <c r="F1312" t="s">
        <v>1287</v>
      </c>
      <c r="G1312" t="s">
        <v>70</v>
      </c>
      <c r="H1312" t="s">
        <v>71</v>
      </c>
      <c r="I1312" s="1">
        <v>44980</v>
      </c>
      <c r="J1312" s="1">
        <v>44946</v>
      </c>
      <c r="K1312" s="11">
        <f>+Excel_519CONDOR[[#This Row],[Fx.r]]</f>
        <v>44946</v>
      </c>
      <c r="M1312" s="1"/>
      <c r="N1312" s="1">
        <v>45426</v>
      </c>
      <c r="O1312" s="1">
        <v>45427</v>
      </c>
      <c r="P1312" s="1" t="s">
        <v>25</v>
      </c>
      <c r="Q1312" t="s">
        <v>25</v>
      </c>
      <c r="R1312" t="s">
        <v>24</v>
      </c>
      <c r="S1312" t="s">
        <v>25</v>
      </c>
      <c r="T1312" s="5">
        <v>0</v>
      </c>
      <c r="U1312" s="5">
        <v>0</v>
      </c>
      <c r="V1312" s="5">
        <v>0</v>
      </c>
      <c r="W1312" s="5">
        <v>0</v>
      </c>
      <c r="X1312" s="6">
        <f>+Excel_519CONDOR[[#This Row],[Ptos.Total]]-Excel_519CONDOR[[#This Row],[Ptos.PO]]</f>
        <v>-3.5999999999999996</v>
      </c>
      <c r="Y1312" s="6">
        <v>3.5999999999999996</v>
      </c>
      <c r="Z1312" s="6">
        <v>3.5999999999999996</v>
      </c>
      <c r="AA1312" s="5">
        <f>+Excel_519CONDOR[[#This Row],[Ptos.Total]]-Excel_519CONDOR[[#This Row],[Ptos.Nilo]]</f>
        <v>-3.5999999999999996</v>
      </c>
      <c r="AB1312"/>
      <c r="AC1312"/>
      <c r="AD1312"/>
      <c r="AE1312"/>
      <c r="AF1312"/>
      <c r="AG1312"/>
      <c r="AH1312"/>
      <c r="AI1312"/>
    </row>
    <row r="1313" spans="1:35" x14ac:dyDescent="0.25">
      <c r="A1313" t="s">
        <v>391</v>
      </c>
      <c r="B1313" t="s">
        <v>79</v>
      </c>
      <c r="C1313" t="s">
        <v>392</v>
      </c>
      <c r="D1313" t="s">
        <v>1476</v>
      </c>
      <c r="E1313">
        <v>2066176</v>
      </c>
      <c r="F1313" t="s">
        <v>1477</v>
      </c>
      <c r="G1313" t="s">
        <v>22</v>
      </c>
      <c r="H1313" t="s">
        <v>23</v>
      </c>
      <c r="I1313" s="1">
        <v>45044</v>
      </c>
      <c r="J1313" s="1">
        <v>45057</v>
      </c>
      <c r="K1313" s="11">
        <f>+Excel_519CONDOR[[#This Row],[Fx.r]]</f>
        <v>45057</v>
      </c>
      <c r="L1313" s="1">
        <v>45083</v>
      </c>
      <c r="M1313" s="1"/>
      <c r="N1313" s="1">
        <v>45112</v>
      </c>
      <c r="O1313" s="1">
        <v>45132</v>
      </c>
      <c r="P1313" s="1" t="s">
        <v>24</v>
      </c>
      <c r="Q1313" t="s">
        <v>24</v>
      </c>
      <c r="R1313" t="s">
        <v>24</v>
      </c>
      <c r="S1313" t="s">
        <v>3632</v>
      </c>
      <c r="T1313" s="5">
        <v>26.390000320971012</v>
      </c>
      <c r="U1313" s="5">
        <v>15.479999542236328</v>
      </c>
      <c r="V1313" s="5">
        <v>11.543400191886722</v>
      </c>
      <c r="W1313" s="5">
        <v>53.413400055094058</v>
      </c>
      <c r="X1313" s="6">
        <f>+Excel_519CONDOR[[#This Row],[Ptos.Total]]-Excel_519CONDOR[[#This Row],[Ptos.PO]]</f>
        <v>-26.869226944905932</v>
      </c>
      <c r="Y1313" s="6">
        <v>80.282626999999991</v>
      </c>
      <c r="Z1313" s="6">
        <v>80.282627000000005</v>
      </c>
      <c r="AA1313" s="5">
        <f>+Excel_519CONDOR[[#This Row],[Ptos.Total]]-Excel_519CONDOR[[#This Row],[Ptos.Nilo]]</f>
        <v>-26.869226944905947</v>
      </c>
      <c r="AB1313"/>
      <c r="AC1313"/>
      <c r="AD1313"/>
      <c r="AE1313"/>
      <c r="AF1313"/>
      <c r="AG1313"/>
      <c r="AH1313"/>
      <c r="AI1313"/>
    </row>
    <row r="1314" spans="1:35" x14ac:dyDescent="0.25">
      <c r="A1314" t="s">
        <v>391</v>
      </c>
      <c r="B1314" t="s">
        <v>79</v>
      </c>
      <c r="C1314" t="s">
        <v>392</v>
      </c>
      <c r="D1314" t="s">
        <v>1478</v>
      </c>
      <c r="E1314">
        <v>2066641</v>
      </c>
      <c r="F1314" t="s">
        <v>121</v>
      </c>
      <c r="G1314" t="s">
        <v>22</v>
      </c>
      <c r="H1314" t="s">
        <v>23</v>
      </c>
      <c r="I1314" s="1">
        <v>44949</v>
      </c>
      <c r="J1314" s="1">
        <v>45132</v>
      </c>
      <c r="K1314" s="11">
        <f>+Excel_519CONDOR[[#This Row],[Fx.r]]</f>
        <v>45132</v>
      </c>
      <c r="L1314" s="1">
        <v>45149</v>
      </c>
      <c r="M1314" s="1"/>
      <c r="N1314" s="1">
        <v>45174</v>
      </c>
      <c r="O1314" s="1">
        <v>45191</v>
      </c>
      <c r="P1314" s="1" t="s">
        <v>24</v>
      </c>
      <c r="Q1314" t="s">
        <v>24</v>
      </c>
      <c r="R1314" t="s">
        <v>25</v>
      </c>
      <c r="S1314" t="s">
        <v>3641</v>
      </c>
      <c r="T1314" s="5">
        <v>12.500000223517418</v>
      </c>
      <c r="U1314" s="5">
        <v>0</v>
      </c>
      <c r="V1314" s="5">
        <v>10.708300122433156</v>
      </c>
      <c r="W1314" s="5">
        <v>23.208300345950576</v>
      </c>
      <c r="X1314" s="6">
        <f>+Excel_519CONDOR[[#This Row],[Ptos.Total]]-Excel_519CONDOR[[#This Row],[Ptos.PO]]</f>
        <v>-0.53001965404942553</v>
      </c>
      <c r="Y1314" s="6">
        <v>23.738320000000002</v>
      </c>
      <c r="Z1314" s="6">
        <v>23.738320000000002</v>
      </c>
      <c r="AA1314" s="5">
        <f>+Excel_519CONDOR[[#This Row],[Ptos.Total]]-Excel_519CONDOR[[#This Row],[Ptos.Nilo]]</f>
        <v>-0.53001965404942553</v>
      </c>
      <c r="AB1314"/>
      <c r="AC1314"/>
      <c r="AD1314"/>
      <c r="AE1314"/>
      <c r="AF1314"/>
      <c r="AG1314"/>
      <c r="AH1314"/>
      <c r="AI1314"/>
    </row>
    <row r="1315" spans="1:35" x14ac:dyDescent="0.25">
      <c r="A1315" t="s">
        <v>391</v>
      </c>
      <c r="B1315" t="s">
        <v>436</v>
      </c>
      <c r="C1315" t="s">
        <v>392</v>
      </c>
      <c r="D1315" t="s">
        <v>1479</v>
      </c>
      <c r="E1315">
        <v>8430085</v>
      </c>
      <c r="F1315" t="s">
        <v>512</v>
      </c>
      <c r="G1315" t="s">
        <v>22</v>
      </c>
      <c r="H1315" t="s">
        <v>23</v>
      </c>
      <c r="I1315" s="1"/>
      <c r="J1315" s="1">
        <v>44949</v>
      </c>
      <c r="K1315" s="11">
        <f>+Excel_519CONDOR[[#This Row],[Fx.r]]</f>
        <v>44949</v>
      </c>
      <c r="L1315" s="1">
        <v>44956</v>
      </c>
      <c r="M1315" s="1"/>
      <c r="N1315" s="1">
        <v>44991</v>
      </c>
      <c r="O1315" s="1">
        <v>45009</v>
      </c>
      <c r="P1315" s="1" t="s">
        <v>24</v>
      </c>
      <c r="Q1315" t="s">
        <v>25</v>
      </c>
      <c r="R1315" t="s">
        <v>24</v>
      </c>
      <c r="S1315" t="s">
        <v>3642</v>
      </c>
      <c r="T1315" s="5">
        <v>37.472299307584763</v>
      </c>
      <c r="U1315" s="5">
        <v>0</v>
      </c>
      <c r="V1315" s="5">
        <v>6</v>
      </c>
      <c r="W1315" s="5">
        <v>43.472299307584763</v>
      </c>
      <c r="X1315" s="6">
        <f>+Excel_519CONDOR[[#This Row],[Ptos.Total]]-Excel_519CONDOR[[#This Row],[Ptos.PO]]</f>
        <v>-39.705200692415247</v>
      </c>
      <c r="Y1315" s="6">
        <v>83.177500000000009</v>
      </c>
      <c r="Z1315" s="6">
        <v>83.177500000000023</v>
      </c>
      <c r="AA1315" s="5">
        <f>+Excel_519CONDOR[[#This Row],[Ptos.Total]]-Excel_519CONDOR[[#This Row],[Ptos.Nilo]]</f>
        <v>-39.705200692415261</v>
      </c>
      <c r="AB1315"/>
      <c r="AC1315"/>
      <c r="AD1315"/>
      <c r="AE1315"/>
      <c r="AF1315"/>
      <c r="AG1315"/>
      <c r="AH1315"/>
      <c r="AI1315"/>
    </row>
    <row r="1316" spans="1:35" x14ac:dyDescent="0.25">
      <c r="A1316" t="s">
        <v>391</v>
      </c>
      <c r="B1316" t="s">
        <v>436</v>
      </c>
      <c r="C1316" t="s">
        <v>392</v>
      </c>
      <c r="D1316" t="s">
        <v>1480</v>
      </c>
      <c r="E1316">
        <v>8431043</v>
      </c>
      <c r="F1316" t="s">
        <v>993</v>
      </c>
      <c r="G1316" t="s">
        <v>29</v>
      </c>
      <c r="H1316" t="s">
        <v>30</v>
      </c>
      <c r="I1316" s="1">
        <v>44979</v>
      </c>
      <c r="J1316" s="1">
        <v>44950</v>
      </c>
      <c r="K1316" s="11">
        <f>+Excel_519CONDOR[[#This Row],[Fx.r]]</f>
        <v>44950</v>
      </c>
      <c r="L1316" s="1">
        <v>45105</v>
      </c>
      <c r="M1316" s="1"/>
      <c r="N1316" s="1">
        <v>45106</v>
      </c>
      <c r="O1316" s="1">
        <v>45135</v>
      </c>
      <c r="P1316" s="1" t="s">
        <v>25</v>
      </c>
      <c r="Q1316" t="s">
        <v>25</v>
      </c>
      <c r="R1316" t="s">
        <v>24</v>
      </c>
      <c r="S1316" t="s">
        <v>3635</v>
      </c>
      <c r="T1316" s="5">
        <v>25.108900308609009</v>
      </c>
      <c r="U1316" s="5">
        <v>0</v>
      </c>
      <c r="V1316" s="5">
        <v>6</v>
      </c>
      <c r="W1316" s="5">
        <v>31.108900308609009</v>
      </c>
      <c r="X1316" s="6">
        <f>+Excel_519CONDOR[[#This Row],[Ptos.Total]]-Excel_519CONDOR[[#This Row],[Ptos.PO]]</f>
        <v>-4.9179356913909871</v>
      </c>
      <c r="Y1316" s="6">
        <v>36.026835999999996</v>
      </c>
      <c r="Z1316" s="6">
        <v>36.026836000000003</v>
      </c>
      <c r="AA1316" s="5">
        <f>+Excel_519CONDOR[[#This Row],[Ptos.Total]]-Excel_519CONDOR[[#This Row],[Ptos.Nilo]]</f>
        <v>-4.9179356913909942</v>
      </c>
      <c r="AB1316"/>
      <c r="AC1316"/>
      <c r="AD1316"/>
      <c r="AE1316"/>
      <c r="AF1316"/>
      <c r="AG1316"/>
      <c r="AH1316"/>
      <c r="AI1316"/>
    </row>
    <row r="1317" spans="1:35" x14ac:dyDescent="0.25">
      <c r="A1317" t="s">
        <v>391</v>
      </c>
      <c r="B1317" t="s">
        <v>436</v>
      </c>
      <c r="C1317" t="s">
        <v>392</v>
      </c>
      <c r="D1317" t="s">
        <v>1481</v>
      </c>
      <c r="E1317">
        <v>8431614</v>
      </c>
      <c r="F1317" t="s">
        <v>115</v>
      </c>
      <c r="G1317" t="s">
        <v>22</v>
      </c>
      <c r="H1317" t="s">
        <v>23</v>
      </c>
      <c r="I1317" s="1"/>
      <c r="J1317" s="1">
        <v>44958</v>
      </c>
      <c r="K1317" s="11">
        <f>+Excel_519CONDOR[[#This Row],[Fx.r]]</f>
        <v>44958</v>
      </c>
      <c r="L1317" s="1">
        <v>44958</v>
      </c>
      <c r="M1317" s="1"/>
      <c r="N1317" s="1">
        <v>44970</v>
      </c>
      <c r="O1317" s="1">
        <v>44992</v>
      </c>
      <c r="P1317" s="1" t="s">
        <v>24</v>
      </c>
      <c r="Q1317" t="s">
        <v>25</v>
      </c>
      <c r="R1317" t="s">
        <v>24</v>
      </c>
      <c r="S1317" t="s">
        <v>3642</v>
      </c>
      <c r="T1317" s="5">
        <v>30.20400071144104</v>
      </c>
      <c r="U1317" s="5">
        <v>0</v>
      </c>
      <c r="V1317" s="5">
        <v>6</v>
      </c>
      <c r="W1317" s="5">
        <v>36.20400071144104</v>
      </c>
      <c r="X1317" s="6">
        <f>+Excel_519CONDOR[[#This Row],[Ptos.Total]]-Excel_519CONDOR[[#This Row],[Ptos.PO]]</f>
        <v>-0.21461028855896558</v>
      </c>
      <c r="Y1317" s="6">
        <v>36.418611000000006</v>
      </c>
      <c r="Z1317" s="6">
        <v>33.234611000000008</v>
      </c>
      <c r="AA1317" s="5">
        <f>+Excel_519CONDOR[[#This Row],[Ptos.Total]]-Excel_519CONDOR[[#This Row],[Ptos.Nilo]]</f>
        <v>2.9693897114410319</v>
      </c>
      <c r="AB1317"/>
      <c r="AC1317"/>
      <c r="AD1317"/>
      <c r="AE1317"/>
      <c r="AF1317"/>
      <c r="AG1317"/>
      <c r="AH1317"/>
      <c r="AI1317"/>
    </row>
    <row r="1318" spans="1:35" x14ac:dyDescent="0.25">
      <c r="A1318" t="s">
        <v>391</v>
      </c>
      <c r="B1318" t="s">
        <v>436</v>
      </c>
      <c r="C1318" t="s">
        <v>392</v>
      </c>
      <c r="D1318" t="s">
        <v>1482</v>
      </c>
      <c r="E1318">
        <v>8431972</v>
      </c>
      <c r="F1318" t="s">
        <v>115</v>
      </c>
      <c r="G1318" t="s">
        <v>22</v>
      </c>
      <c r="H1318" t="s">
        <v>23</v>
      </c>
      <c r="I1318" s="1"/>
      <c r="J1318" s="1">
        <v>44994</v>
      </c>
      <c r="K1318" s="11">
        <f>+Excel_519CONDOR[[#This Row],[Fx.r]]</f>
        <v>44994</v>
      </c>
      <c r="L1318" s="1">
        <v>44966</v>
      </c>
      <c r="M1318" s="1"/>
      <c r="N1318" s="1">
        <v>44995</v>
      </c>
      <c r="O1318" s="1">
        <v>45021</v>
      </c>
      <c r="P1318" s="1" t="s">
        <v>24</v>
      </c>
      <c r="Q1318" t="s">
        <v>25</v>
      </c>
      <c r="R1318" t="s">
        <v>24</v>
      </c>
      <c r="S1318" t="s">
        <v>3631</v>
      </c>
      <c r="T1318" s="5">
        <v>28.173800021409988</v>
      </c>
      <c r="U1318" s="5">
        <v>0</v>
      </c>
      <c r="V1318" s="5">
        <v>6</v>
      </c>
      <c r="W1318" s="5">
        <v>34.173800021409988</v>
      </c>
      <c r="X1318" s="6">
        <f>+Excel_519CONDOR[[#This Row],[Ptos.Total]]-Excel_519CONDOR[[#This Row],[Ptos.PO]]</f>
        <v>-3.4897589785900109</v>
      </c>
      <c r="Y1318" s="6">
        <v>37.663558999999999</v>
      </c>
      <c r="Z1318" s="6">
        <v>37.663558999999999</v>
      </c>
      <c r="AA1318" s="5">
        <f>+Excel_519CONDOR[[#This Row],[Ptos.Total]]-Excel_519CONDOR[[#This Row],[Ptos.Nilo]]</f>
        <v>-3.4897589785900109</v>
      </c>
      <c r="AB1318"/>
      <c r="AC1318"/>
      <c r="AD1318"/>
      <c r="AE1318"/>
      <c r="AF1318"/>
      <c r="AG1318"/>
      <c r="AH1318"/>
      <c r="AI1318"/>
    </row>
    <row r="1319" spans="1:35" x14ac:dyDescent="0.25">
      <c r="A1319" t="s">
        <v>391</v>
      </c>
      <c r="B1319" t="s">
        <v>436</v>
      </c>
      <c r="C1319" t="s">
        <v>392</v>
      </c>
      <c r="D1319" t="s">
        <v>1483</v>
      </c>
      <c r="E1319">
        <v>8431987</v>
      </c>
      <c r="F1319" t="s">
        <v>512</v>
      </c>
      <c r="G1319" t="s">
        <v>22</v>
      </c>
      <c r="H1319" t="s">
        <v>23</v>
      </c>
      <c r="I1319" s="1"/>
      <c r="J1319" s="1">
        <v>44958</v>
      </c>
      <c r="K1319" s="11">
        <f>+Excel_519CONDOR[[#This Row],[Fx.r]]</f>
        <v>44958</v>
      </c>
      <c r="L1319" s="1">
        <v>44958</v>
      </c>
      <c r="M1319" s="1"/>
      <c r="N1319" s="1">
        <v>44967</v>
      </c>
      <c r="O1319" s="1">
        <v>44985</v>
      </c>
      <c r="P1319" s="1" t="s">
        <v>24</v>
      </c>
      <c r="Q1319" t="s">
        <v>25</v>
      </c>
      <c r="R1319" t="s">
        <v>24</v>
      </c>
      <c r="S1319" t="s">
        <v>3642</v>
      </c>
      <c r="T1319" s="5">
        <v>11.408199995756149</v>
      </c>
      <c r="U1319" s="5">
        <v>0</v>
      </c>
      <c r="V1319" s="5">
        <v>6</v>
      </c>
      <c r="W1319" s="5">
        <v>17.408199995756149</v>
      </c>
      <c r="X1319" s="6">
        <f>+Excel_519CONDOR[[#This Row],[Ptos.Total]]-Excel_519CONDOR[[#This Row],[Ptos.PO]]</f>
        <v>-13.379105004243851</v>
      </c>
      <c r="Y1319" s="6">
        <v>30.787305</v>
      </c>
      <c r="Z1319" s="6">
        <v>30.787305000000003</v>
      </c>
      <c r="AA1319" s="5">
        <f>+Excel_519CONDOR[[#This Row],[Ptos.Total]]-Excel_519CONDOR[[#This Row],[Ptos.Nilo]]</f>
        <v>-13.379105004243854</v>
      </c>
      <c r="AB1319"/>
      <c r="AC1319"/>
      <c r="AD1319"/>
      <c r="AE1319"/>
      <c r="AF1319"/>
      <c r="AG1319"/>
      <c r="AH1319"/>
      <c r="AI1319"/>
    </row>
    <row r="1320" spans="1:35" x14ac:dyDescent="0.25">
      <c r="A1320" t="s">
        <v>391</v>
      </c>
      <c r="B1320" t="s">
        <v>79</v>
      </c>
      <c r="C1320" t="s">
        <v>392</v>
      </c>
      <c r="D1320" t="s">
        <v>1484</v>
      </c>
      <c r="E1320">
        <v>2063626</v>
      </c>
      <c r="F1320" t="s">
        <v>121</v>
      </c>
      <c r="G1320" t="s">
        <v>22</v>
      </c>
      <c r="H1320" t="s">
        <v>23</v>
      </c>
      <c r="I1320" s="1">
        <v>44951</v>
      </c>
      <c r="J1320" s="1">
        <v>45105</v>
      </c>
      <c r="K1320" s="11">
        <f>+Excel_519CONDOR[[#This Row],[Fx.r]]</f>
        <v>45105</v>
      </c>
      <c r="L1320" s="1">
        <v>45111</v>
      </c>
      <c r="M1320" s="1"/>
      <c r="N1320" s="1">
        <v>45174</v>
      </c>
      <c r="O1320" s="1">
        <v>45187</v>
      </c>
      <c r="P1320" s="1" t="s">
        <v>24</v>
      </c>
      <c r="Q1320" t="s">
        <v>24</v>
      </c>
      <c r="R1320" t="s">
        <v>25</v>
      </c>
      <c r="S1320" t="s">
        <v>3641</v>
      </c>
      <c r="T1320" s="5">
        <v>40.520000994205475</v>
      </c>
      <c r="U1320" s="5">
        <v>30.959999084472656</v>
      </c>
      <c r="V1320" s="5">
        <v>12.656400140306353</v>
      </c>
      <c r="W1320" s="5">
        <v>84.136400218984477</v>
      </c>
      <c r="X1320" s="6">
        <f>+Excel_519CONDOR[[#This Row],[Ptos.Total]]-Excel_519CONDOR[[#This Row],[Ptos.PO]]</f>
        <v>-16.104968781015529</v>
      </c>
      <c r="Y1320" s="6">
        <v>100.24136900000001</v>
      </c>
      <c r="Z1320" s="6">
        <v>100.24136900000002</v>
      </c>
      <c r="AA1320" s="5">
        <f>+Excel_519CONDOR[[#This Row],[Ptos.Total]]-Excel_519CONDOR[[#This Row],[Ptos.Nilo]]</f>
        <v>-16.104968781015543</v>
      </c>
      <c r="AB1320"/>
      <c r="AC1320"/>
      <c r="AD1320"/>
      <c r="AE1320"/>
      <c r="AF1320"/>
      <c r="AG1320"/>
      <c r="AH1320"/>
      <c r="AI1320"/>
    </row>
    <row r="1321" spans="1:35" x14ac:dyDescent="0.25">
      <c r="A1321" t="s">
        <v>391</v>
      </c>
      <c r="B1321" t="s">
        <v>79</v>
      </c>
      <c r="C1321" t="s">
        <v>392</v>
      </c>
      <c r="D1321" t="s">
        <v>1485</v>
      </c>
      <c r="E1321">
        <v>2063628</v>
      </c>
      <c r="F1321" t="s">
        <v>121</v>
      </c>
      <c r="G1321" t="s">
        <v>22</v>
      </c>
      <c r="H1321" t="s">
        <v>23</v>
      </c>
      <c r="I1321" s="1">
        <v>44951</v>
      </c>
      <c r="J1321" s="1">
        <v>45098</v>
      </c>
      <c r="K1321" s="11">
        <f>+Excel_519CONDOR[[#This Row],[Fx.r]]</f>
        <v>45098</v>
      </c>
      <c r="L1321" s="1">
        <v>45105</v>
      </c>
      <c r="M1321" s="1"/>
      <c r="N1321" s="1">
        <v>45145</v>
      </c>
      <c r="O1321" s="1">
        <v>45154</v>
      </c>
      <c r="P1321" s="1" t="s">
        <v>25</v>
      </c>
      <c r="Q1321" t="s">
        <v>24</v>
      </c>
      <c r="R1321" t="s">
        <v>25</v>
      </c>
      <c r="S1321" t="s">
        <v>3641</v>
      </c>
      <c r="T1321" s="5">
        <v>20.160000562667847</v>
      </c>
      <c r="U1321" s="5">
        <v>15.479999542236328</v>
      </c>
      <c r="V1321" s="5">
        <v>11.230500113431365</v>
      </c>
      <c r="W1321" s="5">
        <v>46.870500218335536</v>
      </c>
      <c r="X1321" s="6">
        <f>+Excel_519CONDOR[[#This Row],[Ptos.Total]]-Excel_519CONDOR[[#This Row],[Ptos.PO]]</f>
        <v>21.533986218335535</v>
      </c>
      <c r="Y1321" s="6">
        <v>25.336514000000001</v>
      </c>
      <c r="Z1321" s="6">
        <v>25.336513999999998</v>
      </c>
      <c r="AA1321" s="5">
        <f>+Excel_519CONDOR[[#This Row],[Ptos.Total]]-Excel_519CONDOR[[#This Row],[Ptos.Nilo]]</f>
        <v>21.533986218335539</v>
      </c>
      <c r="AB1321"/>
      <c r="AC1321"/>
      <c r="AD1321"/>
      <c r="AE1321"/>
      <c r="AF1321"/>
      <c r="AG1321"/>
      <c r="AH1321"/>
      <c r="AI1321"/>
    </row>
    <row r="1322" spans="1:35" x14ac:dyDescent="0.25">
      <c r="A1322" t="s">
        <v>391</v>
      </c>
      <c r="B1322" t="s">
        <v>79</v>
      </c>
      <c r="C1322" t="s">
        <v>392</v>
      </c>
      <c r="D1322" t="s">
        <v>1486</v>
      </c>
      <c r="E1322">
        <v>2063630</v>
      </c>
      <c r="F1322" t="s">
        <v>739</v>
      </c>
      <c r="G1322" t="s">
        <v>70</v>
      </c>
      <c r="H1322" t="s">
        <v>71</v>
      </c>
      <c r="I1322" s="1">
        <v>44951</v>
      </c>
      <c r="J1322" s="1">
        <v>45098</v>
      </c>
      <c r="K1322" s="11">
        <f>+Excel_519CONDOR[[#This Row],[Fx.r]]</f>
        <v>45098</v>
      </c>
      <c r="L1322" s="1">
        <v>45105</v>
      </c>
      <c r="M1322" s="1"/>
      <c r="N1322" s="1">
        <v>45133</v>
      </c>
      <c r="O1322" s="1">
        <v>45203</v>
      </c>
      <c r="P1322" s="1" t="s">
        <v>24</v>
      </c>
      <c r="Q1322" t="s">
        <v>24</v>
      </c>
      <c r="R1322" t="s">
        <v>25</v>
      </c>
      <c r="S1322" t="s">
        <v>3641</v>
      </c>
      <c r="T1322" s="5">
        <v>11.030000299215317</v>
      </c>
      <c r="U1322" s="5">
        <v>7.7399997711181641</v>
      </c>
      <c r="V1322" s="5">
        <v>10.5914001864627</v>
      </c>
      <c r="W1322" s="5">
        <v>29.36140025679618</v>
      </c>
      <c r="X1322" s="6">
        <f>+Excel_519CONDOR[[#This Row],[Ptos.Total]]-Excel_519CONDOR[[#This Row],[Ptos.PO]]</f>
        <v>29.36140025679618</v>
      </c>
      <c r="Y1322" s="6">
        <v>0</v>
      </c>
      <c r="Z1322" s="6">
        <v>0</v>
      </c>
      <c r="AA1322" s="5">
        <f>+Excel_519CONDOR[[#This Row],[Ptos.Total]]-Excel_519CONDOR[[#This Row],[Ptos.Nilo]]</f>
        <v>29.36140025679618</v>
      </c>
      <c r="AB1322"/>
      <c r="AC1322"/>
      <c r="AD1322"/>
      <c r="AE1322"/>
      <c r="AF1322"/>
      <c r="AG1322"/>
      <c r="AH1322"/>
      <c r="AI1322"/>
    </row>
    <row r="1323" spans="1:35" x14ac:dyDescent="0.25">
      <c r="A1323" t="s">
        <v>391</v>
      </c>
      <c r="B1323" t="s">
        <v>79</v>
      </c>
      <c r="C1323" t="s">
        <v>392</v>
      </c>
      <c r="D1323" t="s">
        <v>1487</v>
      </c>
      <c r="E1323">
        <v>2063675</v>
      </c>
      <c r="F1323" t="s">
        <v>121</v>
      </c>
      <c r="G1323" t="s">
        <v>22</v>
      </c>
      <c r="H1323" t="s">
        <v>23</v>
      </c>
      <c r="I1323" s="1">
        <v>44951</v>
      </c>
      <c r="J1323" s="1">
        <v>45099</v>
      </c>
      <c r="K1323" s="11">
        <f>+Excel_519CONDOR[[#This Row],[Fx.r]]</f>
        <v>45099</v>
      </c>
      <c r="L1323" s="1">
        <v>45105</v>
      </c>
      <c r="M1323" s="1"/>
      <c r="N1323" s="1">
        <v>45145</v>
      </c>
      <c r="O1323" s="1">
        <v>45155</v>
      </c>
      <c r="P1323" s="1" t="s">
        <v>24</v>
      </c>
      <c r="Q1323" t="s">
        <v>24</v>
      </c>
      <c r="R1323" t="s">
        <v>25</v>
      </c>
      <c r="S1323" t="s">
        <v>3641</v>
      </c>
      <c r="T1323" s="5">
        <v>41.290000032633543</v>
      </c>
      <c r="U1323" s="5">
        <v>7.7399997711181641</v>
      </c>
      <c r="V1323" s="5">
        <v>12.696300118052214</v>
      </c>
      <c r="W1323" s="5">
        <v>61.726299921803921</v>
      </c>
      <c r="X1323" s="6">
        <f>+Excel_519CONDOR[[#This Row],[Ptos.Total]]-Excel_519CONDOR[[#This Row],[Ptos.PO]]</f>
        <v>40.906620921803921</v>
      </c>
      <c r="Y1323" s="6">
        <v>20.819679000000001</v>
      </c>
      <c r="Z1323" s="6">
        <v>20.819679000000001</v>
      </c>
      <c r="AA1323" s="5">
        <f>+Excel_519CONDOR[[#This Row],[Ptos.Total]]-Excel_519CONDOR[[#This Row],[Ptos.Nilo]]</f>
        <v>40.906620921803921</v>
      </c>
      <c r="AB1323"/>
      <c r="AC1323"/>
      <c r="AD1323"/>
      <c r="AE1323"/>
      <c r="AF1323"/>
      <c r="AG1323"/>
      <c r="AH1323"/>
      <c r="AI1323"/>
    </row>
    <row r="1324" spans="1:35" x14ac:dyDescent="0.25">
      <c r="A1324" t="s">
        <v>391</v>
      </c>
      <c r="B1324" t="s">
        <v>79</v>
      </c>
      <c r="C1324" t="s">
        <v>392</v>
      </c>
      <c r="D1324" t="s">
        <v>1488</v>
      </c>
      <c r="E1324">
        <v>2066178</v>
      </c>
      <c r="F1324" t="s">
        <v>739</v>
      </c>
      <c r="G1324" t="s">
        <v>70</v>
      </c>
      <c r="H1324" t="s">
        <v>71</v>
      </c>
      <c r="I1324" s="1">
        <v>45044</v>
      </c>
      <c r="J1324" s="1">
        <v>45050</v>
      </c>
      <c r="K1324" s="11">
        <f>+Excel_519CONDOR[[#This Row],[Fx.r]]</f>
        <v>45050</v>
      </c>
      <c r="L1324" s="1">
        <v>45083</v>
      </c>
      <c r="M1324" s="1"/>
      <c r="N1324" s="1">
        <v>45139</v>
      </c>
      <c r="O1324" s="1">
        <v>45168</v>
      </c>
      <c r="P1324" s="1" t="s">
        <v>25</v>
      </c>
      <c r="Q1324" t="s">
        <v>24</v>
      </c>
      <c r="R1324" t="s">
        <v>25</v>
      </c>
      <c r="S1324" t="s">
        <v>3632</v>
      </c>
      <c r="T1324" s="5">
        <v>20.570000156760216</v>
      </c>
      <c r="U1324" s="5">
        <v>0</v>
      </c>
      <c r="V1324" s="5">
        <v>11.272500139195472</v>
      </c>
      <c r="W1324" s="5">
        <v>31.842500295955688</v>
      </c>
      <c r="X1324" s="6">
        <f>+Excel_519CONDOR[[#This Row],[Ptos.Total]]-Excel_519CONDOR[[#This Row],[Ptos.PO]]</f>
        <v>28.206500295955689</v>
      </c>
      <c r="Y1324" s="6">
        <v>3.6360000000000001</v>
      </c>
      <c r="Z1324" s="6">
        <v>3.6360000000000001</v>
      </c>
      <c r="AA1324" s="5">
        <f>+Excel_519CONDOR[[#This Row],[Ptos.Total]]-Excel_519CONDOR[[#This Row],[Ptos.Nilo]]</f>
        <v>28.206500295955689</v>
      </c>
      <c r="AB1324"/>
      <c r="AC1324"/>
      <c r="AD1324"/>
      <c r="AE1324"/>
      <c r="AF1324"/>
      <c r="AG1324"/>
      <c r="AH1324"/>
      <c r="AI1324"/>
    </row>
    <row r="1325" spans="1:35" x14ac:dyDescent="0.25">
      <c r="A1325" t="s">
        <v>391</v>
      </c>
      <c r="B1325" t="s">
        <v>79</v>
      </c>
      <c r="C1325" t="s">
        <v>392</v>
      </c>
      <c r="D1325" t="s">
        <v>1489</v>
      </c>
      <c r="E1325">
        <v>2066179</v>
      </c>
      <c r="F1325" t="s">
        <v>1490</v>
      </c>
      <c r="G1325" t="s">
        <v>36</v>
      </c>
      <c r="H1325" t="s">
        <v>42</v>
      </c>
      <c r="I1325" s="1">
        <v>45044</v>
      </c>
      <c r="J1325" s="1">
        <v>45111</v>
      </c>
      <c r="K1325" s="11">
        <f>+Excel_519CONDOR[[#This Row],[Fx.r]]</f>
        <v>45111</v>
      </c>
      <c r="L1325" s="1">
        <v>45282</v>
      </c>
      <c r="M1325" s="1">
        <v>45525</v>
      </c>
      <c r="O1325" s="1"/>
      <c r="P1325" s="1" t="s">
        <v>24</v>
      </c>
      <c r="Q1325" t="s">
        <v>24</v>
      </c>
      <c r="R1325" t="s">
        <v>24</v>
      </c>
      <c r="S1325" t="s">
        <v>25</v>
      </c>
      <c r="T1325" s="5">
        <v>284.50000215321779</v>
      </c>
      <c r="U1325" s="5">
        <v>0</v>
      </c>
      <c r="V1325" s="5">
        <v>29.046199998269969</v>
      </c>
      <c r="W1325" s="5">
        <v>313.54620215148776</v>
      </c>
      <c r="X1325" s="6">
        <f>+Excel_519CONDOR[[#This Row],[Ptos.Total]]-Excel_519CONDOR[[#This Row],[Ptos.PO]]</f>
        <v>161.39773215148779</v>
      </c>
      <c r="Y1325" s="6">
        <v>152.14846999999997</v>
      </c>
      <c r="Z1325" s="6">
        <v>152.14847</v>
      </c>
      <c r="AA1325" s="5">
        <f>+Excel_519CONDOR[[#This Row],[Ptos.Total]]-Excel_519CONDOR[[#This Row],[Ptos.Nilo]]</f>
        <v>161.39773215148776</v>
      </c>
      <c r="AB1325"/>
      <c r="AC1325"/>
      <c r="AD1325"/>
      <c r="AE1325"/>
      <c r="AF1325"/>
      <c r="AG1325"/>
      <c r="AH1325"/>
      <c r="AI1325"/>
    </row>
    <row r="1326" spans="1:35" x14ac:dyDescent="0.25">
      <c r="A1326" t="s">
        <v>391</v>
      </c>
      <c r="B1326" t="s">
        <v>79</v>
      </c>
      <c r="C1326" t="s">
        <v>392</v>
      </c>
      <c r="D1326" t="s">
        <v>1491</v>
      </c>
      <c r="E1326">
        <v>2069049</v>
      </c>
      <c r="F1326" t="s">
        <v>121</v>
      </c>
      <c r="G1326" t="s">
        <v>22</v>
      </c>
      <c r="H1326" t="s">
        <v>23</v>
      </c>
      <c r="I1326" s="1">
        <v>44952</v>
      </c>
      <c r="J1326" s="1">
        <v>45034</v>
      </c>
      <c r="K1326" s="11">
        <f>+Excel_519CONDOR[[#This Row],[Fx.r]]</f>
        <v>45034</v>
      </c>
      <c r="L1326" s="1">
        <v>45040</v>
      </c>
      <c r="M1326" s="1"/>
      <c r="N1326" s="1">
        <v>45138</v>
      </c>
      <c r="O1326" s="1">
        <v>45170</v>
      </c>
      <c r="P1326" s="1" t="s">
        <v>24</v>
      </c>
      <c r="Q1326" t="s">
        <v>24</v>
      </c>
      <c r="R1326" t="s">
        <v>25</v>
      </c>
      <c r="S1326" t="s">
        <v>3631</v>
      </c>
      <c r="T1326" s="5">
        <v>300.77000276744366</v>
      </c>
      <c r="U1326" s="5">
        <v>40.799998700618744</v>
      </c>
      <c r="V1326" s="5">
        <v>31.165799865444001</v>
      </c>
      <c r="W1326" s="5">
        <v>372.7358013335064</v>
      </c>
      <c r="X1326" s="6">
        <f>+Excel_519CONDOR[[#This Row],[Ptos.Total]]-Excel_519CONDOR[[#This Row],[Ptos.PO]]</f>
        <v>-9.3597516664936506</v>
      </c>
      <c r="Y1326" s="6">
        <v>382.09555300000005</v>
      </c>
      <c r="Z1326" s="6">
        <v>382.095553</v>
      </c>
      <c r="AA1326" s="5">
        <f>+Excel_519CONDOR[[#This Row],[Ptos.Total]]-Excel_519CONDOR[[#This Row],[Ptos.Nilo]]</f>
        <v>-9.3597516664935938</v>
      </c>
      <c r="AB1326"/>
      <c r="AC1326"/>
      <c r="AD1326"/>
      <c r="AE1326"/>
      <c r="AF1326"/>
      <c r="AG1326"/>
      <c r="AH1326"/>
      <c r="AI1326"/>
    </row>
    <row r="1327" spans="1:35" x14ac:dyDescent="0.25">
      <c r="A1327" t="s">
        <v>391</v>
      </c>
      <c r="B1327" t="s">
        <v>436</v>
      </c>
      <c r="C1327" t="s">
        <v>392</v>
      </c>
      <c r="D1327" t="s">
        <v>1492</v>
      </c>
      <c r="E1327">
        <v>8432061</v>
      </c>
      <c r="F1327" t="s">
        <v>363</v>
      </c>
      <c r="G1327" t="s">
        <v>22</v>
      </c>
      <c r="H1327" t="s">
        <v>23</v>
      </c>
      <c r="I1327" s="1">
        <v>44980</v>
      </c>
      <c r="J1327" s="1">
        <v>44957</v>
      </c>
      <c r="K1327" s="11">
        <f>+Excel_519CONDOR[[#This Row],[Fx.r]]</f>
        <v>44957</v>
      </c>
      <c r="L1327" s="1">
        <v>44994</v>
      </c>
      <c r="M1327" s="1"/>
      <c r="N1327" s="1">
        <v>45015</v>
      </c>
      <c r="O1327" s="1">
        <v>45037</v>
      </c>
      <c r="P1327" s="1" t="s">
        <v>24</v>
      </c>
      <c r="Q1327" t="s">
        <v>25</v>
      </c>
      <c r="R1327" t="s">
        <v>24</v>
      </c>
      <c r="S1327" t="s">
        <v>3639</v>
      </c>
      <c r="T1327" s="5">
        <v>43.958049687099447</v>
      </c>
      <c r="U1327" s="5">
        <v>0</v>
      </c>
      <c r="V1327" s="5">
        <v>6</v>
      </c>
      <c r="W1327" s="5">
        <v>49.958049687099447</v>
      </c>
      <c r="X1327" s="6">
        <f>+Excel_519CONDOR[[#This Row],[Ptos.Total]]-Excel_519CONDOR[[#This Row],[Ptos.PO]]</f>
        <v>12.869498687099444</v>
      </c>
      <c r="Y1327" s="6">
        <v>37.088551000000002</v>
      </c>
      <c r="Z1327" s="6">
        <v>37.088551000000002</v>
      </c>
      <c r="AA1327" s="5">
        <f>+Excel_519CONDOR[[#This Row],[Ptos.Total]]-Excel_519CONDOR[[#This Row],[Ptos.Nilo]]</f>
        <v>12.869498687099444</v>
      </c>
      <c r="AB1327"/>
      <c r="AC1327"/>
      <c r="AD1327"/>
      <c r="AE1327"/>
      <c r="AF1327"/>
      <c r="AG1327"/>
      <c r="AH1327"/>
      <c r="AI1327"/>
    </row>
    <row r="1328" spans="1:35" x14ac:dyDescent="0.25">
      <c r="A1328" t="s">
        <v>391</v>
      </c>
      <c r="B1328" t="s">
        <v>436</v>
      </c>
      <c r="C1328" t="s">
        <v>392</v>
      </c>
      <c r="D1328" t="s">
        <v>1493</v>
      </c>
      <c r="E1328">
        <v>8432735</v>
      </c>
      <c r="F1328" t="s">
        <v>115</v>
      </c>
      <c r="G1328" t="s">
        <v>22</v>
      </c>
      <c r="H1328" t="s">
        <v>23</v>
      </c>
      <c r="I1328" s="1"/>
      <c r="J1328" s="1">
        <v>44971</v>
      </c>
      <c r="K1328" s="11">
        <f>+Excel_519CONDOR[[#This Row],[Fx.r]]</f>
        <v>44971</v>
      </c>
      <c r="L1328" s="1">
        <v>44971</v>
      </c>
      <c r="M1328" s="1"/>
      <c r="N1328" s="1">
        <v>44973</v>
      </c>
      <c r="O1328" s="1">
        <v>45000</v>
      </c>
      <c r="P1328" s="1" t="s">
        <v>25</v>
      </c>
      <c r="Q1328" t="s">
        <v>25</v>
      </c>
      <c r="R1328" t="s">
        <v>24</v>
      </c>
      <c r="S1328" t="s">
        <v>3636</v>
      </c>
      <c r="T1328" s="5">
        <v>9.8363001346588135</v>
      </c>
      <c r="U1328" s="5">
        <v>0</v>
      </c>
      <c r="V1328" s="5">
        <v>6</v>
      </c>
      <c r="W1328" s="5">
        <v>15.836300134658813</v>
      </c>
      <c r="X1328" s="6">
        <f>+Excel_519CONDOR[[#This Row],[Ptos.Total]]-Excel_519CONDOR[[#This Row],[Ptos.PO]]</f>
        <v>-0.2265118653411875</v>
      </c>
      <c r="Y1328" s="6">
        <v>16.062812000000001</v>
      </c>
      <c r="Z1328" s="6">
        <v>16.062812000000001</v>
      </c>
      <c r="AA1328" s="5">
        <f>+Excel_519CONDOR[[#This Row],[Ptos.Total]]-Excel_519CONDOR[[#This Row],[Ptos.Nilo]]</f>
        <v>-0.2265118653411875</v>
      </c>
      <c r="AB1328"/>
      <c r="AC1328"/>
      <c r="AD1328"/>
      <c r="AE1328"/>
      <c r="AF1328"/>
      <c r="AG1328"/>
      <c r="AH1328"/>
      <c r="AI1328"/>
    </row>
    <row r="1329" spans="1:35" x14ac:dyDescent="0.25">
      <c r="A1329" t="s">
        <v>391</v>
      </c>
      <c r="B1329" t="s">
        <v>436</v>
      </c>
      <c r="C1329" t="s">
        <v>392</v>
      </c>
      <c r="D1329" t="s">
        <v>1494</v>
      </c>
      <c r="E1329">
        <v>8431980</v>
      </c>
      <c r="F1329" t="s">
        <v>115</v>
      </c>
      <c r="G1329" t="s">
        <v>22</v>
      </c>
      <c r="H1329" t="s">
        <v>23</v>
      </c>
      <c r="I1329" s="1"/>
      <c r="J1329" s="1">
        <v>44980</v>
      </c>
      <c r="K1329" s="11">
        <f>+Excel_519CONDOR[[#This Row],[Fx.r]]</f>
        <v>44980</v>
      </c>
      <c r="L1329" s="1">
        <v>44966</v>
      </c>
      <c r="M1329" s="1"/>
      <c r="N1329" s="1">
        <v>44981</v>
      </c>
      <c r="O1329" s="1">
        <v>45007</v>
      </c>
      <c r="P1329" s="1" t="s">
        <v>24</v>
      </c>
      <c r="Q1329" t="s">
        <v>25</v>
      </c>
      <c r="R1329" t="s">
        <v>24</v>
      </c>
      <c r="S1329" t="s">
        <v>3642</v>
      </c>
      <c r="T1329" s="5">
        <v>39.657500565052032</v>
      </c>
      <c r="U1329" s="5">
        <v>0</v>
      </c>
      <c r="V1329" s="5">
        <v>6</v>
      </c>
      <c r="W1329" s="5">
        <v>45.657500565052032</v>
      </c>
      <c r="X1329" s="6">
        <f>+Excel_519CONDOR[[#This Row],[Ptos.Total]]-Excel_519CONDOR[[#This Row],[Ptos.PO]]</f>
        <v>4.4070195650520319</v>
      </c>
      <c r="Y1329" s="6">
        <v>41.250481000000001</v>
      </c>
      <c r="Z1329" s="6">
        <v>41.250481000000001</v>
      </c>
      <c r="AA1329" s="5">
        <f>+Excel_519CONDOR[[#This Row],[Ptos.Total]]-Excel_519CONDOR[[#This Row],[Ptos.Nilo]]</f>
        <v>4.4070195650520319</v>
      </c>
      <c r="AB1329"/>
      <c r="AC1329"/>
      <c r="AD1329"/>
      <c r="AE1329"/>
      <c r="AF1329"/>
      <c r="AG1329"/>
      <c r="AH1329"/>
      <c r="AI1329"/>
    </row>
    <row r="1330" spans="1:35" x14ac:dyDescent="0.25">
      <c r="A1330" t="s">
        <v>391</v>
      </c>
      <c r="B1330" t="s">
        <v>436</v>
      </c>
      <c r="C1330" t="s">
        <v>392</v>
      </c>
      <c r="D1330" t="s">
        <v>1495</v>
      </c>
      <c r="E1330">
        <v>8432491</v>
      </c>
      <c r="F1330" t="s">
        <v>512</v>
      </c>
      <c r="G1330" t="s">
        <v>22</v>
      </c>
      <c r="H1330" t="s">
        <v>23</v>
      </c>
      <c r="I1330" s="1"/>
      <c r="J1330" s="1">
        <v>44970</v>
      </c>
      <c r="K1330" s="11">
        <f>+Excel_519CONDOR[[#This Row],[Fx.r]]</f>
        <v>44970</v>
      </c>
      <c r="L1330" s="1">
        <v>44970</v>
      </c>
      <c r="M1330" s="1"/>
      <c r="N1330" s="1">
        <v>45008</v>
      </c>
      <c r="O1330" s="1">
        <v>45022</v>
      </c>
      <c r="P1330" s="1" t="s">
        <v>24</v>
      </c>
      <c r="Q1330" t="s">
        <v>25</v>
      </c>
      <c r="R1330" t="s">
        <v>24</v>
      </c>
      <c r="S1330" t="s">
        <v>3646</v>
      </c>
      <c r="T1330" s="5">
        <v>18.94119980931282</v>
      </c>
      <c r="U1330" s="5">
        <v>0</v>
      </c>
      <c r="V1330" s="5">
        <v>6</v>
      </c>
      <c r="W1330" s="5">
        <v>24.94119980931282</v>
      </c>
      <c r="X1330" s="6">
        <f>+Excel_519CONDOR[[#This Row],[Ptos.Total]]-Excel_519CONDOR[[#This Row],[Ptos.PO]]</f>
        <v>-3.5799161906871824</v>
      </c>
      <c r="Y1330" s="6">
        <v>28.521116000000003</v>
      </c>
      <c r="Z1330" s="6">
        <v>28.521115999999999</v>
      </c>
      <c r="AA1330" s="5">
        <f>+Excel_519CONDOR[[#This Row],[Ptos.Total]]-Excel_519CONDOR[[#This Row],[Ptos.Nilo]]</f>
        <v>-3.5799161906871788</v>
      </c>
      <c r="AB1330"/>
      <c r="AC1330"/>
      <c r="AD1330"/>
      <c r="AE1330"/>
      <c r="AF1330"/>
      <c r="AG1330"/>
      <c r="AH1330"/>
      <c r="AI1330"/>
    </row>
    <row r="1331" spans="1:35" x14ac:dyDescent="0.25">
      <c r="A1331" t="s">
        <v>391</v>
      </c>
      <c r="B1331" t="s">
        <v>436</v>
      </c>
      <c r="C1331" t="s">
        <v>392</v>
      </c>
      <c r="D1331" t="s">
        <v>1496</v>
      </c>
      <c r="E1331">
        <v>8432518</v>
      </c>
      <c r="F1331" t="s">
        <v>115</v>
      </c>
      <c r="G1331" t="s">
        <v>22</v>
      </c>
      <c r="H1331" t="s">
        <v>23</v>
      </c>
      <c r="I1331" s="1"/>
      <c r="J1331" s="1">
        <v>44971</v>
      </c>
      <c r="K1331" s="11">
        <f>+Excel_519CONDOR[[#This Row],[Fx.r]]</f>
        <v>44971</v>
      </c>
      <c r="L1331" s="1">
        <v>44971</v>
      </c>
      <c r="M1331" s="1"/>
      <c r="N1331" s="1">
        <v>44984</v>
      </c>
      <c r="O1331" s="1">
        <v>45000</v>
      </c>
      <c r="P1331" s="1" t="s">
        <v>24</v>
      </c>
      <c r="Q1331" t="s">
        <v>25</v>
      </c>
      <c r="R1331" t="s">
        <v>24</v>
      </c>
      <c r="S1331" t="s">
        <v>3642</v>
      </c>
      <c r="T1331" s="5">
        <v>54.76130086183548</v>
      </c>
      <c r="U1331" s="5">
        <v>0</v>
      </c>
      <c r="V1331" s="5">
        <v>6</v>
      </c>
      <c r="W1331" s="5">
        <v>60.76130086183548</v>
      </c>
      <c r="X1331" s="6">
        <f>+Excel_519CONDOR[[#This Row],[Ptos.Total]]-Excel_519CONDOR[[#This Row],[Ptos.PO]]</f>
        <v>-25.855119138164525</v>
      </c>
      <c r="Y1331" s="6">
        <v>86.616420000000005</v>
      </c>
      <c r="Z1331" s="6">
        <v>86.616419999999977</v>
      </c>
      <c r="AA1331" s="5">
        <f>+Excel_519CONDOR[[#This Row],[Ptos.Total]]-Excel_519CONDOR[[#This Row],[Ptos.Nilo]]</f>
        <v>-25.855119138164497</v>
      </c>
      <c r="AB1331"/>
      <c r="AC1331"/>
      <c r="AD1331"/>
      <c r="AE1331"/>
      <c r="AF1331"/>
      <c r="AG1331"/>
      <c r="AH1331"/>
      <c r="AI1331"/>
    </row>
    <row r="1332" spans="1:35" x14ac:dyDescent="0.25">
      <c r="A1332" t="s">
        <v>391</v>
      </c>
      <c r="B1332" t="s">
        <v>436</v>
      </c>
      <c r="C1332" t="s">
        <v>392</v>
      </c>
      <c r="D1332" t="s">
        <v>1497</v>
      </c>
      <c r="E1332">
        <v>8432828</v>
      </c>
      <c r="F1332" t="s">
        <v>115</v>
      </c>
      <c r="G1332" t="s">
        <v>22</v>
      </c>
      <c r="H1332" t="s">
        <v>23</v>
      </c>
      <c r="I1332" s="1"/>
      <c r="J1332" s="1">
        <v>44970</v>
      </c>
      <c r="K1332" s="11">
        <f>+Excel_519CONDOR[[#This Row],[Fx.r]]</f>
        <v>44970</v>
      </c>
      <c r="L1332" s="1">
        <v>44970</v>
      </c>
      <c r="M1332" s="1"/>
      <c r="N1332" s="1">
        <v>45009</v>
      </c>
      <c r="O1332" s="1">
        <v>45027</v>
      </c>
      <c r="P1332" s="1" t="s">
        <v>25</v>
      </c>
      <c r="Q1332" t="s">
        <v>25</v>
      </c>
      <c r="R1332" t="s">
        <v>24</v>
      </c>
      <c r="S1332" t="s">
        <v>3642</v>
      </c>
      <c r="T1332" s="5">
        <v>52.320899873971939</v>
      </c>
      <c r="U1332" s="5">
        <v>0</v>
      </c>
      <c r="V1332" s="5">
        <v>6</v>
      </c>
      <c r="W1332" s="5">
        <v>58.320899873971939</v>
      </c>
      <c r="X1332" s="6">
        <f>+Excel_519CONDOR[[#This Row],[Ptos.Total]]-Excel_519CONDOR[[#This Row],[Ptos.PO]]</f>
        <v>-41.976584126028058</v>
      </c>
      <c r="Y1332" s="6">
        <v>100.297484</v>
      </c>
      <c r="Z1332" s="6">
        <v>100.29748399999998</v>
      </c>
      <c r="AA1332" s="5">
        <f>+Excel_519CONDOR[[#This Row],[Ptos.Total]]-Excel_519CONDOR[[#This Row],[Ptos.Nilo]]</f>
        <v>-41.976584126028044</v>
      </c>
      <c r="AB1332"/>
      <c r="AC1332"/>
      <c r="AD1332"/>
      <c r="AE1332"/>
      <c r="AF1332"/>
      <c r="AG1332"/>
      <c r="AH1332"/>
      <c r="AI1332"/>
    </row>
    <row r="1333" spans="1:35" x14ac:dyDescent="0.25">
      <c r="A1333" t="s">
        <v>391</v>
      </c>
      <c r="B1333" t="s">
        <v>79</v>
      </c>
      <c r="C1333" t="s">
        <v>392</v>
      </c>
      <c r="D1333" t="s">
        <v>1498</v>
      </c>
      <c r="E1333">
        <v>8433591</v>
      </c>
      <c r="F1333" t="s">
        <v>363</v>
      </c>
      <c r="G1333" t="s">
        <v>22</v>
      </c>
      <c r="H1333" t="s">
        <v>23</v>
      </c>
      <c r="I1333" s="1"/>
      <c r="J1333" s="1">
        <v>44958</v>
      </c>
      <c r="K1333" s="11">
        <f>+Excel_519CONDOR[[#This Row],[Fx.r]]</f>
        <v>44958</v>
      </c>
      <c r="L1333" s="1">
        <v>45231</v>
      </c>
      <c r="M1333" s="1"/>
      <c r="N1333" s="1">
        <v>45401</v>
      </c>
      <c r="O1333" s="1">
        <v>45434</v>
      </c>
      <c r="P1333" s="1" t="s">
        <v>24</v>
      </c>
      <c r="Q1333" t="s">
        <v>24</v>
      </c>
      <c r="R1333" t="s">
        <v>25</v>
      </c>
      <c r="S1333" t="s">
        <v>3637</v>
      </c>
      <c r="T1333" s="5">
        <v>644.66749776899815</v>
      </c>
      <c r="U1333" s="5">
        <v>0</v>
      </c>
      <c r="V1333" s="5">
        <v>60.031815972985498</v>
      </c>
      <c r="W1333" s="5">
        <v>704.69931374198359</v>
      </c>
      <c r="X1333" s="6">
        <f>+Excel_519CONDOR[[#This Row],[Ptos.Total]]-Excel_519CONDOR[[#This Row],[Ptos.PO]]</f>
        <v>-3378.9522302580167</v>
      </c>
      <c r="Y1333" s="6">
        <v>4083.6515440000003</v>
      </c>
      <c r="Z1333" s="6">
        <v>4083.6515439999998</v>
      </c>
      <c r="AA1333" s="5">
        <f>+Excel_519CONDOR[[#This Row],[Ptos.Total]]-Excel_519CONDOR[[#This Row],[Ptos.Nilo]]</f>
        <v>-3378.9522302580162</v>
      </c>
      <c r="AB1333"/>
      <c r="AC1333"/>
      <c r="AD1333"/>
      <c r="AE1333"/>
      <c r="AF1333"/>
      <c r="AG1333"/>
      <c r="AH1333"/>
      <c r="AI1333"/>
    </row>
    <row r="1334" spans="1:35" x14ac:dyDescent="0.25">
      <c r="A1334" t="s">
        <v>391</v>
      </c>
      <c r="B1334" t="s">
        <v>79</v>
      </c>
      <c r="C1334" t="s">
        <v>392</v>
      </c>
      <c r="D1334" t="s">
        <v>1499</v>
      </c>
      <c r="E1334">
        <v>2033609</v>
      </c>
      <c r="F1334" t="s">
        <v>32</v>
      </c>
      <c r="G1334" t="s">
        <v>29</v>
      </c>
      <c r="H1334" t="s">
        <v>30</v>
      </c>
      <c r="I1334" s="1">
        <v>44958</v>
      </c>
      <c r="J1334" s="1">
        <v>44978</v>
      </c>
      <c r="K1334" s="11">
        <f>+Excel_519CONDOR[[#This Row],[Fx.r]]</f>
        <v>44978</v>
      </c>
      <c r="L1334" s="1">
        <v>45083</v>
      </c>
      <c r="M1334" s="1"/>
      <c r="N1334" s="1">
        <v>45953</v>
      </c>
      <c r="O1334" s="1">
        <v>45965</v>
      </c>
      <c r="P1334" s="1" t="s">
        <v>24</v>
      </c>
      <c r="Q1334" t="s">
        <v>24</v>
      </c>
      <c r="R1334" t="s">
        <v>25</v>
      </c>
      <c r="S1334" t="s">
        <v>3642</v>
      </c>
      <c r="T1334" s="5">
        <v>93.14290037893727</v>
      </c>
      <c r="U1334" s="5">
        <v>0</v>
      </c>
      <c r="V1334" s="5">
        <v>16.451100258430088</v>
      </c>
      <c r="W1334" s="5">
        <v>109.59400063736736</v>
      </c>
      <c r="X1334" s="6">
        <f>+Excel_519CONDOR[[#This Row],[Ptos.Total]]-Excel_519CONDOR[[#This Row],[Ptos.PO]]</f>
        <v>-148.52666336263269</v>
      </c>
      <c r="Y1334" s="6">
        <v>258.12066400000003</v>
      </c>
      <c r="Z1334" s="6">
        <v>258.12066399999998</v>
      </c>
      <c r="AA1334" s="5">
        <f>+Excel_519CONDOR[[#This Row],[Ptos.Total]]-Excel_519CONDOR[[#This Row],[Ptos.Nilo]]</f>
        <v>-148.52666336263263</v>
      </c>
      <c r="AB1334"/>
      <c r="AC1334"/>
      <c r="AD1334"/>
      <c r="AE1334"/>
      <c r="AF1334"/>
      <c r="AG1334"/>
      <c r="AH1334"/>
      <c r="AI1334"/>
    </row>
    <row r="1335" spans="1:35" x14ac:dyDescent="0.25">
      <c r="A1335" t="s">
        <v>391</v>
      </c>
      <c r="B1335" t="s">
        <v>79</v>
      </c>
      <c r="C1335" t="s">
        <v>392</v>
      </c>
      <c r="D1335" t="s">
        <v>1500</v>
      </c>
      <c r="E1335">
        <v>2039545</v>
      </c>
      <c r="F1335" t="s">
        <v>164</v>
      </c>
      <c r="G1335" t="s">
        <v>22</v>
      </c>
      <c r="H1335" t="s">
        <v>23</v>
      </c>
      <c r="I1335" s="1">
        <v>45083</v>
      </c>
      <c r="J1335" s="1">
        <v>45253</v>
      </c>
      <c r="K1335" s="11">
        <f>+Excel_519CONDOR[[#This Row],[Fx.r]]</f>
        <v>45253</v>
      </c>
      <c r="L1335" s="1">
        <v>45698</v>
      </c>
      <c r="M1335" s="1"/>
      <c r="N1335" s="1">
        <v>45785</v>
      </c>
      <c r="O1335" s="1">
        <v>45807</v>
      </c>
      <c r="P1335" s="1" t="s">
        <v>24</v>
      </c>
      <c r="Q1335" t="s">
        <v>24</v>
      </c>
      <c r="R1335" t="s">
        <v>25</v>
      </c>
      <c r="S1335" t="s">
        <v>3641</v>
      </c>
      <c r="T1335" s="5">
        <v>1118.0100036486983</v>
      </c>
      <c r="U1335" s="5">
        <v>0</v>
      </c>
      <c r="V1335" s="5">
        <v>87.637602192068016</v>
      </c>
      <c r="W1335" s="5">
        <v>1205.6476058407663</v>
      </c>
      <c r="X1335" s="6">
        <f>+Excel_519CONDOR[[#This Row],[Ptos.Total]]-Excel_519CONDOR[[#This Row],[Ptos.PO]]</f>
        <v>-476.81437615923392</v>
      </c>
      <c r="Y1335" s="6">
        <v>1682.4619820000003</v>
      </c>
      <c r="Z1335" s="6">
        <v>1682.461982</v>
      </c>
      <c r="AA1335" s="5">
        <f>+Excel_519CONDOR[[#This Row],[Ptos.Total]]-Excel_519CONDOR[[#This Row],[Ptos.Nilo]]</f>
        <v>-476.81437615923369</v>
      </c>
      <c r="AB1335"/>
      <c r="AC1335"/>
      <c r="AD1335"/>
      <c r="AE1335"/>
      <c r="AF1335"/>
      <c r="AG1335"/>
      <c r="AH1335"/>
      <c r="AI1335"/>
    </row>
    <row r="1336" spans="1:35" x14ac:dyDescent="0.25">
      <c r="A1336" t="s">
        <v>391</v>
      </c>
      <c r="B1336" t="s">
        <v>79</v>
      </c>
      <c r="C1336" t="s">
        <v>392</v>
      </c>
      <c r="D1336" t="s">
        <v>1501</v>
      </c>
      <c r="E1336">
        <v>2041334</v>
      </c>
      <c r="F1336" t="s">
        <v>896</v>
      </c>
      <c r="G1336" t="s">
        <v>29</v>
      </c>
      <c r="H1336" t="s">
        <v>30</v>
      </c>
      <c r="I1336" s="1">
        <v>44958</v>
      </c>
      <c r="J1336" s="1">
        <v>45483</v>
      </c>
      <c r="K1336" s="11">
        <f>+Excel_519CONDOR[[#This Row],[Fx.r]]</f>
        <v>45483</v>
      </c>
      <c r="L1336" s="1">
        <v>45443</v>
      </c>
      <c r="M1336" s="1"/>
      <c r="N1336" s="1">
        <v>45539</v>
      </c>
      <c r="O1336" s="1">
        <v>45548</v>
      </c>
      <c r="P1336" s="1" t="s">
        <v>24</v>
      </c>
      <c r="Q1336" t="s">
        <v>24</v>
      </c>
      <c r="R1336" t="s">
        <v>25</v>
      </c>
      <c r="S1336" t="s">
        <v>3635</v>
      </c>
      <c r="T1336" s="5">
        <v>288.30999736487865</v>
      </c>
      <c r="U1336" s="5">
        <v>46.439998626708984</v>
      </c>
      <c r="V1336" s="5">
        <v>30.257199116709842</v>
      </c>
      <c r="W1336" s="5">
        <v>365.00719510829748</v>
      </c>
      <c r="X1336" s="6">
        <f>+Excel_519CONDOR[[#This Row],[Ptos.Total]]-Excel_519CONDOR[[#This Row],[Ptos.PO]]</f>
        <v>-58.002419891702516</v>
      </c>
      <c r="Y1336" s="6">
        <v>423.009615</v>
      </c>
      <c r="Z1336" s="6">
        <v>423.00961500000005</v>
      </c>
      <c r="AA1336" s="5">
        <f>+Excel_519CONDOR[[#This Row],[Ptos.Total]]-Excel_519CONDOR[[#This Row],[Ptos.Nilo]]</f>
        <v>-58.002419891702573</v>
      </c>
      <c r="AB1336"/>
      <c r="AC1336"/>
      <c r="AD1336"/>
      <c r="AE1336"/>
      <c r="AF1336"/>
      <c r="AG1336"/>
      <c r="AH1336"/>
      <c r="AI1336"/>
    </row>
    <row r="1337" spans="1:35" x14ac:dyDescent="0.25">
      <c r="A1337" t="s">
        <v>391</v>
      </c>
      <c r="B1337" t="s">
        <v>79</v>
      </c>
      <c r="C1337" t="s">
        <v>392</v>
      </c>
      <c r="D1337" t="s">
        <v>1502</v>
      </c>
      <c r="E1337">
        <v>2042196</v>
      </c>
      <c r="F1337" t="s">
        <v>118</v>
      </c>
      <c r="G1337" t="s">
        <v>22</v>
      </c>
      <c r="H1337" t="s">
        <v>23</v>
      </c>
      <c r="I1337" s="1">
        <v>44958</v>
      </c>
      <c r="J1337" s="1">
        <v>45029</v>
      </c>
      <c r="K1337" s="11">
        <f>+Excel_519CONDOR[[#This Row],[Fx.r]]</f>
        <v>45029</v>
      </c>
      <c r="L1337" s="1">
        <v>45313</v>
      </c>
      <c r="M1337" s="1"/>
      <c r="N1337" s="1">
        <v>45443</v>
      </c>
      <c r="O1337" s="1">
        <v>45464</v>
      </c>
      <c r="P1337" s="1" t="s">
        <v>24</v>
      </c>
      <c r="Q1337" t="s">
        <v>24</v>
      </c>
      <c r="R1337" t="s">
        <v>25</v>
      </c>
      <c r="S1337" t="s">
        <v>3631</v>
      </c>
      <c r="T1337" s="5">
        <v>2748.3180096198321</v>
      </c>
      <c r="U1337" s="5">
        <v>132.27999609708786</v>
      </c>
      <c r="V1337" s="5">
        <v>221.58389664909464</v>
      </c>
      <c r="W1337" s="5">
        <v>3102.1819023660146</v>
      </c>
      <c r="X1337" s="6">
        <f>+Excel_519CONDOR[[#This Row],[Ptos.Total]]-Excel_519CONDOR[[#This Row],[Ptos.PO]]</f>
        <v>1699.6915720460145</v>
      </c>
      <c r="Y1337" s="6">
        <v>1402.4903303200001</v>
      </c>
      <c r="Z1337" s="6">
        <v>1402.4902959999997</v>
      </c>
      <c r="AA1337" s="5">
        <f>+Excel_519CONDOR[[#This Row],[Ptos.Total]]-Excel_519CONDOR[[#This Row],[Ptos.Nilo]]</f>
        <v>1699.6916063660149</v>
      </c>
      <c r="AB1337"/>
      <c r="AC1337"/>
      <c r="AD1337"/>
      <c r="AE1337"/>
      <c r="AF1337"/>
      <c r="AG1337"/>
      <c r="AH1337"/>
      <c r="AI1337"/>
    </row>
    <row r="1338" spans="1:35" x14ac:dyDescent="0.25">
      <c r="A1338" t="s">
        <v>391</v>
      </c>
      <c r="B1338" t="s">
        <v>79</v>
      </c>
      <c r="C1338" t="s">
        <v>392</v>
      </c>
      <c r="D1338" t="s">
        <v>1503</v>
      </c>
      <c r="E1338">
        <v>2062565</v>
      </c>
      <c r="F1338" t="s">
        <v>164</v>
      </c>
      <c r="G1338" t="s">
        <v>22</v>
      </c>
      <c r="H1338" t="s">
        <v>23</v>
      </c>
      <c r="I1338" s="1">
        <v>44960</v>
      </c>
      <c r="J1338" s="1">
        <v>45677</v>
      </c>
      <c r="K1338" s="11">
        <f>+Excel_519CONDOR[[#This Row],[Fx.r]]</f>
        <v>45677</v>
      </c>
      <c r="L1338" s="1">
        <v>45464</v>
      </c>
      <c r="M1338" s="1"/>
      <c r="N1338" s="1">
        <v>45785</v>
      </c>
      <c r="O1338" s="1">
        <v>45811</v>
      </c>
      <c r="P1338" s="1" t="s">
        <v>24</v>
      </c>
      <c r="Q1338" t="s">
        <v>24</v>
      </c>
      <c r="R1338" t="s">
        <v>25</v>
      </c>
      <c r="S1338" t="s">
        <v>3637</v>
      </c>
      <c r="T1338" s="5">
        <v>1626.0199943929911</v>
      </c>
      <c r="U1338" s="5">
        <v>0</v>
      </c>
      <c r="V1338" s="5">
        <v>124.22899411822118</v>
      </c>
      <c r="W1338" s="5">
        <v>1750.2489885112122</v>
      </c>
      <c r="X1338" s="6">
        <f>+Excel_519CONDOR[[#This Row],[Ptos.Total]]-Excel_519CONDOR[[#This Row],[Ptos.PO]]</f>
        <v>-1186.1336254887879</v>
      </c>
      <c r="Y1338" s="6">
        <v>2936.3826140000001</v>
      </c>
      <c r="Z1338" s="6">
        <v>2936.3826140000006</v>
      </c>
      <c r="AA1338" s="5">
        <f>+Excel_519CONDOR[[#This Row],[Ptos.Total]]-Excel_519CONDOR[[#This Row],[Ptos.Nilo]]</f>
        <v>-1186.1336254887883</v>
      </c>
      <c r="AB1338"/>
      <c r="AC1338"/>
      <c r="AD1338"/>
      <c r="AE1338"/>
      <c r="AF1338"/>
      <c r="AG1338"/>
      <c r="AH1338"/>
      <c r="AI1338"/>
    </row>
    <row r="1339" spans="1:35" x14ac:dyDescent="0.25">
      <c r="A1339" t="s">
        <v>391</v>
      </c>
      <c r="B1339" t="s">
        <v>79</v>
      </c>
      <c r="C1339" t="s">
        <v>392</v>
      </c>
      <c r="D1339" t="s">
        <v>1504</v>
      </c>
      <c r="E1339">
        <v>2062566</v>
      </c>
      <c r="F1339" t="s">
        <v>1505</v>
      </c>
      <c r="G1339" t="s">
        <v>70</v>
      </c>
      <c r="H1339" t="s">
        <v>71</v>
      </c>
      <c r="I1339" s="1">
        <v>44960</v>
      </c>
      <c r="J1339" s="1">
        <v>45691</v>
      </c>
      <c r="K1339" s="11">
        <f>+Excel_519CONDOR[[#This Row],[Fx.r]]</f>
        <v>45691</v>
      </c>
      <c r="L1339" s="1">
        <v>45468</v>
      </c>
      <c r="M1339" s="1"/>
      <c r="N1339" s="1">
        <v>45804</v>
      </c>
      <c r="O1339" s="1">
        <v>45832</v>
      </c>
      <c r="P1339" s="1" t="s">
        <v>24</v>
      </c>
      <c r="Q1339" t="s">
        <v>24</v>
      </c>
      <c r="R1339" t="s">
        <v>25</v>
      </c>
      <c r="S1339" t="s">
        <v>3637</v>
      </c>
      <c r="T1339" s="5">
        <v>796.69000127911568</v>
      </c>
      <c r="U1339" s="5">
        <v>0</v>
      </c>
      <c r="V1339" s="5">
        <v>63.827101015289827</v>
      </c>
      <c r="W1339" s="5">
        <v>860.5171022944055</v>
      </c>
      <c r="X1339" s="6">
        <f>+Excel_519CONDOR[[#This Row],[Ptos.Total]]-Excel_519CONDOR[[#This Row],[Ptos.PO]]</f>
        <v>-823.42059770559445</v>
      </c>
      <c r="Y1339" s="6">
        <v>1683.9376999999999</v>
      </c>
      <c r="Z1339" s="6">
        <v>1683.9376999999999</v>
      </c>
      <c r="AA1339" s="5">
        <f>+Excel_519CONDOR[[#This Row],[Ptos.Total]]-Excel_519CONDOR[[#This Row],[Ptos.Nilo]]</f>
        <v>-823.42059770559445</v>
      </c>
      <c r="AB1339"/>
      <c r="AC1339"/>
      <c r="AD1339"/>
      <c r="AE1339"/>
      <c r="AF1339"/>
      <c r="AG1339"/>
      <c r="AH1339"/>
      <c r="AI1339"/>
    </row>
    <row r="1340" spans="1:35" x14ac:dyDescent="0.25">
      <c r="A1340" t="s">
        <v>391</v>
      </c>
      <c r="B1340" t="s">
        <v>79</v>
      </c>
      <c r="C1340" t="s">
        <v>392</v>
      </c>
      <c r="D1340" t="s">
        <v>1506</v>
      </c>
      <c r="E1340">
        <v>2062950</v>
      </c>
      <c r="F1340" t="s">
        <v>1507</v>
      </c>
      <c r="G1340" t="s">
        <v>36</v>
      </c>
      <c r="H1340" t="s">
        <v>42</v>
      </c>
      <c r="I1340" s="1">
        <v>45722</v>
      </c>
      <c r="J1340" s="1">
        <v>45735</v>
      </c>
      <c r="K1340" s="11">
        <f>+Excel_519CONDOR[[#This Row],[Fx.r]]</f>
        <v>45735</v>
      </c>
      <c r="M1340" s="1">
        <v>45854</v>
      </c>
      <c r="O1340" s="1"/>
      <c r="P1340" s="1" t="s">
        <v>24</v>
      </c>
      <c r="Q1340" t="s">
        <v>25</v>
      </c>
      <c r="R1340" t="s">
        <v>24</v>
      </c>
      <c r="S1340" t="s">
        <v>25</v>
      </c>
      <c r="T1340" s="5">
        <v>28.089999839663506</v>
      </c>
      <c r="U1340" s="5">
        <v>0</v>
      </c>
      <c r="V1340" s="5">
        <v>11.80660006851107</v>
      </c>
      <c r="W1340" s="5">
        <v>39.896599908174579</v>
      </c>
      <c r="X1340" s="6">
        <f>+Excel_519CONDOR[[#This Row],[Ptos.Total]]-Excel_519CONDOR[[#This Row],[Ptos.PO]]</f>
        <v>27.915081908174578</v>
      </c>
      <c r="Y1340" s="6">
        <v>11.981517999999999</v>
      </c>
      <c r="Z1340" s="6">
        <v>11.981517999999999</v>
      </c>
      <c r="AA1340" s="5">
        <f>+Excel_519CONDOR[[#This Row],[Ptos.Total]]-Excel_519CONDOR[[#This Row],[Ptos.Nilo]]</f>
        <v>27.915081908174578</v>
      </c>
      <c r="AB1340"/>
      <c r="AC1340"/>
      <c r="AD1340"/>
      <c r="AE1340"/>
      <c r="AF1340"/>
      <c r="AG1340"/>
      <c r="AH1340"/>
      <c r="AI1340"/>
    </row>
    <row r="1341" spans="1:35" x14ac:dyDescent="0.25">
      <c r="A1341" t="s">
        <v>391</v>
      </c>
      <c r="B1341" t="s">
        <v>79</v>
      </c>
      <c r="C1341" t="s">
        <v>392</v>
      </c>
      <c r="D1341" t="s">
        <v>1508</v>
      </c>
      <c r="E1341">
        <v>2062951</v>
      </c>
      <c r="F1341" t="s">
        <v>52</v>
      </c>
      <c r="G1341" t="s">
        <v>36</v>
      </c>
      <c r="H1341" t="s">
        <v>42</v>
      </c>
      <c r="I1341" s="1">
        <v>45722</v>
      </c>
      <c r="J1341" s="1">
        <v>45765</v>
      </c>
      <c r="K1341" s="11">
        <f>+Excel_519CONDOR[[#This Row],[Fx.r]]</f>
        <v>45765</v>
      </c>
      <c r="M1341" s="1">
        <v>45940</v>
      </c>
      <c r="O1341" s="1"/>
      <c r="P1341" s="1" t="s">
        <v>24</v>
      </c>
      <c r="Q1341" t="s">
        <v>25</v>
      </c>
      <c r="R1341" t="s">
        <v>24</v>
      </c>
      <c r="S1341" t="s">
        <v>25</v>
      </c>
      <c r="T1341" s="5">
        <v>0</v>
      </c>
      <c r="U1341" s="5">
        <v>0</v>
      </c>
      <c r="V1341" s="5">
        <v>0</v>
      </c>
      <c r="W1341" s="5">
        <v>0</v>
      </c>
      <c r="X1341" s="6">
        <f>+Excel_519CONDOR[[#This Row],[Ptos.Total]]-Excel_519CONDOR[[#This Row],[Ptos.PO]]</f>
        <v>-164.84738400000001</v>
      </c>
      <c r="Y1341" s="6">
        <v>164.84738400000001</v>
      </c>
      <c r="Z1341" s="6">
        <v>164.84738399999998</v>
      </c>
      <c r="AA1341" s="5">
        <f>+Excel_519CONDOR[[#This Row],[Ptos.Total]]-Excel_519CONDOR[[#This Row],[Ptos.Nilo]]</f>
        <v>-164.84738399999998</v>
      </c>
      <c r="AB1341"/>
      <c r="AC1341"/>
      <c r="AD1341"/>
      <c r="AE1341"/>
      <c r="AF1341"/>
      <c r="AG1341"/>
      <c r="AH1341"/>
      <c r="AI1341"/>
    </row>
    <row r="1342" spans="1:35" x14ac:dyDescent="0.25">
      <c r="A1342" t="s">
        <v>391</v>
      </c>
      <c r="B1342" t="s">
        <v>79</v>
      </c>
      <c r="C1342" t="s">
        <v>392</v>
      </c>
      <c r="D1342" t="s">
        <v>1509</v>
      </c>
      <c r="E1342">
        <v>2062956</v>
      </c>
      <c r="F1342" t="s">
        <v>52</v>
      </c>
      <c r="G1342" t="s">
        <v>36</v>
      </c>
      <c r="H1342" t="s">
        <v>42</v>
      </c>
      <c r="I1342" s="1">
        <v>45722</v>
      </c>
      <c r="J1342" s="1">
        <v>45785</v>
      </c>
      <c r="K1342" s="11">
        <f>+Excel_519CONDOR[[#This Row],[Fx.r]]</f>
        <v>45785</v>
      </c>
      <c r="M1342" s="1">
        <v>45940</v>
      </c>
      <c r="O1342" s="1"/>
      <c r="P1342" s="1" t="s">
        <v>24</v>
      </c>
      <c r="Q1342" t="s">
        <v>25</v>
      </c>
      <c r="R1342" t="s">
        <v>24</v>
      </c>
      <c r="S1342" t="s">
        <v>25</v>
      </c>
      <c r="T1342" s="5">
        <v>0</v>
      </c>
      <c r="U1342" s="5">
        <v>0</v>
      </c>
      <c r="V1342" s="5">
        <v>0</v>
      </c>
      <c r="W1342" s="5">
        <v>0</v>
      </c>
      <c r="X1342" s="6">
        <f>+Excel_519CONDOR[[#This Row],[Ptos.Total]]-Excel_519CONDOR[[#This Row],[Ptos.PO]]</f>
        <v>-544.84231799999998</v>
      </c>
      <c r="Y1342" s="6">
        <v>544.84231799999998</v>
      </c>
      <c r="Z1342" s="6">
        <v>544.84231799999998</v>
      </c>
      <c r="AA1342" s="5">
        <f>+Excel_519CONDOR[[#This Row],[Ptos.Total]]-Excel_519CONDOR[[#This Row],[Ptos.Nilo]]</f>
        <v>-544.84231799999998</v>
      </c>
      <c r="AB1342"/>
      <c r="AC1342"/>
      <c r="AD1342"/>
      <c r="AE1342"/>
      <c r="AF1342"/>
      <c r="AG1342"/>
      <c r="AH1342"/>
      <c r="AI1342"/>
    </row>
    <row r="1343" spans="1:35" x14ac:dyDescent="0.25">
      <c r="A1343" t="s">
        <v>391</v>
      </c>
      <c r="B1343" t="s">
        <v>79</v>
      </c>
      <c r="C1343" t="s">
        <v>392</v>
      </c>
      <c r="D1343" t="s">
        <v>1510</v>
      </c>
      <c r="E1343">
        <v>2063707</v>
      </c>
      <c r="F1343" t="s">
        <v>737</v>
      </c>
      <c r="G1343" t="s">
        <v>29</v>
      </c>
      <c r="H1343" t="s">
        <v>30</v>
      </c>
      <c r="I1343" s="1">
        <v>44958</v>
      </c>
      <c r="J1343" s="1">
        <v>45077</v>
      </c>
      <c r="K1343" s="11">
        <f>+Excel_519CONDOR[[#This Row],[Fx.r]]</f>
        <v>45077</v>
      </c>
      <c r="L1343" s="1">
        <v>45047</v>
      </c>
      <c r="M1343" s="1"/>
      <c r="N1343" s="1">
        <v>45077</v>
      </c>
      <c r="O1343" s="1">
        <v>45086</v>
      </c>
      <c r="P1343" s="1" t="s">
        <v>24</v>
      </c>
      <c r="Q1343" t="s">
        <v>24</v>
      </c>
      <c r="R1343" t="s">
        <v>25</v>
      </c>
      <c r="S1343" t="s">
        <v>3641</v>
      </c>
      <c r="T1343" s="5">
        <v>72.160000894218683</v>
      </c>
      <c r="U1343" s="5">
        <v>0</v>
      </c>
      <c r="V1343" s="5">
        <v>20.441900102230164</v>
      </c>
      <c r="W1343" s="5">
        <v>92.601900996448848</v>
      </c>
      <c r="X1343" s="6">
        <f>+Excel_519CONDOR[[#This Row],[Ptos.Total]]-Excel_519CONDOR[[#This Row],[Ptos.PO]]</f>
        <v>6.6595619964488293</v>
      </c>
      <c r="Y1343" s="6">
        <v>85.942339000000018</v>
      </c>
      <c r="Z1343" s="6">
        <v>85.94233899999999</v>
      </c>
      <c r="AA1343" s="5">
        <f>+Excel_519CONDOR[[#This Row],[Ptos.Total]]-Excel_519CONDOR[[#This Row],[Ptos.Nilo]]</f>
        <v>6.6595619964488577</v>
      </c>
      <c r="AB1343"/>
      <c r="AC1343"/>
      <c r="AD1343"/>
      <c r="AE1343"/>
      <c r="AF1343"/>
      <c r="AG1343"/>
      <c r="AH1343"/>
      <c r="AI1343"/>
    </row>
    <row r="1344" spans="1:35" x14ac:dyDescent="0.25">
      <c r="A1344" t="s">
        <v>391</v>
      </c>
      <c r="B1344" t="s">
        <v>79</v>
      </c>
      <c r="C1344" t="s">
        <v>392</v>
      </c>
      <c r="D1344" t="s">
        <v>1511</v>
      </c>
      <c r="E1344">
        <v>2066266</v>
      </c>
      <c r="F1344" t="s">
        <v>121</v>
      </c>
      <c r="G1344" t="s">
        <v>22</v>
      </c>
      <c r="H1344" t="s">
        <v>23</v>
      </c>
      <c r="I1344" s="1">
        <v>44958</v>
      </c>
      <c r="J1344" s="1">
        <v>45020</v>
      </c>
      <c r="K1344" s="11">
        <f>+Excel_519CONDOR[[#This Row],[Fx.r]]</f>
        <v>45020</v>
      </c>
      <c r="L1344" s="1">
        <v>45047</v>
      </c>
      <c r="M1344" s="1"/>
      <c r="N1344" s="1">
        <v>45074</v>
      </c>
      <c r="O1344" s="1">
        <v>45083</v>
      </c>
      <c r="P1344" s="1" t="s">
        <v>24</v>
      </c>
      <c r="Q1344" t="s">
        <v>24</v>
      </c>
      <c r="R1344" t="s">
        <v>25</v>
      </c>
      <c r="S1344" t="s">
        <v>3641</v>
      </c>
      <c r="T1344" s="5">
        <v>43.120000351220369</v>
      </c>
      <c r="U1344" s="5">
        <v>0</v>
      </c>
      <c r="V1344" s="5">
        <v>14.416700187399236</v>
      </c>
      <c r="W1344" s="5">
        <v>57.536700538619606</v>
      </c>
      <c r="X1344" s="6">
        <f>+Excel_519CONDOR[[#This Row],[Ptos.Total]]-Excel_519CONDOR[[#This Row],[Ptos.PO]]</f>
        <v>-1.3473144613803925</v>
      </c>
      <c r="Y1344" s="6">
        <v>58.884014999999998</v>
      </c>
      <c r="Z1344" s="6">
        <v>58.884014999999998</v>
      </c>
      <c r="AA1344" s="5">
        <f>+Excel_519CONDOR[[#This Row],[Ptos.Total]]-Excel_519CONDOR[[#This Row],[Ptos.Nilo]]</f>
        <v>-1.3473144613803925</v>
      </c>
      <c r="AB1344"/>
      <c r="AC1344"/>
      <c r="AD1344"/>
      <c r="AE1344"/>
      <c r="AF1344"/>
      <c r="AG1344"/>
      <c r="AH1344"/>
      <c r="AI1344"/>
    </row>
    <row r="1345" spans="1:35" x14ac:dyDescent="0.25">
      <c r="A1345" t="s">
        <v>391</v>
      </c>
      <c r="B1345" t="s">
        <v>79</v>
      </c>
      <c r="C1345" t="s">
        <v>392</v>
      </c>
      <c r="D1345" t="s">
        <v>1512</v>
      </c>
      <c r="E1345">
        <v>2070397</v>
      </c>
      <c r="F1345" t="s">
        <v>1513</v>
      </c>
      <c r="G1345" t="s">
        <v>29</v>
      </c>
      <c r="H1345" t="s">
        <v>30</v>
      </c>
      <c r="I1345" s="1">
        <v>44963</v>
      </c>
      <c r="J1345" s="1">
        <v>45418</v>
      </c>
      <c r="K1345" s="11">
        <f>+Excel_519CONDOR[[#This Row],[Fx.r]]</f>
        <v>45418</v>
      </c>
      <c r="L1345" s="1">
        <v>45418</v>
      </c>
      <c r="M1345" s="1"/>
      <c r="N1345" s="1">
        <v>45805</v>
      </c>
      <c r="O1345" s="1">
        <v>45835</v>
      </c>
      <c r="P1345" s="1" t="s">
        <v>24</v>
      </c>
      <c r="Q1345" t="s">
        <v>24</v>
      </c>
      <c r="R1345" t="s">
        <v>25</v>
      </c>
      <c r="S1345" t="s">
        <v>3637</v>
      </c>
      <c r="T1345" s="5">
        <v>1441.0999930426478</v>
      </c>
      <c r="U1345" s="5">
        <v>232.19999313354492</v>
      </c>
      <c r="V1345" s="5">
        <v>122.90389893299562</v>
      </c>
      <c r="W1345" s="5">
        <v>1796.2038851091884</v>
      </c>
      <c r="X1345" s="6">
        <f>+Excel_519CONDOR[[#This Row],[Ptos.Total]]-Excel_519CONDOR[[#This Row],[Ptos.PO]]</f>
        <v>-710.79996989081201</v>
      </c>
      <c r="Y1345" s="6">
        <v>2507.0038550000004</v>
      </c>
      <c r="Z1345" s="6">
        <v>2507.0038549999999</v>
      </c>
      <c r="AA1345" s="5">
        <f>+Excel_519CONDOR[[#This Row],[Ptos.Total]]-Excel_519CONDOR[[#This Row],[Ptos.Nilo]]</f>
        <v>-710.79996989081155</v>
      </c>
      <c r="AB1345"/>
      <c r="AC1345"/>
      <c r="AD1345"/>
      <c r="AE1345"/>
      <c r="AF1345"/>
      <c r="AG1345"/>
      <c r="AH1345"/>
      <c r="AI1345"/>
    </row>
    <row r="1346" spans="1:35" x14ac:dyDescent="0.25">
      <c r="A1346" t="s">
        <v>391</v>
      </c>
      <c r="B1346" t="s">
        <v>79</v>
      </c>
      <c r="C1346" t="s">
        <v>392</v>
      </c>
      <c r="D1346" t="s">
        <v>1514</v>
      </c>
      <c r="E1346">
        <v>2070396</v>
      </c>
      <c r="F1346" t="s">
        <v>121</v>
      </c>
      <c r="G1346" t="s">
        <v>22</v>
      </c>
      <c r="H1346" t="s">
        <v>23</v>
      </c>
      <c r="I1346" s="1">
        <v>44964</v>
      </c>
      <c r="J1346" s="1">
        <v>45068</v>
      </c>
      <c r="K1346" s="11">
        <f>+Excel_519CONDOR[[#This Row],[Fx.r]]</f>
        <v>45068</v>
      </c>
      <c r="L1346" s="1">
        <v>45083</v>
      </c>
      <c r="M1346" s="1"/>
      <c r="N1346" s="1">
        <v>45116</v>
      </c>
      <c r="O1346" s="1">
        <v>45145</v>
      </c>
      <c r="P1346" s="1" t="s">
        <v>24</v>
      </c>
      <c r="Q1346" t="s">
        <v>24</v>
      </c>
      <c r="R1346" t="s">
        <v>25</v>
      </c>
      <c r="S1346" t="s">
        <v>3641</v>
      </c>
      <c r="T1346" s="5">
        <v>197.91000007092953</v>
      </c>
      <c r="U1346" s="5">
        <v>0</v>
      </c>
      <c r="V1346" s="5">
        <v>23.739500287782391</v>
      </c>
      <c r="W1346" s="5">
        <v>221.64950035871192</v>
      </c>
      <c r="X1346" s="6">
        <f>+Excel_519CONDOR[[#This Row],[Ptos.Total]]-Excel_519CONDOR[[#This Row],[Ptos.PO]]</f>
        <v>-231.72794164128811</v>
      </c>
      <c r="Y1346" s="6">
        <v>453.37744200000003</v>
      </c>
      <c r="Z1346" s="6">
        <v>453.37744200000003</v>
      </c>
      <c r="AA1346" s="5">
        <f>+Excel_519CONDOR[[#This Row],[Ptos.Total]]-Excel_519CONDOR[[#This Row],[Ptos.Nilo]]</f>
        <v>-231.72794164128811</v>
      </c>
      <c r="AB1346"/>
      <c r="AC1346"/>
      <c r="AD1346"/>
      <c r="AE1346"/>
      <c r="AF1346"/>
      <c r="AG1346"/>
      <c r="AH1346"/>
      <c r="AI1346"/>
    </row>
    <row r="1347" spans="1:35" x14ac:dyDescent="0.25">
      <c r="A1347" t="s">
        <v>391</v>
      </c>
      <c r="B1347" t="s">
        <v>436</v>
      </c>
      <c r="C1347" t="s">
        <v>392</v>
      </c>
      <c r="D1347" t="s">
        <v>1515</v>
      </c>
      <c r="E1347">
        <v>8436724</v>
      </c>
      <c r="F1347" t="s">
        <v>336</v>
      </c>
      <c r="G1347" t="s">
        <v>22</v>
      </c>
      <c r="H1347" t="s">
        <v>23</v>
      </c>
      <c r="I1347" s="1">
        <v>44980</v>
      </c>
      <c r="J1347" s="1">
        <v>45142</v>
      </c>
      <c r="K1347" s="11">
        <f>+Excel_519CONDOR[[#This Row],[Fx.r]]</f>
        <v>45142</v>
      </c>
      <c r="L1347" s="1">
        <v>45316</v>
      </c>
      <c r="M1347" s="1"/>
      <c r="N1347" s="1">
        <v>45464</v>
      </c>
      <c r="O1347" s="1">
        <v>45495</v>
      </c>
      <c r="P1347" s="1" t="s">
        <v>25</v>
      </c>
      <c r="Q1347" t="s">
        <v>24</v>
      </c>
      <c r="R1347" t="s">
        <v>25</v>
      </c>
      <c r="S1347" t="s">
        <v>3639</v>
      </c>
      <c r="T1347" s="5">
        <v>157.53610116243362</v>
      </c>
      <c r="U1347" s="5">
        <v>0</v>
      </c>
      <c r="V1347" s="5">
        <v>10.179999828338623</v>
      </c>
      <c r="W1347" s="5">
        <v>167.71610099077225</v>
      </c>
      <c r="X1347" s="6">
        <f>+Excel_519CONDOR[[#This Row],[Ptos.Total]]-Excel_519CONDOR[[#This Row],[Ptos.PO]]</f>
        <v>-52.771733009227745</v>
      </c>
      <c r="Y1347" s="6">
        <v>220.48783399999999</v>
      </c>
      <c r="Z1347" s="6">
        <v>220.48783399999999</v>
      </c>
      <c r="AA1347" s="5">
        <f>+Excel_519CONDOR[[#This Row],[Ptos.Total]]-Excel_519CONDOR[[#This Row],[Ptos.Nilo]]</f>
        <v>-52.771733009227745</v>
      </c>
      <c r="AB1347"/>
      <c r="AC1347"/>
      <c r="AD1347"/>
      <c r="AE1347"/>
      <c r="AF1347"/>
      <c r="AG1347"/>
      <c r="AH1347"/>
      <c r="AI1347"/>
    </row>
    <row r="1348" spans="1:35" x14ac:dyDescent="0.25">
      <c r="A1348" t="s">
        <v>391</v>
      </c>
      <c r="B1348" t="s">
        <v>103</v>
      </c>
      <c r="C1348" t="s">
        <v>392</v>
      </c>
      <c r="D1348" t="s">
        <v>1516</v>
      </c>
      <c r="E1348">
        <v>2064933</v>
      </c>
      <c r="F1348" t="s">
        <v>1517</v>
      </c>
      <c r="G1348" t="s">
        <v>29</v>
      </c>
      <c r="H1348" t="s">
        <v>30</v>
      </c>
      <c r="I1348" s="1">
        <v>44967</v>
      </c>
      <c r="J1348" s="1">
        <v>45950</v>
      </c>
      <c r="K1348" s="11">
        <f>+Excel_519CONDOR[[#This Row],[Fx.r]]</f>
        <v>45950</v>
      </c>
      <c r="L1348" s="1">
        <v>45952</v>
      </c>
      <c r="M1348" s="1"/>
      <c r="N1348" s="1">
        <v>45952</v>
      </c>
      <c r="O1348" s="1">
        <v>45954</v>
      </c>
      <c r="P1348" s="1" t="s">
        <v>25</v>
      </c>
      <c r="Q1348" t="s">
        <v>24</v>
      </c>
      <c r="R1348" t="s">
        <v>25</v>
      </c>
      <c r="S1348" t="s">
        <v>3631</v>
      </c>
      <c r="T1348" s="5">
        <v>2643.4399485737085</v>
      </c>
      <c r="U1348" s="5">
        <v>10.289999961853027</v>
      </c>
      <c r="V1348" s="5">
        <v>346.1332107653684</v>
      </c>
      <c r="W1348" s="5">
        <v>2999.86315930093</v>
      </c>
      <c r="X1348" s="6">
        <f>+Excel_519CONDOR[[#This Row],[Ptos.Total]]-Excel_519CONDOR[[#This Row],[Ptos.PO]]</f>
        <v>-9157.2474922690708</v>
      </c>
      <c r="Y1348" s="6">
        <v>12157.110651570001</v>
      </c>
      <c r="Z1348" s="6">
        <v>12157.023565999998</v>
      </c>
      <c r="AA1348" s="5">
        <f>+Excel_519CONDOR[[#This Row],[Ptos.Total]]-Excel_519CONDOR[[#This Row],[Ptos.Nilo]]</f>
        <v>-9157.1604066990676</v>
      </c>
      <c r="AB1348"/>
      <c r="AC1348"/>
      <c r="AD1348"/>
      <c r="AE1348"/>
      <c r="AF1348"/>
      <c r="AG1348"/>
      <c r="AH1348"/>
      <c r="AI1348"/>
    </row>
    <row r="1349" spans="1:35" x14ac:dyDescent="0.25">
      <c r="A1349" t="s">
        <v>391</v>
      </c>
      <c r="B1349" t="s">
        <v>79</v>
      </c>
      <c r="C1349" t="s">
        <v>392</v>
      </c>
      <c r="D1349" t="s">
        <v>1518</v>
      </c>
      <c r="E1349">
        <v>2071974</v>
      </c>
      <c r="F1349" t="s">
        <v>128</v>
      </c>
      <c r="G1349" t="s">
        <v>29</v>
      </c>
      <c r="H1349" t="s">
        <v>30</v>
      </c>
      <c r="I1349" s="1">
        <v>44966</v>
      </c>
      <c r="J1349" s="1">
        <v>45848</v>
      </c>
      <c r="K1349" s="11">
        <f>+Excel_519CONDOR[[#This Row],[Fx.r]]</f>
        <v>45848</v>
      </c>
      <c r="L1349" s="1">
        <v>45572</v>
      </c>
      <c r="M1349" s="1"/>
      <c r="N1349" s="1">
        <v>45897</v>
      </c>
      <c r="O1349" s="1">
        <v>45925</v>
      </c>
      <c r="P1349" s="1" t="s">
        <v>24</v>
      </c>
      <c r="Q1349" t="s">
        <v>24</v>
      </c>
      <c r="R1349" t="s">
        <v>25</v>
      </c>
      <c r="S1349" t="s">
        <v>3637</v>
      </c>
      <c r="T1349" s="5">
        <v>851.86999031156301</v>
      </c>
      <c r="U1349" s="5">
        <v>0</v>
      </c>
      <c r="V1349" s="5">
        <v>76.460297065817599</v>
      </c>
      <c r="W1349" s="5">
        <v>928.33028737738061</v>
      </c>
      <c r="X1349" s="6">
        <f>+Excel_519CONDOR[[#This Row],[Ptos.Total]]-Excel_519CONDOR[[#This Row],[Ptos.PO]]</f>
        <v>-903.20526562261955</v>
      </c>
      <c r="Y1349" s="6">
        <v>1831.5355530000002</v>
      </c>
      <c r="Z1349" s="6">
        <v>1830.9573419999999</v>
      </c>
      <c r="AA1349" s="5">
        <f>+Excel_519CONDOR[[#This Row],[Ptos.Total]]-Excel_519CONDOR[[#This Row],[Ptos.Nilo]]</f>
        <v>-902.62705462261931</v>
      </c>
      <c r="AB1349"/>
      <c r="AC1349"/>
      <c r="AD1349"/>
      <c r="AE1349"/>
      <c r="AF1349"/>
      <c r="AG1349"/>
      <c r="AH1349"/>
      <c r="AI1349"/>
    </row>
    <row r="1350" spans="1:35" x14ac:dyDescent="0.25">
      <c r="A1350" t="s">
        <v>391</v>
      </c>
      <c r="B1350" t="s">
        <v>79</v>
      </c>
      <c r="C1350" t="s">
        <v>392</v>
      </c>
      <c r="D1350" t="s">
        <v>1519</v>
      </c>
      <c r="E1350">
        <v>2071984</v>
      </c>
      <c r="F1350" t="s">
        <v>60</v>
      </c>
      <c r="G1350" t="s">
        <v>22</v>
      </c>
      <c r="H1350" t="s">
        <v>23</v>
      </c>
      <c r="I1350" s="1">
        <v>44966</v>
      </c>
      <c r="J1350" s="1">
        <v>45139</v>
      </c>
      <c r="K1350" s="11">
        <f>+Excel_519CONDOR[[#This Row],[Fx.r]]</f>
        <v>45139</v>
      </c>
      <c r="L1350" s="1">
        <v>45579</v>
      </c>
      <c r="M1350" s="1"/>
      <c r="N1350" s="1">
        <v>45695</v>
      </c>
      <c r="O1350" s="1">
        <v>45728</v>
      </c>
      <c r="P1350" s="1" t="s">
        <v>24</v>
      </c>
      <c r="Q1350" t="s">
        <v>24</v>
      </c>
      <c r="R1350" t="s">
        <v>25</v>
      </c>
      <c r="S1350" t="s">
        <v>3642</v>
      </c>
      <c r="T1350" s="5">
        <v>482.58680142856838</v>
      </c>
      <c r="U1350" s="5">
        <v>0</v>
      </c>
      <c r="V1350" s="5">
        <v>42.045198425981425</v>
      </c>
      <c r="W1350" s="5">
        <v>524.6319998545498</v>
      </c>
      <c r="X1350" s="6">
        <f>+Excel_519CONDOR[[#This Row],[Ptos.Total]]-Excel_519CONDOR[[#This Row],[Ptos.PO]]</f>
        <v>-465.31415714545028</v>
      </c>
      <c r="Y1350" s="6">
        <v>989.94615700000008</v>
      </c>
      <c r="Z1350" s="6">
        <v>989.94615699999986</v>
      </c>
      <c r="AA1350" s="5">
        <f>+Excel_519CONDOR[[#This Row],[Ptos.Total]]-Excel_519CONDOR[[#This Row],[Ptos.Nilo]]</f>
        <v>-465.31415714545005</v>
      </c>
      <c r="AB1350"/>
      <c r="AC1350"/>
      <c r="AD1350"/>
      <c r="AE1350"/>
      <c r="AF1350"/>
      <c r="AG1350"/>
      <c r="AH1350"/>
      <c r="AI1350"/>
    </row>
    <row r="1351" spans="1:35" x14ac:dyDescent="0.25">
      <c r="A1351" t="s">
        <v>391</v>
      </c>
      <c r="B1351" t="s">
        <v>79</v>
      </c>
      <c r="C1351" t="s">
        <v>392</v>
      </c>
      <c r="D1351" t="s">
        <v>1520</v>
      </c>
      <c r="E1351">
        <v>2072356</v>
      </c>
      <c r="F1351" t="s">
        <v>1521</v>
      </c>
      <c r="G1351" t="s">
        <v>70</v>
      </c>
      <c r="H1351" t="s">
        <v>71</v>
      </c>
      <c r="I1351" s="1">
        <v>45044</v>
      </c>
      <c r="J1351" s="1">
        <v>45097</v>
      </c>
      <c r="K1351" s="11">
        <f>+Excel_519CONDOR[[#This Row],[Fx.r]]</f>
        <v>45097</v>
      </c>
      <c r="M1351" s="1"/>
      <c r="N1351" s="1">
        <v>45334</v>
      </c>
      <c r="O1351" s="1">
        <v>45425</v>
      </c>
      <c r="P1351" s="1" t="s">
        <v>25</v>
      </c>
      <c r="Q1351" t="s">
        <v>25</v>
      </c>
      <c r="R1351" t="s">
        <v>24</v>
      </c>
      <c r="S1351" t="s">
        <v>25</v>
      </c>
      <c r="T1351" s="5">
        <v>0</v>
      </c>
      <c r="U1351" s="5">
        <v>0</v>
      </c>
      <c r="V1351" s="5">
        <v>0</v>
      </c>
      <c r="W1351" s="5">
        <v>0</v>
      </c>
      <c r="X1351" s="6">
        <f>+Excel_519CONDOR[[#This Row],[Ptos.Total]]-Excel_519CONDOR[[#This Row],[Ptos.PO]]</f>
        <v>-58.844116</v>
      </c>
      <c r="Y1351" s="6">
        <v>58.844116</v>
      </c>
      <c r="Z1351" s="6">
        <v>58.844116</v>
      </c>
      <c r="AA1351" s="5">
        <f>+Excel_519CONDOR[[#This Row],[Ptos.Total]]-Excel_519CONDOR[[#This Row],[Ptos.Nilo]]</f>
        <v>-58.844116</v>
      </c>
      <c r="AB1351"/>
      <c r="AC1351"/>
      <c r="AD1351"/>
      <c r="AE1351"/>
      <c r="AF1351"/>
      <c r="AG1351"/>
      <c r="AH1351"/>
      <c r="AI1351"/>
    </row>
    <row r="1352" spans="1:35" x14ac:dyDescent="0.25">
      <c r="A1352" t="s">
        <v>391</v>
      </c>
      <c r="B1352" t="s">
        <v>79</v>
      </c>
      <c r="C1352" t="s">
        <v>392</v>
      </c>
      <c r="D1352" t="s">
        <v>1522</v>
      </c>
      <c r="E1352">
        <v>2072358</v>
      </c>
      <c r="F1352" t="s">
        <v>121</v>
      </c>
      <c r="G1352" t="s">
        <v>22</v>
      </c>
      <c r="H1352" t="s">
        <v>23</v>
      </c>
      <c r="I1352" s="1">
        <v>45044</v>
      </c>
      <c r="J1352" s="1">
        <v>45050</v>
      </c>
      <c r="K1352" s="11">
        <f>+Excel_519CONDOR[[#This Row],[Fx.r]]</f>
        <v>45050</v>
      </c>
      <c r="L1352" s="1">
        <v>45083</v>
      </c>
      <c r="M1352" s="1"/>
      <c r="N1352" s="1">
        <v>45195</v>
      </c>
      <c r="O1352" s="1">
        <v>45219</v>
      </c>
      <c r="P1352" s="1" t="s">
        <v>24</v>
      </c>
      <c r="Q1352" t="s">
        <v>24</v>
      </c>
      <c r="R1352" t="s">
        <v>25</v>
      </c>
      <c r="S1352" t="s">
        <v>3632</v>
      </c>
      <c r="T1352" s="5">
        <v>9.8300000987946987</v>
      </c>
      <c r="U1352" s="5">
        <v>0</v>
      </c>
      <c r="V1352" s="5">
        <v>10.498300127127022</v>
      </c>
      <c r="W1352" s="5">
        <v>20.328300225921723</v>
      </c>
      <c r="X1352" s="6">
        <f>+Excel_519CONDOR[[#This Row],[Ptos.Total]]-Excel_519CONDOR[[#This Row],[Ptos.PO]]</f>
        <v>-2.0602007740782788</v>
      </c>
      <c r="Y1352" s="6">
        <v>22.388501000000002</v>
      </c>
      <c r="Z1352" s="6">
        <v>22.388500999999998</v>
      </c>
      <c r="AA1352" s="5">
        <f>+Excel_519CONDOR[[#This Row],[Ptos.Total]]-Excel_519CONDOR[[#This Row],[Ptos.Nilo]]</f>
        <v>-2.0602007740782753</v>
      </c>
      <c r="AB1352"/>
      <c r="AC1352"/>
      <c r="AD1352"/>
      <c r="AE1352"/>
      <c r="AF1352"/>
      <c r="AG1352"/>
      <c r="AH1352"/>
      <c r="AI1352"/>
    </row>
    <row r="1353" spans="1:35" x14ac:dyDescent="0.25">
      <c r="A1353" t="s">
        <v>391</v>
      </c>
      <c r="B1353" t="s">
        <v>79</v>
      </c>
      <c r="C1353" t="s">
        <v>392</v>
      </c>
      <c r="D1353" t="s">
        <v>1523</v>
      </c>
      <c r="E1353">
        <v>8436100</v>
      </c>
      <c r="F1353" t="s">
        <v>336</v>
      </c>
      <c r="G1353" t="s">
        <v>22</v>
      </c>
      <c r="H1353" t="s">
        <v>23</v>
      </c>
      <c r="I1353" s="1"/>
      <c r="J1353" s="1">
        <v>45041</v>
      </c>
      <c r="K1353" s="11">
        <f>+Excel_519CONDOR[[#This Row],[Fx.r]]</f>
        <v>45041</v>
      </c>
      <c r="L1353" s="1">
        <v>45341</v>
      </c>
      <c r="M1353" s="1"/>
      <c r="N1353" s="1">
        <v>45533</v>
      </c>
      <c r="O1353" s="1">
        <v>45539</v>
      </c>
      <c r="P1353" s="1" t="s">
        <v>24</v>
      </c>
      <c r="Q1353" t="s">
        <v>24</v>
      </c>
      <c r="R1353" t="s">
        <v>25</v>
      </c>
      <c r="S1353" t="s">
        <v>3635</v>
      </c>
      <c r="T1353" s="5">
        <v>1701.507095836103</v>
      </c>
      <c r="U1353" s="5">
        <v>0</v>
      </c>
      <c r="V1353" s="5">
        <v>143.31929218360028</v>
      </c>
      <c r="W1353" s="5">
        <v>1844.8263880197032</v>
      </c>
      <c r="X1353" s="6">
        <f>+Excel_519CONDOR[[#This Row],[Ptos.Total]]-Excel_519CONDOR[[#This Row],[Ptos.PO]]</f>
        <v>-249.85232698029677</v>
      </c>
      <c r="Y1353" s="6">
        <v>2094.678715</v>
      </c>
      <c r="Z1353" s="6">
        <v>2094.6787150000005</v>
      </c>
      <c r="AA1353" s="5">
        <f>+Excel_519CONDOR[[#This Row],[Ptos.Total]]-Excel_519CONDOR[[#This Row],[Ptos.Nilo]]</f>
        <v>-249.85232698029722</v>
      </c>
      <c r="AB1353"/>
      <c r="AC1353"/>
      <c r="AD1353"/>
      <c r="AE1353"/>
      <c r="AF1353"/>
      <c r="AG1353"/>
      <c r="AH1353"/>
      <c r="AI1353"/>
    </row>
    <row r="1354" spans="1:35" x14ac:dyDescent="0.25">
      <c r="A1354" t="s">
        <v>391</v>
      </c>
      <c r="B1354" t="s">
        <v>436</v>
      </c>
      <c r="C1354" t="s">
        <v>392</v>
      </c>
      <c r="D1354" t="s">
        <v>1524</v>
      </c>
      <c r="E1354">
        <v>8436522</v>
      </c>
      <c r="F1354" t="s">
        <v>512</v>
      </c>
      <c r="G1354" t="s">
        <v>22</v>
      </c>
      <c r="H1354" t="s">
        <v>23</v>
      </c>
      <c r="I1354" s="1"/>
      <c r="J1354" s="1">
        <v>44972</v>
      </c>
      <c r="K1354" s="11">
        <f>+Excel_519CONDOR[[#This Row],[Fx.r]]</f>
        <v>44972</v>
      </c>
      <c r="L1354" s="1">
        <v>44972</v>
      </c>
      <c r="M1354" s="1"/>
      <c r="N1354" s="1">
        <v>44985</v>
      </c>
      <c r="O1354" s="1">
        <v>45005</v>
      </c>
      <c r="P1354" s="1" t="s">
        <v>24</v>
      </c>
      <c r="Q1354" t="s">
        <v>25</v>
      </c>
      <c r="R1354" t="s">
        <v>24</v>
      </c>
      <c r="S1354" t="s">
        <v>3646</v>
      </c>
      <c r="T1354" s="5">
        <v>33.300700664520264</v>
      </c>
      <c r="U1354" s="5">
        <v>0</v>
      </c>
      <c r="V1354" s="5">
        <v>6</v>
      </c>
      <c r="W1354" s="5">
        <v>39.300700664520264</v>
      </c>
      <c r="X1354" s="6">
        <f>+Excel_519CONDOR[[#This Row],[Ptos.Total]]-Excel_519CONDOR[[#This Row],[Ptos.PO]]</f>
        <v>-18.838675335479742</v>
      </c>
      <c r="Y1354" s="6">
        <v>58.139376000000006</v>
      </c>
      <c r="Z1354" s="6">
        <v>58.139375999999992</v>
      </c>
      <c r="AA1354" s="5">
        <f>+Excel_519CONDOR[[#This Row],[Ptos.Total]]-Excel_519CONDOR[[#This Row],[Ptos.Nilo]]</f>
        <v>-18.838675335479728</v>
      </c>
      <c r="AB1354"/>
      <c r="AC1354"/>
      <c r="AD1354"/>
      <c r="AE1354"/>
      <c r="AF1354"/>
      <c r="AG1354"/>
      <c r="AH1354"/>
      <c r="AI1354"/>
    </row>
    <row r="1355" spans="1:35" x14ac:dyDescent="0.25">
      <c r="A1355" t="s">
        <v>391</v>
      </c>
      <c r="B1355" t="s">
        <v>436</v>
      </c>
      <c r="C1355" t="s">
        <v>392</v>
      </c>
      <c r="D1355" t="s">
        <v>1525</v>
      </c>
      <c r="E1355">
        <v>8436525</v>
      </c>
      <c r="F1355" t="s">
        <v>1319</v>
      </c>
      <c r="G1355" t="s">
        <v>29</v>
      </c>
      <c r="H1355" t="s">
        <v>30</v>
      </c>
      <c r="I1355" s="1"/>
      <c r="J1355" s="1">
        <v>44977</v>
      </c>
      <c r="K1355" s="11">
        <f>+Excel_519CONDOR[[#This Row],[Fx.r]]</f>
        <v>44977</v>
      </c>
      <c r="L1355" s="1">
        <v>44977</v>
      </c>
      <c r="M1355" s="1"/>
      <c r="N1355" s="1">
        <v>45062</v>
      </c>
      <c r="O1355" s="1">
        <v>45083</v>
      </c>
      <c r="P1355" s="1" t="s">
        <v>24</v>
      </c>
      <c r="Q1355" t="s">
        <v>25</v>
      </c>
      <c r="R1355" t="s">
        <v>24</v>
      </c>
      <c r="S1355" t="s">
        <v>3635</v>
      </c>
      <c r="T1355" s="5">
        <v>25.138899564743042</v>
      </c>
      <c r="U1355" s="5">
        <v>0</v>
      </c>
      <c r="V1355" s="5">
        <v>6</v>
      </c>
      <c r="W1355" s="5">
        <v>31.138899564743042</v>
      </c>
      <c r="X1355" s="6">
        <f>+Excel_519CONDOR[[#This Row],[Ptos.Total]]-Excel_519CONDOR[[#This Row],[Ptos.PO]]</f>
        <v>-4.8312784352569551</v>
      </c>
      <c r="Y1355" s="6">
        <v>35.970177999999997</v>
      </c>
      <c r="Z1355" s="6">
        <v>35.970178000000004</v>
      </c>
      <c r="AA1355" s="5">
        <f>+Excel_519CONDOR[[#This Row],[Ptos.Total]]-Excel_519CONDOR[[#This Row],[Ptos.Nilo]]</f>
        <v>-4.8312784352569622</v>
      </c>
      <c r="AB1355"/>
      <c r="AC1355"/>
      <c r="AD1355"/>
      <c r="AE1355"/>
      <c r="AF1355"/>
      <c r="AG1355"/>
      <c r="AH1355"/>
      <c r="AI1355"/>
    </row>
    <row r="1356" spans="1:35" x14ac:dyDescent="0.25">
      <c r="A1356" t="s">
        <v>391</v>
      </c>
      <c r="B1356" t="s">
        <v>436</v>
      </c>
      <c r="C1356" t="s">
        <v>392</v>
      </c>
      <c r="D1356" t="s">
        <v>1526</v>
      </c>
      <c r="E1356">
        <v>8437650</v>
      </c>
      <c r="F1356" t="s">
        <v>858</v>
      </c>
      <c r="G1356" t="s">
        <v>70</v>
      </c>
      <c r="H1356" t="s">
        <v>71</v>
      </c>
      <c r="I1356" s="1"/>
      <c r="J1356" s="1">
        <v>44972</v>
      </c>
      <c r="K1356" s="11">
        <f>+Excel_519CONDOR[[#This Row],[Fx.r]]</f>
        <v>44972</v>
      </c>
      <c r="M1356" s="1"/>
      <c r="O1356" s="1"/>
      <c r="P1356" s="1" t="s">
        <v>24</v>
      </c>
      <c r="Q1356" t="s">
        <v>24</v>
      </c>
      <c r="R1356" t="s">
        <v>25</v>
      </c>
      <c r="S1356" t="s">
        <v>3643</v>
      </c>
      <c r="T1356" s="5">
        <v>14.505099892616272</v>
      </c>
      <c r="U1356" s="5">
        <v>0</v>
      </c>
      <c r="V1356" s="5">
        <v>6</v>
      </c>
      <c r="W1356" s="5">
        <v>20.505099892616272</v>
      </c>
      <c r="X1356" s="6">
        <f>+Excel_519CONDOR[[#This Row],[Ptos.Total]]-Excel_519CONDOR[[#This Row],[Ptos.PO]]</f>
        <v>20.505099892616272</v>
      </c>
      <c r="Y1356" s="6">
        <v>0</v>
      </c>
      <c r="Z1356" s="6">
        <v>0</v>
      </c>
      <c r="AA1356" s="5">
        <f>+Excel_519CONDOR[[#This Row],[Ptos.Total]]-Excel_519CONDOR[[#This Row],[Ptos.Nilo]]</f>
        <v>20.505099892616272</v>
      </c>
      <c r="AB1356"/>
      <c r="AC1356"/>
      <c r="AD1356"/>
      <c r="AE1356"/>
      <c r="AF1356"/>
      <c r="AG1356"/>
      <c r="AH1356"/>
      <c r="AI1356"/>
    </row>
    <row r="1357" spans="1:35" x14ac:dyDescent="0.25">
      <c r="A1357" t="s">
        <v>391</v>
      </c>
      <c r="B1357" t="s">
        <v>79</v>
      </c>
      <c r="C1357" t="s">
        <v>392</v>
      </c>
      <c r="D1357" t="s">
        <v>1527</v>
      </c>
      <c r="E1357">
        <v>2048193</v>
      </c>
      <c r="F1357" t="s">
        <v>142</v>
      </c>
      <c r="G1357" t="s">
        <v>29</v>
      </c>
      <c r="H1357" t="s">
        <v>30</v>
      </c>
      <c r="I1357" s="1">
        <v>45105</v>
      </c>
      <c r="J1357" s="1">
        <v>45134</v>
      </c>
      <c r="K1357" s="11">
        <f>+Excel_519CONDOR[[#This Row],[Fx.r]]</f>
        <v>45134</v>
      </c>
      <c r="L1357" s="1">
        <v>45205</v>
      </c>
      <c r="M1357" s="1"/>
      <c r="N1357" s="1">
        <v>45219</v>
      </c>
      <c r="O1357" s="1">
        <v>45232</v>
      </c>
      <c r="P1357" s="1" t="s">
        <v>24</v>
      </c>
      <c r="Q1357" t="s">
        <v>24</v>
      </c>
      <c r="R1357" t="s">
        <v>25</v>
      </c>
      <c r="S1357" t="s">
        <v>3641</v>
      </c>
      <c r="T1357" s="5">
        <v>26.220000311732292</v>
      </c>
      <c r="U1357" s="5">
        <v>0</v>
      </c>
      <c r="V1357" s="5">
        <v>11.693900161819904</v>
      </c>
      <c r="W1357" s="5">
        <v>37.913900473552197</v>
      </c>
      <c r="X1357" s="6">
        <f>+Excel_519CONDOR[[#This Row],[Ptos.Total]]-Excel_519CONDOR[[#This Row],[Ptos.PO]]</f>
        <v>-25.0043285264478</v>
      </c>
      <c r="Y1357" s="6">
        <v>62.918228999999997</v>
      </c>
      <c r="Z1357" s="6">
        <v>62.918228999999997</v>
      </c>
      <c r="AA1357" s="5">
        <f>+Excel_519CONDOR[[#This Row],[Ptos.Total]]-Excel_519CONDOR[[#This Row],[Ptos.Nilo]]</f>
        <v>-25.0043285264478</v>
      </c>
      <c r="AB1357"/>
      <c r="AC1357"/>
      <c r="AD1357"/>
      <c r="AE1357"/>
      <c r="AF1357"/>
      <c r="AG1357"/>
      <c r="AH1357"/>
      <c r="AI1357"/>
    </row>
    <row r="1358" spans="1:35" x14ac:dyDescent="0.25">
      <c r="A1358" t="s">
        <v>391</v>
      </c>
      <c r="B1358" t="s">
        <v>79</v>
      </c>
      <c r="C1358" t="s">
        <v>392</v>
      </c>
      <c r="D1358" t="s">
        <v>1528</v>
      </c>
      <c r="E1358">
        <v>2074271</v>
      </c>
      <c r="F1358" t="s">
        <v>121</v>
      </c>
      <c r="G1358" t="s">
        <v>22</v>
      </c>
      <c r="H1358" t="s">
        <v>23</v>
      </c>
      <c r="I1358" s="1">
        <v>44971</v>
      </c>
      <c r="J1358" s="1">
        <v>45145</v>
      </c>
      <c r="K1358" s="11">
        <f>+Excel_519CONDOR[[#This Row],[Fx.r]]</f>
        <v>45145</v>
      </c>
      <c r="L1358" s="1">
        <v>45182</v>
      </c>
      <c r="M1358" s="1"/>
      <c r="N1358" s="1">
        <v>45288</v>
      </c>
      <c r="O1358" s="1">
        <v>45293</v>
      </c>
      <c r="P1358" s="1" t="s">
        <v>24</v>
      </c>
      <c r="Q1358" t="s">
        <v>24</v>
      </c>
      <c r="R1358" t="s">
        <v>25</v>
      </c>
      <c r="S1358" t="s">
        <v>3635</v>
      </c>
      <c r="T1358" s="5">
        <v>87.750000074505806</v>
      </c>
      <c r="U1358" s="5">
        <v>16.179999530315399</v>
      </c>
      <c r="V1358" s="5">
        <v>16.033899797784542</v>
      </c>
      <c r="W1358" s="5">
        <v>119.96389940260575</v>
      </c>
      <c r="X1358" s="6">
        <f>+Excel_519CONDOR[[#This Row],[Ptos.Total]]-Excel_519CONDOR[[#This Row],[Ptos.PO]]</f>
        <v>19.864832402605771</v>
      </c>
      <c r="Y1358" s="6">
        <v>100.09906699999998</v>
      </c>
      <c r="Z1358" s="6">
        <v>100.09906699999998</v>
      </c>
      <c r="AA1358" s="5">
        <f>+Excel_519CONDOR[[#This Row],[Ptos.Total]]-Excel_519CONDOR[[#This Row],[Ptos.Nilo]]</f>
        <v>19.864832402605771</v>
      </c>
      <c r="AB1358"/>
      <c r="AC1358"/>
      <c r="AD1358"/>
      <c r="AE1358"/>
      <c r="AF1358"/>
      <c r="AG1358"/>
      <c r="AH1358"/>
      <c r="AI1358"/>
    </row>
    <row r="1359" spans="1:35" x14ac:dyDescent="0.25">
      <c r="A1359" t="s">
        <v>391</v>
      </c>
      <c r="B1359" t="s">
        <v>436</v>
      </c>
      <c r="C1359" t="s">
        <v>392</v>
      </c>
      <c r="D1359" t="s">
        <v>1529</v>
      </c>
      <c r="E1359">
        <v>8439313</v>
      </c>
      <c r="F1359" t="s">
        <v>115</v>
      </c>
      <c r="G1359" t="s">
        <v>22</v>
      </c>
      <c r="H1359" t="s">
        <v>23</v>
      </c>
      <c r="I1359" s="1"/>
      <c r="J1359" s="1">
        <v>44977</v>
      </c>
      <c r="K1359" s="11">
        <f>+Excel_519CONDOR[[#This Row],[Fx.r]]</f>
        <v>44977</v>
      </c>
      <c r="L1359" s="1">
        <v>44977</v>
      </c>
      <c r="M1359" s="1"/>
      <c r="N1359" s="1">
        <v>44992</v>
      </c>
      <c r="O1359" s="1">
        <v>45014</v>
      </c>
      <c r="P1359" s="1" t="s">
        <v>24</v>
      </c>
      <c r="Q1359" t="s">
        <v>25</v>
      </c>
      <c r="R1359" t="s">
        <v>24</v>
      </c>
      <c r="S1359" t="s">
        <v>3636</v>
      </c>
      <c r="T1359" s="5">
        <v>9.8363001346588135</v>
      </c>
      <c r="U1359" s="5">
        <v>0</v>
      </c>
      <c r="V1359" s="5">
        <v>6</v>
      </c>
      <c r="W1359" s="5">
        <v>15.836300134658813</v>
      </c>
      <c r="X1359" s="6">
        <f>+Excel_519CONDOR[[#This Row],[Ptos.Total]]-Excel_519CONDOR[[#This Row],[Ptos.PO]]</f>
        <v>-0.2265118653411875</v>
      </c>
      <c r="Y1359" s="6">
        <v>16.062812000000001</v>
      </c>
      <c r="Z1359" s="6">
        <v>16.062812000000001</v>
      </c>
      <c r="AA1359" s="5">
        <f>+Excel_519CONDOR[[#This Row],[Ptos.Total]]-Excel_519CONDOR[[#This Row],[Ptos.Nilo]]</f>
        <v>-0.2265118653411875</v>
      </c>
      <c r="AB1359"/>
      <c r="AC1359"/>
      <c r="AD1359"/>
      <c r="AE1359"/>
      <c r="AF1359"/>
      <c r="AG1359"/>
      <c r="AH1359"/>
      <c r="AI1359"/>
    </row>
    <row r="1360" spans="1:35" x14ac:dyDescent="0.25">
      <c r="A1360" t="s">
        <v>391</v>
      </c>
      <c r="B1360" t="s">
        <v>436</v>
      </c>
      <c r="C1360" t="s">
        <v>392</v>
      </c>
      <c r="D1360" t="s">
        <v>1530</v>
      </c>
      <c r="E1360">
        <v>8439955</v>
      </c>
      <c r="F1360" t="s">
        <v>88</v>
      </c>
      <c r="G1360" t="s">
        <v>22</v>
      </c>
      <c r="H1360" t="s">
        <v>23</v>
      </c>
      <c r="I1360" s="1">
        <v>44980</v>
      </c>
      <c r="J1360" s="1">
        <v>44977</v>
      </c>
      <c r="K1360" s="11">
        <f>+Excel_519CONDOR[[#This Row],[Fx.r]]</f>
        <v>44977</v>
      </c>
      <c r="L1360" s="1">
        <v>45111</v>
      </c>
      <c r="M1360" s="1"/>
      <c r="N1360" s="1">
        <v>45070</v>
      </c>
      <c r="O1360" s="1">
        <v>45071</v>
      </c>
      <c r="P1360" s="1" t="s">
        <v>24</v>
      </c>
      <c r="Q1360" t="s">
        <v>25</v>
      </c>
      <c r="R1360" t="s">
        <v>24</v>
      </c>
      <c r="S1360" t="s">
        <v>25</v>
      </c>
      <c r="T1360" s="5">
        <v>28.669600248336792</v>
      </c>
      <c r="U1360" s="5">
        <v>0</v>
      </c>
      <c r="V1360" s="5">
        <v>6</v>
      </c>
      <c r="W1360" s="5">
        <v>34.669600248336792</v>
      </c>
      <c r="X1360" s="6">
        <f>+Excel_519CONDOR[[#This Row],[Ptos.Total]]-Excel_519CONDOR[[#This Row],[Ptos.PO]]</f>
        <v>31.069600248336791</v>
      </c>
      <c r="Y1360" s="6">
        <v>3.5999999999999996</v>
      </c>
      <c r="Z1360" s="6">
        <v>3.5999999999999996</v>
      </c>
      <c r="AA1360" s="5">
        <f>+Excel_519CONDOR[[#This Row],[Ptos.Total]]-Excel_519CONDOR[[#This Row],[Ptos.Nilo]]</f>
        <v>31.069600248336791</v>
      </c>
      <c r="AB1360"/>
      <c r="AC1360"/>
      <c r="AD1360"/>
      <c r="AE1360"/>
      <c r="AF1360"/>
      <c r="AG1360"/>
      <c r="AH1360"/>
      <c r="AI1360"/>
    </row>
    <row r="1361" spans="1:35" x14ac:dyDescent="0.25">
      <c r="A1361" t="s">
        <v>391</v>
      </c>
      <c r="B1361" t="s">
        <v>436</v>
      </c>
      <c r="C1361" t="s">
        <v>392</v>
      </c>
      <c r="D1361" t="s">
        <v>1531</v>
      </c>
      <c r="E1361">
        <v>8440261</v>
      </c>
      <c r="F1361" t="s">
        <v>115</v>
      </c>
      <c r="G1361" t="s">
        <v>22</v>
      </c>
      <c r="H1361" t="s">
        <v>23</v>
      </c>
      <c r="I1361" s="1"/>
      <c r="J1361" s="1">
        <v>44985</v>
      </c>
      <c r="K1361" s="11">
        <f>+Excel_519CONDOR[[#This Row],[Fx.r]]</f>
        <v>44985</v>
      </c>
      <c r="L1361" s="1">
        <v>44985</v>
      </c>
      <c r="M1361" s="1"/>
      <c r="N1361" s="1">
        <v>44992</v>
      </c>
      <c r="O1361" s="1">
        <v>45012</v>
      </c>
      <c r="P1361" s="1" t="s">
        <v>24</v>
      </c>
      <c r="Q1361" t="s">
        <v>25</v>
      </c>
      <c r="R1361" t="s">
        <v>24</v>
      </c>
      <c r="S1361" t="s">
        <v>3641</v>
      </c>
      <c r="T1361" s="5">
        <v>31.051299393177032</v>
      </c>
      <c r="U1361" s="5">
        <v>0</v>
      </c>
      <c r="V1361" s="5">
        <v>6</v>
      </c>
      <c r="W1361" s="5">
        <v>37.051299393177032</v>
      </c>
      <c r="X1361" s="6">
        <f>+Excel_519CONDOR[[#This Row],[Ptos.Total]]-Excel_519CONDOR[[#This Row],[Ptos.PO]]</f>
        <v>-0.64268860682296491</v>
      </c>
      <c r="Y1361" s="6">
        <v>37.693987999999997</v>
      </c>
      <c r="Z1361" s="6">
        <v>37.693988000000004</v>
      </c>
      <c r="AA1361" s="5">
        <f>+Excel_519CONDOR[[#This Row],[Ptos.Total]]-Excel_519CONDOR[[#This Row],[Ptos.Nilo]]</f>
        <v>-0.64268860682297202</v>
      </c>
      <c r="AB1361"/>
      <c r="AC1361"/>
      <c r="AD1361"/>
      <c r="AE1361"/>
      <c r="AF1361"/>
      <c r="AG1361"/>
      <c r="AH1361"/>
      <c r="AI1361"/>
    </row>
    <row r="1362" spans="1:35" x14ac:dyDescent="0.25">
      <c r="A1362" t="s">
        <v>391</v>
      </c>
      <c r="B1362" t="s">
        <v>436</v>
      </c>
      <c r="C1362" t="s">
        <v>392</v>
      </c>
      <c r="D1362" t="s">
        <v>1532</v>
      </c>
      <c r="E1362">
        <v>8440269</v>
      </c>
      <c r="F1362" t="s">
        <v>1533</v>
      </c>
      <c r="G1362" t="s">
        <v>70</v>
      </c>
      <c r="H1362" t="s">
        <v>71</v>
      </c>
      <c r="I1362" s="1">
        <v>44980</v>
      </c>
      <c r="J1362" s="1">
        <v>44979</v>
      </c>
      <c r="K1362" s="11">
        <f>+Excel_519CONDOR[[#This Row],[Fx.r]]</f>
        <v>44979</v>
      </c>
      <c r="M1362" s="1"/>
      <c r="N1362" s="1">
        <v>45070</v>
      </c>
      <c r="O1362" s="1">
        <v>45072</v>
      </c>
      <c r="P1362" s="1" t="s">
        <v>24</v>
      </c>
      <c r="Q1362" t="s">
        <v>25</v>
      </c>
      <c r="R1362" t="s">
        <v>24</v>
      </c>
      <c r="S1362" t="s">
        <v>25</v>
      </c>
      <c r="T1362" s="5">
        <v>0</v>
      </c>
      <c r="U1362" s="5">
        <v>0</v>
      </c>
      <c r="V1362" s="5">
        <v>0</v>
      </c>
      <c r="W1362" s="5">
        <v>0</v>
      </c>
      <c r="X1362" s="6">
        <f>+Excel_519CONDOR[[#This Row],[Ptos.Total]]-Excel_519CONDOR[[#This Row],[Ptos.PO]]</f>
        <v>-3.5999999999999996</v>
      </c>
      <c r="Y1362" s="6">
        <v>3.5999999999999996</v>
      </c>
      <c r="Z1362" s="6">
        <v>3.5999999999999996</v>
      </c>
      <c r="AA1362" s="5">
        <f>+Excel_519CONDOR[[#This Row],[Ptos.Total]]-Excel_519CONDOR[[#This Row],[Ptos.Nilo]]</f>
        <v>-3.5999999999999996</v>
      </c>
      <c r="AB1362"/>
      <c r="AC1362"/>
      <c r="AD1362"/>
      <c r="AE1362"/>
      <c r="AF1362"/>
      <c r="AG1362"/>
      <c r="AH1362"/>
      <c r="AI1362"/>
    </row>
    <row r="1363" spans="1:35" x14ac:dyDescent="0.25">
      <c r="A1363" t="s">
        <v>391</v>
      </c>
      <c r="B1363" t="s">
        <v>79</v>
      </c>
      <c r="C1363" t="s">
        <v>392</v>
      </c>
      <c r="D1363" t="s">
        <v>1534</v>
      </c>
      <c r="E1363">
        <v>8441214</v>
      </c>
      <c r="F1363" t="s">
        <v>523</v>
      </c>
      <c r="G1363" t="s">
        <v>29</v>
      </c>
      <c r="H1363" t="s">
        <v>30</v>
      </c>
      <c r="I1363" s="1"/>
      <c r="J1363" s="1">
        <v>45098</v>
      </c>
      <c r="K1363" s="11">
        <f>+Excel_519CONDOR[[#This Row],[Fx.r]]</f>
        <v>45098</v>
      </c>
      <c r="L1363" s="1">
        <v>45166</v>
      </c>
      <c r="M1363" s="1"/>
      <c r="N1363" s="1">
        <v>45378</v>
      </c>
      <c r="O1363" s="1">
        <v>45414</v>
      </c>
      <c r="P1363" s="1" t="s">
        <v>24</v>
      </c>
      <c r="Q1363" t="s">
        <v>24</v>
      </c>
      <c r="R1363" t="s">
        <v>25</v>
      </c>
      <c r="S1363" t="s">
        <v>3631</v>
      </c>
      <c r="T1363" s="5">
        <v>4221.5352848917246</v>
      </c>
      <c r="U1363" s="5">
        <v>0</v>
      </c>
      <c r="V1363" s="5">
        <v>437.76389705127258</v>
      </c>
      <c r="W1363" s="5">
        <v>4659.2991819429972</v>
      </c>
      <c r="X1363" s="6">
        <f>+Excel_519CONDOR[[#This Row],[Ptos.Total]]-Excel_519CONDOR[[#This Row],[Ptos.PO]]</f>
        <v>153.26061694299733</v>
      </c>
      <c r="Y1363" s="6">
        <v>4506.0385649999998</v>
      </c>
      <c r="Z1363" s="6">
        <v>4506.0385650000017</v>
      </c>
      <c r="AA1363" s="5">
        <f>+Excel_519CONDOR[[#This Row],[Ptos.Total]]-Excel_519CONDOR[[#This Row],[Ptos.Nilo]]</f>
        <v>153.26061694299551</v>
      </c>
      <c r="AB1363"/>
      <c r="AC1363"/>
      <c r="AD1363"/>
      <c r="AE1363"/>
      <c r="AF1363"/>
      <c r="AG1363"/>
      <c r="AH1363"/>
      <c r="AI1363"/>
    </row>
    <row r="1364" spans="1:35" x14ac:dyDescent="0.25">
      <c r="A1364" t="s">
        <v>391</v>
      </c>
      <c r="B1364" t="s">
        <v>436</v>
      </c>
      <c r="C1364" t="s">
        <v>392</v>
      </c>
      <c r="D1364" t="s">
        <v>1535</v>
      </c>
      <c r="E1364">
        <v>8439413</v>
      </c>
      <c r="F1364" t="s">
        <v>858</v>
      </c>
      <c r="G1364" t="s">
        <v>70</v>
      </c>
      <c r="H1364" t="s">
        <v>71</v>
      </c>
      <c r="I1364" s="1"/>
      <c r="J1364" s="1">
        <v>44982</v>
      </c>
      <c r="K1364" s="11">
        <f>+Excel_519CONDOR[[#This Row],[Fx.r]]</f>
        <v>44982</v>
      </c>
      <c r="M1364" s="1"/>
      <c r="O1364" s="1"/>
      <c r="P1364" s="1" t="s">
        <v>24</v>
      </c>
      <c r="Q1364" t="s">
        <v>24</v>
      </c>
      <c r="R1364" t="s">
        <v>25</v>
      </c>
      <c r="S1364" t="s">
        <v>3631</v>
      </c>
      <c r="T1364" s="5">
        <v>22.751299560070038</v>
      </c>
      <c r="U1364" s="5">
        <v>0</v>
      </c>
      <c r="V1364" s="5">
        <v>6</v>
      </c>
      <c r="W1364" s="5">
        <v>28.751299560070038</v>
      </c>
      <c r="X1364" s="6">
        <f>+Excel_519CONDOR[[#This Row],[Ptos.Total]]-Excel_519CONDOR[[#This Row],[Ptos.PO]]</f>
        <v>28.751299560070038</v>
      </c>
      <c r="Y1364" s="6">
        <v>0</v>
      </c>
      <c r="Z1364" s="6">
        <v>0</v>
      </c>
      <c r="AA1364" s="5">
        <f>+Excel_519CONDOR[[#This Row],[Ptos.Total]]-Excel_519CONDOR[[#This Row],[Ptos.Nilo]]</f>
        <v>28.751299560070038</v>
      </c>
      <c r="AB1364"/>
      <c r="AC1364"/>
      <c r="AD1364"/>
      <c r="AE1364"/>
      <c r="AF1364"/>
      <c r="AG1364"/>
      <c r="AH1364"/>
      <c r="AI1364"/>
    </row>
    <row r="1365" spans="1:35" x14ac:dyDescent="0.25">
      <c r="A1365" t="s">
        <v>391</v>
      </c>
      <c r="B1365" t="s">
        <v>79</v>
      </c>
      <c r="C1365" t="s">
        <v>392</v>
      </c>
      <c r="D1365" t="s">
        <v>1536</v>
      </c>
      <c r="E1365">
        <v>2076678</v>
      </c>
      <c r="F1365" t="s">
        <v>60</v>
      </c>
      <c r="G1365" t="s">
        <v>22</v>
      </c>
      <c r="H1365" t="s">
        <v>23</v>
      </c>
      <c r="I1365" s="1">
        <v>44984</v>
      </c>
      <c r="J1365" s="1">
        <v>45065</v>
      </c>
      <c r="K1365" s="11">
        <f>+Excel_519CONDOR[[#This Row],[Fx.r]]</f>
        <v>45065</v>
      </c>
      <c r="L1365" s="1">
        <v>45083</v>
      </c>
      <c r="M1365" s="1"/>
      <c r="N1365" s="1">
        <v>45832</v>
      </c>
      <c r="O1365" s="1">
        <v>45842</v>
      </c>
      <c r="P1365" s="1" t="s">
        <v>24</v>
      </c>
      <c r="Q1365" t="s">
        <v>24</v>
      </c>
      <c r="R1365" t="s">
        <v>25</v>
      </c>
      <c r="S1365" t="s">
        <v>3641</v>
      </c>
      <c r="T1365" s="5">
        <v>152.56000101566315</v>
      </c>
      <c r="U1365" s="5">
        <v>0</v>
      </c>
      <c r="V1365" s="5">
        <v>20.295499510269622</v>
      </c>
      <c r="W1365" s="5">
        <v>172.85550052593277</v>
      </c>
      <c r="X1365" s="6">
        <f>+Excel_519CONDOR[[#This Row],[Ptos.Total]]-Excel_519CONDOR[[#This Row],[Ptos.PO]]</f>
        <v>-223.66426347406724</v>
      </c>
      <c r="Y1365" s="6">
        <v>396.51976400000001</v>
      </c>
      <c r="Z1365" s="6">
        <v>396.51976400000001</v>
      </c>
      <c r="AA1365" s="5">
        <f>+Excel_519CONDOR[[#This Row],[Ptos.Total]]-Excel_519CONDOR[[#This Row],[Ptos.Nilo]]</f>
        <v>-223.66426347406724</v>
      </c>
      <c r="AB1365"/>
      <c r="AC1365"/>
      <c r="AD1365"/>
      <c r="AE1365"/>
      <c r="AF1365"/>
      <c r="AG1365"/>
      <c r="AH1365"/>
      <c r="AI1365"/>
    </row>
    <row r="1366" spans="1:35" x14ac:dyDescent="0.25">
      <c r="A1366" t="s">
        <v>391</v>
      </c>
      <c r="B1366" t="s">
        <v>79</v>
      </c>
      <c r="C1366" t="s">
        <v>392</v>
      </c>
      <c r="D1366" t="s">
        <v>1537</v>
      </c>
      <c r="E1366">
        <v>2006474</v>
      </c>
      <c r="F1366" t="s">
        <v>60</v>
      </c>
      <c r="G1366" t="s">
        <v>22</v>
      </c>
      <c r="H1366" t="s">
        <v>23</v>
      </c>
      <c r="I1366" s="1">
        <v>44768</v>
      </c>
      <c r="J1366" s="1">
        <v>44781</v>
      </c>
      <c r="K1366" s="11">
        <f>+Excel_519CONDOR[[#This Row],[Fx.r]]</f>
        <v>44781</v>
      </c>
      <c r="L1366" s="1">
        <v>45457</v>
      </c>
      <c r="M1366" s="1"/>
      <c r="N1366" s="1">
        <v>45731</v>
      </c>
      <c r="O1366" s="1">
        <v>45747</v>
      </c>
      <c r="P1366" s="1" t="s">
        <v>24</v>
      </c>
      <c r="Q1366" t="s">
        <v>24</v>
      </c>
      <c r="R1366" t="s">
        <v>25</v>
      </c>
      <c r="S1366" t="s">
        <v>3681</v>
      </c>
      <c r="T1366" s="5">
        <v>778.73620090142936</v>
      </c>
      <c r="U1366" s="5">
        <v>0</v>
      </c>
      <c r="V1366" s="5">
        <v>62.783398646040268</v>
      </c>
      <c r="W1366" s="5">
        <v>841.51959954746962</v>
      </c>
      <c r="X1366" s="6">
        <f>+Excel_519CONDOR[[#This Row],[Ptos.Total]]-Excel_519CONDOR[[#This Row],[Ptos.PO]]</f>
        <v>-1421.5545502525306</v>
      </c>
      <c r="Y1366" s="6">
        <v>2263.0741498000002</v>
      </c>
      <c r="Z1366" s="6">
        <v>1892.1415509999997</v>
      </c>
      <c r="AA1366" s="5">
        <f>+Excel_519CONDOR[[#This Row],[Ptos.Total]]-Excel_519CONDOR[[#This Row],[Ptos.Nilo]]</f>
        <v>-1050.6219514525301</v>
      </c>
      <c r="AB1366"/>
      <c r="AC1366"/>
      <c r="AD1366"/>
      <c r="AE1366"/>
      <c r="AF1366"/>
      <c r="AG1366"/>
      <c r="AH1366"/>
      <c r="AI1366"/>
    </row>
    <row r="1367" spans="1:35" x14ac:dyDescent="0.25">
      <c r="A1367" t="s">
        <v>391</v>
      </c>
      <c r="B1367" t="s">
        <v>436</v>
      </c>
      <c r="C1367" t="s">
        <v>392</v>
      </c>
      <c r="D1367" t="s">
        <v>1538</v>
      </c>
      <c r="E1367">
        <v>8438913</v>
      </c>
      <c r="F1367" t="s">
        <v>115</v>
      </c>
      <c r="G1367" t="s">
        <v>22</v>
      </c>
      <c r="H1367" t="s">
        <v>23</v>
      </c>
      <c r="I1367" s="1"/>
      <c r="J1367" s="1">
        <v>44985</v>
      </c>
      <c r="K1367" s="11">
        <f>+Excel_519CONDOR[[#This Row],[Fx.r]]</f>
        <v>44985</v>
      </c>
      <c r="L1367" s="1">
        <v>44985</v>
      </c>
      <c r="M1367" s="1"/>
      <c r="N1367" s="1">
        <v>45001</v>
      </c>
      <c r="O1367" s="1">
        <v>45019</v>
      </c>
      <c r="P1367" s="1" t="s">
        <v>24</v>
      </c>
      <c r="Q1367" t="s">
        <v>25</v>
      </c>
      <c r="R1367" t="s">
        <v>24</v>
      </c>
      <c r="S1367" t="s">
        <v>3641</v>
      </c>
      <c r="T1367" s="5">
        <v>15.755199819803238</v>
      </c>
      <c r="U1367" s="5">
        <v>0</v>
      </c>
      <c r="V1367" s="5">
        <v>6</v>
      </c>
      <c r="W1367" s="5">
        <v>21.755199819803238</v>
      </c>
      <c r="X1367" s="6">
        <f>+Excel_519CONDOR[[#This Row],[Ptos.Total]]-Excel_519CONDOR[[#This Row],[Ptos.PO]]</f>
        <v>-0.96462018019676066</v>
      </c>
      <c r="Y1367" s="6">
        <v>22.719819999999999</v>
      </c>
      <c r="Z1367" s="6">
        <v>22.719819999999999</v>
      </c>
      <c r="AA1367" s="5">
        <f>+Excel_519CONDOR[[#This Row],[Ptos.Total]]-Excel_519CONDOR[[#This Row],[Ptos.Nilo]]</f>
        <v>-0.96462018019676066</v>
      </c>
      <c r="AB1367"/>
      <c r="AC1367"/>
      <c r="AD1367"/>
      <c r="AE1367"/>
      <c r="AF1367"/>
      <c r="AG1367"/>
      <c r="AH1367"/>
      <c r="AI1367"/>
    </row>
    <row r="1368" spans="1:35" x14ac:dyDescent="0.25">
      <c r="A1368" t="s">
        <v>391</v>
      </c>
      <c r="B1368" t="s">
        <v>436</v>
      </c>
      <c r="C1368" t="s">
        <v>392</v>
      </c>
      <c r="D1368" t="s">
        <v>1539</v>
      </c>
      <c r="E1368">
        <v>8438276</v>
      </c>
      <c r="F1368" t="s">
        <v>1287</v>
      </c>
      <c r="G1368" t="s">
        <v>70</v>
      </c>
      <c r="H1368" t="s">
        <v>71</v>
      </c>
      <c r="I1368" s="1">
        <v>45433</v>
      </c>
      <c r="J1368" s="1">
        <v>44985</v>
      </c>
      <c r="K1368" s="11">
        <f>+Excel_519CONDOR[[#This Row],[Fx.r]]</f>
        <v>44985</v>
      </c>
      <c r="M1368" s="1"/>
      <c r="N1368" s="1">
        <v>45440</v>
      </c>
      <c r="O1368" s="1">
        <v>45441</v>
      </c>
      <c r="P1368" s="1" t="s">
        <v>24</v>
      </c>
      <c r="Q1368" t="s">
        <v>25</v>
      </c>
      <c r="R1368" t="s">
        <v>24</v>
      </c>
      <c r="S1368" t="s">
        <v>3646</v>
      </c>
      <c r="T1368" s="5">
        <v>10.80269992351532</v>
      </c>
      <c r="U1368" s="5">
        <v>0</v>
      </c>
      <c r="V1368" s="5">
        <v>6</v>
      </c>
      <c r="W1368" s="5">
        <v>16.80269992351532</v>
      </c>
      <c r="X1368" s="6">
        <f>+Excel_519CONDOR[[#This Row],[Ptos.Total]]-Excel_519CONDOR[[#This Row],[Ptos.PO]]</f>
        <v>13.20269992351532</v>
      </c>
      <c r="Y1368" s="6">
        <v>3.5999999999999996</v>
      </c>
      <c r="Z1368" s="6">
        <v>3.5999999999999996</v>
      </c>
      <c r="AA1368" s="5">
        <f>+Excel_519CONDOR[[#This Row],[Ptos.Total]]-Excel_519CONDOR[[#This Row],[Ptos.Nilo]]</f>
        <v>13.20269992351532</v>
      </c>
      <c r="AB1368"/>
      <c r="AC1368"/>
      <c r="AD1368"/>
      <c r="AE1368"/>
      <c r="AF1368"/>
      <c r="AG1368"/>
      <c r="AH1368"/>
      <c r="AI1368"/>
    </row>
    <row r="1369" spans="1:35" x14ac:dyDescent="0.25">
      <c r="A1369" t="s">
        <v>391</v>
      </c>
      <c r="B1369" t="s">
        <v>436</v>
      </c>
      <c r="C1369" t="s">
        <v>392</v>
      </c>
      <c r="D1369" t="s">
        <v>1540</v>
      </c>
      <c r="E1369">
        <v>8441411</v>
      </c>
      <c r="F1369" t="s">
        <v>115</v>
      </c>
      <c r="G1369" t="s">
        <v>22</v>
      </c>
      <c r="H1369" t="s">
        <v>23</v>
      </c>
      <c r="I1369" s="1"/>
      <c r="J1369" s="1">
        <v>44985</v>
      </c>
      <c r="K1369" s="11">
        <f>+Excel_519CONDOR[[#This Row],[Fx.r]]</f>
        <v>44985</v>
      </c>
      <c r="L1369" s="1">
        <v>44985</v>
      </c>
      <c r="M1369" s="1"/>
      <c r="N1369" s="1">
        <v>45019</v>
      </c>
      <c r="O1369" s="1">
        <v>45035</v>
      </c>
      <c r="P1369" s="1" t="s">
        <v>25</v>
      </c>
      <c r="Q1369" t="s">
        <v>25</v>
      </c>
      <c r="R1369" t="s">
        <v>24</v>
      </c>
      <c r="S1369" t="s">
        <v>3631</v>
      </c>
      <c r="T1369" s="5">
        <v>46.4248988032341</v>
      </c>
      <c r="U1369" s="5">
        <v>0</v>
      </c>
      <c r="V1369" s="5">
        <v>6</v>
      </c>
      <c r="W1369" s="5">
        <v>52.4248988032341</v>
      </c>
      <c r="X1369" s="6">
        <f>+Excel_519CONDOR[[#This Row],[Ptos.Total]]-Excel_519CONDOR[[#This Row],[Ptos.PO]]</f>
        <v>-1.4411196765905743E-2</v>
      </c>
      <c r="Y1369" s="6">
        <v>52.439310000000006</v>
      </c>
      <c r="Z1369" s="6">
        <v>52.439310000000006</v>
      </c>
      <c r="AA1369" s="5">
        <f>+Excel_519CONDOR[[#This Row],[Ptos.Total]]-Excel_519CONDOR[[#This Row],[Ptos.Nilo]]</f>
        <v>-1.4411196765905743E-2</v>
      </c>
      <c r="AB1369"/>
      <c r="AC1369"/>
      <c r="AD1369"/>
      <c r="AE1369"/>
      <c r="AF1369"/>
      <c r="AG1369"/>
      <c r="AH1369"/>
      <c r="AI1369"/>
    </row>
    <row r="1370" spans="1:35" x14ac:dyDescent="0.25">
      <c r="A1370" t="s">
        <v>391</v>
      </c>
      <c r="B1370" t="s">
        <v>79</v>
      </c>
      <c r="C1370" t="s">
        <v>392</v>
      </c>
      <c r="D1370" t="s">
        <v>1541</v>
      </c>
      <c r="E1370">
        <v>2006475</v>
      </c>
      <c r="F1370" t="s">
        <v>60</v>
      </c>
      <c r="G1370" t="s">
        <v>22</v>
      </c>
      <c r="H1370" t="s">
        <v>23</v>
      </c>
      <c r="I1370" s="1">
        <v>44768</v>
      </c>
      <c r="J1370" s="1">
        <v>44789</v>
      </c>
      <c r="K1370" s="11">
        <f>+Excel_519CONDOR[[#This Row],[Fx.r]]</f>
        <v>44789</v>
      </c>
      <c r="L1370" s="1">
        <v>45670</v>
      </c>
      <c r="M1370" s="1"/>
      <c r="N1370" s="1">
        <v>45832</v>
      </c>
      <c r="O1370" s="1">
        <v>45846</v>
      </c>
      <c r="P1370" s="1" t="s">
        <v>25</v>
      </c>
      <c r="Q1370" t="s">
        <v>24</v>
      </c>
      <c r="R1370" t="s">
        <v>25</v>
      </c>
      <c r="S1370" t="s">
        <v>3637</v>
      </c>
      <c r="T1370" s="5">
        <v>532.58359693101943</v>
      </c>
      <c r="U1370" s="5">
        <v>0</v>
      </c>
      <c r="V1370" s="5">
        <v>49.045198269519233</v>
      </c>
      <c r="W1370" s="5">
        <v>581.62879520053866</v>
      </c>
      <c r="X1370" s="6">
        <f>+Excel_519CONDOR[[#This Row],[Ptos.Total]]-Excel_519CONDOR[[#This Row],[Ptos.PO]]</f>
        <v>-1410.8998967994612</v>
      </c>
      <c r="Y1370" s="6">
        <v>1992.5286919999999</v>
      </c>
      <c r="Z1370" s="6">
        <v>1992.5286919999999</v>
      </c>
      <c r="AA1370" s="5">
        <f>+Excel_519CONDOR[[#This Row],[Ptos.Total]]-Excel_519CONDOR[[#This Row],[Ptos.Nilo]]</f>
        <v>-1410.8998967994612</v>
      </c>
      <c r="AB1370"/>
      <c r="AC1370"/>
      <c r="AD1370"/>
      <c r="AE1370"/>
      <c r="AF1370"/>
      <c r="AG1370"/>
      <c r="AH1370"/>
      <c r="AI1370"/>
    </row>
    <row r="1371" spans="1:35" x14ac:dyDescent="0.25">
      <c r="A1371" t="s">
        <v>391</v>
      </c>
      <c r="B1371" t="s">
        <v>79</v>
      </c>
      <c r="C1371" t="s">
        <v>392</v>
      </c>
      <c r="D1371" t="s">
        <v>1542</v>
      </c>
      <c r="E1371">
        <v>2016755</v>
      </c>
      <c r="F1371" t="s">
        <v>121</v>
      </c>
      <c r="G1371" t="s">
        <v>22</v>
      </c>
      <c r="H1371" t="s">
        <v>23</v>
      </c>
      <c r="I1371" s="1">
        <v>44777</v>
      </c>
      <c r="J1371" s="1">
        <v>44798</v>
      </c>
      <c r="K1371" s="11">
        <f>+Excel_519CONDOR[[#This Row],[Fx.r]]</f>
        <v>44798</v>
      </c>
      <c r="L1371" s="1">
        <v>45457</v>
      </c>
      <c r="M1371" s="1"/>
      <c r="N1371" s="1">
        <v>45512</v>
      </c>
      <c r="O1371" s="1">
        <v>45520</v>
      </c>
      <c r="P1371" s="1" t="s">
        <v>25</v>
      </c>
      <c r="Q1371" t="s">
        <v>24</v>
      </c>
      <c r="R1371" t="s">
        <v>25</v>
      </c>
      <c r="S1371" t="s">
        <v>3641</v>
      </c>
      <c r="T1371" s="5">
        <v>364.58000019937754</v>
      </c>
      <c r="U1371" s="5">
        <v>15.479999542236328</v>
      </c>
      <c r="V1371" s="5">
        <v>34.598600386859459</v>
      </c>
      <c r="W1371" s="5">
        <v>414.65860012847332</v>
      </c>
      <c r="X1371" s="6">
        <f>+Excel_519CONDOR[[#This Row],[Ptos.Total]]-Excel_519CONDOR[[#This Row],[Ptos.PO]]</f>
        <v>-96.139079871526747</v>
      </c>
      <c r="Y1371" s="6">
        <v>510.79768000000007</v>
      </c>
      <c r="Z1371" s="6">
        <v>510.79768000000001</v>
      </c>
      <c r="AA1371" s="5">
        <f>+Excel_519CONDOR[[#This Row],[Ptos.Total]]-Excel_519CONDOR[[#This Row],[Ptos.Nilo]]</f>
        <v>-96.13907987152669</v>
      </c>
      <c r="AB1371"/>
      <c r="AC1371"/>
      <c r="AD1371"/>
      <c r="AE1371"/>
      <c r="AF1371"/>
      <c r="AG1371"/>
      <c r="AH1371"/>
      <c r="AI1371"/>
    </row>
    <row r="1372" spans="1:35" x14ac:dyDescent="0.25">
      <c r="A1372" t="s">
        <v>391</v>
      </c>
      <c r="B1372" t="s">
        <v>436</v>
      </c>
      <c r="C1372" t="s">
        <v>392</v>
      </c>
      <c r="D1372" t="s">
        <v>1543</v>
      </c>
      <c r="E1372">
        <v>8441420</v>
      </c>
      <c r="F1372" t="s">
        <v>1287</v>
      </c>
      <c r="G1372" t="s">
        <v>70</v>
      </c>
      <c r="H1372" t="s">
        <v>71</v>
      </c>
      <c r="I1372" s="1">
        <v>45398</v>
      </c>
      <c r="J1372" s="1">
        <v>44998</v>
      </c>
      <c r="K1372" s="11">
        <f>+Excel_519CONDOR[[#This Row],[Fx.r]]</f>
        <v>44998</v>
      </c>
      <c r="M1372" s="1"/>
      <c r="N1372" s="1">
        <v>45399</v>
      </c>
      <c r="O1372" s="1">
        <v>45401</v>
      </c>
      <c r="P1372" s="1" t="s">
        <v>24</v>
      </c>
      <c r="Q1372" t="s">
        <v>25</v>
      </c>
      <c r="R1372" t="s">
        <v>24</v>
      </c>
      <c r="S1372" t="s">
        <v>3631</v>
      </c>
      <c r="T1372" s="5">
        <v>17.472600221633911</v>
      </c>
      <c r="U1372" s="5">
        <v>0</v>
      </c>
      <c r="V1372" s="5">
        <v>6</v>
      </c>
      <c r="W1372" s="5">
        <v>23.472600221633911</v>
      </c>
      <c r="X1372" s="6">
        <f>+Excel_519CONDOR[[#This Row],[Ptos.Total]]-Excel_519CONDOR[[#This Row],[Ptos.PO]]</f>
        <v>19.87260022163391</v>
      </c>
      <c r="Y1372" s="6">
        <v>3.5999999999999996</v>
      </c>
      <c r="Z1372" s="6">
        <v>3.5999999999999996</v>
      </c>
      <c r="AA1372" s="5">
        <f>+Excel_519CONDOR[[#This Row],[Ptos.Total]]-Excel_519CONDOR[[#This Row],[Ptos.Nilo]]</f>
        <v>19.87260022163391</v>
      </c>
      <c r="AB1372"/>
      <c r="AC1372"/>
      <c r="AD1372"/>
      <c r="AE1372"/>
      <c r="AF1372"/>
      <c r="AG1372"/>
      <c r="AH1372"/>
      <c r="AI1372"/>
    </row>
    <row r="1373" spans="1:35" x14ac:dyDescent="0.25">
      <c r="A1373" t="s">
        <v>391</v>
      </c>
      <c r="B1373" t="s">
        <v>436</v>
      </c>
      <c r="C1373" t="s">
        <v>392</v>
      </c>
      <c r="D1373" t="s">
        <v>1544</v>
      </c>
      <c r="E1373">
        <v>8443246</v>
      </c>
      <c r="F1373" t="s">
        <v>512</v>
      </c>
      <c r="G1373" t="s">
        <v>22</v>
      </c>
      <c r="H1373" t="s">
        <v>23</v>
      </c>
      <c r="I1373" s="1"/>
      <c r="J1373" s="1">
        <v>45006</v>
      </c>
      <c r="K1373" s="11">
        <f>+Excel_519CONDOR[[#This Row],[Fx.r]]</f>
        <v>45006</v>
      </c>
      <c r="L1373" s="1">
        <v>45006</v>
      </c>
      <c r="M1373" s="1"/>
      <c r="N1373" s="1">
        <v>45006</v>
      </c>
      <c r="O1373" s="1">
        <v>45021</v>
      </c>
      <c r="P1373" s="1" t="s">
        <v>25</v>
      </c>
      <c r="Q1373" t="s">
        <v>25</v>
      </c>
      <c r="R1373" t="s">
        <v>24</v>
      </c>
      <c r="S1373" t="s">
        <v>3636</v>
      </c>
      <c r="T1373" s="5">
        <v>9.8363001346588135</v>
      </c>
      <c r="U1373" s="5">
        <v>0</v>
      </c>
      <c r="V1373" s="5">
        <v>6</v>
      </c>
      <c r="W1373" s="5">
        <v>15.836300134658813</v>
      </c>
      <c r="X1373" s="6">
        <f>+Excel_519CONDOR[[#This Row],[Ptos.Total]]-Excel_519CONDOR[[#This Row],[Ptos.PO]]</f>
        <v>-0.2265118653411875</v>
      </c>
      <c r="Y1373" s="6">
        <v>16.062812000000001</v>
      </c>
      <c r="Z1373" s="6">
        <v>16.062812000000001</v>
      </c>
      <c r="AA1373" s="5">
        <f>+Excel_519CONDOR[[#This Row],[Ptos.Total]]-Excel_519CONDOR[[#This Row],[Ptos.Nilo]]</f>
        <v>-0.2265118653411875</v>
      </c>
      <c r="AB1373"/>
      <c r="AC1373"/>
      <c r="AD1373"/>
      <c r="AE1373"/>
      <c r="AF1373"/>
      <c r="AG1373"/>
      <c r="AH1373"/>
      <c r="AI1373"/>
    </row>
    <row r="1374" spans="1:35" x14ac:dyDescent="0.25">
      <c r="A1374" t="s">
        <v>391</v>
      </c>
      <c r="B1374" t="s">
        <v>436</v>
      </c>
      <c r="C1374" t="s">
        <v>392</v>
      </c>
      <c r="D1374" t="s">
        <v>1545</v>
      </c>
      <c r="E1374">
        <v>8442343</v>
      </c>
      <c r="F1374" t="s">
        <v>1546</v>
      </c>
      <c r="G1374" t="s">
        <v>36</v>
      </c>
      <c r="H1374" t="s">
        <v>37</v>
      </c>
      <c r="I1374" s="1">
        <v>45512</v>
      </c>
      <c r="J1374" s="1">
        <v>44988</v>
      </c>
      <c r="K1374" s="11">
        <f>+Excel_519CONDOR[[#This Row],[Fx.r]]</f>
        <v>44988</v>
      </c>
      <c r="M1374" s="1">
        <v>44993</v>
      </c>
      <c r="O1374" s="1"/>
      <c r="P1374" s="1" t="s">
        <v>25</v>
      </c>
      <c r="Q1374" t="s">
        <v>25</v>
      </c>
      <c r="R1374" t="s">
        <v>24</v>
      </c>
      <c r="S1374" t="s">
        <v>25</v>
      </c>
      <c r="T1374" s="5">
        <v>40.381500482559204</v>
      </c>
      <c r="U1374" s="5">
        <v>0</v>
      </c>
      <c r="V1374" s="5">
        <v>6</v>
      </c>
      <c r="W1374" s="5">
        <v>46.381500482559204</v>
      </c>
      <c r="X1374" s="6">
        <f>+Excel_519CONDOR[[#This Row],[Ptos.Total]]-Excel_519CONDOR[[#This Row],[Ptos.PO]]</f>
        <v>42.781500482559203</v>
      </c>
      <c r="Y1374" s="6">
        <v>3.5999999999999996</v>
      </c>
      <c r="Z1374" s="6">
        <v>3.5999999999999996</v>
      </c>
      <c r="AA1374" s="5">
        <f>+Excel_519CONDOR[[#This Row],[Ptos.Total]]-Excel_519CONDOR[[#This Row],[Ptos.Nilo]]</f>
        <v>42.781500482559203</v>
      </c>
      <c r="AB1374"/>
      <c r="AC1374"/>
      <c r="AD1374"/>
      <c r="AE1374"/>
      <c r="AF1374"/>
      <c r="AG1374"/>
      <c r="AH1374"/>
      <c r="AI1374"/>
    </row>
    <row r="1375" spans="1:35" x14ac:dyDescent="0.25">
      <c r="A1375" t="s">
        <v>391</v>
      </c>
      <c r="B1375" t="s">
        <v>436</v>
      </c>
      <c r="C1375" t="s">
        <v>392</v>
      </c>
      <c r="D1375" t="s">
        <v>1547</v>
      </c>
      <c r="E1375">
        <v>8443836</v>
      </c>
      <c r="F1375" t="s">
        <v>1124</v>
      </c>
      <c r="G1375" t="s">
        <v>70</v>
      </c>
      <c r="H1375" t="s">
        <v>71</v>
      </c>
      <c r="I1375" s="1">
        <v>45225</v>
      </c>
      <c r="J1375" s="1">
        <v>44989</v>
      </c>
      <c r="K1375" s="11">
        <f>+Excel_519CONDOR[[#This Row],[Fx.r]]</f>
        <v>44989</v>
      </c>
      <c r="M1375" s="1"/>
      <c r="N1375" s="1">
        <v>45366</v>
      </c>
      <c r="O1375" s="1">
        <v>45371</v>
      </c>
      <c r="P1375" s="1" t="s">
        <v>25</v>
      </c>
      <c r="Q1375" t="s">
        <v>25</v>
      </c>
      <c r="R1375" t="s">
        <v>24</v>
      </c>
      <c r="S1375" t="s">
        <v>25</v>
      </c>
      <c r="T1375" s="5">
        <v>17.472600221633911</v>
      </c>
      <c r="U1375" s="5">
        <v>0</v>
      </c>
      <c r="V1375" s="5">
        <v>6</v>
      </c>
      <c r="W1375" s="5">
        <v>23.472600221633911</v>
      </c>
      <c r="X1375" s="6">
        <f>+Excel_519CONDOR[[#This Row],[Ptos.Total]]-Excel_519CONDOR[[#This Row],[Ptos.PO]]</f>
        <v>19.87260022163391</v>
      </c>
      <c r="Y1375" s="6">
        <v>3.5999999999999996</v>
      </c>
      <c r="Z1375" s="6">
        <v>7.1999999999999993</v>
      </c>
      <c r="AA1375" s="5">
        <f>+Excel_519CONDOR[[#This Row],[Ptos.Total]]-Excel_519CONDOR[[#This Row],[Ptos.Nilo]]</f>
        <v>16.272600221633912</v>
      </c>
      <c r="AB1375"/>
      <c r="AC1375"/>
      <c r="AD1375"/>
      <c r="AE1375"/>
      <c r="AF1375"/>
      <c r="AG1375"/>
      <c r="AH1375"/>
      <c r="AI1375"/>
    </row>
    <row r="1376" spans="1:35" x14ac:dyDescent="0.25">
      <c r="A1376" t="s">
        <v>391</v>
      </c>
      <c r="B1376" t="s">
        <v>436</v>
      </c>
      <c r="C1376" t="s">
        <v>392</v>
      </c>
      <c r="D1376" t="s">
        <v>1548</v>
      </c>
      <c r="E1376">
        <v>8443845</v>
      </c>
      <c r="F1376" t="s">
        <v>1319</v>
      </c>
      <c r="G1376" t="s">
        <v>29</v>
      </c>
      <c r="H1376" t="s">
        <v>30</v>
      </c>
      <c r="I1376" s="1"/>
      <c r="J1376" s="1">
        <v>45000</v>
      </c>
      <c r="K1376" s="11">
        <f>+Excel_519CONDOR[[#This Row],[Fx.r]]</f>
        <v>45000</v>
      </c>
      <c r="L1376" s="1">
        <v>45000</v>
      </c>
      <c r="M1376" s="1"/>
      <c r="N1376" s="1">
        <v>45064</v>
      </c>
      <c r="O1376" s="1">
        <v>45084</v>
      </c>
      <c r="P1376" s="1" t="s">
        <v>24</v>
      </c>
      <c r="Q1376" t="s">
        <v>25</v>
      </c>
      <c r="R1376" t="s">
        <v>24</v>
      </c>
      <c r="S1376" t="s">
        <v>3635</v>
      </c>
      <c r="T1376" s="5">
        <v>58.340498566627502</v>
      </c>
      <c r="U1376" s="5">
        <v>0</v>
      </c>
      <c r="V1376" s="5">
        <v>6</v>
      </c>
      <c r="W1376" s="5">
        <v>64.340498566627502</v>
      </c>
      <c r="X1376" s="6">
        <f>+Excel_519CONDOR[[#This Row],[Ptos.Total]]-Excel_519CONDOR[[#This Row],[Ptos.PO]]</f>
        <v>-11.8233884333725</v>
      </c>
      <c r="Y1376" s="6">
        <v>76.163887000000003</v>
      </c>
      <c r="Z1376" s="6">
        <v>76.163886999999988</v>
      </c>
      <c r="AA1376" s="5">
        <f>+Excel_519CONDOR[[#This Row],[Ptos.Total]]-Excel_519CONDOR[[#This Row],[Ptos.Nilo]]</f>
        <v>-11.823388433372486</v>
      </c>
      <c r="AB1376"/>
      <c r="AC1376"/>
      <c r="AD1376"/>
      <c r="AE1376"/>
      <c r="AF1376"/>
      <c r="AG1376"/>
      <c r="AH1376"/>
      <c r="AI1376"/>
    </row>
    <row r="1377" spans="1:35" x14ac:dyDescent="0.25">
      <c r="A1377" t="s">
        <v>391</v>
      </c>
      <c r="B1377" t="s">
        <v>436</v>
      </c>
      <c r="C1377" t="s">
        <v>392</v>
      </c>
      <c r="D1377" t="s">
        <v>1549</v>
      </c>
      <c r="E1377">
        <v>8444070</v>
      </c>
      <c r="F1377" t="s">
        <v>115</v>
      </c>
      <c r="G1377" t="s">
        <v>22</v>
      </c>
      <c r="H1377" t="s">
        <v>23</v>
      </c>
      <c r="I1377" s="1"/>
      <c r="J1377" s="1">
        <v>44998</v>
      </c>
      <c r="K1377" s="11">
        <f>+Excel_519CONDOR[[#This Row],[Fx.r]]</f>
        <v>44998</v>
      </c>
      <c r="L1377" s="1">
        <v>44998</v>
      </c>
      <c r="M1377" s="1"/>
      <c r="N1377" s="1">
        <v>45006</v>
      </c>
      <c r="O1377" s="1">
        <v>45033</v>
      </c>
      <c r="P1377" s="1" t="s">
        <v>24</v>
      </c>
      <c r="Q1377" t="s">
        <v>25</v>
      </c>
      <c r="R1377" t="s">
        <v>24</v>
      </c>
      <c r="S1377" t="s">
        <v>3641</v>
      </c>
      <c r="T1377" s="5">
        <v>14.443400114774704</v>
      </c>
      <c r="U1377" s="5">
        <v>0</v>
      </c>
      <c r="V1377" s="5">
        <v>6</v>
      </c>
      <c r="W1377" s="5">
        <v>20.443400114774704</v>
      </c>
      <c r="X1377" s="6">
        <f>+Excel_519CONDOR[[#This Row],[Ptos.Total]]-Excel_519CONDOR[[#This Row],[Ptos.PO]]</f>
        <v>0.91752511477470478</v>
      </c>
      <c r="Y1377" s="6">
        <v>19.525874999999999</v>
      </c>
      <c r="Z1377" s="6">
        <v>19.525874999999999</v>
      </c>
      <c r="AA1377" s="5">
        <f>+Excel_519CONDOR[[#This Row],[Ptos.Total]]-Excel_519CONDOR[[#This Row],[Ptos.Nilo]]</f>
        <v>0.91752511477470478</v>
      </c>
      <c r="AB1377"/>
      <c r="AC1377"/>
      <c r="AD1377"/>
      <c r="AE1377"/>
      <c r="AF1377"/>
      <c r="AG1377"/>
      <c r="AH1377"/>
      <c r="AI1377"/>
    </row>
    <row r="1378" spans="1:35" x14ac:dyDescent="0.25">
      <c r="A1378" t="s">
        <v>391</v>
      </c>
      <c r="B1378" t="s">
        <v>79</v>
      </c>
      <c r="C1378" t="s">
        <v>392</v>
      </c>
      <c r="D1378" t="s">
        <v>1550</v>
      </c>
      <c r="E1378">
        <v>2079703</v>
      </c>
      <c r="F1378" t="s">
        <v>142</v>
      </c>
      <c r="G1378" t="s">
        <v>29</v>
      </c>
      <c r="H1378" t="s">
        <v>30</v>
      </c>
      <c r="I1378" s="1">
        <v>45014</v>
      </c>
      <c r="J1378" s="1">
        <v>45007</v>
      </c>
      <c r="K1378" s="11">
        <f>+Excel_519CONDOR[[#This Row],[Fx.r]]</f>
        <v>45007</v>
      </c>
      <c r="L1378" s="1">
        <v>45014</v>
      </c>
      <c r="M1378" s="1"/>
      <c r="N1378" s="1">
        <v>45077</v>
      </c>
      <c r="O1378" s="1">
        <v>45120</v>
      </c>
      <c r="P1378" s="1" t="s">
        <v>24</v>
      </c>
      <c r="Q1378" t="s">
        <v>24</v>
      </c>
      <c r="R1378" t="s">
        <v>25</v>
      </c>
      <c r="S1378" t="s">
        <v>3631</v>
      </c>
      <c r="T1378" s="5">
        <v>84.859999559819698</v>
      </c>
      <c r="U1378" s="5">
        <v>0</v>
      </c>
      <c r="V1378" s="5">
        <v>14.972700099214165</v>
      </c>
      <c r="W1378" s="5">
        <v>99.832699659033864</v>
      </c>
      <c r="X1378" s="6">
        <f>+Excel_519CONDOR[[#This Row],[Ptos.Total]]-Excel_519CONDOR[[#This Row],[Ptos.PO]]</f>
        <v>5.9632346590338727</v>
      </c>
      <c r="Y1378" s="6">
        <v>93.869464999999991</v>
      </c>
      <c r="Z1378" s="6">
        <v>93.869464999999991</v>
      </c>
      <c r="AA1378" s="5">
        <f>+Excel_519CONDOR[[#This Row],[Ptos.Total]]-Excel_519CONDOR[[#This Row],[Ptos.Nilo]]</f>
        <v>5.9632346590338727</v>
      </c>
      <c r="AB1378"/>
      <c r="AC1378"/>
      <c r="AD1378"/>
      <c r="AE1378"/>
      <c r="AF1378"/>
      <c r="AG1378"/>
      <c r="AH1378"/>
      <c r="AI1378"/>
    </row>
    <row r="1379" spans="1:35" x14ac:dyDescent="0.25">
      <c r="A1379" t="s">
        <v>391</v>
      </c>
      <c r="B1379" t="s">
        <v>79</v>
      </c>
      <c r="C1379" t="s">
        <v>392</v>
      </c>
      <c r="D1379" t="s">
        <v>1551</v>
      </c>
      <c r="E1379">
        <v>2079951</v>
      </c>
      <c r="F1379" t="s">
        <v>1552</v>
      </c>
      <c r="G1379" t="s">
        <v>70</v>
      </c>
      <c r="H1379" t="s">
        <v>70</v>
      </c>
      <c r="I1379" s="1">
        <v>45009</v>
      </c>
      <c r="J1379" s="1"/>
      <c r="K1379" s="11">
        <f>+Excel_519CONDOR[[#This Row],[Fx.r]]</f>
        <v>0</v>
      </c>
      <c r="M1379" s="1"/>
      <c r="O1379" s="1"/>
      <c r="P1379" s="1" t="s">
        <v>24</v>
      </c>
      <c r="Q1379" t="s">
        <v>24</v>
      </c>
      <c r="R1379" t="s">
        <v>25</v>
      </c>
      <c r="S1379" t="s">
        <v>25</v>
      </c>
      <c r="T1379" s="5">
        <v>0</v>
      </c>
      <c r="U1379" s="5">
        <v>0</v>
      </c>
      <c r="V1379" s="5">
        <v>0</v>
      </c>
      <c r="W1379" s="5">
        <v>0</v>
      </c>
      <c r="X1379" s="6">
        <f>+Excel_519CONDOR[[#This Row],[Ptos.Total]]-Excel_519CONDOR[[#This Row],[Ptos.PO]]</f>
        <v>0</v>
      </c>
      <c r="Y1379" s="6">
        <v>0</v>
      </c>
      <c r="Z1379" s="6">
        <v>0</v>
      </c>
      <c r="AA1379" s="5">
        <f>+Excel_519CONDOR[[#This Row],[Ptos.Total]]-Excel_519CONDOR[[#This Row],[Ptos.Nilo]]</f>
        <v>0</v>
      </c>
      <c r="AB1379"/>
      <c r="AC1379"/>
      <c r="AD1379"/>
      <c r="AE1379"/>
      <c r="AF1379"/>
      <c r="AG1379"/>
      <c r="AH1379"/>
      <c r="AI1379"/>
    </row>
    <row r="1380" spans="1:35" x14ac:dyDescent="0.25">
      <c r="A1380" t="s">
        <v>391</v>
      </c>
      <c r="B1380" t="s">
        <v>436</v>
      </c>
      <c r="C1380" t="s">
        <v>392</v>
      </c>
      <c r="D1380" t="s">
        <v>1553</v>
      </c>
      <c r="E1380">
        <v>8443840</v>
      </c>
      <c r="F1380" t="s">
        <v>1287</v>
      </c>
      <c r="G1380" t="s">
        <v>70</v>
      </c>
      <c r="H1380" t="s">
        <v>71</v>
      </c>
      <c r="I1380" s="1">
        <v>45433</v>
      </c>
      <c r="J1380" s="1">
        <v>44994</v>
      </c>
      <c r="K1380" s="11">
        <f>+Excel_519CONDOR[[#This Row],[Fx.r]]</f>
        <v>44994</v>
      </c>
      <c r="M1380" s="1"/>
      <c r="N1380" s="1">
        <v>45440</v>
      </c>
      <c r="O1380" s="1">
        <v>45441</v>
      </c>
      <c r="P1380" s="1" t="s">
        <v>24</v>
      </c>
      <c r="Q1380" t="s">
        <v>25</v>
      </c>
      <c r="R1380" t="s">
        <v>24</v>
      </c>
      <c r="S1380" t="s">
        <v>25</v>
      </c>
      <c r="T1380" s="5">
        <v>25.108900308609009</v>
      </c>
      <c r="U1380" s="5">
        <v>0</v>
      </c>
      <c r="V1380" s="5">
        <v>6</v>
      </c>
      <c r="W1380" s="5">
        <v>31.108900308609009</v>
      </c>
      <c r="X1380" s="6">
        <f>+Excel_519CONDOR[[#This Row],[Ptos.Total]]-Excel_519CONDOR[[#This Row],[Ptos.PO]]</f>
        <v>27.508900308609007</v>
      </c>
      <c r="Y1380" s="6">
        <v>3.5999999999999996</v>
      </c>
      <c r="Z1380" s="6">
        <v>3.5999999999999996</v>
      </c>
      <c r="AA1380" s="5">
        <f>+Excel_519CONDOR[[#This Row],[Ptos.Total]]-Excel_519CONDOR[[#This Row],[Ptos.Nilo]]</f>
        <v>27.508900308609007</v>
      </c>
      <c r="AB1380"/>
      <c r="AC1380"/>
      <c r="AD1380"/>
      <c r="AE1380"/>
      <c r="AF1380"/>
      <c r="AG1380"/>
      <c r="AH1380"/>
      <c r="AI1380"/>
    </row>
    <row r="1381" spans="1:35" x14ac:dyDescent="0.25">
      <c r="A1381" t="s">
        <v>391</v>
      </c>
      <c r="B1381" t="s">
        <v>436</v>
      </c>
      <c r="C1381" t="s">
        <v>392</v>
      </c>
      <c r="D1381" t="s">
        <v>1554</v>
      </c>
      <c r="E1381">
        <v>8444916</v>
      </c>
      <c r="F1381" t="s">
        <v>523</v>
      </c>
      <c r="G1381" t="s">
        <v>29</v>
      </c>
      <c r="H1381" t="s">
        <v>30</v>
      </c>
      <c r="I1381" s="1"/>
      <c r="J1381" s="1">
        <v>45313</v>
      </c>
      <c r="K1381" s="11">
        <f>+Excel_519CONDOR[[#This Row],[Fx.r]]</f>
        <v>45313</v>
      </c>
      <c r="L1381" s="1">
        <v>45310</v>
      </c>
      <c r="M1381" s="1"/>
      <c r="N1381" s="1">
        <v>45362</v>
      </c>
      <c r="O1381" s="1">
        <v>45391</v>
      </c>
      <c r="P1381" s="1" t="s">
        <v>24</v>
      </c>
      <c r="Q1381" t="s">
        <v>25</v>
      </c>
      <c r="R1381" t="s">
        <v>24</v>
      </c>
      <c r="S1381" t="s">
        <v>3631</v>
      </c>
      <c r="T1381" s="5">
        <v>25.108900308609009</v>
      </c>
      <c r="U1381" s="5">
        <v>0</v>
      </c>
      <c r="V1381" s="5">
        <v>6</v>
      </c>
      <c r="W1381" s="5">
        <v>31.108900308609009</v>
      </c>
      <c r="X1381" s="6">
        <f>+Excel_519CONDOR[[#This Row],[Ptos.Total]]-Excel_519CONDOR[[#This Row],[Ptos.PO]]</f>
        <v>-12.572100691390986</v>
      </c>
      <c r="Y1381" s="6">
        <v>43.681000999999995</v>
      </c>
      <c r="Z1381" s="6">
        <v>43.681001000000002</v>
      </c>
      <c r="AA1381" s="5">
        <f>+Excel_519CONDOR[[#This Row],[Ptos.Total]]-Excel_519CONDOR[[#This Row],[Ptos.Nilo]]</f>
        <v>-12.572100691390993</v>
      </c>
      <c r="AB1381"/>
      <c r="AC1381"/>
      <c r="AD1381"/>
      <c r="AE1381"/>
      <c r="AF1381"/>
      <c r="AG1381"/>
      <c r="AH1381"/>
      <c r="AI1381"/>
    </row>
    <row r="1382" spans="1:35" x14ac:dyDescent="0.25">
      <c r="A1382" t="s">
        <v>391</v>
      </c>
      <c r="B1382" t="s">
        <v>436</v>
      </c>
      <c r="C1382" t="s">
        <v>392</v>
      </c>
      <c r="D1382" t="s">
        <v>1555</v>
      </c>
      <c r="E1382">
        <v>8444912</v>
      </c>
      <c r="F1382" t="s">
        <v>115</v>
      </c>
      <c r="G1382" t="s">
        <v>22</v>
      </c>
      <c r="H1382" t="s">
        <v>23</v>
      </c>
      <c r="I1382" s="1"/>
      <c r="J1382" s="1">
        <v>45006</v>
      </c>
      <c r="K1382" s="11">
        <f>+Excel_519CONDOR[[#This Row],[Fx.r]]</f>
        <v>45006</v>
      </c>
      <c r="L1382" s="1">
        <v>45006</v>
      </c>
      <c r="M1382" s="1"/>
      <c r="N1382" s="1">
        <v>45006</v>
      </c>
      <c r="O1382" s="1">
        <v>45021</v>
      </c>
      <c r="P1382" s="1" t="s">
        <v>25</v>
      </c>
      <c r="Q1382" t="s">
        <v>25</v>
      </c>
      <c r="R1382" t="s">
        <v>24</v>
      </c>
      <c r="S1382" t="s">
        <v>3646</v>
      </c>
      <c r="T1382" s="5">
        <v>20.247099637985229</v>
      </c>
      <c r="U1382" s="5">
        <v>0</v>
      </c>
      <c r="V1382" s="5">
        <v>6</v>
      </c>
      <c r="W1382" s="5">
        <v>26.247099637985229</v>
      </c>
      <c r="X1382" s="6">
        <f>+Excel_519CONDOR[[#This Row],[Ptos.Total]]-Excel_519CONDOR[[#This Row],[Ptos.PO]]</f>
        <v>-2.4330043620147705</v>
      </c>
      <c r="Y1382" s="6">
        <v>28.680104</v>
      </c>
      <c r="Z1382" s="6">
        <v>28.680104</v>
      </c>
      <c r="AA1382" s="5">
        <f>+Excel_519CONDOR[[#This Row],[Ptos.Total]]-Excel_519CONDOR[[#This Row],[Ptos.Nilo]]</f>
        <v>-2.4330043620147705</v>
      </c>
      <c r="AB1382"/>
      <c r="AC1382"/>
      <c r="AD1382"/>
      <c r="AE1382"/>
      <c r="AF1382"/>
      <c r="AG1382"/>
      <c r="AH1382"/>
      <c r="AI1382"/>
    </row>
    <row r="1383" spans="1:35" x14ac:dyDescent="0.25">
      <c r="A1383" t="s">
        <v>391</v>
      </c>
      <c r="B1383" t="s">
        <v>436</v>
      </c>
      <c r="C1383" t="s">
        <v>392</v>
      </c>
      <c r="D1383" t="s">
        <v>1556</v>
      </c>
      <c r="E1383">
        <v>8446482</v>
      </c>
      <c r="F1383" t="s">
        <v>1557</v>
      </c>
      <c r="G1383" t="s">
        <v>70</v>
      </c>
      <c r="H1383" t="s">
        <v>71</v>
      </c>
      <c r="I1383" s="1"/>
      <c r="J1383" s="1">
        <v>44998</v>
      </c>
      <c r="K1383" s="11">
        <f>+Excel_519CONDOR[[#This Row],[Fx.r]]</f>
        <v>44998</v>
      </c>
      <c r="M1383" s="1"/>
      <c r="N1383" s="1">
        <v>45459</v>
      </c>
      <c r="O1383" s="1">
        <v>45459</v>
      </c>
      <c r="P1383" s="1" t="s">
        <v>24</v>
      </c>
      <c r="Q1383" t="s">
        <v>25</v>
      </c>
      <c r="R1383" t="s">
        <v>24</v>
      </c>
      <c r="S1383" t="s">
        <v>25</v>
      </c>
      <c r="T1383" s="5">
        <v>0</v>
      </c>
      <c r="U1383" s="5">
        <v>0</v>
      </c>
      <c r="V1383" s="5">
        <v>0</v>
      </c>
      <c r="W1383" s="5">
        <v>0</v>
      </c>
      <c r="X1383" s="6">
        <f>+Excel_519CONDOR[[#This Row],[Ptos.Total]]-Excel_519CONDOR[[#This Row],[Ptos.PO]]</f>
        <v>-3.5999999999999996</v>
      </c>
      <c r="Y1383" s="6">
        <v>3.5999999999999996</v>
      </c>
      <c r="Z1383" s="6">
        <v>3.5999999999999996</v>
      </c>
      <c r="AA1383" s="5">
        <f>+Excel_519CONDOR[[#This Row],[Ptos.Total]]-Excel_519CONDOR[[#This Row],[Ptos.Nilo]]</f>
        <v>-3.5999999999999996</v>
      </c>
      <c r="AB1383"/>
      <c r="AC1383"/>
      <c r="AD1383"/>
      <c r="AE1383"/>
      <c r="AF1383"/>
      <c r="AG1383"/>
      <c r="AH1383"/>
      <c r="AI1383"/>
    </row>
    <row r="1384" spans="1:35" x14ac:dyDescent="0.25">
      <c r="A1384" t="s">
        <v>391</v>
      </c>
      <c r="B1384" t="s">
        <v>436</v>
      </c>
      <c r="C1384" t="s">
        <v>392</v>
      </c>
      <c r="D1384" t="s">
        <v>1558</v>
      </c>
      <c r="E1384">
        <v>8448162</v>
      </c>
      <c r="F1384" t="s">
        <v>1559</v>
      </c>
      <c r="G1384" t="s">
        <v>22</v>
      </c>
      <c r="H1384" t="s">
        <v>23</v>
      </c>
      <c r="I1384" s="1"/>
      <c r="J1384" s="1">
        <v>45065</v>
      </c>
      <c r="K1384" s="11">
        <f>+Excel_519CONDOR[[#This Row],[Fx.r]]</f>
        <v>45065</v>
      </c>
      <c r="M1384" s="1"/>
      <c r="N1384" s="1">
        <v>45460</v>
      </c>
      <c r="O1384" s="1">
        <v>45460</v>
      </c>
      <c r="P1384" s="1" t="s">
        <v>24</v>
      </c>
      <c r="Q1384" t="s">
        <v>25</v>
      </c>
      <c r="R1384" t="s">
        <v>24</v>
      </c>
      <c r="S1384" t="s">
        <v>25</v>
      </c>
      <c r="T1384" s="5">
        <v>0</v>
      </c>
      <c r="U1384" s="5">
        <v>0</v>
      </c>
      <c r="V1384" s="5">
        <v>0</v>
      </c>
      <c r="W1384" s="5">
        <v>0</v>
      </c>
      <c r="X1384" s="6">
        <f>+Excel_519CONDOR[[#This Row],[Ptos.Total]]-Excel_519CONDOR[[#This Row],[Ptos.PO]]</f>
        <v>-3.5999999999999996</v>
      </c>
      <c r="Y1384" s="6">
        <v>3.5999999999999996</v>
      </c>
      <c r="Z1384" s="6">
        <v>3.5999999999999996</v>
      </c>
      <c r="AA1384" s="5">
        <f>+Excel_519CONDOR[[#This Row],[Ptos.Total]]-Excel_519CONDOR[[#This Row],[Ptos.Nilo]]</f>
        <v>-3.5999999999999996</v>
      </c>
      <c r="AB1384"/>
      <c r="AC1384"/>
      <c r="AD1384"/>
      <c r="AE1384"/>
      <c r="AF1384"/>
      <c r="AG1384"/>
      <c r="AH1384"/>
      <c r="AI1384"/>
    </row>
    <row r="1385" spans="1:35" x14ac:dyDescent="0.25">
      <c r="A1385" t="s">
        <v>391</v>
      </c>
      <c r="B1385" t="s">
        <v>436</v>
      </c>
      <c r="C1385" t="s">
        <v>392</v>
      </c>
      <c r="D1385" t="s">
        <v>1560</v>
      </c>
      <c r="E1385">
        <v>8449148</v>
      </c>
      <c r="F1385" t="s">
        <v>512</v>
      </c>
      <c r="G1385" t="s">
        <v>22</v>
      </c>
      <c r="H1385" t="s">
        <v>23</v>
      </c>
      <c r="I1385" s="1"/>
      <c r="J1385" s="1">
        <v>45015</v>
      </c>
      <c r="K1385" s="11">
        <f>+Excel_519CONDOR[[#This Row],[Fx.r]]</f>
        <v>45015</v>
      </c>
      <c r="L1385" s="1">
        <v>45015</v>
      </c>
      <c r="M1385" s="1"/>
      <c r="N1385" s="1">
        <v>45019</v>
      </c>
      <c r="O1385" s="1">
        <v>45037</v>
      </c>
      <c r="P1385" s="1" t="s">
        <v>24</v>
      </c>
      <c r="Q1385" t="s">
        <v>25</v>
      </c>
      <c r="R1385" t="s">
        <v>24</v>
      </c>
      <c r="S1385" t="s">
        <v>3646</v>
      </c>
      <c r="T1385" s="5">
        <v>9.5195001363754272</v>
      </c>
      <c r="U1385" s="5">
        <v>0</v>
      </c>
      <c r="V1385" s="5">
        <v>6</v>
      </c>
      <c r="W1385" s="5">
        <v>15.519500136375427</v>
      </c>
      <c r="X1385" s="6">
        <f>+Excel_519CONDOR[[#This Row],[Ptos.Total]]-Excel_519CONDOR[[#This Row],[Ptos.PO]]</f>
        <v>-8.4388658636245708</v>
      </c>
      <c r="Y1385" s="6">
        <v>23.958365999999998</v>
      </c>
      <c r="Z1385" s="6">
        <v>23.958365999999998</v>
      </c>
      <c r="AA1385" s="5">
        <f>+Excel_519CONDOR[[#This Row],[Ptos.Total]]-Excel_519CONDOR[[#This Row],[Ptos.Nilo]]</f>
        <v>-8.4388658636245708</v>
      </c>
      <c r="AB1385"/>
      <c r="AC1385"/>
      <c r="AD1385"/>
      <c r="AE1385"/>
      <c r="AF1385"/>
      <c r="AG1385"/>
      <c r="AH1385"/>
      <c r="AI1385"/>
    </row>
    <row r="1386" spans="1:35" x14ac:dyDescent="0.25">
      <c r="A1386" t="s">
        <v>391</v>
      </c>
      <c r="B1386" t="s">
        <v>436</v>
      </c>
      <c r="C1386" t="s">
        <v>392</v>
      </c>
      <c r="D1386" t="s">
        <v>1561</v>
      </c>
      <c r="E1386">
        <v>8449831</v>
      </c>
      <c r="F1386" t="s">
        <v>1319</v>
      </c>
      <c r="G1386" t="s">
        <v>29</v>
      </c>
      <c r="H1386" t="s">
        <v>30</v>
      </c>
      <c r="I1386" s="1"/>
      <c r="J1386" s="1">
        <v>45015</v>
      </c>
      <c r="K1386" s="11">
        <f>+Excel_519CONDOR[[#This Row],[Fx.r]]</f>
        <v>45015</v>
      </c>
      <c r="L1386" s="1">
        <v>45085</v>
      </c>
      <c r="M1386" s="1"/>
      <c r="N1386" s="1">
        <v>45085</v>
      </c>
      <c r="O1386" s="1">
        <v>45124</v>
      </c>
      <c r="P1386" s="1" t="s">
        <v>25</v>
      </c>
      <c r="Q1386" t="s">
        <v>25</v>
      </c>
      <c r="R1386" t="s">
        <v>24</v>
      </c>
      <c r="S1386" t="s">
        <v>3635</v>
      </c>
      <c r="T1386" s="5">
        <v>29.446599870920181</v>
      </c>
      <c r="U1386" s="5">
        <v>0</v>
      </c>
      <c r="V1386" s="5">
        <v>6</v>
      </c>
      <c r="W1386" s="5">
        <v>35.446599870920181</v>
      </c>
      <c r="X1386" s="6">
        <f>+Excel_519CONDOR[[#This Row],[Ptos.Total]]-Excel_519CONDOR[[#This Row],[Ptos.PO]]</f>
        <v>-0.85849712907981512</v>
      </c>
      <c r="Y1386" s="6">
        <v>36.305096999999996</v>
      </c>
      <c r="Z1386" s="6">
        <v>36.305097000000004</v>
      </c>
      <c r="AA1386" s="5">
        <f>+Excel_519CONDOR[[#This Row],[Ptos.Total]]-Excel_519CONDOR[[#This Row],[Ptos.Nilo]]</f>
        <v>-0.85849712907982223</v>
      </c>
      <c r="AB1386"/>
      <c r="AC1386"/>
      <c r="AD1386"/>
      <c r="AE1386"/>
      <c r="AF1386"/>
      <c r="AG1386"/>
      <c r="AH1386"/>
      <c r="AI1386"/>
    </row>
    <row r="1387" spans="1:35" x14ac:dyDescent="0.25">
      <c r="A1387" t="s">
        <v>391</v>
      </c>
      <c r="B1387" t="s">
        <v>436</v>
      </c>
      <c r="C1387" t="s">
        <v>392</v>
      </c>
      <c r="D1387" t="s">
        <v>1562</v>
      </c>
      <c r="E1387">
        <v>8450512</v>
      </c>
      <c r="F1387" t="s">
        <v>512</v>
      </c>
      <c r="G1387" t="s">
        <v>22</v>
      </c>
      <c r="H1387" t="s">
        <v>23</v>
      </c>
      <c r="I1387" s="1"/>
      <c r="J1387" s="1">
        <v>45015</v>
      </c>
      <c r="K1387" s="11">
        <f>+Excel_519CONDOR[[#This Row],[Fx.r]]</f>
        <v>45015</v>
      </c>
      <c r="L1387" s="1">
        <v>45015</v>
      </c>
      <c r="M1387" s="1"/>
      <c r="N1387" s="1">
        <v>45017</v>
      </c>
      <c r="O1387" s="1">
        <v>45035</v>
      </c>
      <c r="P1387" s="1" t="s">
        <v>24</v>
      </c>
      <c r="Q1387" t="s">
        <v>25</v>
      </c>
      <c r="R1387" t="s">
        <v>24</v>
      </c>
      <c r="S1387" t="s">
        <v>3646</v>
      </c>
      <c r="T1387" s="5">
        <v>11.578400045633316</v>
      </c>
      <c r="U1387" s="5">
        <v>0</v>
      </c>
      <c r="V1387" s="5">
        <v>6</v>
      </c>
      <c r="W1387" s="5">
        <v>17.578400045633316</v>
      </c>
      <c r="X1387" s="6">
        <f>+Excel_519CONDOR[[#This Row],[Ptos.Total]]-Excel_519CONDOR[[#This Row],[Ptos.PO]]</f>
        <v>-1.4235389543666841</v>
      </c>
      <c r="Y1387" s="6">
        <v>19.001939</v>
      </c>
      <c r="Z1387" s="6">
        <v>19.001939</v>
      </c>
      <c r="AA1387" s="5">
        <f>+Excel_519CONDOR[[#This Row],[Ptos.Total]]-Excel_519CONDOR[[#This Row],[Ptos.Nilo]]</f>
        <v>-1.4235389543666841</v>
      </c>
      <c r="AB1387"/>
      <c r="AC1387"/>
      <c r="AD1387"/>
      <c r="AE1387"/>
      <c r="AF1387"/>
      <c r="AG1387"/>
      <c r="AH1387"/>
      <c r="AI1387"/>
    </row>
    <row r="1388" spans="1:35" x14ac:dyDescent="0.25">
      <c r="A1388" t="s">
        <v>391</v>
      </c>
      <c r="B1388" t="s">
        <v>436</v>
      </c>
      <c r="C1388" t="s">
        <v>392</v>
      </c>
      <c r="D1388" t="s">
        <v>1563</v>
      </c>
      <c r="E1388">
        <v>8451449</v>
      </c>
      <c r="F1388" t="s">
        <v>1319</v>
      </c>
      <c r="G1388" t="s">
        <v>29</v>
      </c>
      <c r="H1388" t="s">
        <v>30</v>
      </c>
      <c r="I1388" s="1"/>
      <c r="J1388" s="1">
        <v>45021</v>
      </c>
      <c r="K1388" s="11">
        <f>+Excel_519CONDOR[[#This Row],[Fx.r]]</f>
        <v>45021</v>
      </c>
      <c r="L1388" s="1">
        <v>45021</v>
      </c>
      <c r="M1388" s="1"/>
      <c r="N1388" s="1">
        <v>45044</v>
      </c>
      <c r="O1388" s="1">
        <v>45062</v>
      </c>
      <c r="P1388" s="1" t="s">
        <v>24</v>
      </c>
      <c r="Q1388" t="s">
        <v>25</v>
      </c>
      <c r="R1388" t="s">
        <v>24</v>
      </c>
      <c r="S1388" t="s">
        <v>3646</v>
      </c>
      <c r="T1388" s="5">
        <v>0</v>
      </c>
      <c r="U1388" s="5">
        <v>0</v>
      </c>
      <c r="V1388" s="5">
        <v>0</v>
      </c>
      <c r="W1388" s="5">
        <v>0</v>
      </c>
      <c r="X1388" s="6">
        <f>+Excel_519CONDOR[[#This Row],[Ptos.Total]]-Excel_519CONDOR[[#This Row],[Ptos.PO]]</f>
        <v>-30.018580000000004</v>
      </c>
      <c r="Y1388" s="6">
        <v>30.018580000000004</v>
      </c>
      <c r="Z1388" s="6">
        <v>30.01858</v>
      </c>
      <c r="AA1388" s="5">
        <f>+Excel_519CONDOR[[#This Row],[Ptos.Total]]-Excel_519CONDOR[[#This Row],[Ptos.Nilo]]</f>
        <v>-30.01858</v>
      </c>
      <c r="AB1388"/>
      <c r="AC1388"/>
      <c r="AD1388"/>
      <c r="AE1388"/>
      <c r="AF1388"/>
      <c r="AG1388"/>
      <c r="AH1388"/>
      <c r="AI1388"/>
    </row>
    <row r="1389" spans="1:35" x14ac:dyDescent="0.25">
      <c r="A1389" t="s">
        <v>391</v>
      </c>
      <c r="B1389" t="s">
        <v>436</v>
      </c>
      <c r="C1389" t="s">
        <v>392</v>
      </c>
      <c r="D1389" t="s">
        <v>1564</v>
      </c>
      <c r="E1389">
        <v>8450044</v>
      </c>
      <c r="F1389" t="s">
        <v>115</v>
      </c>
      <c r="G1389" t="s">
        <v>22</v>
      </c>
      <c r="H1389" t="s">
        <v>23</v>
      </c>
      <c r="I1389" s="1"/>
      <c r="J1389" s="1">
        <v>45021</v>
      </c>
      <c r="K1389" s="11">
        <f>+Excel_519CONDOR[[#This Row],[Fx.r]]</f>
        <v>45021</v>
      </c>
      <c r="L1389" s="1">
        <v>45085</v>
      </c>
      <c r="M1389" s="1"/>
      <c r="N1389" s="1">
        <v>45119</v>
      </c>
      <c r="O1389" s="1">
        <v>45120</v>
      </c>
      <c r="P1389" s="1" t="s">
        <v>24</v>
      </c>
      <c r="Q1389" t="s">
        <v>25</v>
      </c>
      <c r="R1389" t="s">
        <v>24</v>
      </c>
      <c r="S1389" t="s">
        <v>3635</v>
      </c>
      <c r="T1389" s="5">
        <v>52.72869873046875</v>
      </c>
      <c r="U1389" s="5">
        <v>0</v>
      </c>
      <c r="V1389" s="5">
        <v>6</v>
      </c>
      <c r="W1389" s="5">
        <v>58.72869873046875</v>
      </c>
      <c r="X1389" s="6">
        <f>+Excel_519CONDOR[[#This Row],[Ptos.Total]]-Excel_519CONDOR[[#This Row],[Ptos.PO]]</f>
        <v>-7.0904282695312446</v>
      </c>
      <c r="Y1389" s="6">
        <v>65.819126999999995</v>
      </c>
      <c r="Z1389" s="6">
        <v>65.819126999999995</v>
      </c>
      <c r="AA1389" s="5">
        <f>+Excel_519CONDOR[[#This Row],[Ptos.Total]]-Excel_519CONDOR[[#This Row],[Ptos.Nilo]]</f>
        <v>-7.0904282695312446</v>
      </c>
      <c r="AB1389"/>
      <c r="AC1389"/>
      <c r="AD1389"/>
      <c r="AE1389"/>
      <c r="AF1389"/>
      <c r="AG1389"/>
      <c r="AH1389"/>
      <c r="AI1389"/>
    </row>
    <row r="1390" spans="1:35" x14ac:dyDescent="0.25">
      <c r="A1390" t="s">
        <v>391</v>
      </c>
      <c r="B1390" t="s">
        <v>79</v>
      </c>
      <c r="C1390" t="s">
        <v>392</v>
      </c>
      <c r="D1390" t="s">
        <v>1565</v>
      </c>
      <c r="E1390">
        <v>2056265</v>
      </c>
      <c r="F1390" t="s">
        <v>1507</v>
      </c>
      <c r="G1390" t="s">
        <v>36</v>
      </c>
      <c r="H1390" t="s">
        <v>42</v>
      </c>
      <c r="I1390" s="1">
        <v>45221</v>
      </c>
      <c r="J1390" s="1">
        <v>45229</v>
      </c>
      <c r="K1390" s="11">
        <f>+Excel_519CONDOR[[#This Row],[Fx.r]]</f>
        <v>45229</v>
      </c>
      <c r="M1390" s="1">
        <v>45940</v>
      </c>
      <c r="O1390" s="1"/>
      <c r="P1390" s="1" t="s">
        <v>24</v>
      </c>
      <c r="Q1390" t="s">
        <v>24</v>
      </c>
      <c r="R1390" t="s">
        <v>25</v>
      </c>
      <c r="S1390" t="s">
        <v>25</v>
      </c>
      <c r="T1390" s="5">
        <v>740.69599643969536</v>
      </c>
      <c r="U1390" s="5">
        <v>0</v>
      </c>
      <c r="V1390" s="5">
        <v>65.743299014345553</v>
      </c>
      <c r="W1390" s="5">
        <v>806.43929545404092</v>
      </c>
      <c r="X1390" s="6">
        <f>+Excel_519CONDOR[[#This Row],[Ptos.Total]]-Excel_519CONDOR[[#This Row],[Ptos.PO]]</f>
        <v>705.97529545404086</v>
      </c>
      <c r="Y1390" s="6">
        <v>100.464</v>
      </c>
      <c r="Z1390" s="6">
        <v>69.551999999999992</v>
      </c>
      <c r="AA1390" s="5">
        <f>+Excel_519CONDOR[[#This Row],[Ptos.Total]]-Excel_519CONDOR[[#This Row],[Ptos.Nilo]]</f>
        <v>736.8872954540409</v>
      </c>
      <c r="AB1390"/>
      <c r="AC1390"/>
      <c r="AD1390"/>
      <c r="AE1390"/>
      <c r="AF1390"/>
      <c r="AG1390"/>
      <c r="AH1390"/>
      <c r="AI1390"/>
    </row>
    <row r="1391" spans="1:35" x14ac:dyDescent="0.25">
      <c r="A1391" t="s">
        <v>391</v>
      </c>
      <c r="B1391" t="s">
        <v>79</v>
      </c>
      <c r="C1391" t="s">
        <v>392</v>
      </c>
      <c r="D1391" t="s">
        <v>1566</v>
      </c>
      <c r="E1391">
        <v>2058921</v>
      </c>
      <c r="F1391" t="s">
        <v>1567</v>
      </c>
      <c r="G1391" t="s">
        <v>36</v>
      </c>
      <c r="H1391" t="s">
        <v>37</v>
      </c>
      <c r="I1391" s="1">
        <v>45722</v>
      </c>
      <c r="J1391" s="1">
        <v>45764</v>
      </c>
      <c r="K1391" s="11">
        <f>+Excel_519CONDOR[[#This Row],[Fx.r]]</f>
        <v>45764</v>
      </c>
      <c r="L1391" s="1">
        <v>45806</v>
      </c>
      <c r="M1391" s="1">
        <v>45940</v>
      </c>
      <c r="O1391" s="1"/>
      <c r="P1391" s="1" t="s">
        <v>24</v>
      </c>
      <c r="Q1391" t="s">
        <v>24</v>
      </c>
      <c r="R1391" t="s">
        <v>24</v>
      </c>
      <c r="S1391" t="s">
        <v>25</v>
      </c>
      <c r="T1391" s="5">
        <v>352.87999968603253</v>
      </c>
      <c r="U1391" s="5">
        <v>0</v>
      </c>
      <c r="V1391" s="5">
        <v>34.986398840105551</v>
      </c>
      <c r="W1391" s="5">
        <v>387.86639852613808</v>
      </c>
      <c r="X1391" s="6">
        <f>+Excel_519CONDOR[[#This Row],[Ptos.Total]]-Excel_519CONDOR[[#This Row],[Ptos.PO]]</f>
        <v>149.44112652613811</v>
      </c>
      <c r="Y1391" s="6">
        <v>238.42527199999998</v>
      </c>
      <c r="Z1391" s="6">
        <v>238.42527199999998</v>
      </c>
      <c r="AA1391" s="5">
        <f>+Excel_519CONDOR[[#This Row],[Ptos.Total]]-Excel_519CONDOR[[#This Row],[Ptos.Nilo]]</f>
        <v>149.44112652613811</v>
      </c>
      <c r="AB1391"/>
      <c r="AC1391"/>
      <c r="AD1391"/>
      <c r="AE1391"/>
      <c r="AF1391"/>
      <c r="AG1391"/>
      <c r="AH1391"/>
      <c r="AI1391"/>
    </row>
    <row r="1392" spans="1:35" x14ac:dyDescent="0.25">
      <c r="A1392" t="s">
        <v>391</v>
      </c>
      <c r="B1392" t="s">
        <v>436</v>
      </c>
      <c r="C1392" t="s">
        <v>392</v>
      </c>
      <c r="D1392" t="s">
        <v>1568</v>
      </c>
      <c r="E1392">
        <v>8450490</v>
      </c>
      <c r="F1392" t="s">
        <v>115</v>
      </c>
      <c r="G1392" t="s">
        <v>22</v>
      </c>
      <c r="H1392" t="s">
        <v>23</v>
      </c>
      <c r="I1392" s="1"/>
      <c r="J1392" s="1">
        <v>45147</v>
      </c>
      <c r="K1392" s="11">
        <f>+Excel_519CONDOR[[#This Row],[Fx.r]]</f>
        <v>45147</v>
      </c>
      <c r="L1392" s="1">
        <v>45149</v>
      </c>
      <c r="M1392" s="1"/>
      <c r="N1392" s="1">
        <v>45149</v>
      </c>
      <c r="O1392" s="1">
        <v>45181</v>
      </c>
      <c r="P1392" s="1" t="s">
        <v>24</v>
      </c>
      <c r="Q1392" t="s">
        <v>25</v>
      </c>
      <c r="R1392" t="s">
        <v>24</v>
      </c>
      <c r="S1392" t="s">
        <v>3631</v>
      </c>
      <c r="T1392" s="5">
        <v>17.472600221633911</v>
      </c>
      <c r="U1392" s="5">
        <v>0</v>
      </c>
      <c r="V1392" s="5">
        <v>6</v>
      </c>
      <c r="W1392" s="5">
        <v>23.472600221633911</v>
      </c>
      <c r="X1392" s="6">
        <f>+Excel_519CONDOR[[#This Row],[Ptos.Total]]-Excel_519CONDOR[[#This Row],[Ptos.PO]]</f>
        <v>-4.8086837783660883</v>
      </c>
      <c r="Y1392" s="6">
        <v>28.281283999999999</v>
      </c>
      <c r="Z1392" s="6">
        <v>28.281283999999999</v>
      </c>
      <c r="AA1392" s="5">
        <f>+Excel_519CONDOR[[#This Row],[Ptos.Total]]-Excel_519CONDOR[[#This Row],[Ptos.Nilo]]</f>
        <v>-4.8086837783660883</v>
      </c>
      <c r="AB1392"/>
      <c r="AC1392"/>
      <c r="AD1392"/>
      <c r="AE1392"/>
      <c r="AF1392"/>
      <c r="AG1392"/>
      <c r="AH1392"/>
      <c r="AI1392"/>
    </row>
    <row r="1393" spans="1:35" x14ac:dyDescent="0.25">
      <c r="A1393" t="s">
        <v>391</v>
      </c>
      <c r="B1393" t="s">
        <v>436</v>
      </c>
      <c r="C1393" t="s">
        <v>392</v>
      </c>
      <c r="D1393" t="s">
        <v>1569</v>
      </c>
      <c r="E1393">
        <v>8450830</v>
      </c>
      <c r="F1393" t="s">
        <v>1557</v>
      </c>
      <c r="G1393" t="s">
        <v>70</v>
      </c>
      <c r="H1393" t="s">
        <v>71</v>
      </c>
      <c r="I1393" s="1"/>
      <c r="J1393" s="1">
        <v>45007</v>
      </c>
      <c r="K1393" s="11">
        <f>+Excel_519CONDOR[[#This Row],[Fx.r]]</f>
        <v>45007</v>
      </c>
      <c r="M1393" s="1"/>
      <c r="N1393" s="1">
        <v>45475</v>
      </c>
      <c r="O1393" s="1">
        <v>45475</v>
      </c>
      <c r="P1393" s="1" t="s">
        <v>25</v>
      </c>
      <c r="Q1393" t="s">
        <v>25</v>
      </c>
      <c r="R1393" t="s">
        <v>24</v>
      </c>
      <c r="S1393" t="s">
        <v>25</v>
      </c>
      <c r="T1393" s="5">
        <v>0</v>
      </c>
      <c r="U1393" s="5">
        <v>0</v>
      </c>
      <c r="V1393" s="5">
        <v>0</v>
      </c>
      <c r="W1393" s="5">
        <v>0</v>
      </c>
      <c r="X1393" s="6">
        <f>+Excel_519CONDOR[[#This Row],[Ptos.Total]]-Excel_519CONDOR[[#This Row],[Ptos.PO]]</f>
        <v>-3.5999999999999996</v>
      </c>
      <c r="Y1393" s="6">
        <v>3.5999999999999996</v>
      </c>
      <c r="Z1393" s="6">
        <v>3.5999999999999996</v>
      </c>
      <c r="AA1393" s="5">
        <f>+Excel_519CONDOR[[#This Row],[Ptos.Total]]-Excel_519CONDOR[[#This Row],[Ptos.Nilo]]</f>
        <v>-3.5999999999999996</v>
      </c>
      <c r="AB1393"/>
      <c r="AC1393"/>
      <c r="AD1393"/>
      <c r="AE1393"/>
      <c r="AF1393"/>
      <c r="AG1393"/>
      <c r="AH1393"/>
      <c r="AI1393"/>
    </row>
    <row r="1394" spans="1:35" x14ac:dyDescent="0.25">
      <c r="A1394" t="s">
        <v>391</v>
      </c>
      <c r="B1394" t="s">
        <v>79</v>
      </c>
      <c r="C1394" t="s">
        <v>392</v>
      </c>
      <c r="D1394" t="s">
        <v>1570</v>
      </c>
      <c r="E1394">
        <v>2072834</v>
      </c>
      <c r="F1394" t="s">
        <v>118</v>
      </c>
      <c r="G1394" t="s">
        <v>22</v>
      </c>
      <c r="H1394" t="s">
        <v>23</v>
      </c>
      <c r="I1394" s="1">
        <v>44972</v>
      </c>
      <c r="J1394" s="1">
        <v>45051</v>
      </c>
      <c r="K1394" s="11">
        <f>+Excel_519CONDOR[[#This Row],[Fx.r]]</f>
        <v>45051</v>
      </c>
      <c r="L1394" s="1">
        <v>45239</v>
      </c>
      <c r="M1394" s="1"/>
      <c r="N1394" s="1">
        <v>45411</v>
      </c>
      <c r="O1394" s="1">
        <v>45435</v>
      </c>
      <c r="P1394" s="1" t="s">
        <v>24</v>
      </c>
      <c r="Q1394" t="s">
        <v>24</v>
      </c>
      <c r="R1394" t="s">
        <v>25</v>
      </c>
      <c r="S1394" t="s">
        <v>3635</v>
      </c>
      <c r="T1394" s="5">
        <v>559.55999667197466</v>
      </c>
      <c r="U1394" s="5">
        <v>23.919999301433563</v>
      </c>
      <c r="V1394" s="5">
        <v>53.476499972123634</v>
      </c>
      <c r="W1394" s="5">
        <v>636.95649594553186</v>
      </c>
      <c r="X1394" s="6">
        <f>+Excel_519CONDOR[[#This Row],[Ptos.Total]]-Excel_519CONDOR[[#This Row],[Ptos.PO]]</f>
        <v>184.65513994553186</v>
      </c>
      <c r="Y1394" s="6">
        <v>452.301356</v>
      </c>
      <c r="Z1394" s="6">
        <v>452.30135600000006</v>
      </c>
      <c r="AA1394" s="5">
        <f>+Excel_519CONDOR[[#This Row],[Ptos.Total]]-Excel_519CONDOR[[#This Row],[Ptos.Nilo]]</f>
        <v>184.6551399455318</v>
      </c>
      <c r="AB1394"/>
      <c r="AC1394"/>
      <c r="AD1394"/>
      <c r="AE1394"/>
      <c r="AF1394"/>
      <c r="AG1394"/>
      <c r="AH1394"/>
      <c r="AI1394"/>
    </row>
    <row r="1395" spans="1:35" x14ac:dyDescent="0.25">
      <c r="A1395" t="s">
        <v>391</v>
      </c>
      <c r="B1395" t="s">
        <v>436</v>
      </c>
      <c r="C1395" t="s">
        <v>392</v>
      </c>
      <c r="D1395" t="s">
        <v>1571</v>
      </c>
      <c r="E1395">
        <v>8452690</v>
      </c>
      <c r="F1395" t="s">
        <v>858</v>
      </c>
      <c r="G1395" t="s">
        <v>70</v>
      </c>
      <c r="H1395" t="s">
        <v>71</v>
      </c>
      <c r="I1395" s="1"/>
      <c r="J1395" s="1">
        <v>45026</v>
      </c>
      <c r="K1395" s="11">
        <f>+Excel_519CONDOR[[#This Row],[Fx.r]]</f>
        <v>45026</v>
      </c>
      <c r="M1395" s="1"/>
      <c r="O1395" s="1"/>
      <c r="P1395" s="1" t="s">
        <v>24</v>
      </c>
      <c r="Q1395" t="s">
        <v>25</v>
      </c>
      <c r="R1395" t="s">
        <v>24</v>
      </c>
      <c r="S1395" t="s">
        <v>25</v>
      </c>
      <c r="T1395" s="5">
        <v>44.994099944829941</v>
      </c>
      <c r="U1395" s="5">
        <v>0</v>
      </c>
      <c r="V1395" s="5">
        <v>6</v>
      </c>
      <c r="W1395" s="5">
        <v>50.994099944829941</v>
      </c>
      <c r="X1395" s="6">
        <f>+Excel_519CONDOR[[#This Row],[Ptos.Total]]-Excel_519CONDOR[[#This Row],[Ptos.PO]]</f>
        <v>47.394099944829939</v>
      </c>
      <c r="Y1395" s="6">
        <v>3.5999999999999996</v>
      </c>
      <c r="Z1395" s="6">
        <v>0</v>
      </c>
      <c r="AA1395" s="5">
        <f>+Excel_519CONDOR[[#This Row],[Ptos.Total]]-Excel_519CONDOR[[#This Row],[Ptos.Nilo]]</f>
        <v>50.994099944829941</v>
      </c>
      <c r="AB1395"/>
      <c r="AC1395"/>
      <c r="AD1395"/>
      <c r="AE1395"/>
      <c r="AF1395"/>
      <c r="AG1395"/>
      <c r="AH1395"/>
      <c r="AI1395"/>
    </row>
    <row r="1396" spans="1:35" x14ac:dyDescent="0.25">
      <c r="A1396" t="s">
        <v>391</v>
      </c>
      <c r="B1396" t="s">
        <v>436</v>
      </c>
      <c r="C1396" t="s">
        <v>392</v>
      </c>
      <c r="D1396" t="s">
        <v>1572</v>
      </c>
      <c r="E1396">
        <v>8452840</v>
      </c>
      <c r="F1396" t="s">
        <v>1124</v>
      </c>
      <c r="G1396" t="s">
        <v>70</v>
      </c>
      <c r="H1396" t="s">
        <v>71</v>
      </c>
      <c r="I1396" s="1">
        <v>45065</v>
      </c>
      <c r="J1396" s="1">
        <v>45008</v>
      </c>
      <c r="K1396" s="11">
        <f>+Excel_519CONDOR[[#This Row],[Fx.r]]</f>
        <v>45008</v>
      </c>
      <c r="M1396" s="1"/>
      <c r="N1396" s="1">
        <v>45366</v>
      </c>
      <c r="O1396" s="1">
        <v>45370</v>
      </c>
      <c r="P1396" s="1" t="s">
        <v>24</v>
      </c>
      <c r="Q1396" t="s">
        <v>25</v>
      </c>
      <c r="R1396" t="s">
        <v>24</v>
      </c>
      <c r="S1396" t="s">
        <v>25</v>
      </c>
      <c r="T1396" s="5">
        <v>0</v>
      </c>
      <c r="U1396" s="5">
        <v>0</v>
      </c>
      <c r="V1396" s="5">
        <v>0</v>
      </c>
      <c r="W1396" s="5">
        <v>0</v>
      </c>
      <c r="X1396" s="6">
        <f>+Excel_519CONDOR[[#This Row],[Ptos.Total]]-Excel_519CONDOR[[#This Row],[Ptos.PO]]</f>
        <v>-3.5999999999999996</v>
      </c>
      <c r="Y1396" s="6">
        <v>3.5999999999999996</v>
      </c>
      <c r="Z1396" s="6">
        <v>7.1999999999999993</v>
      </c>
      <c r="AA1396" s="5">
        <f>+Excel_519CONDOR[[#This Row],[Ptos.Total]]-Excel_519CONDOR[[#This Row],[Ptos.Nilo]]</f>
        <v>-7.1999999999999993</v>
      </c>
      <c r="AB1396"/>
      <c r="AC1396"/>
      <c r="AD1396"/>
      <c r="AE1396"/>
      <c r="AF1396"/>
      <c r="AG1396"/>
      <c r="AH1396"/>
      <c r="AI1396"/>
    </row>
    <row r="1397" spans="1:35" x14ac:dyDescent="0.25">
      <c r="A1397" t="s">
        <v>391</v>
      </c>
      <c r="B1397" t="s">
        <v>436</v>
      </c>
      <c r="C1397" t="s">
        <v>392</v>
      </c>
      <c r="D1397" t="s">
        <v>1573</v>
      </c>
      <c r="E1397">
        <v>8453751</v>
      </c>
      <c r="F1397" t="s">
        <v>115</v>
      </c>
      <c r="G1397" t="s">
        <v>22</v>
      </c>
      <c r="H1397" t="s">
        <v>23</v>
      </c>
      <c r="I1397" s="1"/>
      <c r="J1397" s="1">
        <v>45027</v>
      </c>
      <c r="K1397" s="11">
        <f>+Excel_519CONDOR[[#This Row],[Fx.r]]</f>
        <v>45027</v>
      </c>
      <c r="L1397" s="1">
        <v>45027</v>
      </c>
      <c r="M1397" s="1"/>
      <c r="N1397" s="1">
        <v>45029</v>
      </c>
      <c r="O1397" s="1">
        <v>45056</v>
      </c>
      <c r="P1397" s="1" t="s">
        <v>24</v>
      </c>
      <c r="Q1397" t="s">
        <v>25</v>
      </c>
      <c r="R1397" t="s">
        <v>24</v>
      </c>
      <c r="S1397" t="s">
        <v>3643</v>
      </c>
      <c r="T1397" s="5">
        <v>9.7439000606536865</v>
      </c>
      <c r="U1397" s="5">
        <v>0</v>
      </c>
      <c r="V1397" s="5">
        <v>6</v>
      </c>
      <c r="W1397" s="5">
        <v>15.743900060653687</v>
      </c>
      <c r="X1397" s="6">
        <f>+Excel_519CONDOR[[#This Row],[Ptos.Total]]-Excel_519CONDOR[[#This Row],[Ptos.PO]]</f>
        <v>-0.22508193934631393</v>
      </c>
      <c r="Y1397" s="6">
        <v>15.968982</v>
      </c>
      <c r="Z1397" s="6">
        <v>15.968982</v>
      </c>
      <c r="AA1397" s="5">
        <f>+Excel_519CONDOR[[#This Row],[Ptos.Total]]-Excel_519CONDOR[[#This Row],[Ptos.Nilo]]</f>
        <v>-0.22508193934631393</v>
      </c>
      <c r="AB1397"/>
      <c r="AC1397"/>
      <c r="AD1397"/>
      <c r="AE1397"/>
      <c r="AF1397"/>
      <c r="AG1397"/>
      <c r="AH1397"/>
      <c r="AI1397"/>
    </row>
    <row r="1398" spans="1:35" x14ac:dyDescent="0.25">
      <c r="A1398" t="s">
        <v>391</v>
      </c>
      <c r="B1398" t="s">
        <v>436</v>
      </c>
      <c r="C1398" t="s">
        <v>392</v>
      </c>
      <c r="D1398" t="s">
        <v>1574</v>
      </c>
      <c r="E1398">
        <v>8454619</v>
      </c>
      <c r="F1398" t="s">
        <v>115</v>
      </c>
      <c r="G1398" t="s">
        <v>22</v>
      </c>
      <c r="H1398" t="s">
        <v>23</v>
      </c>
      <c r="I1398" s="1"/>
      <c r="J1398" s="1">
        <v>45026</v>
      </c>
      <c r="K1398" s="11">
        <f>+Excel_519CONDOR[[#This Row],[Fx.r]]</f>
        <v>45026</v>
      </c>
      <c r="L1398" s="1">
        <v>45026</v>
      </c>
      <c r="M1398" s="1"/>
      <c r="N1398" s="1">
        <v>45026</v>
      </c>
      <c r="O1398" s="1">
        <v>45035</v>
      </c>
      <c r="P1398" s="1" t="s">
        <v>24</v>
      </c>
      <c r="Q1398" t="s">
        <v>25</v>
      </c>
      <c r="R1398" t="s">
        <v>24</v>
      </c>
      <c r="S1398" t="s">
        <v>3646</v>
      </c>
      <c r="T1398" s="5">
        <v>29.511400431394577</v>
      </c>
      <c r="U1398" s="5">
        <v>0</v>
      </c>
      <c r="V1398" s="5">
        <v>6</v>
      </c>
      <c r="W1398" s="5">
        <v>35.511400431394577</v>
      </c>
      <c r="X1398" s="6">
        <f>+Excel_519CONDOR[[#This Row],[Ptos.Total]]-Excel_519CONDOR[[#This Row],[Ptos.PO]]</f>
        <v>12.476347431394579</v>
      </c>
      <c r="Y1398" s="6">
        <v>23.035052999999998</v>
      </c>
      <c r="Z1398" s="6">
        <v>23.035052999999998</v>
      </c>
      <c r="AA1398" s="5">
        <f>+Excel_519CONDOR[[#This Row],[Ptos.Total]]-Excel_519CONDOR[[#This Row],[Ptos.Nilo]]</f>
        <v>12.476347431394579</v>
      </c>
      <c r="AB1398"/>
      <c r="AC1398"/>
      <c r="AD1398"/>
      <c r="AE1398"/>
      <c r="AF1398"/>
      <c r="AG1398"/>
      <c r="AH1398"/>
      <c r="AI1398"/>
    </row>
    <row r="1399" spans="1:35" x14ac:dyDescent="0.25">
      <c r="A1399" t="s">
        <v>391</v>
      </c>
      <c r="B1399" t="s">
        <v>79</v>
      </c>
      <c r="C1399" t="s">
        <v>392</v>
      </c>
      <c r="D1399" t="s">
        <v>1575</v>
      </c>
      <c r="E1399">
        <v>2079928</v>
      </c>
      <c r="F1399" t="s">
        <v>121</v>
      </c>
      <c r="G1399" t="s">
        <v>22</v>
      </c>
      <c r="H1399" t="s">
        <v>23</v>
      </c>
      <c r="I1399" s="1">
        <v>45014</v>
      </c>
      <c r="J1399" s="1">
        <v>45036</v>
      </c>
      <c r="K1399" s="11">
        <f>+Excel_519CONDOR[[#This Row],[Fx.r]]</f>
        <v>45036</v>
      </c>
      <c r="L1399" s="1">
        <v>45510</v>
      </c>
      <c r="M1399" s="1"/>
      <c r="N1399" s="1">
        <v>45555</v>
      </c>
      <c r="O1399" s="1">
        <v>45560</v>
      </c>
      <c r="P1399" s="1" t="s">
        <v>25</v>
      </c>
      <c r="Q1399" t="s">
        <v>24</v>
      </c>
      <c r="R1399" t="s">
        <v>25</v>
      </c>
      <c r="S1399" t="s">
        <v>3641</v>
      </c>
      <c r="T1399" s="5">
        <v>27.430000100284815</v>
      </c>
      <c r="U1399" s="5">
        <v>0</v>
      </c>
      <c r="V1399" s="5">
        <v>12.163300164119153</v>
      </c>
      <c r="W1399" s="5">
        <v>39.593300264403965</v>
      </c>
      <c r="X1399" s="6">
        <f>+Excel_519CONDOR[[#This Row],[Ptos.Total]]-Excel_519CONDOR[[#This Row],[Ptos.PO]]</f>
        <v>15.173156264403964</v>
      </c>
      <c r="Y1399" s="6">
        <v>24.420144000000001</v>
      </c>
      <c r="Z1399" s="6">
        <v>24.420144000000001</v>
      </c>
      <c r="AA1399" s="5">
        <f>+Excel_519CONDOR[[#This Row],[Ptos.Total]]-Excel_519CONDOR[[#This Row],[Ptos.Nilo]]</f>
        <v>15.173156264403964</v>
      </c>
      <c r="AB1399"/>
      <c r="AC1399"/>
      <c r="AD1399"/>
      <c r="AE1399"/>
      <c r="AF1399"/>
      <c r="AG1399"/>
      <c r="AH1399"/>
      <c r="AI1399"/>
    </row>
    <row r="1400" spans="1:35" x14ac:dyDescent="0.25">
      <c r="A1400" t="s">
        <v>391</v>
      </c>
      <c r="B1400" t="s">
        <v>436</v>
      </c>
      <c r="C1400" t="s">
        <v>392</v>
      </c>
      <c r="D1400" t="s">
        <v>1576</v>
      </c>
      <c r="E1400">
        <v>8453755</v>
      </c>
      <c r="F1400" t="s">
        <v>1557</v>
      </c>
      <c r="G1400" t="s">
        <v>22</v>
      </c>
      <c r="H1400" t="s">
        <v>23</v>
      </c>
      <c r="I1400" s="1"/>
      <c r="J1400" s="1">
        <v>45012</v>
      </c>
      <c r="K1400" s="11">
        <f>+Excel_519CONDOR[[#This Row],[Fx.r]]</f>
        <v>45012</v>
      </c>
      <c r="M1400" s="1"/>
      <c r="N1400" s="1">
        <v>45503</v>
      </c>
      <c r="O1400" s="1">
        <v>45503</v>
      </c>
      <c r="P1400" s="1" t="s">
        <v>24</v>
      </c>
      <c r="Q1400" t="s">
        <v>25</v>
      </c>
      <c r="R1400" t="s">
        <v>24</v>
      </c>
      <c r="S1400" t="s">
        <v>25</v>
      </c>
      <c r="T1400" s="5">
        <v>0</v>
      </c>
      <c r="U1400" s="5">
        <v>0</v>
      </c>
      <c r="V1400" s="5">
        <v>0</v>
      </c>
      <c r="W1400" s="5">
        <v>0</v>
      </c>
      <c r="X1400" s="6">
        <f>+Excel_519CONDOR[[#This Row],[Ptos.Total]]-Excel_519CONDOR[[#This Row],[Ptos.PO]]</f>
        <v>-3.5999999999999996</v>
      </c>
      <c r="Y1400" s="6">
        <v>3.5999999999999996</v>
      </c>
      <c r="Z1400" s="6">
        <v>3.5999999999999996</v>
      </c>
      <c r="AA1400" s="5">
        <f>+Excel_519CONDOR[[#This Row],[Ptos.Total]]-Excel_519CONDOR[[#This Row],[Ptos.Nilo]]</f>
        <v>-3.5999999999999996</v>
      </c>
      <c r="AB1400"/>
      <c r="AC1400"/>
      <c r="AD1400"/>
      <c r="AE1400"/>
      <c r="AF1400"/>
      <c r="AG1400"/>
      <c r="AH1400"/>
      <c r="AI1400"/>
    </row>
    <row r="1401" spans="1:35" x14ac:dyDescent="0.25">
      <c r="A1401" t="s">
        <v>391</v>
      </c>
      <c r="B1401" t="s">
        <v>436</v>
      </c>
      <c r="C1401" t="s">
        <v>392</v>
      </c>
      <c r="D1401" t="s">
        <v>1577</v>
      </c>
      <c r="E1401">
        <v>8454616</v>
      </c>
      <c r="F1401" t="s">
        <v>858</v>
      </c>
      <c r="G1401" t="s">
        <v>70</v>
      </c>
      <c r="H1401" t="s">
        <v>71</v>
      </c>
      <c r="I1401" s="1"/>
      <c r="J1401" s="1">
        <v>45055</v>
      </c>
      <c r="K1401" s="11">
        <f>+Excel_519CONDOR[[#This Row],[Fx.r]]</f>
        <v>45055</v>
      </c>
      <c r="M1401" s="1"/>
      <c r="O1401" s="1"/>
      <c r="P1401" s="1" t="s">
        <v>24</v>
      </c>
      <c r="Q1401" t="s">
        <v>24</v>
      </c>
      <c r="R1401" t="s">
        <v>24</v>
      </c>
      <c r="S1401" t="s">
        <v>3631</v>
      </c>
      <c r="T1401" s="5">
        <v>40.742200407743454</v>
      </c>
      <c r="U1401" s="5">
        <v>0</v>
      </c>
      <c r="V1401" s="5">
        <v>6</v>
      </c>
      <c r="W1401" s="5">
        <v>46.742200407743454</v>
      </c>
      <c r="X1401" s="6">
        <f>+Excel_519CONDOR[[#This Row],[Ptos.Total]]-Excel_519CONDOR[[#This Row],[Ptos.PO]]</f>
        <v>43.142200407743452</v>
      </c>
      <c r="Y1401" s="6">
        <v>3.5999999999999996</v>
      </c>
      <c r="Z1401" s="6">
        <v>0</v>
      </c>
      <c r="AA1401" s="5">
        <f>+Excel_519CONDOR[[#This Row],[Ptos.Total]]-Excel_519CONDOR[[#This Row],[Ptos.Nilo]]</f>
        <v>46.742200407743454</v>
      </c>
      <c r="AB1401"/>
      <c r="AC1401"/>
      <c r="AD1401"/>
      <c r="AE1401"/>
      <c r="AF1401"/>
      <c r="AG1401"/>
      <c r="AH1401"/>
      <c r="AI1401"/>
    </row>
    <row r="1402" spans="1:35" x14ac:dyDescent="0.25">
      <c r="A1402" t="s">
        <v>391</v>
      </c>
      <c r="B1402" t="s">
        <v>436</v>
      </c>
      <c r="C1402" t="s">
        <v>392</v>
      </c>
      <c r="D1402" t="s">
        <v>1578</v>
      </c>
      <c r="E1402">
        <v>8440583</v>
      </c>
      <c r="F1402" t="s">
        <v>858</v>
      </c>
      <c r="G1402" t="s">
        <v>70</v>
      </c>
      <c r="H1402" t="s">
        <v>71</v>
      </c>
      <c r="I1402" s="1"/>
      <c r="J1402" s="1">
        <v>45019</v>
      </c>
      <c r="K1402" s="11">
        <f>+Excel_519CONDOR[[#This Row],[Fx.r]]</f>
        <v>45019</v>
      </c>
      <c r="M1402" s="1"/>
      <c r="O1402" s="1"/>
      <c r="P1402" s="1" t="s">
        <v>25</v>
      </c>
      <c r="Q1402" t="s">
        <v>24</v>
      </c>
      <c r="R1402" t="s">
        <v>24</v>
      </c>
      <c r="S1402" t="s">
        <v>3646</v>
      </c>
      <c r="T1402" s="5">
        <v>21.881100177764893</v>
      </c>
      <c r="U1402" s="5">
        <v>0</v>
      </c>
      <c r="V1402" s="5">
        <v>6</v>
      </c>
      <c r="W1402" s="5">
        <v>27.881100177764893</v>
      </c>
      <c r="X1402" s="6">
        <f>+Excel_519CONDOR[[#This Row],[Ptos.Total]]-Excel_519CONDOR[[#This Row],[Ptos.PO]]</f>
        <v>24.281100177764891</v>
      </c>
      <c r="Y1402" s="6">
        <v>3.5999999999999996</v>
      </c>
      <c r="Z1402" s="6">
        <v>0</v>
      </c>
      <c r="AA1402" s="5">
        <f>+Excel_519CONDOR[[#This Row],[Ptos.Total]]-Excel_519CONDOR[[#This Row],[Ptos.Nilo]]</f>
        <v>27.881100177764893</v>
      </c>
      <c r="AB1402"/>
      <c r="AC1402"/>
      <c r="AD1402"/>
      <c r="AE1402"/>
      <c r="AF1402"/>
      <c r="AG1402"/>
      <c r="AH1402"/>
      <c r="AI1402"/>
    </row>
    <row r="1403" spans="1:35" x14ac:dyDescent="0.25">
      <c r="A1403" t="s">
        <v>391</v>
      </c>
      <c r="B1403" t="s">
        <v>79</v>
      </c>
      <c r="C1403" t="s">
        <v>392</v>
      </c>
      <c r="D1403" t="s">
        <v>1579</v>
      </c>
      <c r="E1403">
        <v>2086214</v>
      </c>
      <c r="F1403" t="s">
        <v>121</v>
      </c>
      <c r="G1403" t="s">
        <v>22</v>
      </c>
      <c r="H1403" t="s">
        <v>23</v>
      </c>
      <c r="I1403" s="1">
        <v>45021</v>
      </c>
      <c r="J1403" s="1">
        <v>45099</v>
      </c>
      <c r="K1403" s="11">
        <f>+Excel_519CONDOR[[#This Row],[Fx.r]]</f>
        <v>45099</v>
      </c>
      <c r="L1403" s="1">
        <v>45105</v>
      </c>
      <c r="M1403" s="1"/>
      <c r="N1403" s="1">
        <v>45186</v>
      </c>
      <c r="O1403" s="1">
        <v>45191</v>
      </c>
      <c r="P1403" s="1" t="s">
        <v>24</v>
      </c>
      <c r="Q1403" t="s">
        <v>24</v>
      </c>
      <c r="R1403" t="s">
        <v>25</v>
      </c>
      <c r="S1403" t="s">
        <v>3641</v>
      </c>
      <c r="T1403" s="5">
        <v>13.800000369548798</v>
      </c>
      <c r="U1403" s="5">
        <v>7.7399997711181641</v>
      </c>
      <c r="V1403" s="5">
        <v>10.784600131408871</v>
      </c>
      <c r="W1403" s="5">
        <v>32.324600272075834</v>
      </c>
      <c r="X1403" s="6">
        <f>+Excel_519CONDOR[[#This Row],[Ptos.Total]]-Excel_519CONDOR[[#This Row],[Ptos.PO]]</f>
        <v>-10.98116472792416</v>
      </c>
      <c r="Y1403" s="6">
        <v>43.305764999999994</v>
      </c>
      <c r="Z1403" s="6">
        <v>41.125264999999999</v>
      </c>
      <c r="AA1403" s="5">
        <f>+Excel_519CONDOR[[#This Row],[Ptos.Total]]-Excel_519CONDOR[[#This Row],[Ptos.Nilo]]</f>
        <v>-8.8006647279241648</v>
      </c>
      <c r="AB1403"/>
      <c r="AC1403"/>
      <c r="AD1403"/>
      <c r="AE1403"/>
      <c r="AF1403"/>
      <c r="AG1403"/>
      <c r="AH1403"/>
      <c r="AI1403"/>
    </row>
    <row r="1404" spans="1:35" x14ac:dyDescent="0.25">
      <c r="A1404" t="s">
        <v>391</v>
      </c>
      <c r="B1404" t="s">
        <v>436</v>
      </c>
      <c r="C1404" t="s">
        <v>392</v>
      </c>
      <c r="D1404" t="s">
        <v>1580</v>
      </c>
      <c r="E1404">
        <v>8455575</v>
      </c>
      <c r="F1404" t="s">
        <v>1581</v>
      </c>
      <c r="G1404" t="s">
        <v>36</v>
      </c>
      <c r="H1404" t="s">
        <v>37</v>
      </c>
      <c r="I1404" s="1">
        <v>45512</v>
      </c>
      <c r="J1404" s="1">
        <v>45020</v>
      </c>
      <c r="K1404" s="11">
        <f>+Excel_519CONDOR[[#This Row],[Fx.r]]</f>
        <v>45020</v>
      </c>
      <c r="M1404" s="1">
        <v>45033</v>
      </c>
      <c r="O1404" s="1"/>
      <c r="P1404" s="1" t="s">
        <v>24</v>
      </c>
      <c r="Q1404" t="s">
        <v>25</v>
      </c>
      <c r="R1404" t="s">
        <v>24</v>
      </c>
      <c r="S1404" t="s">
        <v>25</v>
      </c>
      <c r="T1404" s="5">
        <v>0</v>
      </c>
      <c r="U1404" s="5">
        <v>0</v>
      </c>
      <c r="V1404" s="5">
        <v>0</v>
      </c>
      <c r="W1404" s="5">
        <v>0</v>
      </c>
      <c r="X1404" s="6">
        <f>+Excel_519CONDOR[[#This Row],[Ptos.Total]]-Excel_519CONDOR[[#This Row],[Ptos.PO]]</f>
        <v>-6</v>
      </c>
      <c r="Y1404" s="6">
        <v>6</v>
      </c>
      <c r="Z1404" s="6">
        <v>3.5999999999999996</v>
      </c>
      <c r="AA1404" s="5">
        <f>+Excel_519CONDOR[[#This Row],[Ptos.Total]]-Excel_519CONDOR[[#This Row],[Ptos.Nilo]]</f>
        <v>-3.5999999999999996</v>
      </c>
      <c r="AB1404"/>
      <c r="AC1404"/>
      <c r="AD1404"/>
      <c r="AE1404"/>
      <c r="AF1404"/>
      <c r="AG1404"/>
      <c r="AH1404"/>
      <c r="AI1404"/>
    </row>
    <row r="1405" spans="1:35" x14ac:dyDescent="0.25">
      <c r="A1405" t="s">
        <v>391</v>
      </c>
      <c r="B1405" t="s">
        <v>436</v>
      </c>
      <c r="C1405" t="s">
        <v>392</v>
      </c>
      <c r="D1405" t="s">
        <v>1582</v>
      </c>
      <c r="E1405">
        <v>8455873</v>
      </c>
      <c r="F1405" t="s">
        <v>1319</v>
      </c>
      <c r="G1405" t="s">
        <v>29</v>
      </c>
      <c r="H1405" t="s">
        <v>30</v>
      </c>
      <c r="I1405" s="1"/>
      <c r="J1405" s="1">
        <v>45033</v>
      </c>
      <c r="K1405" s="11">
        <f>+Excel_519CONDOR[[#This Row],[Fx.r]]</f>
        <v>45033</v>
      </c>
      <c r="L1405" s="1">
        <v>45033</v>
      </c>
      <c r="M1405" s="1"/>
      <c r="N1405" s="1">
        <v>45062</v>
      </c>
      <c r="O1405" s="1">
        <v>45084</v>
      </c>
      <c r="P1405" s="1" t="s">
        <v>24</v>
      </c>
      <c r="Q1405" t="s">
        <v>25</v>
      </c>
      <c r="R1405" t="s">
        <v>24</v>
      </c>
      <c r="S1405" t="s">
        <v>3635</v>
      </c>
      <c r="T1405" s="5">
        <v>29.662099421024323</v>
      </c>
      <c r="U1405" s="5">
        <v>0</v>
      </c>
      <c r="V1405" s="5">
        <v>6</v>
      </c>
      <c r="W1405" s="5">
        <v>35.662099421024323</v>
      </c>
      <c r="X1405" s="6">
        <f>+Excel_519CONDOR[[#This Row],[Ptos.Total]]-Excel_519CONDOR[[#This Row],[Ptos.PO]]</f>
        <v>-9.1008595789756797</v>
      </c>
      <c r="Y1405" s="6">
        <v>44.762959000000002</v>
      </c>
      <c r="Z1405" s="6">
        <v>44.762958999999995</v>
      </c>
      <c r="AA1405" s="5">
        <f>+Excel_519CONDOR[[#This Row],[Ptos.Total]]-Excel_519CONDOR[[#This Row],[Ptos.Nilo]]</f>
        <v>-9.1008595789756725</v>
      </c>
      <c r="AB1405"/>
      <c r="AC1405"/>
      <c r="AD1405"/>
      <c r="AE1405"/>
      <c r="AF1405"/>
      <c r="AG1405"/>
      <c r="AH1405"/>
      <c r="AI1405"/>
    </row>
    <row r="1406" spans="1:35" x14ac:dyDescent="0.25">
      <c r="A1406" t="s">
        <v>391</v>
      </c>
      <c r="B1406" t="s">
        <v>79</v>
      </c>
      <c r="C1406" t="s">
        <v>392</v>
      </c>
      <c r="D1406" t="s">
        <v>1583</v>
      </c>
      <c r="E1406">
        <v>2062575</v>
      </c>
      <c r="F1406" t="s">
        <v>1584</v>
      </c>
      <c r="G1406" t="s">
        <v>22</v>
      </c>
      <c r="H1406" t="s">
        <v>23</v>
      </c>
      <c r="I1406" s="1">
        <v>45023</v>
      </c>
      <c r="J1406" s="1">
        <v>45260</v>
      </c>
      <c r="K1406" s="11">
        <f>+Excel_519CONDOR[[#This Row],[Fx.r]]</f>
        <v>45260</v>
      </c>
      <c r="L1406" s="1">
        <v>45236</v>
      </c>
      <c r="M1406" s="1"/>
      <c r="N1406" s="1">
        <v>45551</v>
      </c>
      <c r="O1406" s="1">
        <v>45581</v>
      </c>
      <c r="P1406" s="1" t="s">
        <v>24</v>
      </c>
      <c r="Q1406" t="s">
        <v>24</v>
      </c>
      <c r="R1406" t="s">
        <v>25</v>
      </c>
      <c r="S1406" t="s">
        <v>3642</v>
      </c>
      <c r="T1406" s="5">
        <v>935.04999750852585</v>
      </c>
      <c r="U1406" s="5">
        <v>0</v>
      </c>
      <c r="V1406" s="5">
        <v>75.654298016556368</v>
      </c>
      <c r="W1406" s="5">
        <v>1010.7042955250822</v>
      </c>
      <c r="X1406" s="6">
        <f>+Excel_519CONDOR[[#This Row],[Ptos.Total]]-Excel_519CONDOR[[#This Row],[Ptos.PO]]</f>
        <v>-628.44817647491777</v>
      </c>
      <c r="Y1406" s="6">
        <v>1639.152472</v>
      </c>
      <c r="Z1406" s="6">
        <v>1639.1524719999993</v>
      </c>
      <c r="AA1406" s="5">
        <f>+Excel_519CONDOR[[#This Row],[Ptos.Total]]-Excel_519CONDOR[[#This Row],[Ptos.Nilo]]</f>
        <v>-628.44817647491709</v>
      </c>
      <c r="AB1406"/>
      <c r="AC1406"/>
      <c r="AD1406"/>
      <c r="AE1406"/>
      <c r="AF1406"/>
      <c r="AG1406"/>
      <c r="AH1406"/>
      <c r="AI1406"/>
    </row>
    <row r="1407" spans="1:35" x14ac:dyDescent="0.25">
      <c r="A1407" t="s">
        <v>391</v>
      </c>
      <c r="B1407" t="s">
        <v>79</v>
      </c>
      <c r="C1407" t="s">
        <v>392</v>
      </c>
      <c r="D1407" t="s">
        <v>1585</v>
      </c>
      <c r="E1407">
        <v>2086663</v>
      </c>
      <c r="F1407" t="s">
        <v>1586</v>
      </c>
      <c r="G1407" t="s">
        <v>22</v>
      </c>
      <c r="H1407" t="s">
        <v>23</v>
      </c>
      <c r="I1407" s="1">
        <v>45023</v>
      </c>
      <c r="J1407" s="1">
        <v>45467</v>
      </c>
      <c r="K1407" s="11">
        <f>+Excel_519CONDOR[[#This Row],[Fx.r]]</f>
        <v>45467</v>
      </c>
      <c r="L1407" s="1">
        <v>45069</v>
      </c>
      <c r="M1407" s="1"/>
      <c r="N1407" s="1">
        <v>45469</v>
      </c>
      <c r="O1407" s="1">
        <v>45485</v>
      </c>
      <c r="P1407" s="1" t="s">
        <v>24</v>
      </c>
      <c r="Q1407" t="s">
        <v>24</v>
      </c>
      <c r="R1407" t="s">
        <v>25</v>
      </c>
      <c r="S1407" t="s">
        <v>3641</v>
      </c>
      <c r="T1407" s="5">
        <v>166.93000194430351</v>
      </c>
      <c r="U1407" s="5">
        <v>43.269998729228973</v>
      </c>
      <c r="V1407" s="5">
        <v>24.16720032094716</v>
      </c>
      <c r="W1407" s="5">
        <v>234.36720099447965</v>
      </c>
      <c r="X1407" s="6">
        <f>+Excel_519CONDOR[[#This Row],[Ptos.Total]]-Excel_519CONDOR[[#This Row],[Ptos.PO]]</f>
        <v>22.967894994479678</v>
      </c>
      <c r="Y1407" s="6">
        <v>211.39930599999997</v>
      </c>
      <c r="Z1407" s="6">
        <v>211.39930599999994</v>
      </c>
      <c r="AA1407" s="5">
        <f>+Excel_519CONDOR[[#This Row],[Ptos.Total]]-Excel_519CONDOR[[#This Row],[Ptos.Nilo]]</f>
        <v>22.967894994479707</v>
      </c>
      <c r="AB1407"/>
      <c r="AC1407"/>
      <c r="AD1407"/>
      <c r="AE1407"/>
      <c r="AF1407"/>
      <c r="AG1407"/>
      <c r="AH1407"/>
      <c r="AI1407"/>
    </row>
    <row r="1408" spans="1:35" x14ac:dyDescent="0.25">
      <c r="A1408" t="s">
        <v>391</v>
      </c>
      <c r="B1408" t="s">
        <v>436</v>
      </c>
      <c r="C1408" t="s">
        <v>392</v>
      </c>
      <c r="D1408" t="s">
        <v>1587</v>
      </c>
      <c r="E1408">
        <v>8455582</v>
      </c>
      <c r="F1408" t="s">
        <v>1588</v>
      </c>
      <c r="G1408" t="s">
        <v>29</v>
      </c>
      <c r="H1408" t="s">
        <v>30</v>
      </c>
      <c r="I1408" s="1"/>
      <c r="J1408" s="1">
        <v>45030</v>
      </c>
      <c r="K1408" s="11">
        <f>+Excel_519CONDOR[[#This Row],[Fx.r]]</f>
        <v>45030</v>
      </c>
      <c r="L1408" s="1">
        <v>45030</v>
      </c>
      <c r="M1408" s="1"/>
      <c r="N1408" s="1">
        <v>45041</v>
      </c>
      <c r="O1408" s="1">
        <v>45062</v>
      </c>
      <c r="P1408" s="1" t="s">
        <v>24</v>
      </c>
      <c r="Q1408" t="s">
        <v>25</v>
      </c>
      <c r="R1408" t="s">
        <v>24</v>
      </c>
      <c r="S1408" t="s">
        <v>3632</v>
      </c>
      <c r="T1408" s="5">
        <v>19.379299700260162</v>
      </c>
      <c r="U1408" s="5">
        <v>0</v>
      </c>
      <c r="V1408" s="5">
        <v>6</v>
      </c>
      <c r="W1408" s="5">
        <v>25.379299700260162</v>
      </c>
      <c r="X1408" s="6">
        <f>+Excel_519CONDOR[[#This Row],[Ptos.Total]]-Excel_519CONDOR[[#This Row],[Ptos.PO]]</f>
        <v>-1.7918972997398335</v>
      </c>
      <c r="Y1408" s="6">
        <v>27.171196999999996</v>
      </c>
      <c r="Z1408" s="6">
        <v>27.171196999999999</v>
      </c>
      <c r="AA1408" s="5">
        <f>+Excel_519CONDOR[[#This Row],[Ptos.Total]]-Excel_519CONDOR[[#This Row],[Ptos.Nilo]]</f>
        <v>-1.791897299739837</v>
      </c>
      <c r="AB1408"/>
      <c r="AC1408"/>
      <c r="AD1408"/>
      <c r="AE1408"/>
      <c r="AF1408"/>
      <c r="AG1408"/>
      <c r="AH1408"/>
      <c r="AI1408"/>
    </row>
    <row r="1409" spans="1:35" x14ac:dyDescent="0.25">
      <c r="A1409" t="s">
        <v>391</v>
      </c>
      <c r="B1409" t="s">
        <v>436</v>
      </c>
      <c r="C1409" t="s">
        <v>392</v>
      </c>
      <c r="D1409" t="s">
        <v>1589</v>
      </c>
      <c r="E1409">
        <v>8455594</v>
      </c>
      <c r="F1409" t="s">
        <v>115</v>
      </c>
      <c r="G1409" t="s">
        <v>22</v>
      </c>
      <c r="H1409" t="s">
        <v>23</v>
      </c>
      <c r="I1409" s="1"/>
      <c r="J1409" s="1">
        <v>45027</v>
      </c>
      <c r="K1409" s="11">
        <f>+Excel_519CONDOR[[#This Row],[Fx.r]]</f>
        <v>45027</v>
      </c>
      <c r="L1409" s="1">
        <v>45027</v>
      </c>
      <c r="M1409" s="1"/>
      <c r="N1409" s="1">
        <v>45028</v>
      </c>
      <c r="O1409" s="1">
        <v>45051</v>
      </c>
      <c r="P1409" s="1" t="s">
        <v>24</v>
      </c>
      <c r="Q1409" t="s">
        <v>25</v>
      </c>
      <c r="R1409" t="s">
        <v>24</v>
      </c>
      <c r="S1409" t="s">
        <v>3646</v>
      </c>
      <c r="T1409" s="5">
        <v>12.095800012350082</v>
      </c>
      <c r="U1409" s="5">
        <v>0</v>
      </c>
      <c r="V1409" s="5">
        <v>6</v>
      </c>
      <c r="W1409" s="5">
        <v>18.095800012350082</v>
      </c>
      <c r="X1409" s="6">
        <f>+Excel_519CONDOR[[#This Row],[Ptos.Total]]-Excel_519CONDOR[[#This Row],[Ptos.PO]]</f>
        <v>-1.2325579876499191</v>
      </c>
      <c r="Y1409" s="6">
        <v>19.328358000000001</v>
      </c>
      <c r="Z1409" s="6">
        <v>19.328358000000001</v>
      </c>
      <c r="AA1409" s="5">
        <f>+Excel_519CONDOR[[#This Row],[Ptos.Total]]-Excel_519CONDOR[[#This Row],[Ptos.Nilo]]</f>
        <v>-1.2325579876499191</v>
      </c>
      <c r="AB1409"/>
      <c r="AC1409"/>
      <c r="AD1409"/>
      <c r="AE1409"/>
      <c r="AF1409"/>
      <c r="AG1409"/>
      <c r="AH1409"/>
      <c r="AI1409"/>
    </row>
    <row r="1410" spans="1:35" x14ac:dyDescent="0.25">
      <c r="A1410" t="s">
        <v>391</v>
      </c>
      <c r="B1410" t="s">
        <v>436</v>
      </c>
      <c r="C1410" t="s">
        <v>392</v>
      </c>
      <c r="D1410" t="s">
        <v>1590</v>
      </c>
      <c r="E1410">
        <v>8456897</v>
      </c>
      <c r="F1410" t="s">
        <v>1319</v>
      </c>
      <c r="G1410" t="s">
        <v>29</v>
      </c>
      <c r="H1410" t="s">
        <v>30</v>
      </c>
      <c r="I1410" s="1"/>
      <c r="J1410" s="1">
        <v>45033</v>
      </c>
      <c r="K1410" s="11">
        <f>+Excel_519CONDOR[[#This Row],[Fx.r]]</f>
        <v>45033</v>
      </c>
      <c r="L1410" s="1">
        <v>45033</v>
      </c>
      <c r="M1410" s="1"/>
      <c r="N1410" s="1">
        <v>45040</v>
      </c>
      <c r="O1410" s="1">
        <v>45062</v>
      </c>
      <c r="P1410" s="1" t="s">
        <v>24</v>
      </c>
      <c r="Q1410" t="s">
        <v>25</v>
      </c>
      <c r="R1410" t="s">
        <v>24</v>
      </c>
      <c r="S1410" t="s">
        <v>3632</v>
      </c>
      <c r="T1410" s="5">
        <v>25.520800113677979</v>
      </c>
      <c r="U1410" s="5">
        <v>0</v>
      </c>
      <c r="V1410" s="5">
        <v>6</v>
      </c>
      <c r="W1410" s="5">
        <v>31.520800113677979</v>
      </c>
      <c r="X1410" s="6">
        <f>+Excel_519CONDOR[[#This Row],[Ptos.Total]]-Excel_519CONDOR[[#This Row],[Ptos.PO]]</f>
        <v>-3.0962588863220262</v>
      </c>
      <c r="Y1410" s="6">
        <v>34.617059000000005</v>
      </c>
      <c r="Z1410" s="6">
        <v>34.617058999999998</v>
      </c>
      <c r="AA1410" s="5">
        <f>+Excel_519CONDOR[[#This Row],[Ptos.Total]]-Excel_519CONDOR[[#This Row],[Ptos.Nilo]]</f>
        <v>-3.0962588863220191</v>
      </c>
      <c r="AB1410"/>
      <c r="AC1410"/>
      <c r="AD1410"/>
      <c r="AE1410"/>
      <c r="AF1410"/>
      <c r="AG1410"/>
      <c r="AH1410"/>
      <c r="AI1410"/>
    </row>
    <row r="1411" spans="1:35" x14ac:dyDescent="0.25">
      <c r="A1411" t="s">
        <v>391</v>
      </c>
      <c r="B1411" t="s">
        <v>436</v>
      </c>
      <c r="C1411" t="s">
        <v>392</v>
      </c>
      <c r="D1411" t="s">
        <v>1591</v>
      </c>
      <c r="E1411">
        <v>8457827</v>
      </c>
      <c r="F1411" t="s">
        <v>115</v>
      </c>
      <c r="G1411" t="s">
        <v>22</v>
      </c>
      <c r="H1411" t="s">
        <v>23</v>
      </c>
      <c r="I1411" s="1"/>
      <c r="J1411" s="1">
        <v>45033</v>
      </c>
      <c r="K1411" s="11">
        <f>+Excel_519CONDOR[[#This Row],[Fx.r]]</f>
        <v>45033</v>
      </c>
      <c r="L1411" s="1">
        <v>45033</v>
      </c>
      <c r="M1411" s="1"/>
      <c r="N1411" s="1">
        <v>45034</v>
      </c>
      <c r="O1411" s="1">
        <v>45056</v>
      </c>
      <c r="P1411" s="1" t="s">
        <v>24</v>
      </c>
      <c r="Q1411" t="s">
        <v>25</v>
      </c>
      <c r="R1411" t="s">
        <v>24</v>
      </c>
      <c r="S1411" t="s">
        <v>3646</v>
      </c>
      <c r="T1411" s="5">
        <v>16.544000118970871</v>
      </c>
      <c r="U1411" s="5">
        <v>0</v>
      </c>
      <c r="V1411" s="5">
        <v>6</v>
      </c>
      <c r="W1411" s="5">
        <v>22.544000118970871</v>
      </c>
      <c r="X1411" s="6">
        <f>+Excel_519CONDOR[[#This Row],[Ptos.Total]]-Excel_519CONDOR[[#This Row],[Ptos.PO]]</f>
        <v>-0.32232188102912929</v>
      </c>
      <c r="Y1411" s="6">
        <v>22.866322</v>
      </c>
      <c r="Z1411" s="6">
        <v>22.866321999999997</v>
      </c>
      <c r="AA1411" s="5">
        <f>+Excel_519CONDOR[[#This Row],[Ptos.Total]]-Excel_519CONDOR[[#This Row],[Ptos.Nilo]]</f>
        <v>-0.32232188102912573</v>
      </c>
      <c r="AB1411"/>
      <c r="AC1411"/>
      <c r="AD1411"/>
      <c r="AE1411"/>
      <c r="AF1411"/>
      <c r="AG1411"/>
      <c r="AH1411"/>
      <c r="AI1411"/>
    </row>
    <row r="1412" spans="1:35" x14ac:dyDescent="0.25">
      <c r="A1412" t="s">
        <v>391</v>
      </c>
      <c r="B1412" t="s">
        <v>79</v>
      </c>
      <c r="C1412" t="s">
        <v>392</v>
      </c>
      <c r="D1412" t="s">
        <v>1592</v>
      </c>
      <c r="E1412">
        <v>2016585</v>
      </c>
      <c r="F1412" t="s">
        <v>121</v>
      </c>
      <c r="G1412" t="s">
        <v>22</v>
      </c>
      <c r="H1412" t="s">
        <v>23</v>
      </c>
      <c r="I1412" s="1">
        <v>44778</v>
      </c>
      <c r="J1412" s="1">
        <v>44785</v>
      </c>
      <c r="K1412" s="11">
        <f>+Excel_519CONDOR[[#This Row],[Fx.r]]</f>
        <v>44785</v>
      </c>
      <c r="L1412" s="1">
        <v>45457</v>
      </c>
      <c r="M1412" s="1"/>
      <c r="N1412" s="1">
        <v>45471</v>
      </c>
      <c r="O1412" s="1">
        <v>45489</v>
      </c>
      <c r="P1412" s="1" t="s">
        <v>24</v>
      </c>
      <c r="Q1412" t="s">
        <v>24</v>
      </c>
      <c r="R1412" t="s">
        <v>25</v>
      </c>
      <c r="S1412" t="s">
        <v>3641</v>
      </c>
      <c r="T1412" s="5">
        <v>41.70000035315752</v>
      </c>
      <c r="U1412" s="5">
        <v>4.5699998736381531</v>
      </c>
      <c r="V1412" s="5">
        <v>12.503100239863244</v>
      </c>
      <c r="W1412" s="5">
        <v>58.773100466658917</v>
      </c>
      <c r="X1412" s="6">
        <f>+Excel_519CONDOR[[#This Row],[Ptos.Total]]-Excel_519CONDOR[[#This Row],[Ptos.PO]]</f>
        <v>-8.6705065333410829</v>
      </c>
      <c r="Y1412" s="6">
        <v>67.443607</v>
      </c>
      <c r="Z1412" s="6">
        <v>67.443607</v>
      </c>
      <c r="AA1412" s="5">
        <f>+Excel_519CONDOR[[#This Row],[Ptos.Total]]-Excel_519CONDOR[[#This Row],[Ptos.Nilo]]</f>
        <v>-8.6705065333410829</v>
      </c>
      <c r="AB1412"/>
      <c r="AC1412"/>
      <c r="AD1412"/>
      <c r="AE1412"/>
      <c r="AF1412"/>
      <c r="AG1412"/>
      <c r="AH1412"/>
      <c r="AI1412"/>
    </row>
    <row r="1413" spans="1:35" x14ac:dyDescent="0.25">
      <c r="A1413" t="s">
        <v>391</v>
      </c>
      <c r="B1413" t="s">
        <v>79</v>
      </c>
      <c r="C1413" t="s">
        <v>392</v>
      </c>
      <c r="D1413" t="s">
        <v>1593</v>
      </c>
      <c r="E1413">
        <v>2086259</v>
      </c>
      <c r="F1413" t="s">
        <v>121</v>
      </c>
      <c r="G1413" t="s">
        <v>22</v>
      </c>
      <c r="H1413" t="s">
        <v>23</v>
      </c>
      <c r="I1413" s="1">
        <v>45030</v>
      </c>
      <c r="J1413" s="1">
        <v>45037</v>
      </c>
      <c r="K1413" s="11">
        <f>+Excel_519CONDOR[[#This Row],[Fx.r]]</f>
        <v>45037</v>
      </c>
      <c r="L1413" s="1">
        <v>45042</v>
      </c>
      <c r="M1413" s="1"/>
      <c r="N1413" s="1">
        <v>45412</v>
      </c>
      <c r="O1413" s="1">
        <v>45418</v>
      </c>
      <c r="P1413" s="1" t="s">
        <v>24</v>
      </c>
      <c r="Q1413" t="s">
        <v>24</v>
      </c>
      <c r="R1413" t="s">
        <v>25</v>
      </c>
      <c r="S1413" t="s">
        <v>3631</v>
      </c>
      <c r="T1413" s="5">
        <v>76.736100742159039</v>
      </c>
      <c r="U1413" s="5">
        <v>0</v>
      </c>
      <c r="V1413" s="5">
        <v>15.330400133943556</v>
      </c>
      <c r="W1413" s="5">
        <v>92.066500876102594</v>
      </c>
      <c r="X1413" s="6">
        <f>+Excel_519CONDOR[[#This Row],[Ptos.Total]]-Excel_519CONDOR[[#This Row],[Ptos.PO]]</f>
        <v>-57.120043123897403</v>
      </c>
      <c r="Y1413" s="6">
        <v>149.186544</v>
      </c>
      <c r="Z1413" s="6">
        <v>149.186544</v>
      </c>
      <c r="AA1413" s="5">
        <f>+Excel_519CONDOR[[#This Row],[Ptos.Total]]-Excel_519CONDOR[[#This Row],[Ptos.Nilo]]</f>
        <v>-57.120043123897403</v>
      </c>
      <c r="AB1413"/>
      <c r="AC1413"/>
      <c r="AD1413"/>
      <c r="AE1413"/>
      <c r="AF1413"/>
      <c r="AG1413"/>
      <c r="AH1413"/>
      <c r="AI1413"/>
    </row>
    <row r="1414" spans="1:35" x14ac:dyDescent="0.25">
      <c r="A1414" t="s">
        <v>391</v>
      </c>
      <c r="B1414" t="s">
        <v>79</v>
      </c>
      <c r="C1414" t="s">
        <v>392</v>
      </c>
      <c r="D1414" t="s">
        <v>1594</v>
      </c>
      <c r="E1414">
        <v>8420013</v>
      </c>
      <c r="F1414" t="s">
        <v>1595</v>
      </c>
      <c r="G1414" t="s">
        <v>29</v>
      </c>
      <c r="H1414" t="s">
        <v>30</v>
      </c>
      <c r="I1414" s="1"/>
      <c r="J1414" s="1">
        <v>45148</v>
      </c>
      <c r="K1414" s="11">
        <f>+Excel_519CONDOR[[#This Row],[Fx.r]]</f>
        <v>45148</v>
      </c>
      <c r="L1414" s="1">
        <v>45418</v>
      </c>
      <c r="M1414" s="1"/>
      <c r="N1414" s="1">
        <v>46013</v>
      </c>
      <c r="O1414" s="1">
        <v>46037</v>
      </c>
      <c r="P1414" s="1" t="s">
        <v>25</v>
      </c>
      <c r="Q1414" t="s">
        <v>24</v>
      </c>
      <c r="R1414" t="s">
        <v>25</v>
      </c>
      <c r="S1414" t="s">
        <v>3637</v>
      </c>
      <c r="T1414" s="5">
        <v>530.26880000000006</v>
      </c>
      <c r="U1414" s="5">
        <v>0</v>
      </c>
      <c r="V1414" s="5">
        <v>0</v>
      </c>
      <c r="W1414" s="5">
        <v>530.26880000000006</v>
      </c>
      <c r="X1414" s="6">
        <f>+Excel_519CONDOR[[#This Row],[Ptos.Total]]-Excel_519CONDOR[[#This Row],[Ptos.PO]]</f>
        <v>-39.159719999999879</v>
      </c>
      <c r="Y1414" s="6">
        <v>569.42851999999993</v>
      </c>
      <c r="Z1414" s="6">
        <v>569.42852000000005</v>
      </c>
      <c r="AA1414" s="5">
        <f>+Excel_519CONDOR[[#This Row],[Ptos.Total]]-Excel_519CONDOR[[#This Row],[Ptos.Nilo]]</f>
        <v>-39.159719999999993</v>
      </c>
      <c r="AB1414"/>
      <c r="AC1414"/>
      <c r="AD1414"/>
      <c r="AE1414"/>
      <c r="AF1414"/>
      <c r="AG1414"/>
      <c r="AH1414"/>
      <c r="AI1414"/>
    </row>
    <row r="1415" spans="1:35" x14ac:dyDescent="0.25">
      <c r="A1415" t="s">
        <v>391</v>
      </c>
      <c r="B1415" t="s">
        <v>79</v>
      </c>
      <c r="C1415" t="s">
        <v>392</v>
      </c>
      <c r="D1415" t="s">
        <v>1596</v>
      </c>
      <c r="E1415">
        <v>8437416</v>
      </c>
      <c r="F1415" t="s">
        <v>470</v>
      </c>
      <c r="G1415" t="s">
        <v>22</v>
      </c>
      <c r="H1415" t="s">
        <v>23</v>
      </c>
      <c r="I1415" s="1">
        <v>45030</v>
      </c>
      <c r="J1415" s="1">
        <v>45257</v>
      </c>
      <c r="K1415" s="11">
        <f>+Excel_519CONDOR[[#This Row],[Fx.r]]</f>
        <v>45257</v>
      </c>
      <c r="L1415" s="1">
        <v>45092</v>
      </c>
      <c r="M1415" s="1"/>
      <c r="N1415" s="1">
        <v>45259</v>
      </c>
      <c r="O1415" s="1">
        <v>45280</v>
      </c>
      <c r="P1415" s="1" t="s">
        <v>24</v>
      </c>
      <c r="Q1415" t="s">
        <v>24</v>
      </c>
      <c r="R1415" t="s">
        <v>25</v>
      </c>
      <c r="S1415" t="s">
        <v>3631</v>
      </c>
      <c r="T1415" s="5">
        <v>794.61628301441669</v>
      </c>
      <c r="U1415" s="5">
        <v>0</v>
      </c>
      <c r="V1415" s="5">
        <v>70.292380046692529</v>
      </c>
      <c r="W1415" s="5">
        <v>864.90866306110922</v>
      </c>
      <c r="X1415" s="6">
        <f>+Excel_519CONDOR[[#This Row],[Ptos.Total]]-Excel_519CONDOR[[#This Row],[Ptos.PO]]</f>
        <v>-925.36516593889053</v>
      </c>
      <c r="Y1415" s="6">
        <v>1790.2738289999998</v>
      </c>
      <c r="Z1415" s="6">
        <v>1790.2738290000004</v>
      </c>
      <c r="AA1415" s="5">
        <f>+Excel_519CONDOR[[#This Row],[Ptos.Total]]-Excel_519CONDOR[[#This Row],[Ptos.Nilo]]</f>
        <v>-925.36516593889121</v>
      </c>
      <c r="AB1415"/>
      <c r="AC1415"/>
      <c r="AD1415"/>
      <c r="AE1415"/>
      <c r="AF1415"/>
      <c r="AG1415"/>
      <c r="AH1415"/>
      <c r="AI1415"/>
    </row>
    <row r="1416" spans="1:35" x14ac:dyDescent="0.25">
      <c r="A1416" t="s">
        <v>391</v>
      </c>
      <c r="B1416" t="s">
        <v>79</v>
      </c>
      <c r="C1416" t="s">
        <v>392</v>
      </c>
      <c r="D1416" t="s">
        <v>1597</v>
      </c>
      <c r="E1416">
        <v>8455464</v>
      </c>
      <c r="F1416" t="s">
        <v>1598</v>
      </c>
      <c r="G1416" t="s">
        <v>46</v>
      </c>
      <c r="H1416" t="s">
        <v>47</v>
      </c>
      <c r="I1416" s="1">
        <v>45075</v>
      </c>
      <c r="J1416" s="1">
        <v>45072</v>
      </c>
      <c r="K1416" s="11">
        <f>+Excel_519CONDOR[[#This Row],[Fx.r]]</f>
        <v>45072</v>
      </c>
      <c r="L1416" s="1">
        <v>45338</v>
      </c>
      <c r="M1416" s="1"/>
      <c r="O1416" s="1"/>
      <c r="P1416" s="1" t="s">
        <v>24</v>
      </c>
      <c r="Q1416" t="s">
        <v>24</v>
      </c>
      <c r="R1416" t="s">
        <v>25</v>
      </c>
      <c r="S1416" t="s">
        <v>3631</v>
      </c>
      <c r="T1416" s="5">
        <v>3290.2226886106591</v>
      </c>
      <c r="U1416" s="5">
        <v>0</v>
      </c>
      <c r="V1416" s="5">
        <v>516.99157557322542</v>
      </c>
      <c r="W1416" s="5">
        <v>3807.2142641838846</v>
      </c>
      <c r="X1416" s="6">
        <f>+Excel_519CONDOR[[#This Row],[Ptos.Total]]-Excel_519CONDOR[[#This Row],[Ptos.PO]]</f>
        <v>2187.9433751838842</v>
      </c>
      <c r="Y1416" s="6">
        <v>1619.2708890000001</v>
      </c>
      <c r="Z1416" s="6">
        <v>453.27088900000012</v>
      </c>
      <c r="AA1416" s="5">
        <f>+Excel_519CONDOR[[#This Row],[Ptos.Total]]-Excel_519CONDOR[[#This Row],[Ptos.Nilo]]</f>
        <v>3353.9433751838842</v>
      </c>
      <c r="AB1416"/>
      <c r="AC1416"/>
      <c r="AD1416"/>
      <c r="AE1416"/>
      <c r="AF1416"/>
      <c r="AG1416"/>
      <c r="AH1416"/>
      <c r="AI1416"/>
    </row>
    <row r="1417" spans="1:35" x14ac:dyDescent="0.25">
      <c r="A1417" t="s">
        <v>391</v>
      </c>
      <c r="B1417" t="s">
        <v>436</v>
      </c>
      <c r="C1417" t="s">
        <v>392</v>
      </c>
      <c r="D1417" t="s">
        <v>1599</v>
      </c>
      <c r="E1417">
        <v>8456423</v>
      </c>
      <c r="F1417" t="s">
        <v>1287</v>
      </c>
      <c r="G1417" t="s">
        <v>70</v>
      </c>
      <c r="H1417" t="s">
        <v>71</v>
      </c>
      <c r="I1417" s="1">
        <v>45398</v>
      </c>
      <c r="J1417" s="1">
        <v>45026</v>
      </c>
      <c r="K1417" s="11">
        <f>+Excel_519CONDOR[[#This Row],[Fx.r]]</f>
        <v>45026</v>
      </c>
      <c r="M1417" s="1"/>
      <c r="N1417" s="1">
        <v>45399</v>
      </c>
      <c r="O1417" s="1">
        <v>45401</v>
      </c>
      <c r="P1417" s="1" t="s">
        <v>24</v>
      </c>
      <c r="Q1417" t="s">
        <v>25</v>
      </c>
      <c r="R1417" t="s">
        <v>24</v>
      </c>
      <c r="S1417" t="s">
        <v>25</v>
      </c>
      <c r="T1417" s="5">
        <v>27.658999982595446</v>
      </c>
      <c r="U1417" s="5">
        <v>0</v>
      </c>
      <c r="V1417" s="5">
        <v>6</v>
      </c>
      <c r="W1417" s="5">
        <v>33.658999982595446</v>
      </c>
      <c r="X1417" s="6">
        <f>+Excel_519CONDOR[[#This Row],[Ptos.Total]]-Excel_519CONDOR[[#This Row],[Ptos.PO]]</f>
        <v>30.058999982595445</v>
      </c>
      <c r="Y1417" s="6">
        <v>3.5999999999999996</v>
      </c>
      <c r="Z1417" s="6">
        <v>3.5999999999999996</v>
      </c>
      <c r="AA1417" s="5">
        <f>+Excel_519CONDOR[[#This Row],[Ptos.Total]]-Excel_519CONDOR[[#This Row],[Ptos.Nilo]]</f>
        <v>30.058999982595445</v>
      </c>
      <c r="AB1417"/>
      <c r="AC1417"/>
      <c r="AD1417"/>
      <c r="AE1417"/>
      <c r="AF1417"/>
      <c r="AG1417"/>
      <c r="AH1417"/>
      <c r="AI1417"/>
    </row>
    <row r="1418" spans="1:35" x14ac:dyDescent="0.25">
      <c r="A1418" t="s">
        <v>391</v>
      </c>
      <c r="B1418" t="s">
        <v>436</v>
      </c>
      <c r="C1418" t="s">
        <v>392</v>
      </c>
      <c r="D1418" t="s">
        <v>1600</v>
      </c>
      <c r="E1418">
        <v>8457835</v>
      </c>
      <c r="F1418" t="s">
        <v>1319</v>
      </c>
      <c r="G1418" t="s">
        <v>29</v>
      </c>
      <c r="H1418" t="s">
        <v>30</v>
      </c>
      <c r="I1418" s="1"/>
      <c r="J1418" s="1">
        <v>45027</v>
      </c>
      <c r="K1418" s="11">
        <f>+Excel_519CONDOR[[#This Row],[Fx.r]]</f>
        <v>45027</v>
      </c>
      <c r="L1418" s="1">
        <v>45166</v>
      </c>
      <c r="M1418" s="1"/>
      <c r="N1418" s="1">
        <v>45166</v>
      </c>
      <c r="O1418" s="1">
        <v>45184</v>
      </c>
      <c r="P1418" s="1" t="s">
        <v>24</v>
      </c>
      <c r="Q1418" t="s">
        <v>25</v>
      </c>
      <c r="R1418" t="s">
        <v>24</v>
      </c>
      <c r="S1418" t="s">
        <v>3635</v>
      </c>
      <c r="T1418" s="5">
        <v>9.8363001346588135</v>
      </c>
      <c r="U1418" s="5">
        <v>0</v>
      </c>
      <c r="V1418" s="5">
        <v>6</v>
      </c>
      <c r="W1418" s="5">
        <v>15.836300134658813</v>
      </c>
      <c r="X1418" s="6">
        <f>+Excel_519CONDOR[[#This Row],[Ptos.Total]]-Excel_519CONDOR[[#This Row],[Ptos.PO]]</f>
        <v>-0.2265118653411875</v>
      </c>
      <c r="Y1418" s="6">
        <v>16.062812000000001</v>
      </c>
      <c r="Z1418" s="6">
        <v>16.062812000000001</v>
      </c>
      <c r="AA1418" s="5">
        <f>+Excel_519CONDOR[[#This Row],[Ptos.Total]]-Excel_519CONDOR[[#This Row],[Ptos.Nilo]]</f>
        <v>-0.2265118653411875</v>
      </c>
      <c r="AB1418"/>
      <c r="AC1418"/>
      <c r="AD1418"/>
      <c r="AE1418"/>
      <c r="AF1418"/>
      <c r="AG1418"/>
      <c r="AH1418"/>
      <c r="AI1418"/>
    </row>
    <row r="1419" spans="1:35" x14ac:dyDescent="0.25">
      <c r="A1419" t="s">
        <v>391</v>
      </c>
      <c r="B1419" t="s">
        <v>436</v>
      </c>
      <c r="C1419" t="s">
        <v>392</v>
      </c>
      <c r="D1419" t="s">
        <v>1601</v>
      </c>
      <c r="E1419">
        <v>8458113</v>
      </c>
      <c r="F1419" t="s">
        <v>1287</v>
      </c>
      <c r="G1419" t="s">
        <v>70</v>
      </c>
      <c r="H1419" t="s">
        <v>71</v>
      </c>
      <c r="I1419" s="1">
        <v>45512</v>
      </c>
      <c r="J1419" s="1">
        <v>45029</v>
      </c>
      <c r="K1419" s="11">
        <f>+Excel_519CONDOR[[#This Row],[Fx.r]]</f>
        <v>45029</v>
      </c>
      <c r="M1419" s="1"/>
      <c r="N1419" s="1">
        <v>45955</v>
      </c>
      <c r="O1419" s="1">
        <v>45980</v>
      </c>
      <c r="P1419" s="1" t="s">
        <v>24</v>
      </c>
      <c r="Q1419" t="s">
        <v>25</v>
      </c>
      <c r="R1419" t="s">
        <v>24</v>
      </c>
      <c r="S1419" t="s">
        <v>25</v>
      </c>
      <c r="T1419" s="5">
        <v>0</v>
      </c>
      <c r="U1419" s="5">
        <v>0</v>
      </c>
      <c r="V1419" s="5">
        <v>0</v>
      </c>
      <c r="W1419" s="5">
        <v>0</v>
      </c>
      <c r="X1419" s="6">
        <f>+Excel_519CONDOR[[#This Row],[Ptos.Total]]-Excel_519CONDOR[[#This Row],[Ptos.PO]]</f>
        <v>-6</v>
      </c>
      <c r="Y1419" s="6">
        <v>6</v>
      </c>
      <c r="Z1419" s="6">
        <v>3.5999999999999996</v>
      </c>
      <c r="AA1419" s="5">
        <f>+Excel_519CONDOR[[#This Row],[Ptos.Total]]-Excel_519CONDOR[[#This Row],[Ptos.Nilo]]</f>
        <v>-3.5999999999999996</v>
      </c>
      <c r="AB1419"/>
      <c r="AC1419"/>
      <c r="AD1419"/>
      <c r="AE1419"/>
      <c r="AF1419"/>
      <c r="AG1419"/>
      <c r="AH1419"/>
      <c r="AI1419"/>
    </row>
    <row r="1420" spans="1:35" x14ac:dyDescent="0.25">
      <c r="A1420" t="s">
        <v>391</v>
      </c>
      <c r="B1420" t="s">
        <v>436</v>
      </c>
      <c r="C1420" t="s">
        <v>392</v>
      </c>
      <c r="D1420" t="s">
        <v>1602</v>
      </c>
      <c r="E1420">
        <v>8458277</v>
      </c>
      <c r="F1420" t="s">
        <v>1287</v>
      </c>
      <c r="G1420" t="s">
        <v>70</v>
      </c>
      <c r="H1420" t="s">
        <v>71</v>
      </c>
      <c r="I1420" s="1">
        <v>45280</v>
      </c>
      <c r="J1420" s="1">
        <v>45029</v>
      </c>
      <c r="K1420" s="11">
        <f>+Excel_519CONDOR[[#This Row],[Fx.r]]</f>
        <v>45029</v>
      </c>
      <c r="M1420" s="1"/>
      <c r="N1420" s="1">
        <v>45281</v>
      </c>
      <c r="O1420" s="1">
        <v>45293</v>
      </c>
      <c r="P1420" s="1" t="s">
        <v>24</v>
      </c>
      <c r="Q1420" t="s">
        <v>25</v>
      </c>
      <c r="R1420" t="s">
        <v>24</v>
      </c>
      <c r="S1420" t="s">
        <v>25</v>
      </c>
      <c r="T1420" s="5">
        <v>0</v>
      </c>
      <c r="U1420" s="5">
        <v>0</v>
      </c>
      <c r="V1420" s="5">
        <v>0</v>
      </c>
      <c r="W1420" s="5">
        <v>0</v>
      </c>
      <c r="X1420" s="6">
        <f>+Excel_519CONDOR[[#This Row],[Ptos.Total]]-Excel_519CONDOR[[#This Row],[Ptos.PO]]</f>
        <v>-3.5999999999999996</v>
      </c>
      <c r="Y1420" s="6">
        <v>3.5999999999999996</v>
      </c>
      <c r="Z1420" s="6">
        <v>3.5999999999999996</v>
      </c>
      <c r="AA1420" s="5">
        <f>+Excel_519CONDOR[[#This Row],[Ptos.Total]]-Excel_519CONDOR[[#This Row],[Ptos.Nilo]]</f>
        <v>-3.5999999999999996</v>
      </c>
      <c r="AB1420"/>
      <c r="AC1420"/>
      <c r="AD1420"/>
      <c r="AE1420"/>
      <c r="AF1420"/>
      <c r="AG1420"/>
      <c r="AH1420"/>
      <c r="AI1420"/>
    </row>
    <row r="1421" spans="1:35" x14ac:dyDescent="0.25">
      <c r="A1421" t="s">
        <v>391</v>
      </c>
      <c r="B1421" t="s">
        <v>436</v>
      </c>
      <c r="C1421" t="s">
        <v>392</v>
      </c>
      <c r="D1421" t="s">
        <v>1603</v>
      </c>
      <c r="E1421">
        <v>8458280</v>
      </c>
      <c r="F1421" t="s">
        <v>1319</v>
      </c>
      <c r="G1421" t="s">
        <v>29</v>
      </c>
      <c r="H1421" t="s">
        <v>30</v>
      </c>
      <c r="I1421" s="1"/>
      <c r="J1421" s="1">
        <v>45034</v>
      </c>
      <c r="K1421" s="11">
        <f>+Excel_519CONDOR[[#This Row],[Fx.r]]</f>
        <v>45034</v>
      </c>
      <c r="L1421" s="1">
        <v>45103</v>
      </c>
      <c r="M1421" s="1"/>
      <c r="N1421" s="1">
        <v>45103</v>
      </c>
      <c r="O1421" s="1">
        <v>45125</v>
      </c>
      <c r="P1421" s="1" t="s">
        <v>24</v>
      </c>
      <c r="Q1421" t="s">
        <v>25</v>
      </c>
      <c r="R1421" t="s">
        <v>24</v>
      </c>
      <c r="S1421" t="s">
        <v>3636</v>
      </c>
      <c r="T1421" s="5">
        <v>58.18500018119812</v>
      </c>
      <c r="U1421" s="5">
        <v>0</v>
      </c>
      <c r="V1421" s="5">
        <v>6</v>
      </c>
      <c r="W1421" s="5">
        <v>64.18500018119812</v>
      </c>
      <c r="X1421" s="6">
        <f>+Excel_519CONDOR[[#This Row],[Ptos.Total]]-Excel_519CONDOR[[#This Row],[Ptos.PO]]</f>
        <v>1.313686181198122</v>
      </c>
      <c r="Y1421" s="6">
        <v>62.871313999999998</v>
      </c>
      <c r="Z1421" s="6">
        <v>62.871313999999998</v>
      </c>
      <c r="AA1421" s="5">
        <f>+Excel_519CONDOR[[#This Row],[Ptos.Total]]-Excel_519CONDOR[[#This Row],[Ptos.Nilo]]</f>
        <v>1.313686181198122</v>
      </c>
      <c r="AB1421"/>
      <c r="AC1421"/>
      <c r="AD1421"/>
      <c r="AE1421"/>
      <c r="AF1421"/>
      <c r="AG1421"/>
      <c r="AH1421"/>
      <c r="AI1421"/>
    </row>
    <row r="1422" spans="1:35" x14ac:dyDescent="0.25">
      <c r="A1422" t="s">
        <v>391</v>
      </c>
      <c r="B1422" t="s">
        <v>436</v>
      </c>
      <c r="C1422" t="s">
        <v>392</v>
      </c>
      <c r="D1422" t="s">
        <v>1604</v>
      </c>
      <c r="E1422">
        <v>8458369</v>
      </c>
      <c r="F1422" t="s">
        <v>1605</v>
      </c>
      <c r="G1422" t="s">
        <v>22</v>
      </c>
      <c r="H1422" t="s">
        <v>23</v>
      </c>
      <c r="I1422" s="1"/>
      <c r="J1422" s="1">
        <v>45033</v>
      </c>
      <c r="K1422" s="11">
        <f>+Excel_519CONDOR[[#This Row],[Fx.r]]</f>
        <v>45033</v>
      </c>
      <c r="L1422" s="1">
        <v>45408</v>
      </c>
      <c r="M1422" s="1"/>
      <c r="N1422" s="1">
        <v>45940</v>
      </c>
      <c r="O1422" s="1">
        <v>45943</v>
      </c>
      <c r="P1422" s="1" t="s">
        <v>24</v>
      </c>
      <c r="Q1422" t="s">
        <v>25</v>
      </c>
      <c r="R1422" t="s">
        <v>24</v>
      </c>
      <c r="S1422" t="s">
        <v>3639</v>
      </c>
      <c r="T1422" s="5">
        <v>41.586600869894028</v>
      </c>
      <c r="U1422" s="5">
        <v>0</v>
      </c>
      <c r="V1422" s="5">
        <v>6</v>
      </c>
      <c r="W1422" s="5">
        <v>47.586600869894028</v>
      </c>
      <c r="X1422" s="6">
        <f>+Excel_519CONDOR[[#This Row],[Ptos.Total]]-Excel_519CONDOR[[#This Row],[Ptos.PO]]</f>
        <v>-62.899649130105956</v>
      </c>
      <c r="Y1422" s="6">
        <v>110.48624999999998</v>
      </c>
      <c r="Z1422" s="6">
        <v>110.48624999999998</v>
      </c>
      <c r="AA1422" s="5">
        <f>+Excel_519CONDOR[[#This Row],[Ptos.Total]]-Excel_519CONDOR[[#This Row],[Ptos.Nilo]]</f>
        <v>-62.899649130105956</v>
      </c>
      <c r="AB1422"/>
      <c r="AC1422"/>
      <c r="AD1422"/>
      <c r="AE1422"/>
      <c r="AF1422"/>
      <c r="AG1422"/>
      <c r="AH1422"/>
      <c r="AI1422"/>
    </row>
    <row r="1423" spans="1:35" x14ac:dyDescent="0.25">
      <c r="A1423" t="s">
        <v>391</v>
      </c>
      <c r="B1423" t="s">
        <v>436</v>
      </c>
      <c r="C1423" t="s">
        <v>392</v>
      </c>
      <c r="D1423" t="s">
        <v>1606</v>
      </c>
      <c r="E1423">
        <v>8459018</v>
      </c>
      <c r="F1423" t="s">
        <v>1607</v>
      </c>
      <c r="G1423" t="s">
        <v>70</v>
      </c>
      <c r="H1423" t="s">
        <v>71</v>
      </c>
      <c r="I1423" s="1">
        <v>45398</v>
      </c>
      <c r="J1423" s="1">
        <v>45037</v>
      </c>
      <c r="K1423" s="11">
        <f>+Excel_519CONDOR[[#This Row],[Fx.r]]</f>
        <v>45037</v>
      </c>
      <c r="M1423" s="1"/>
      <c r="N1423" s="1">
        <v>45399</v>
      </c>
      <c r="O1423" s="1">
        <v>45401</v>
      </c>
      <c r="P1423" s="1" t="s">
        <v>24</v>
      </c>
      <c r="Q1423" t="s">
        <v>25</v>
      </c>
      <c r="R1423" t="s">
        <v>24</v>
      </c>
      <c r="S1423" t="s">
        <v>3646</v>
      </c>
      <c r="T1423" s="5">
        <v>0</v>
      </c>
      <c r="U1423" s="5">
        <v>0</v>
      </c>
      <c r="V1423" s="5">
        <v>0</v>
      </c>
      <c r="W1423" s="5">
        <v>0</v>
      </c>
      <c r="X1423" s="6">
        <f>+Excel_519CONDOR[[#This Row],[Ptos.Total]]-Excel_519CONDOR[[#This Row],[Ptos.PO]]</f>
        <v>-3.5999999999999996</v>
      </c>
      <c r="Y1423" s="6">
        <v>3.5999999999999996</v>
      </c>
      <c r="Z1423" s="6">
        <v>3.5999999999999996</v>
      </c>
      <c r="AA1423" s="5">
        <f>+Excel_519CONDOR[[#This Row],[Ptos.Total]]-Excel_519CONDOR[[#This Row],[Ptos.Nilo]]</f>
        <v>-3.5999999999999996</v>
      </c>
      <c r="AB1423"/>
      <c r="AC1423"/>
      <c r="AD1423"/>
      <c r="AE1423"/>
      <c r="AF1423"/>
      <c r="AG1423"/>
      <c r="AH1423"/>
      <c r="AI1423"/>
    </row>
    <row r="1424" spans="1:35" x14ac:dyDescent="0.25">
      <c r="A1424" t="s">
        <v>391</v>
      </c>
      <c r="B1424" t="s">
        <v>436</v>
      </c>
      <c r="C1424" t="s">
        <v>392</v>
      </c>
      <c r="D1424" t="s">
        <v>1608</v>
      </c>
      <c r="E1424">
        <v>8461183</v>
      </c>
      <c r="F1424" t="s">
        <v>115</v>
      </c>
      <c r="G1424" t="s">
        <v>22</v>
      </c>
      <c r="H1424" t="s">
        <v>23</v>
      </c>
      <c r="I1424" s="1"/>
      <c r="J1424" s="1">
        <v>45247</v>
      </c>
      <c r="K1424" s="11">
        <f>+Excel_519CONDOR[[#This Row],[Fx.r]]</f>
        <v>45247</v>
      </c>
      <c r="L1424" s="1">
        <v>45275</v>
      </c>
      <c r="M1424" s="1"/>
      <c r="N1424" s="1">
        <v>45278</v>
      </c>
      <c r="O1424" s="1">
        <v>45295</v>
      </c>
      <c r="P1424" s="1" t="s">
        <v>24</v>
      </c>
      <c r="Q1424" t="s">
        <v>24</v>
      </c>
      <c r="R1424" t="s">
        <v>24</v>
      </c>
      <c r="S1424" t="s">
        <v>3646</v>
      </c>
      <c r="T1424" s="5">
        <v>16.060499846935272</v>
      </c>
      <c r="U1424" s="5">
        <v>0</v>
      </c>
      <c r="V1424" s="5">
        <v>6</v>
      </c>
      <c r="W1424" s="5">
        <v>22.060499846935272</v>
      </c>
      <c r="X1424" s="6">
        <f>+Excel_519CONDOR[[#This Row],[Ptos.Total]]-Excel_519CONDOR[[#This Row],[Ptos.PO]]</f>
        <v>-8.717662153064726</v>
      </c>
      <c r="Y1424" s="6">
        <v>30.778161999999998</v>
      </c>
      <c r="Z1424" s="6">
        <v>30.778162000000002</v>
      </c>
      <c r="AA1424" s="5">
        <f>+Excel_519CONDOR[[#This Row],[Ptos.Total]]-Excel_519CONDOR[[#This Row],[Ptos.Nilo]]</f>
        <v>-8.7176621530647296</v>
      </c>
      <c r="AB1424"/>
      <c r="AC1424"/>
      <c r="AD1424"/>
      <c r="AE1424"/>
      <c r="AF1424"/>
      <c r="AG1424"/>
      <c r="AH1424"/>
      <c r="AI1424"/>
    </row>
    <row r="1425" spans="1:35" x14ac:dyDescent="0.25">
      <c r="A1425" t="s">
        <v>391</v>
      </c>
      <c r="B1425" t="s">
        <v>436</v>
      </c>
      <c r="C1425" t="s">
        <v>392</v>
      </c>
      <c r="D1425" t="s">
        <v>1609</v>
      </c>
      <c r="E1425">
        <v>8461232</v>
      </c>
      <c r="F1425" t="s">
        <v>1319</v>
      </c>
      <c r="G1425" t="s">
        <v>29</v>
      </c>
      <c r="H1425" t="s">
        <v>30</v>
      </c>
      <c r="I1425" s="1"/>
      <c r="J1425" s="1">
        <v>45035</v>
      </c>
      <c r="K1425" s="11">
        <f>+Excel_519CONDOR[[#This Row],[Fx.r]]</f>
        <v>45035</v>
      </c>
      <c r="L1425" s="1">
        <v>45128</v>
      </c>
      <c r="M1425" s="1"/>
      <c r="N1425" s="1">
        <v>45131</v>
      </c>
      <c r="O1425" s="1">
        <v>45140</v>
      </c>
      <c r="P1425" s="1" t="s">
        <v>24</v>
      </c>
      <c r="Q1425" t="s">
        <v>25</v>
      </c>
      <c r="R1425" t="s">
        <v>24</v>
      </c>
      <c r="S1425" t="s">
        <v>3646</v>
      </c>
      <c r="T1425" s="5">
        <v>15.213800042867661</v>
      </c>
      <c r="U1425" s="5">
        <v>0</v>
      </c>
      <c r="V1425" s="5">
        <v>6</v>
      </c>
      <c r="W1425" s="5">
        <v>21.213800042867661</v>
      </c>
      <c r="X1425" s="6">
        <f>+Excel_519CONDOR[[#This Row],[Ptos.Total]]-Excel_519CONDOR[[#This Row],[Ptos.PO]]</f>
        <v>-15.557274957132343</v>
      </c>
      <c r="Y1425" s="6">
        <v>36.771075000000003</v>
      </c>
      <c r="Z1425" s="6">
        <v>36.771074999999996</v>
      </c>
      <c r="AA1425" s="5">
        <f>+Excel_519CONDOR[[#This Row],[Ptos.Total]]-Excel_519CONDOR[[#This Row],[Ptos.Nilo]]</f>
        <v>-15.557274957132336</v>
      </c>
      <c r="AB1425"/>
      <c r="AC1425"/>
      <c r="AD1425"/>
      <c r="AE1425"/>
      <c r="AF1425"/>
      <c r="AG1425"/>
      <c r="AH1425"/>
      <c r="AI1425"/>
    </row>
    <row r="1426" spans="1:35" x14ac:dyDescent="0.25">
      <c r="A1426" t="s">
        <v>391</v>
      </c>
      <c r="B1426" t="s">
        <v>436</v>
      </c>
      <c r="C1426" t="s">
        <v>392</v>
      </c>
      <c r="D1426" t="s">
        <v>1610</v>
      </c>
      <c r="E1426">
        <v>8462448</v>
      </c>
      <c r="F1426" t="s">
        <v>1319</v>
      </c>
      <c r="G1426" t="s">
        <v>29</v>
      </c>
      <c r="H1426" t="s">
        <v>30</v>
      </c>
      <c r="I1426" s="1"/>
      <c r="J1426" s="1">
        <v>45037</v>
      </c>
      <c r="K1426" s="11">
        <f>+Excel_519CONDOR[[#This Row],[Fx.r]]</f>
        <v>45037</v>
      </c>
      <c r="L1426" s="1">
        <v>45037</v>
      </c>
      <c r="M1426" s="1"/>
      <c r="N1426" s="1">
        <v>45050</v>
      </c>
      <c r="O1426" s="1">
        <v>45069</v>
      </c>
      <c r="P1426" s="1" t="s">
        <v>25</v>
      </c>
      <c r="Q1426" t="s">
        <v>25</v>
      </c>
      <c r="R1426" t="s">
        <v>24</v>
      </c>
      <c r="S1426" t="s">
        <v>3646</v>
      </c>
      <c r="T1426" s="5">
        <v>11.987799972295761</v>
      </c>
      <c r="U1426" s="5">
        <v>0</v>
      </c>
      <c r="V1426" s="5">
        <v>6</v>
      </c>
      <c r="W1426" s="5">
        <v>17.987799972295761</v>
      </c>
      <c r="X1426" s="6">
        <f>+Excel_519CONDOR[[#This Row],[Ptos.Total]]-Excel_519CONDOR[[#This Row],[Ptos.PO]]</f>
        <v>-0.25725702770424164</v>
      </c>
      <c r="Y1426" s="6">
        <v>18.245057000000003</v>
      </c>
      <c r="Z1426" s="6">
        <v>18.245056999999996</v>
      </c>
      <c r="AA1426" s="5">
        <f>+Excel_519CONDOR[[#This Row],[Ptos.Total]]-Excel_519CONDOR[[#This Row],[Ptos.Nilo]]</f>
        <v>-0.25725702770423453</v>
      </c>
      <c r="AB1426"/>
      <c r="AC1426"/>
      <c r="AD1426"/>
      <c r="AE1426"/>
      <c r="AF1426"/>
      <c r="AG1426"/>
      <c r="AH1426"/>
      <c r="AI1426"/>
    </row>
    <row r="1427" spans="1:35" x14ac:dyDescent="0.25">
      <c r="A1427" t="s">
        <v>391</v>
      </c>
      <c r="B1427" t="s">
        <v>436</v>
      </c>
      <c r="C1427" t="s">
        <v>392</v>
      </c>
      <c r="D1427" t="s">
        <v>1611</v>
      </c>
      <c r="E1427">
        <v>8459399</v>
      </c>
      <c r="F1427" t="s">
        <v>512</v>
      </c>
      <c r="G1427" t="s">
        <v>22</v>
      </c>
      <c r="H1427" t="s">
        <v>23</v>
      </c>
      <c r="I1427" s="1"/>
      <c r="J1427" s="1">
        <v>45034</v>
      </c>
      <c r="K1427" s="11">
        <f>+Excel_519CONDOR[[#This Row],[Fx.r]]</f>
        <v>45034</v>
      </c>
      <c r="L1427" s="1">
        <v>45189</v>
      </c>
      <c r="M1427" s="1"/>
      <c r="N1427" s="1">
        <v>45328</v>
      </c>
      <c r="O1427" s="1">
        <v>45350</v>
      </c>
      <c r="P1427" s="1" t="s">
        <v>24</v>
      </c>
      <c r="Q1427" t="s">
        <v>25</v>
      </c>
      <c r="R1427" t="s">
        <v>24</v>
      </c>
      <c r="S1427" t="s">
        <v>3635</v>
      </c>
      <c r="T1427" s="5">
        <v>25.108900308609009</v>
      </c>
      <c r="U1427" s="5">
        <v>0</v>
      </c>
      <c r="V1427" s="5">
        <v>6</v>
      </c>
      <c r="W1427" s="5">
        <v>31.108900308609009</v>
      </c>
      <c r="X1427" s="6">
        <f>+Excel_519CONDOR[[#This Row],[Ptos.Total]]-Excel_519CONDOR[[#This Row],[Ptos.PO]]</f>
        <v>-1.1999546913909924</v>
      </c>
      <c r="Y1427" s="6">
        <v>32.308855000000001</v>
      </c>
      <c r="Z1427" s="6">
        <v>32.308855000000001</v>
      </c>
      <c r="AA1427" s="5">
        <f>+Excel_519CONDOR[[#This Row],[Ptos.Total]]-Excel_519CONDOR[[#This Row],[Ptos.Nilo]]</f>
        <v>-1.1999546913909924</v>
      </c>
      <c r="AB1427"/>
      <c r="AC1427"/>
      <c r="AD1427"/>
      <c r="AE1427"/>
      <c r="AF1427"/>
      <c r="AG1427"/>
      <c r="AH1427"/>
      <c r="AI1427"/>
    </row>
    <row r="1428" spans="1:35" x14ac:dyDescent="0.25">
      <c r="A1428" t="s">
        <v>391</v>
      </c>
      <c r="B1428" t="s">
        <v>79</v>
      </c>
      <c r="C1428" t="s">
        <v>392</v>
      </c>
      <c r="D1428" t="s">
        <v>1612</v>
      </c>
      <c r="E1428">
        <v>2062574</v>
      </c>
      <c r="F1428" t="s">
        <v>251</v>
      </c>
      <c r="G1428" t="s">
        <v>46</v>
      </c>
      <c r="H1428" t="s">
        <v>47</v>
      </c>
      <c r="I1428" s="1">
        <v>45037</v>
      </c>
      <c r="J1428" s="1">
        <v>45246</v>
      </c>
      <c r="K1428" s="11">
        <f>+Excel_519CONDOR[[#This Row],[Fx.r]]</f>
        <v>45246</v>
      </c>
      <c r="L1428" s="1">
        <v>45576</v>
      </c>
      <c r="M1428" s="1"/>
      <c r="O1428" s="1"/>
      <c r="P1428" s="1" t="s">
        <v>25</v>
      </c>
      <c r="Q1428" t="s">
        <v>24</v>
      </c>
      <c r="R1428" t="s">
        <v>25</v>
      </c>
      <c r="S1428" t="s">
        <v>3637</v>
      </c>
      <c r="T1428" s="5">
        <v>441.17999389767647</v>
      </c>
      <c r="U1428" s="5">
        <v>39.399998843669891</v>
      </c>
      <c r="V1428" s="5">
        <v>44.643898546012508</v>
      </c>
      <c r="W1428" s="5">
        <v>525.22389128735881</v>
      </c>
      <c r="X1428" s="6">
        <f>+Excel_519CONDOR[[#This Row],[Ptos.Total]]-Excel_519CONDOR[[#This Row],[Ptos.PO]]</f>
        <v>397.71189128735881</v>
      </c>
      <c r="Y1428" s="6">
        <v>127.512</v>
      </c>
      <c r="Z1428" s="6">
        <v>0</v>
      </c>
      <c r="AA1428" s="5">
        <f>+Excel_519CONDOR[[#This Row],[Ptos.Total]]-Excel_519CONDOR[[#This Row],[Ptos.Nilo]]</f>
        <v>525.22389128735881</v>
      </c>
      <c r="AB1428"/>
      <c r="AC1428"/>
      <c r="AD1428"/>
      <c r="AE1428"/>
      <c r="AF1428"/>
      <c r="AG1428"/>
      <c r="AH1428"/>
      <c r="AI1428"/>
    </row>
    <row r="1429" spans="1:35" x14ac:dyDescent="0.25">
      <c r="A1429" t="s">
        <v>391</v>
      </c>
      <c r="B1429" t="s">
        <v>436</v>
      </c>
      <c r="C1429" t="s">
        <v>392</v>
      </c>
      <c r="D1429" t="s">
        <v>1613</v>
      </c>
      <c r="E1429">
        <v>8459531</v>
      </c>
      <c r="F1429" t="s">
        <v>115</v>
      </c>
      <c r="G1429" t="s">
        <v>22</v>
      </c>
      <c r="H1429" t="s">
        <v>23</v>
      </c>
      <c r="I1429" s="1"/>
      <c r="J1429" s="1">
        <v>45035</v>
      </c>
      <c r="K1429" s="11">
        <f>+Excel_519CONDOR[[#This Row],[Fx.r]]</f>
        <v>45035</v>
      </c>
      <c r="L1429" s="1">
        <v>45128</v>
      </c>
      <c r="M1429" s="1"/>
      <c r="N1429" s="1">
        <v>45131</v>
      </c>
      <c r="O1429" s="1">
        <v>45167</v>
      </c>
      <c r="P1429" s="1" t="s">
        <v>24</v>
      </c>
      <c r="Q1429" t="s">
        <v>25</v>
      </c>
      <c r="R1429" t="s">
        <v>24</v>
      </c>
      <c r="S1429" t="s">
        <v>3637</v>
      </c>
      <c r="T1429" s="5">
        <v>32.745200395584106</v>
      </c>
      <c r="U1429" s="5">
        <v>0</v>
      </c>
      <c r="V1429" s="5">
        <v>6</v>
      </c>
      <c r="W1429" s="5">
        <v>38.745200395584106</v>
      </c>
      <c r="X1429" s="6">
        <f>+Excel_519CONDOR[[#This Row],[Ptos.Total]]-Excel_519CONDOR[[#This Row],[Ptos.PO]]</f>
        <v>-2.7957276044159016</v>
      </c>
      <c r="Y1429" s="6">
        <v>41.540928000000008</v>
      </c>
      <c r="Z1429" s="6">
        <v>41.540928000000008</v>
      </c>
      <c r="AA1429" s="5">
        <f>+Excel_519CONDOR[[#This Row],[Ptos.Total]]-Excel_519CONDOR[[#This Row],[Ptos.Nilo]]</f>
        <v>-2.7957276044159016</v>
      </c>
      <c r="AB1429"/>
      <c r="AC1429"/>
      <c r="AD1429"/>
      <c r="AE1429"/>
      <c r="AF1429"/>
      <c r="AG1429"/>
      <c r="AH1429"/>
      <c r="AI1429"/>
    </row>
    <row r="1430" spans="1:35" x14ac:dyDescent="0.25">
      <c r="A1430" t="s">
        <v>391</v>
      </c>
      <c r="B1430" t="s">
        <v>436</v>
      </c>
      <c r="C1430" t="s">
        <v>392</v>
      </c>
      <c r="D1430" t="s">
        <v>1614</v>
      </c>
      <c r="E1430">
        <v>8460835</v>
      </c>
      <c r="F1430" t="s">
        <v>1319</v>
      </c>
      <c r="G1430" t="s">
        <v>29</v>
      </c>
      <c r="H1430" t="s">
        <v>30</v>
      </c>
      <c r="I1430" s="1"/>
      <c r="J1430" s="1">
        <v>45036</v>
      </c>
      <c r="K1430" s="11">
        <f>+Excel_519CONDOR[[#This Row],[Fx.r]]</f>
        <v>45036</v>
      </c>
      <c r="L1430" s="1">
        <v>45042</v>
      </c>
      <c r="M1430" s="1"/>
      <c r="N1430" s="1">
        <v>45055</v>
      </c>
      <c r="O1430" s="1">
        <v>45072</v>
      </c>
      <c r="P1430" s="1" t="s">
        <v>24</v>
      </c>
      <c r="Q1430" t="s">
        <v>25</v>
      </c>
      <c r="R1430" t="s">
        <v>24</v>
      </c>
      <c r="S1430" t="s">
        <v>3636</v>
      </c>
      <c r="T1430" s="5">
        <v>17.472600221633911</v>
      </c>
      <c r="U1430" s="5">
        <v>0</v>
      </c>
      <c r="V1430" s="5">
        <v>6</v>
      </c>
      <c r="W1430" s="5">
        <v>23.472600221633911</v>
      </c>
      <c r="X1430" s="6">
        <f>+Excel_519CONDOR[[#This Row],[Ptos.Total]]-Excel_519CONDOR[[#This Row],[Ptos.PO]]</f>
        <v>-7.5588367783660892</v>
      </c>
      <c r="Y1430" s="6">
        <v>31.031437</v>
      </c>
      <c r="Z1430" s="6">
        <v>31.031437</v>
      </c>
      <c r="AA1430" s="5">
        <f>+Excel_519CONDOR[[#This Row],[Ptos.Total]]-Excel_519CONDOR[[#This Row],[Ptos.Nilo]]</f>
        <v>-7.5588367783660892</v>
      </c>
      <c r="AB1430"/>
      <c r="AC1430"/>
      <c r="AD1430"/>
      <c r="AE1430"/>
      <c r="AF1430"/>
      <c r="AG1430"/>
      <c r="AH1430"/>
      <c r="AI1430"/>
    </row>
    <row r="1431" spans="1:35" x14ac:dyDescent="0.25">
      <c r="A1431" t="s">
        <v>391</v>
      </c>
      <c r="B1431" t="s">
        <v>79</v>
      </c>
      <c r="C1431" t="s">
        <v>392</v>
      </c>
      <c r="D1431" t="s">
        <v>1615</v>
      </c>
      <c r="E1431">
        <v>2006453</v>
      </c>
      <c r="F1431" t="s">
        <v>121</v>
      </c>
      <c r="G1431" t="s">
        <v>22</v>
      </c>
      <c r="H1431" t="s">
        <v>23</v>
      </c>
      <c r="I1431" s="1">
        <v>44768</v>
      </c>
      <c r="J1431" s="1">
        <v>44775</v>
      </c>
      <c r="K1431" s="11">
        <f>+Excel_519CONDOR[[#This Row],[Fx.r]]</f>
        <v>44775</v>
      </c>
      <c r="L1431" s="1">
        <v>45457</v>
      </c>
      <c r="M1431" s="1"/>
      <c r="N1431" s="1">
        <v>45596</v>
      </c>
      <c r="O1431" s="1">
        <v>45609</v>
      </c>
      <c r="P1431" s="1" t="s">
        <v>24</v>
      </c>
      <c r="Q1431" t="s">
        <v>24</v>
      </c>
      <c r="R1431" t="s">
        <v>25</v>
      </c>
      <c r="S1431" t="s">
        <v>3642</v>
      </c>
      <c r="T1431" s="5">
        <v>412.6025006682612</v>
      </c>
      <c r="U1431" s="5">
        <v>0</v>
      </c>
      <c r="V1431" s="5">
        <v>38.245498803880082</v>
      </c>
      <c r="W1431" s="5">
        <v>450.84799947214128</v>
      </c>
      <c r="X1431" s="6">
        <f>+Excel_519CONDOR[[#This Row],[Ptos.Total]]-Excel_519CONDOR[[#This Row],[Ptos.PO]]</f>
        <v>-1818.9979625278581</v>
      </c>
      <c r="Y1431" s="6">
        <v>2269.8459619999994</v>
      </c>
      <c r="Z1431" s="6">
        <v>2269.8541620000001</v>
      </c>
      <c r="AA1431" s="5">
        <f>+Excel_519CONDOR[[#This Row],[Ptos.Total]]-Excel_519CONDOR[[#This Row],[Ptos.Nilo]]</f>
        <v>-1819.0061625278588</v>
      </c>
      <c r="AB1431"/>
      <c r="AC1431"/>
      <c r="AD1431"/>
      <c r="AE1431"/>
      <c r="AF1431"/>
      <c r="AG1431"/>
      <c r="AH1431"/>
      <c r="AI1431"/>
    </row>
    <row r="1432" spans="1:35" x14ac:dyDescent="0.25">
      <c r="A1432" t="s">
        <v>391</v>
      </c>
      <c r="B1432" t="s">
        <v>436</v>
      </c>
      <c r="C1432" t="s">
        <v>392</v>
      </c>
      <c r="D1432" t="s">
        <v>1616</v>
      </c>
      <c r="E1432">
        <v>8460997</v>
      </c>
      <c r="F1432" t="s">
        <v>1319</v>
      </c>
      <c r="G1432" t="s">
        <v>29</v>
      </c>
      <c r="H1432" t="s">
        <v>30</v>
      </c>
      <c r="I1432" s="1"/>
      <c r="J1432" s="1">
        <v>45041</v>
      </c>
      <c r="K1432" s="11">
        <f>+Excel_519CONDOR[[#This Row],[Fx.r]]</f>
        <v>45041</v>
      </c>
      <c r="L1432" s="1">
        <v>45184</v>
      </c>
      <c r="M1432" s="1"/>
      <c r="N1432" s="1">
        <v>45184</v>
      </c>
      <c r="O1432" s="1">
        <v>45198</v>
      </c>
      <c r="P1432" s="1" t="s">
        <v>24</v>
      </c>
      <c r="Q1432" t="s">
        <v>25</v>
      </c>
      <c r="R1432" t="s">
        <v>24</v>
      </c>
      <c r="S1432" t="s">
        <v>3642</v>
      </c>
      <c r="T1432" s="5">
        <v>47.377699434757233</v>
      </c>
      <c r="U1432" s="5">
        <v>0</v>
      </c>
      <c r="V1432" s="5">
        <v>6</v>
      </c>
      <c r="W1432" s="5">
        <v>53.377699434757233</v>
      </c>
      <c r="X1432" s="6">
        <f>+Excel_519CONDOR[[#This Row],[Ptos.Total]]-Excel_519CONDOR[[#This Row],[Ptos.PO]]</f>
        <v>-96.922974565242754</v>
      </c>
      <c r="Y1432" s="6">
        <v>150.30067399999999</v>
      </c>
      <c r="Z1432" s="6">
        <v>150.30067400000001</v>
      </c>
      <c r="AA1432" s="5">
        <f>+Excel_519CONDOR[[#This Row],[Ptos.Total]]-Excel_519CONDOR[[#This Row],[Ptos.Nilo]]</f>
        <v>-96.922974565242782</v>
      </c>
      <c r="AB1432"/>
      <c r="AC1432"/>
      <c r="AD1432"/>
      <c r="AE1432"/>
      <c r="AF1432"/>
      <c r="AG1432"/>
      <c r="AH1432"/>
      <c r="AI1432"/>
    </row>
    <row r="1433" spans="1:35" x14ac:dyDescent="0.25">
      <c r="A1433" t="s">
        <v>391</v>
      </c>
      <c r="B1433" t="s">
        <v>436</v>
      </c>
      <c r="C1433" t="s">
        <v>392</v>
      </c>
      <c r="D1433" t="s">
        <v>1617</v>
      </c>
      <c r="E1433">
        <v>8462047</v>
      </c>
      <c r="F1433" t="s">
        <v>1319</v>
      </c>
      <c r="G1433" t="s">
        <v>29</v>
      </c>
      <c r="H1433" t="s">
        <v>30</v>
      </c>
      <c r="I1433" s="1"/>
      <c r="J1433" s="1">
        <v>45042</v>
      </c>
      <c r="K1433" s="11">
        <f>+Excel_519CONDOR[[#This Row],[Fx.r]]</f>
        <v>45042</v>
      </c>
      <c r="L1433" s="1">
        <v>45042</v>
      </c>
      <c r="M1433" s="1"/>
      <c r="N1433" s="1">
        <v>45061</v>
      </c>
      <c r="O1433" s="1">
        <v>45083</v>
      </c>
      <c r="P1433" s="1" t="s">
        <v>24</v>
      </c>
      <c r="Q1433" t="s">
        <v>25</v>
      </c>
      <c r="R1433" t="s">
        <v>24</v>
      </c>
      <c r="S1433" t="s">
        <v>3636</v>
      </c>
      <c r="T1433" s="5">
        <v>9.8363001346588135</v>
      </c>
      <c r="U1433" s="5">
        <v>0</v>
      </c>
      <c r="V1433" s="5">
        <v>6</v>
      </c>
      <c r="W1433" s="5">
        <v>15.836300134658813</v>
      </c>
      <c r="X1433" s="6">
        <f>+Excel_519CONDOR[[#This Row],[Ptos.Total]]-Excel_519CONDOR[[#This Row],[Ptos.PO]]</f>
        <v>-0.2265118653411875</v>
      </c>
      <c r="Y1433" s="6">
        <v>16.062812000000001</v>
      </c>
      <c r="Z1433" s="6">
        <v>16.062812000000001</v>
      </c>
      <c r="AA1433" s="5">
        <f>+Excel_519CONDOR[[#This Row],[Ptos.Total]]-Excel_519CONDOR[[#This Row],[Ptos.Nilo]]</f>
        <v>-0.2265118653411875</v>
      </c>
      <c r="AB1433"/>
      <c r="AC1433"/>
      <c r="AD1433"/>
      <c r="AE1433"/>
      <c r="AF1433"/>
      <c r="AG1433"/>
      <c r="AH1433"/>
      <c r="AI1433"/>
    </row>
    <row r="1434" spans="1:35" x14ac:dyDescent="0.25">
      <c r="A1434" t="s">
        <v>391</v>
      </c>
      <c r="B1434" t="s">
        <v>436</v>
      </c>
      <c r="C1434" t="s">
        <v>392</v>
      </c>
      <c r="D1434" t="s">
        <v>1618</v>
      </c>
      <c r="E1434">
        <v>8462447</v>
      </c>
      <c r="F1434" t="s">
        <v>110</v>
      </c>
      <c r="G1434" t="s">
        <v>22</v>
      </c>
      <c r="H1434" t="s">
        <v>23</v>
      </c>
      <c r="I1434" s="1"/>
      <c r="J1434" s="1">
        <v>45042</v>
      </c>
      <c r="K1434" s="11">
        <f>+Excel_519CONDOR[[#This Row],[Fx.r]]</f>
        <v>45042</v>
      </c>
      <c r="L1434" s="1">
        <v>45042</v>
      </c>
      <c r="M1434" s="1"/>
      <c r="N1434" s="1">
        <v>45050</v>
      </c>
      <c r="O1434" s="1">
        <v>45069</v>
      </c>
      <c r="P1434" s="1" t="s">
        <v>24</v>
      </c>
      <c r="Q1434" t="s">
        <v>25</v>
      </c>
      <c r="R1434" t="s">
        <v>24</v>
      </c>
      <c r="S1434" t="s">
        <v>3636</v>
      </c>
      <c r="T1434" s="5">
        <v>24.594000101089478</v>
      </c>
      <c r="U1434" s="5">
        <v>0</v>
      </c>
      <c r="V1434" s="5">
        <v>6</v>
      </c>
      <c r="W1434" s="5">
        <v>30.594000101089478</v>
      </c>
      <c r="X1434" s="6">
        <f>+Excel_519CONDOR[[#This Row],[Ptos.Total]]-Excel_519CONDOR[[#This Row],[Ptos.PO]]</f>
        <v>-0.43743689891052284</v>
      </c>
      <c r="Y1434" s="6">
        <v>31.031437</v>
      </c>
      <c r="Z1434" s="6">
        <v>31.031437</v>
      </c>
      <c r="AA1434" s="5">
        <f>+Excel_519CONDOR[[#This Row],[Ptos.Total]]-Excel_519CONDOR[[#This Row],[Ptos.Nilo]]</f>
        <v>-0.43743689891052284</v>
      </c>
      <c r="AB1434"/>
      <c r="AC1434"/>
      <c r="AD1434"/>
      <c r="AE1434"/>
      <c r="AF1434"/>
      <c r="AG1434"/>
      <c r="AH1434"/>
      <c r="AI1434"/>
    </row>
    <row r="1435" spans="1:35" x14ac:dyDescent="0.25">
      <c r="A1435" t="s">
        <v>391</v>
      </c>
      <c r="B1435" t="s">
        <v>436</v>
      </c>
      <c r="C1435" t="s">
        <v>392</v>
      </c>
      <c r="D1435" t="s">
        <v>1619</v>
      </c>
      <c r="E1435">
        <v>8463241</v>
      </c>
      <c r="F1435" t="s">
        <v>1319</v>
      </c>
      <c r="G1435" t="s">
        <v>29</v>
      </c>
      <c r="H1435" t="s">
        <v>30</v>
      </c>
      <c r="I1435" s="1"/>
      <c r="J1435" s="1">
        <v>45043</v>
      </c>
      <c r="K1435" s="11">
        <f>+Excel_519CONDOR[[#This Row],[Fx.r]]</f>
        <v>45043</v>
      </c>
      <c r="L1435" s="1">
        <v>45043</v>
      </c>
      <c r="M1435" s="1"/>
      <c r="N1435" s="1">
        <v>45055</v>
      </c>
      <c r="O1435" s="1">
        <v>45072</v>
      </c>
      <c r="P1435" s="1" t="s">
        <v>24</v>
      </c>
      <c r="Q1435" t="s">
        <v>25</v>
      </c>
      <c r="R1435" t="s">
        <v>24</v>
      </c>
      <c r="S1435" t="s">
        <v>3636</v>
      </c>
      <c r="T1435" s="5">
        <v>9.8363001346588135</v>
      </c>
      <c r="U1435" s="5">
        <v>0</v>
      </c>
      <c r="V1435" s="5">
        <v>6</v>
      </c>
      <c r="W1435" s="5">
        <v>15.836300134658813</v>
      </c>
      <c r="X1435" s="6">
        <f>+Excel_519CONDOR[[#This Row],[Ptos.Total]]-Excel_519CONDOR[[#This Row],[Ptos.PO]]</f>
        <v>-0.2265118653411875</v>
      </c>
      <c r="Y1435" s="6">
        <v>16.062812000000001</v>
      </c>
      <c r="Z1435" s="6">
        <v>16.062812000000001</v>
      </c>
      <c r="AA1435" s="5">
        <f>+Excel_519CONDOR[[#This Row],[Ptos.Total]]-Excel_519CONDOR[[#This Row],[Ptos.Nilo]]</f>
        <v>-0.2265118653411875</v>
      </c>
      <c r="AB1435"/>
      <c r="AC1435"/>
      <c r="AD1435"/>
      <c r="AE1435"/>
      <c r="AF1435"/>
      <c r="AG1435"/>
      <c r="AH1435"/>
      <c r="AI1435"/>
    </row>
    <row r="1436" spans="1:35" x14ac:dyDescent="0.25">
      <c r="A1436" t="s">
        <v>391</v>
      </c>
      <c r="B1436" t="s">
        <v>436</v>
      </c>
      <c r="C1436" t="s">
        <v>392</v>
      </c>
      <c r="D1436" t="s">
        <v>1620</v>
      </c>
      <c r="E1436">
        <v>8462856</v>
      </c>
      <c r="F1436" t="s">
        <v>1588</v>
      </c>
      <c r="G1436" t="s">
        <v>29</v>
      </c>
      <c r="H1436" t="s">
        <v>30</v>
      </c>
      <c r="I1436" s="1"/>
      <c r="J1436" s="1">
        <v>45043</v>
      </c>
      <c r="K1436" s="11">
        <f>+Excel_519CONDOR[[#This Row],[Fx.r]]</f>
        <v>45043</v>
      </c>
      <c r="L1436" s="1">
        <v>45043</v>
      </c>
      <c r="M1436" s="1"/>
      <c r="N1436" s="1">
        <v>45054</v>
      </c>
      <c r="O1436" s="1">
        <v>45075</v>
      </c>
      <c r="P1436" s="1" t="s">
        <v>24</v>
      </c>
      <c r="Q1436" t="s">
        <v>25</v>
      </c>
      <c r="R1436" t="s">
        <v>24</v>
      </c>
      <c r="S1436" t="s">
        <v>3635</v>
      </c>
      <c r="T1436" s="5">
        <v>17.771100044250488</v>
      </c>
      <c r="U1436" s="5">
        <v>0</v>
      </c>
      <c r="V1436" s="5">
        <v>6</v>
      </c>
      <c r="W1436" s="5">
        <v>23.771100044250488</v>
      </c>
      <c r="X1436" s="6">
        <f>+Excel_519CONDOR[[#This Row],[Ptos.Total]]-Excel_519CONDOR[[#This Row],[Ptos.PO]]</f>
        <v>-0.95009095574950919</v>
      </c>
      <c r="Y1436" s="6">
        <v>24.721190999999997</v>
      </c>
      <c r="Z1436" s="6">
        <v>24.721190999999997</v>
      </c>
      <c r="AA1436" s="5">
        <f>+Excel_519CONDOR[[#This Row],[Ptos.Total]]-Excel_519CONDOR[[#This Row],[Ptos.Nilo]]</f>
        <v>-0.95009095574950919</v>
      </c>
      <c r="AB1436"/>
      <c r="AC1436"/>
      <c r="AD1436"/>
      <c r="AE1436"/>
      <c r="AF1436"/>
      <c r="AG1436"/>
      <c r="AH1436"/>
      <c r="AI1436"/>
    </row>
    <row r="1437" spans="1:35" x14ac:dyDescent="0.25">
      <c r="A1437" t="s">
        <v>391</v>
      </c>
      <c r="B1437" t="s">
        <v>79</v>
      </c>
      <c r="C1437" t="s">
        <v>392</v>
      </c>
      <c r="D1437" t="s">
        <v>1621</v>
      </c>
      <c r="E1437">
        <v>2071451</v>
      </c>
      <c r="F1437" t="s">
        <v>28</v>
      </c>
      <c r="G1437" t="s">
        <v>29</v>
      </c>
      <c r="H1437" t="s">
        <v>30</v>
      </c>
      <c r="I1437" s="1">
        <v>45042</v>
      </c>
      <c r="J1437" s="1">
        <v>45084</v>
      </c>
      <c r="K1437" s="11">
        <f>+Excel_519CONDOR[[#This Row],[Fx.r]]</f>
        <v>45084</v>
      </c>
      <c r="L1437" s="1">
        <v>45218</v>
      </c>
      <c r="M1437" s="1"/>
      <c r="N1437" s="1">
        <v>46008</v>
      </c>
      <c r="O1437" s="1">
        <v>46010</v>
      </c>
      <c r="P1437" s="1" t="s">
        <v>24</v>
      </c>
      <c r="Q1437" t="s">
        <v>24</v>
      </c>
      <c r="R1437" t="s">
        <v>25</v>
      </c>
      <c r="S1437" t="s">
        <v>3631</v>
      </c>
      <c r="T1437" s="5">
        <v>1031.4545800000001</v>
      </c>
      <c r="U1437" s="5">
        <v>0</v>
      </c>
      <c r="V1437" s="5">
        <v>89.343083000000007</v>
      </c>
      <c r="W1437" s="5">
        <v>1120.7976630000001</v>
      </c>
      <c r="X1437" s="6">
        <f>+Excel_519CONDOR[[#This Row],[Ptos.Total]]-Excel_519CONDOR[[#This Row],[Ptos.PO]]</f>
        <v>-859.90174499999989</v>
      </c>
      <c r="Y1437" s="6">
        <v>1980.6994079999999</v>
      </c>
      <c r="Z1437" s="6">
        <v>1980.6994080000002</v>
      </c>
      <c r="AA1437" s="5">
        <f>+Excel_519CONDOR[[#This Row],[Ptos.Total]]-Excel_519CONDOR[[#This Row],[Ptos.Nilo]]</f>
        <v>-859.90174500000012</v>
      </c>
      <c r="AB1437"/>
      <c r="AC1437"/>
      <c r="AD1437"/>
      <c r="AE1437"/>
      <c r="AF1437"/>
      <c r="AG1437"/>
      <c r="AH1437"/>
      <c r="AI1437"/>
    </row>
    <row r="1438" spans="1:35" x14ac:dyDescent="0.25">
      <c r="A1438" t="s">
        <v>391</v>
      </c>
      <c r="B1438" t="s">
        <v>79</v>
      </c>
      <c r="C1438" t="s">
        <v>392</v>
      </c>
      <c r="D1438" t="s">
        <v>1622</v>
      </c>
      <c r="E1438">
        <v>2071985</v>
      </c>
      <c r="F1438" t="s">
        <v>28</v>
      </c>
      <c r="G1438" t="s">
        <v>29</v>
      </c>
      <c r="H1438" t="s">
        <v>30</v>
      </c>
      <c r="I1438" s="1">
        <v>45042</v>
      </c>
      <c r="J1438" s="1">
        <v>45196</v>
      </c>
      <c r="K1438" s="11">
        <f>+Excel_519CONDOR[[#This Row],[Fx.r]]</f>
        <v>45196</v>
      </c>
      <c r="L1438" s="1">
        <v>45670</v>
      </c>
      <c r="M1438" s="1"/>
      <c r="N1438" s="1">
        <v>45985</v>
      </c>
      <c r="O1438" s="1">
        <v>46014</v>
      </c>
      <c r="P1438" s="1" t="s">
        <v>24</v>
      </c>
      <c r="Q1438" t="s">
        <v>24</v>
      </c>
      <c r="R1438" t="s">
        <v>25</v>
      </c>
      <c r="S1438" t="s">
        <v>3637</v>
      </c>
      <c r="T1438" s="5">
        <v>3685.4114000000009</v>
      </c>
      <c r="U1438" s="5">
        <v>0</v>
      </c>
      <c r="V1438" s="5">
        <v>291.843661</v>
      </c>
      <c r="W1438" s="5">
        <v>3977.2550610000008</v>
      </c>
      <c r="X1438" s="6">
        <f>+Excel_519CONDOR[[#This Row],[Ptos.Total]]-Excel_519CONDOR[[#This Row],[Ptos.PO]]</f>
        <v>418.35432200000105</v>
      </c>
      <c r="Y1438" s="6">
        <v>3558.9007389999997</v>
      </c>
      <c r="Z1438" s="6">
        <v>3935.1767389999986</v>
      </c>
      <c r="AA1438" s="5">
        <f>+Excel_519CONDOR[[#This Row],[Ptos.Total]]-Excel_519CONDOR[[#This Row],[Ptos.Nilo]]</f>
        <v>42.078322000002117</v>
      </c>
      <c r="AB1438"/>
      <c r="AC1438"/>
      <c r="AD1438"/>
      <c r="AE1438"/>
      <c r="AF1438"/>
      <c r="AG1438"/>
      <c r="AH1438"/>
      <c r="AI1438"/>
    </row>
    <row r="1439" spans="1:35" x14ac:dyDescent="0.25">
      <c r="A1439" t="s">
        <v>391</v>
      </c>
      <c r="B1439" t="s">
        <v>79</v>
      </c>
      <c r="C1439" t="s">
        <v>392</v>
      </c>
      <c r="D1439" t="s">
        <v>1623</v>
      </c>
      <c r="E1439">
        <v>2089375</v>
      </c>
      <c r="F1439" t="s">
        <v>121</v>
      </c>
      <c r="G1439" t="s">
        <v>22</v>
      </c>
      <c r="H1439" t="s">
        <v>23</v>
      </c>
      <c r="I1439" s="1">
        <v>45040</v>
      </c>
      <c r="J1439" s="1">
        <v>45063</v>
      </c>
      <c r="K1439" s="11">
        <f>+Excel_519CONDOR[[#This Row],[Fx.r]]</f>
        <v>45063</v>
      </c>
      <c r="L1439" s="1">
        <v>45068</v>
      </c>
      <c r="M1439" s="1"/>
      <c r="N1439" s="1">
        <v>45147</v>
      </c>
      <c r="O1439" s="1">
        <v>45181</v>
      </c>
      <c r="P1439" s="1" t="s">
        <v>24</v>
      </c>
      <c r="Q1439" t="s">
        <v>24</v>
      </c>
      <c r="R1439" t="s">
        <v>25</v>
      </c>
      <c r="S1439" t="s">
        <v>3646</v>
      </c>
      <c r="T1439" s="5">
        <v>323.30000415071845</v>
      </c>
      <c r="U1439" s="5">
        <v>4.7099998593330383</v>
      </c>
      <c r="V1439" s="5">
        <v>36.85570017272903</v>
      </c>
      <c r="W1439" s="5">
        <v>364.86570418278052</v>
      </c>
      <c r="X1439" s="6">
        <f>+Excel_519CONDOR[[#This Row],[Ptos.Total]]-Excel_519CONDOR[[#This Row],[Ptos.PO]]</f>
        <v>-62.516852397219509</v>
      </c>
      <c r="Y1439" s="6">
        <v>427.38255658000003</v>
      </c>
      <c r="Z1439" s="6">
        <v>427.38254800000004</v>
      </c>
      <c r="AA1439" s="5">
        <f>+Excel_519CONDOR[[#This Row],[Ptos.Total]]-Excel_519CONDOR[[#This Row],[Ptos.Nilo]]</f>
        <v>-62.516843817219524</v>
      </c>
      <c r="AB1439"/>
      <c r="AC1439"/>
      <c r="AD1439"/>
      <c r="AE1439"/>
      <c r="AF1439"/>
      <c r="AG1439"/>
      <c r="AH1439"/>
      <c r="AI1439"/>
    </row>
    <row r="1440" spans="1:35" x14ac:dyDescent="0.25">
      <c r="A1440" t="s">
        <v>391</v>
      </c>
      <c r="B1440" t="s">
        <v>79</v>
      </c>
      <c r="C1440" t="s">
        <v>392</v>
      </c>
      <c r="D1440" t="s">
        <v>1624</v>
      </c>
      <c r="E1440">
        <v>2089376</v>
      </c>
      <c r="F1440" t="s">
        <v>1477</v>
      </c>
      <c r="G1440" t="s">
        <v>22</v>
      </c>
      <c r="H1440" t="s">
        <v>23</v>
      </c>
      <c r="I1440" s="1">
        <v>45040</v>
      </c>
      <c r="J1440" s="1">
        <v>45064</v>
      </c>
      <c r="K1440" s="11">
        <f>+Excel_519CONDOR[[#This Row],[Fx.r]]</f>
        <v>45064</v>
      </c>
      <c r="L1440" s="1">
        <v>45112</v>
      </c>
      <c r="M1440" s="1"/>
      <c r="N1440" s="1">
        <v>45205</v>
      </c>
      <c r="O1440" s="1">
        <v>45219</v>
      </c>
      <c r="P1440" s="1" t="s">
        <v>24</v>
      </c>
      <c r="Q1440" t="s">
        <v>24</v>
      </c>
      <c r="R1440" t="s">
        <v>25</v>
      </c>
      <c r="S1440" t="s">
        <v>3635</v>
      </c>
      <c r="T1440" s="5">
        <v>353.45000302046537</v>
      </c>
      <c r="U1440" s="5">
        <v>60.84999805688858</v>
      </c>
      <c r="V1440" s="5">
        <v>38.964800467383839</v>
      </c>
      <c r="W1440" s="5">
        <v>453.26480154473779</v>
      </c>
      <c r="X1440" s="6">
        <f>+Excel_519CONDOR[[#This Row],[Ptos.Total]]-Excel_519CONDOR[[#This Row],[Ptos.PO]]</f>
        <v>-14.017965455262186</v>
      </c>
      <c r="Y1440" s="6">
        <v>467.28276699999998</v>
      </c>
      <c r="Z1440" s="6">
        <v>467.28276700000004</v>
      </c>
      <c r="AA1440" s="5">
        <f>+Excel_519CONDOR[[#This Row],[Ptos.Total]]-Excel_519CONDOR[[#This Row],[Ptos.Nilo]]</f>
        <v>-14.017965455262242</v>
      </c>
      <c r="AB1440"/>
      <c r="AC1440"/>
      <c r="AD1440"/>
      <c r="AE1440"/>
      <c r="AF1440"/>
      <c r="AG1440"/>
      <c r="AH1440"/>
      <c r="AI1440"/>
    </row>
    <row r="1441" spans="1:35" x14ac:dyDescent="0.25">
      <c r="A1441" t="s">
        <v>391</v>
      </c>
      <c r="B1441" t="s">
        <v>436</v>
      </c>
      <c r="C1441" t="s">
        <v>392</v>
      </c>
      <c r="D1441" t="s">
        <v>1625</v>
      </c>
      <c r="E1441">
        <v>8462861</v>
      </c>
      <c r="F1441" t="s">
        <v>1086</v>
      </c>
      <c r="G1441" t="s">
        <v>70</v>
      </c>
      <c r="H1441" t="s">
        <v>71</v>
      </c>
      <c r="I1441" s="1">
        <v>45147</v>
      </c>
      <c r="J1441" s="1">
        <v>45058</v>
      </c>
      <c r="K1441" s="11">
        <f>+Excel_519CONDOR[[#This Row],[Fx.r]]</f>
        <v>45058</v>
      </c>
      <c r="M1441" s="1"/>
      <c r="N1441" s="1">
        <v>45149</v>
      </c>
      <c r="O1441" s="1">
        <v>45160</v>
      </c>
      <c r="P1441" s="1" t="s">
        <v>24</v>
      </c>
      <c r="Q1441" t="s">
        <v>25</v>
      </c>
      <c r="R1441" t="s">
        <v>24</v>
      </c>
      <c r="S1441" t="s">
        <v>25</v>
      </c>
      <c r="T1441" s="5">
        <v>0</v>
      </c>
      <c r="U1441" s="5">
        <v>0</v>
      </c>
      <c r="V1441" s="5">
        <v>0</v>
      </c>
      <c r="W1441" s="5">
        <v>0</v>
      </c>
      <c r="X1441" s="6">
        <f>+Excel_519CONDOR[[#This Row],[Ptos.Total]]-Excel_519CONDOR[[#This Row],[Ptos.PO]]</f>
        <v>-3.5999999999999996</v>
      </c>
      <c r="Y1441" s="6">
        <v>3.5999999999999996</v>
      </c>
      <c r="Z1441" s="6">
        <v>3.5999999999999996</v>
      </c>
      <c r="AA1441" s="5">
        <f>+Excel_519CONDOR[[#This Row],[Ptos.Total]]-Excel_519CONDOR[[#This Row],[Ptos.Nilo]]</f>
        <v>-3.5999999999999996</v>
      </c>
      <c r="AB1441"/>
      <c r="AC1441"/>
      <c r="AD1441"/>
      <c r="AE1441"/>
      <c r="AF1441"/>
      <c r="AG1441"/>
      <c r="AH1441"/>
      <c r="AI1441"/>
    </row>
    <row r="1442" spans="1:35" x14ac:dyDescent="0.25">
      <c r="A1442" t="s">
        <v>391</v>
      </c>
      <c r="B1442" t="s">
        <v>436</v>
      </c>
      <c r="C1442" t="s">
        <v>392</v>
      </c>
      <c r="D1442" t="s">
        <v>1626</v>
      </c>
      <c r="E1442">
        <v>8463009</v>
      </c>
      <c r="F1442" t="s">
        <v>1557</v>
      </c>
      <c r="G1442" t="s">
        <v>70</v>
      </c>
      <c r="H1442" t="s">
        <v>71</v>
      </c>
      <c r="I1442" s="1"/>
      <c r="J1442" s="1">
        <v>45041</v>
      </c>
      <c r="K1442" s="11">
        <f>+Excel_519CONDOR[[#This Row],[Fx.r]]</f>
        <v>45041</v>
      </c>
      <c r="M1442" s="1"/>
      <c r="N1442" s="1">
        <v>45504</v>
      </c>
      <c r="O1442" s="1">
        <v>45509</v>
      </c>
      <c r="P1442" s="1" t="s">
        <v>24</v>
      </c>
      <c r="Q1442" t="s">
        <v>25</v>
      </c>
      <c r="R1442" t="s">
        <v>24</v>
      </c>
      <c r="S1442" t="s">
        <v>25</v>
      </c>
      <c r="T1442" s="5">
        <v>0</v>
      </c>
      <c r="U1442" s="5">
        <v>0</v>
      </c>
      <c r="V1442" s="5">
        <v>0</v>
      </c>
      <c r="W1442" s="5">
        <v>0</v>
      </c>
      <c r="X1442" s="6">
        <f>+Excel_519CONDOR[[#This Row],[Ptos.Total]]-Excel_519CONDOR[[#This Row],[Ptos.PO]]</f>
        <v>-3.5999999999999996</v>
      </c>
      <c r="Y1442" s="6">
        <v>3.5999999999999996</v>
      </c>
      <c r="Z1442" s="6">
        <v>3.5999999999999996</v>
      </c>
      <c r="AA1442" s="5">
        <f>+Excel_519CONDOR[[#This Row],[Ptos.Total]]-Excel_519CONDOR[[#This Row],[Ptos.Nilo]]</f>
        <v>-3.5999999999999996</v>
      </c>
      <c r="AB1442"/>
      <c r="AC1442"/>
      <c r="AD1442"/>
      <c r="AE1442"/>
      <c r="AF1442"/>
      <c r="AG1442"/>
      <c r="AH1442"/>
      <c r="AI1442"/>
    </row>
    <row r="1443" spans="1:35" x14ac:dyDescent="0.25">
      <c r="A1443" t="s">
        <v>391</v>
      </c>
      <c r="B1443" t="s">
        <v>436</v>
      </c>
      <c r="C1443" t="s">
        <v>392</v>
      </c>
      <c r="D1443" t="s">
        <v>1627</v>
      </c>
      <c r="E1443">
        <v>8463198</v>
      </c>
      <c r="F1443" t="s">
        <v>1557</v>
      </c>
      <c r="G1443" t="s">
        <v>70</v>
      </c>
      <c r="H1443" t="s">
        <v>71</v>
      </c>
      <c r="I1443" s="1"/>
      <c r="J1443" s="1">
        <v>45043</v>
      </c>
      <c r="K1443" s="11">
        <f>+Excel_519CONDOR[[#This Row],[Fx.r]]</f>
        <v>45043</v>
      </c>
      <c r="M1443" s="1"/>
      <c r="N1443" s="1">
        <v>45504</v>
      </c>
      <c r="O1443" s="1">
        <v>45516</v>
      </c>
      <c r="P1443" s="1" t="s">
        <v>24</v>
      </c>
      <c r="Q1443" t="s">
        <v>25</v>
      </c>
      <c r="R1443" t="s">
        <v>24</v>
      </c>
      <c r="S1443" t="s">
        <v>25</v>
      </c>
      <c r="T1443" s="5">
        <v>0</v>
      </c>
      <c r="U1443" s="5">
        <v>0</v>
      </c>
      <c r="V1443" s="5">
        <v>0</v>
      </c>
      <c r="W1443" s="5">
        <v>0</v>
      </c>
      <c r="X1443" s="6">
        <f>+Excel_519CONDOR[[#This Row],[Ptos.Total]]-Excel_519CONDOR[[#This Row],[Ptos.PO]]</f>
        <v>-6</v>
      </c>
      <c r="Y1443" s="6">
        <v>6</v>
      </c>
      <c r="Z1443" s="6">
        <v>3.5999999999999996</v>
      </c>
      <c r="AA1443" s="5">
        <f>+Excel_519CONDOR[[#This Row],[Ptos.Total]]-Excel_519CONDOR[[#This Row],[Ptos.Nilo]]</f>
        <v>-3.5999999999999996</v>
      </c>
      <c r="AB1443"/>
      <c r="AC1443"/>
      <c r="AD1443"/>
      <c r="AE1443"/>
      <c r="AF1443"/>
      <c r="AG1443"/>
      <c r="AH1443"/>
      <c r="AI1443"/>
    </row>
    <row r="1444" spans="1:35" x14ac:dyDescent="0.25">
      <c r="A1444" t="s">
        <v>391</v>
      </c>
      <c r="B1444" t="s">
        <v>436</v>
      </c>
      <c r="C1444" t="s">
        <v>392</v>
      </c>
      <c r="D1444" t="s">
        <v>1628</v>
      </c>
      <c r="E1444">
        <v>8464430</v>
      </c>
      <c r="F1444" t="s">
        <v>512</v>
      </c>
      <c r="G1444" t="s">
        <v>22</v>
      </c>
      <c r="H1444" t="s">
        <v>23</v>
      </c>
      <c r="I1444" s="1"/>
      <c r="J1444" s="1">
        <v>45044</v>
      </c>
      <c r="K1444" s="11">
        <f>+Excel_519CONDOR[[#This Row],[Fx.r]]</f>
        <v>45044</v>
      </c>
      <c r="L1444" s="1">
        <v>45128</v>
      </c>
      <c r="M1444" s="1"/>
      <c r="N1444" s="1">
        <v>45131</v>
      </c>
      <c r="O1444" s="1">
        <v>45167</v>
      </c>
      <c r="P1444" s="1" t="s">
        <v>24</v>
      </c>
      <c r="Q1444" t="s">
        <v>25</v>
      </c>
      <c r="R1444" t="s">
        <v>24</v>
      </c>
      <c r="S1444" t="s">
        <v>3639</v>
      </c>
      <c r="T1444" s="5">
        <v>78.160000324249268</v>
      </c>
      <c r="U1444" s="5">
        <v>0</v>
      </c>
      <c r="V1444" s="5">
        <v>6</v>
      </c>
      <c r="W1444" s="5">
        <v>84.160000324249268</v>
      </c>
      <c r="X1444" s="6">
        <f>+Excel_519CONDOR[[#This Row],[Ptos.Total]]-Excel_519CONDOR[[#This Row],[Ptos.PO]]</f>
        <v>-3.4450906757507198</v>
      </c>
      <c r="Y1444" s="6">
        <v>87.605090999999987</v>
      </c>
      <c r="Z1444" s="6">
        <v>87.605090999999987</v>
      </c>
      <c r="AA1444" s="5">
        <f>+Excel_519CONDOR[[#This Row],[Ptos.Total]]-Excel_519CONDOR[[#This Row],[Ptos.Nilo]]</f>
        <v>-3.4450906757507198</v>
      </c>
      <c r="AB1444"/>
      <c r="AC1444"/>
      <c r="AD1444"/>
      <c r="AE1444"/>
      <c r="AF1444"/>
      <c r="AG1444"/>
      <c r="AH1444"/>
      <c r="AI1444"/>
    </row>
    <row r="1445" spans="1:35" x14ac:dyDescent="0.25">
      <c r="A1445" t="s">
        <v>391</v>
      </c>
      <c r="B1445" t="s">
        <v>436</v>
      </c>
      <c r="C1445" t="s">
        <v>392</v>
      </c>
      <c r="D1445" t="s">
        <v>1629</v>
      </c>
      <c r="E1445">
        <v>8464440</v>
      </c>
      <c r="F1445" t="s">
        <v>1287</v>
      </c>
      <c r="G1445" t="s">
        <v>70</v>
      </c>
      <c r="H1445" t="s">
        <v>71</v>
      </c>
      <c r="I1445" s="1">
        <v>45412</v>
      </c>
      <c r="J1445" s="1">
        <v>45044</v>
      </c>
      <c r="K1445" s="11">
        <f>+Excel_519CONDOR[[#This Row],[Fx.r]]</f>
        <v>45044</v>
      </c>
      <c r="M1445" s="1"/>
      <c r="N1445" s="1">
        <v>45412</v>
      </c>
      <c r="O1445" s="1">
        <v>45503</v>
      </c>
      <c r="P1445" s="1" t="s">
        <v>24</v>
      </c>
      <c r="Q1445" t="s">
        <v>25</v>
      </c>
      <c r="R1445" t="s">
        <v>24</v>
      </c>
      <c r="S1445" t="s">
        <v>25</v>
      </c>
      <c r="T1445" s="5">
        <v>0</v>
      </c>
      <c r="U1445" s="5">
        <v>0</v>
      </c>
      <c r="V1445" s="5">
        <v>0</v>
      </c>
      <c r="W1445" s="5">
        <v>0</v>
      </c>
      <c r="X1445" s="6">
        <f>+Excel_519CONDOR[[#This Row],[Ptos.Total]]-Excel_519CONDOR[[#This Row],[Ptos.PO]]</f>
        <v>-3.5999999999999996</v>
      </c>
      <c r="Y1445" s="6">
        <v>3.5999999999999996</v>
      </c>
      <c r="Z1445" s="6">
        <v>3.5999999999999996</v>
      </c>
      <c r="AA1445" s="5">
        <f>+Excel_519CONDOR[[#This Row],[Ptos.Total]]-Excel_519CONDOR[[#This Row],[Ptos.Nilo]]</f>
        <v>-3.5999999999999996</v>
      </c>
      <c r="AB1445"/>
      <c r="AC1445"/>
      <c r="AD1445"/>
      <c r="AE1445"/>
      <c r="AF1445"/>
      <c r="AG1445"/>
      <c r="AH1445"/>
      <c r="AI1445"/>
    </row>
    <row r="1446" spans="1:35" x14ac:dyDescent="0.25">
      <c r="A1446" t="s">
        <v>391</v>
      </c>
      <c r="B1446" t="s">
        <v>436</v>
      </c>
      <c r="C1446" t="s">
        <v>392</v>
      </c>
      <c r="D1446" t="s">
        <v>1630</v>
      </c>
      <c r="E1446">
        <v>8465034</v>
      </c>
      <c r="F1446" t="s">
        <v>1287</v>
      </c>
      <c r="G1446" t="s">
        <v>70</v>
      </c>
      <c r="H1446" t="s">
        <v>71</v>
      </c>
      <c r="I1446" s="1">
        <v>45225</v>
      </c>
      <c r="J1446" s="1">
        <v>45044</v>
      </c>
      <c r="K1446" s="11">
        <f>+Excel_519CONDOR[[#This Row],[Fx.r]]</f>
        <v>45044</v>
      </c>
      <c r="M1446" s="1"/>
      <c r="N1446" s="1">
        <v>45406</v>
      </c>
      <c r="O1446" s="1">
        <v>45407</v>
      </c>
      <c r="P1446" s="1" t="s">
        <v>24</v>
      </c>
      <c r="Q1446" t="s">
        <v>25</v>
      </c>
      <c r="R1446" t="s">
        <v>24</v>
      </c>
      <c r="S1446" t="s">
        <v>25</v>
      </c>
      <c r="T1446" s="5">
        <v>0</v>
      </c>
      <c r="U1446" s="5">
        <v>0</v>
      </c>
      <c r="V1446" s="5">
        <v>0</v>
      </c>
      <c r="W1446" s="5">
        <v>0</v>
      </c>
      <c r="X1446" s="6">
        <f>+Excel_519CONDOR[[#This Row],[Ptos.Total]]-Excel_519CONDOR[[#This Row],[Ptos.PO]]</f>
        <v>-3.5999999999999996</v>
      </c>
      <c r="Y1446" s="6">
        <v>3.5999999999999996</v>
      </c>
      <c r="Z1446" s="6">
        <v>7.1999999999999993</v>
      </c>
      <c r="AA1446" s="5">
        <f>+Excel_519CONDOR[[#This Row],[Ptos.Total]]-Excel_519CONDOR[[#This Row],[Ptos.Nilo]]</f>
        <v>-7.1999999999999993</v>
      </c>
      <c r="AB1446"/>
      <c r="AC1446"/>
      <c r="AD1446"/>
      <c r="AE1446"/>
      <c r="AF1446"/>
      <c r="AG1446"/>
      <c r="AH1446"/>
      <c r="AI1446"/>
    </row>
    <row r="1447" spans="1:35" x14ac:dyDescent="0.25">
      <c r="A1447" t="s">
        <v>391</v>
      </c>
      <c r="B1447" t="s">
        <v>436</v>
      </c>
      <c r="C1447" t="s">
        <v>392</v>
      </c>
      <c r="D1447" t="s">
        <v>1631</v>
      </c>
      <c r="E1447">
        <v>8465076</v>
      </c>
      <c r="F1447" t="s">
        <v>1557</v>
      </c>
      <c r="G1447" t="s">
        <v>70</v>
      </c>
      <c r="H1447" t="s">
        <v>71</v>
      </c>
      <c r="I1447" s="1"/>
      <c r="J1447" s="1">
        <v>45044</v>
      </c>
      <c r="K1447" s="11">
        <f>+Excel_519CONDOR[[#This Row],[Fx.r]]</f>
        <v>45044</v>
      </c>
      <c r="M1447" s="1"/>
      <c r="N1447" s="1">
        <v>45504</v>
      </c>
      <c r="O1447" s="1">
        <v>45523</v>
      </c>
      <c r="P1447" s="1" t="s">
        <v>24</v>
      </c>
      <c r="Q1447" t="s">
        <v>25</v>
      </c>
      <c r="R1447" t="s">
        <v>24</v>
      </c>
      <c r="S1447" t="s">
        <v>25</v>
      </c>
      <c r="T1447" s="5">
        <v>0</v>
      </c>
      <c r="U1447" s="5">
        <v>0</v>
      </c>
      <c r="V1447" s="5">
        <v>0</v>
      </c>
      <c r="W1447" s="5">
        <v>0</v>
      </c>
      <c r="X1447" s="6">
        <f>+Excel_519CONDOR[[#This Row],[Ptos.Total]]-Excel_519CONDOR[[#This Row],[Ptos.PO]]</f>
        <v>-6</v>
      </c>
      <c r="Y1447" s="6">
        <v>6</v>
      </c>
      <c r="Z1447" s="6">
        <v>3.5999999999999996</v>
      </c>
      <c r="AA1447" s="5">
        <f>+Excel_519CONDOR[[#This Row],[Ptos.Total]]-Excel_519CONDOR[[#This Row],[Ptos.Nilo]]</f>
        <v>-3.5999999999999996</v>
      </c>
      <c r="AB1447"/>
      <c r="AC1447"/>
      <c r="AD1447"/>
      <c r="AE1447"/>
      <c r="AF1447"/>
      <c r="AG1447"/>
      <c r="AH1447"/>
      <c r="AI1447"/>
    </row>
    <row r="1448" spans="1:35" x14ac:dyDescent="0.25">
      <c r="A1448" t="s">
        <v>391</v>
      </c>
      <c r="B1448" t="s">
        <v>436</v>
      </c>
      <c r="C1448" t="s">
        <v>392</v>
      </c>
      <c r="D1448" t="s">
        <v>1632</v>
      </c>
      <c r="E1448">
        <v>8465663</v>
      </c>
      <c r="F1448" t="s">
        <v>1588</v>
      </c>
      <c r="G1448" t="s">
        <v>29</v>
      </c>
      <c r="H1448" t="s">
        <v>30</v>
      </c>
      <c r="I1448" s="1"/>
      <c r="J1448" s="1">
        <v>45051</v>
      </c>
      <c r="K1448" s="11">
        <f>+Excel_519CONDOR[[#This Row],[Fx.r]]</f>
        <v>45051</v>
      </c>
      <c r="L1448" s="1">
        <v>45051</v>
      </c>
      <c r="M1448" s="1"/>
      <c r="N1448" s="1">
        <v>45061</v>
      </c>
      <c r="O1448" s="1">
        <v>45083</v>
      </c>
      <c r="P1448" s="1" t="s">
        <v>24</v>
      </c>
      <c r="Q1448" t="s">
        <v>25</v>
      </c>
      <c r="R1448" t="s">
        <v>24</v>
      </c>
      <c r="S1448" t="s">
        <v>3646</v>
      </c>
      <c r="T1448" s="5">
        <v>7.91510009765625</v>
      </c>
      <c r="U1448" s="5">
        <v>0</v>
      </c>
      <c r="V1448" s="5">
        <v>6</v>
      </c>
      <c r="W1448" s="5">
        <v>13.91510009765625</v>
      </c>
      <c r="X1448" s="6">
        <f>+Excel_519CONDOR[[#This Row],[Ptos.Total]]-Excel_519CONDOR[[#This Row],[Ptos.PO]]</f>
        <v>-1.874550902343751</v>
      </c>
      <c r="Y1448" s="6">
        <v>15.789651000000001</v>
      </c>
      <c r="Z1448" s="6">
        <v>15.789650999999999</v>
      </c>
      <c r="AA1448" s="5">
        <f>+Excel_519CONDOR[[#This Row],[Ptos.Total]]-Excel_519CONDOR[[#This Row],[Ptos.Nilo]]</f>
        <v>-1.8745509023437492</v>
      </c>
      <c r="AB1448"/>
      <c r="AC1448"/>
      <c r="AD1448"/>
      <c r="AE1448"/>
      <c r="AF1448"/>
      <c r="AG1448"/>
      <c r="AH1448"/>
      <c r="AI1448"/>
    </row>
    <row r="1449" spans="1:35" x14ac:dyDescent="0.25">
      <c r="A1449" t="s">
        <v>391</v>
      </c>
      <c r="B1449" t="s">
        <v>436</v>
      </c>
      <c r="C1449" t="s">
        <v>392</v>
      </c>
      <c r="D1449" t="s">
        <v>1633</v>
      </c>
      <c r="E1449">
        <v>8465675</v>
      </c>
      <c r="F1449" t="s">
        <v>115</v>
      </c>
      <c r="G1449" t="s">
        <v>22</v>
      </c>
      <c r="H1449" t="s">
        <v>23</v>
      </c>
      <c r="I1449" s="1"/>
      <c r="J1449" s="1">
        <v>45051</v>
      </c>
      <c r="K1449" s="11">
        <f>+Excel_519CONDOR[[#This Row],[Fx.r]]</f>
        <v>45051</v>
      </c>
      <c r="L1449" s="1">
        <v>45135</v>
      </c>
      <c r="M1449" s="1"/>
      <c r="N1449" s="1">
        <v>45135</v>
      </c>
      <c r="O1449" s="1">
        <v>45162</v>
      </c>
      <c r="P1449" s="1" t="s">
        <v>24</v>
      </c>
      <c r="Q1449" t="s">
        <v>25</v>
      </c>
      <c r="R1449" t="s">
        <v>24</v>
      </c>
      <c r="S1449" t="s">
        <v>3646</v>
      </c>
      <c r="T1449" s="5">
        <v>40.438900291919708</v>
      </c>
      <c r="U1449" s="5">
        <v>0</v>
      </c>
      <c r="V1449" s="5">
        <v>6</v>
      </c>
      <c r="W1449" s="5">
        <v>46.438900291919708</v>
      </c>
      <c r="X1449" s="6">
        <f>+Excel_519CONDOR[[#This Row],[Ptos.Total]]-Excel_519CONDOR[[#This Row],[Ptos.PO]]</f>
        <v>-1.8398797080802964</v>
      </c>
      <c r="Y1449" s="6">
        <v>48.278780000000005</v>
      </c>
      <c r="Z1449" s="6">
        <v>48.278780000000005</v>
      </c>
      <c r="AA1449" s="5">
        <f>+Excel_519CONDOR[[#This Row],[Ptos.Total]]-Excel_519CONDOR[[#This Row],[Ptos.Nilo]]</f>
        <v>-1.8398797080802964</v>
      </c>
      <c r="AB1449"/>
      <c r="AC1449"/>
      <c r="AD1449"/>
      <c r="AE1449"/>
      <c r="AF1449"/>
      <c r="AG1449"/>
      <c r="AH1449"/>
      <c r="AI1449"/>
    </row>
    <row r="1450" spans="1:35" x14ac:dyDescent="0.25">
      <c r="A1450" t="s">
        <v>391</v>
      </c>
      <c r="B1450" t="s">
        <v>436</v>
      </c>
      <c r="C1450" t="s">
        <v>392</v>
      </c>
      <c r="D1450" t="s">
        <v>1634</v>
      </c>
      <c r="E1450">
        <v>8465671</v>
      </c>
      <c r="F1450" t="s">
        <v>1319</v>
      </c>
      <c r="G1450" t="s">
        <v>29</v>
      </c>
      <c r="H1450" t="s">
        <v>30</v>
      </c>
      <c r="I1450" s="1"/>
      <c r="J1450" s="1">
        <v>45051</v>
      </c>
      <c r="K1450" s="11">
        <f>+Excel_519CONDOR[[#This Row],[Fx.r]]</f>
        <v>45051</v>
      </c>
      <c r="L1450" s="1">
        <v>45051</v>
      </c>
      <c r="M1450" s="1"/>
      <c r="N1450" s="1">
        <v>45062</v>
      </c>
      <c r="O1450" s="1">
        <v>45083</v>
      </c>
      <c r="P1450" s="1" t="s">
        <v>24</v>
      </c>
      <c r="Q1450" t="s">
        <v>25</v>
      </c>
      <c r="R1450" t="s">
        <v>24</v>
      </c>
      <c r="S1450" t="s">
        <v>3643</v>
      </c>
      <c r="T1450" s="5">
        <v>28.627600461244583</v>
      </c>
      <c r="U1450" s="5">
        <v>0</v>
      </c>
      <c r="V1450" s="5">
        <v>6</v>
      </c>
      <c r="W1450" s="5">
        <v>34.627600461244583</v>
      </c>
      <c r="X1450" s="6">
        <f>+Excel_519CONDOR[[#This Row],[Ptos.Total]]-Excel_519CONDOR[[#This Row],[Ptos.PO]]</f>
        <v>-5.8156405387554173</v>
      </c>
      <c r="Y1450" s="6">
        <v>40.443241</v>
      </c>
      <c r="Z1450" s="6">
        <v>40.443241</v>
      </c>
      <c r="AA1450" s="5">
        <f>+Excel_519CONDOR[[#This Row],[Ptos.Total]]-Excel_519CONDOR[[#This Row],[Ptos.Nilo]]</f>
        <v>-5.8156405387554173</v>
      </c>
      <c r="AB1450"/>
      <c r="AC1450"/>
      <c r="AD1450"/>
      <c r="AE1450"/>
      <c r="AF1450"/>
      <c r="AG1450"/>
      <c r="AH1450"/>
      <c r="AI1450"/>
    </row>
    <row r="1451" spans="1:35" x14ac:dyDescent="0.25">
      <c r="A1451" t="s">
        <v>391</v>
      </c>
      <c r="B1451" t="s">
        <v>79</v>
      </c>
      <c r="C1451" t="s">
        <v>392</v>
      </c>
      <c r="D1451" t="s">
        <v>1635</v>
      </c>
      <c r="E1451">
        <v>2016066</v>
      </c>
      <c r="F1451" t="s">
        <v>121</v>
      </c>
      <c r="G1451" t="s">
        <v>22</v>
      </c>
      <c r="H1451" t="s">
        <v>23</v>
      </c>
      <c r="I1451" s="1">
        <v>44782</v>
      </c>
      <c r="J1451" s="1">
        <v>44831</v>
      </c>
      <c r="K1451" s="11">
        <f>+Excel_519CONDOR[[#This Row],[Fx.r]]</f>
        <v>44831</v>
      </c>
      <c r="L1451" s="1">
        <v>45460</v>
      </c>
      <c r="M1451" s="1"/>
      <c r="N1451" s="1">
        <v>45534</v>
      </c>
      <c r="O1451" s="1">
        <v>45548</v>
      </c>
      <c r="P1451" s="1" t="s">
        <v>24</v>
      </c>
      <c r="Q1451" t="s">
        <v>24</v>
      </c>
      <c r="R1451" t="s">
        <v>25</v>
      </c>
      <c r="S1451" t="s">
        <v>3635</v>
      </c>
      <c r="T1451" s="5">
        <v>183.7400009855628</v>
      </c>
      <c r="U1451" s="5">
        <v>43.269998729228973</v>
      </c>
      <c r="V1451" s="5">
        <v>25.157000256098797</v>
      </c>
      <c r="W1451" s="5">
        <v>252.16699997089057</v>
      </c>
      <c r="X1451" s="6">
        <f>+Excel_519CONDOR[[#This Row],[Ptos.Total]]-Excel_519CONDOR[[#This Row],[Ptos.PO]]</f>
        <v>-69.507802029109428</v>
      </c>
      <c r="Y1451" s="6">
        <v>321.674802</v>
      </c>
      <c r="Z1451" s="6">
        <v>321.674802</v>
      </c>
      <c r="AA1451" s="5">
        <f>+Excel_519CONDOR[[#This Row],[Ptos.Total]]-Excel_519CONDOR[[#This Row],[Ptos.Nilo]]</f>
        <v>-69.507802029109428</v>
      </c>
      <c r="AB1451"/>
      <c r="AC1451"/>
      <c r="AD1451"/>
      <c r="AE1451"/>
      <c r="AF1451"/>
      <c r="AG1451"/>
      <c r="AH1451"/>
      <c r="AI1451"/>
    </row>
    <row r="1452" spans="1:35" x14ac:dyDescent="0.25">
      <c r="A1452" t="s">
        <v>391</v>
      </c>
      <c r="B1452" t="s">
        <v>79</v>
      </c>
      <c r="C1452" t="s">
        <v>392</v>
      </c>
      <c r="D1452" t="s">
        <v>1636</v>
      </c>
      <c r="E1452">
        <v>2052729</v>
      </c>
      <c r="F1452" t="s">
        <v>121</v>
      </c>
      <c r="G1452" t="s">
        <v>22</v>
      </c>
      <c r="H1452" t="s">
        <v>23</v>
      </c>
      <c r="I1452" s="1">
        <v>45077</v>
      </c>
      <c r="J1452" s="1">
        <v>45049</v>
      </c>
      <c r="K1452" s="11">
        <f>+Excel_519CONDOR[[#This Row],[Fx.r]]</f>
        <v>45049</v>
      </c>
      <c r="L1452" s="1">
        <v>45205</v>
      </c>
      <c r="M1452" s="1"/>
      <c r="N1452" s="1">
        <v>45504</v>
      </c>
      <c r="O1452" s="1">
        <v>45510</v>
      </c>
      <c r="P1452" s="1" t="s">
        <v>24</v>
      </c>
      <c r="Q1452" t="s">
        <v>24</v>
      </c>
      <c r="R1452" t="s">
        <v>25</v>
      </c>
      <c r="S1452" t="s">
        <v>3641</v>
      </c>
      <c r="T1452" s="5">
        <v>577.71000062674284</v>
      </c>
      <c r="U1452" s="5">
        <v>0</v>
      </c>
      <c r="V1452" s="5">
        <v>49.559700821495767</v>
      </c>
      <c r="W1452" s="5">
        <v>627.26970144823861</v>
      </c>
      <c r="X1452" s="6">
        <f>+Excel_519CONDOR[[#This Row],[Ptos.Total]]-Excel_519CONDOR[[#This Row],[Ptos.PO]]</f>
        <v>-585.62863855176158</v>
      </c>
      <c r="Y1452" s="6">
        <v>1212.8983400000002</v>
      </c>
      <c r="Z1452" s="6">
        <v>1212.8983400000002</v>
      </c>
      <c r="AA1452" s="5">
        <f>+Excel_519CONDOR[[#This Row],[Ptos.Total]]-Excel_519CONDOR[[#This Row],[Ptos.Nilo]]</f>
        <v>-585.62863855176158</v>
      </c>
      <c r="AB1452"/>
      <c r="AC1452"/>
      <c r="AD1452"/>
      <c r="AE1452"/>
      <c r="AF1452"/>
      <c r="AG1452"/>
      <c r="AH1452"/>
      <c r="AI1452"/>
    </row>
    <row r="1453" spans="1:35" x14ac:dyDescent="0.25">
      <c r="A1453" t="s">
        <v>391</v>
      </c>
      <c r="B1453" t="s">
        <v>79</v>
      </c>
      <c r="C1453" t="s">
        <v>392</v>
      </c>
      <c r="D1453" t="s">
        <v>1637</v>
      </c>
      <c r="E1453">
        <v>2052734</v>
      </c>
      <c r="F1453" t="s">
        <v>60</v>
      </c>
      <c r="G1453" t="s">
        <v>22</v>
      </c>
      <c r="H1453" t="s">
        <v>23</v>
      </c>
      <c r="I1453" s="1">
        <v>45077</v>
      </c>
      <c r="J1453" s="1">
        <v>45049</v>
      </c>
      <c r="K1453" s="11">
        <f>+Excel_519CONDOR[[#This Row],[Fx.r]]</f>
        <v>45049</v>
      </c>
      <c r="L1453" s="1">
        <v>45468</v>
      </c>
      <c r="M1453" s="1"/>
      <c r="N1453" s="1">
        <v>45589</v>
      </c>
      <c r="O1453" s="1">
        <v>45614</v>
      </c>
      <c r="P1453" s="1" t="s">
        <v>24</v>
      </c>
      <c r="Q1453" t="s">
        <v>24</v>
      </c>
      <c r="R1453" t="s">
        <v>25</v>
      </c>
      <c r="S1453" t="s">
        <v>3641</v>
      </c>
      <c r="T1453" s="5">
        <v>282.82000037282705</v>
      </c>
      <c r="U1453" s="5">
        <v>0</v>
      </c>
      <c r="V1453" s="5">
        <v>28.979000597916524</v>
      </c>
      <c r="W1453" s="5">
        <v>311.79900097074358</v>
      </c>
      <c r="X1453" s="6">
        <f>+Excel_519CONDOR[[#This Row],[Ptos.Total]]-Excel_519CONDOR[[#This Row],[Ptos.PO]]</f>
        <v>-152.1513620292564</v>
      </c>
      <c r="Y1453" s="6">
        <v>463.95036299999998</v>
      </c>
      <c r="Z1453" s="6">
        <v>463.95036299999992</v>
      </c>
      <c r="AA1453" s="5">
        <f>+Excel_519CONDOR[[#This Row],[Ptos.Total]]-Excel_519CONDOR[[#This Row],[Ptos.Nilo]]</f>
        <v>-152.15136202925635</v>
      </c>
      <c r="AB1453"/>
      <c r="AC1453"/>
      <c r="AD1453"/>
      <c r="AE1453"/>
      <c r="AF1453"/>
      <c r="AG1453"/>
      <c r="AH1453"/>
      <c r="AI1453"/>
    </row>
    <row r="1454" spans="1:35" x14ac:dyDescent="0.25">
      <c r="A1454" t="s">
        <v>391</v>
      </c>
      <c r="B1454" t="s">
        <v>436</v>
      </c>
      <c r="C1454" t="s">
        <v>392</v>
      </c>
      <c r="D1454" t="s">
        <v>1638</v>
      </c>
      <c r="E1454">
        <v>8465224</v>
      </c>
      <c r="F1454" t="s">
        <v>1124</v>
      </c>
      <c r="G1454" t="s">
        <v>70</v>
      </c>
      <c r="H1454" t="s">
        <v>71</v>
      </c>
      <c r="I1454" s="1">
        <v>45239</v>
      </c>
      <c r="J1454" s="1">
        <v>45048</v>
      </c>
      <c r="K1454" s="11">
        <f>+Excel_519CONDOR[[#This Row],[Fx.r]]</f>
        <v>45048</v>
      </c>
      <c r="M1454" s="1"/>
      <c r="N1454" s="1">
        <v>45366</v>
      </c>
      <c r="O1454" s="1">
        <v>45370</v>
      </c>
      <c r="P1454" s="1" t="s">
        <v>24</v>
      </c>
      <c r="Q1454" t="s">
        <v>25</v>
      </c>
      <c r="R1454" t="s">
        <v>24</v>
      </c>
      <c r="S1454" t="s">
        <v>25</v>
      </c>
      <c r="T1454" s="5">
        <v>0</v>
      </c>
      <c r="U1454" s="5">
        <v>0</v>
      </c>
      <c r="V1454" s="5">
        <v>0</v>
      </c>
      <c r="W1454" s="5">
        <v>0</v>
      </c>
      <c r="X1454" s="6">
        <f>+Excel_519CONDOR[[#This Row],[Ptos.Total]]-Excel_519CONDOR[[#This Row],[Ptos.PO]]</f>
        <v>-3.5999999999999996</v>
      </c>
      <c r="Y1454" s="6">
        <v>3.5999999999999996</v>
      </c>
      <c r="Z1454" s="6">
        <v>7.1999999999999993</v>
      </c>
      <c r="AA1454" s="5">
        <f>+Excel_519CONDOR[[#This Row],[Ptos.Total]]-Excel_519CONDOR[[#This Row],[Ptos.Nilo]]</f>
        <v>-7.1999999999999993</v>
      </c>
      <c r="AB1454"/>
      <c r="AC1454"/>
      <c r="AD1454"/>
      <c r="AE1454"/>
      <c r="AF1454"/>
      <c r="AG1454"/>
      <c r="AH1454"/>
      <c r="AI1454"/>
    </row>
    <row r="1455" spans="1:35" x14ac:dyDescent="0.25">
      <c r="A1455" t="s">
        <v>391</v>
      </c>
      <c r="B1455" t="s">
        <v>436</v>
      </c>
      <c r="C1455" t="s">
        <v>392</v>
      </c>
      <c r="D1455" t="s">
        <v>1639</v>
      </c>
      <c r="E1455">
        <v>8465809</v>
      </c>
      <c r="F1455" t="s">
        <v>1319</v>
      </c>
      <c r="G1455" t="s">
        <v>29</v>
      </c>
      <c r="H1455" t="s">
        <v>30</v>
      </c>
      <c r="I1455" s="1"/>
      <c r="J1455" s="1">
        <v>45050</v>
      </c>
      <c r="K1455" s="11">
        <f>+Excel_519CONDOR[[#This Row],[Fx.r]]</f>
        <v>45050</v>
      </c>
      <c r="L1455" s="1">
        <v>45181</v>
      </c>
      <c r="M1455" s="1"/>
      <c r="N1455" s="1">
        <v>45181</v>
      </c>
      <c r="O1455" s="1">
        <v>45189</v>
      </c>
      <c r="P1455" s="1" t="s">
        <v>24</v>
      </c>
      <c r="Q1455" t="s">
        <v>25</v>
      </c>
      <c r="R1455" t="s">
        <v>24</v>
      </c>
      <c r="S1455" t="s">
        <v>3635</v>
      </c>
      <c r="T1455" s="5">
        <v>25.108900308609009</v>
      </c>
      <c r="U1455" s="5">
        <v>0</v>
      </c>
      <c r="V1455" s="5">
        <v>6</v>
      </c>
      <c r="W1455" s="5">
        <v>31.108900308609009</v>
      </c>
      <c r="X1455" s="6">
        <f>+Excel_519CONDOR[[#This Row],[Ptos.Total]]-Excel_519CONDOR[[#This Row],[Ptos.PO]]</f>
        <v>-4.9179356913909871</v>
      </c>
      <c r="Y1455" s="6">
        <v>36.026835999999996</v>
      </c>
      <c r="Z1455" s="6">
        <v>36.026836000000003</v>
      </c>
      <c r="AA1455" s="5">
        <f>+Excel_519CONDOR[[#This Row],[Ptos.Total]]-Excel_519CONDOR[[#This Row],[Ptos.Nilo]]</f>
        <v>-4.9179356913909942</v>
      </c>
      <c r="AB1455"/>
      <c r="AC1455"/>
      <c r="AD1455"/>
      <c r="AE1455"/>
      <c r="AF1455"/>
      <c r="AG1455"/>
      <c r="AH1455"/>
      <c r="AI1455"/>
    </row>
    <row r="1456" spans="1:35" x14ac:dyDescent="0.25">
      <c r="A1456" t="s">
        <v>391</v>
      </c>
      <c r="B1456" t="s">
        <v>436</v>
      </c>
      <c r="C1456" t="s">
        <v>392</v>
      </c>
      <c r="D1456" t="s">
        <v>1640</v>
      </c>
      <c r="E1456">
        <v>8466337</v>
      </c>
      <c r="F1456" t="s">
        <v>115</v>
      </c>
      <c r="G1456" t="s">
        <v>22</v>
      </c>
      <c r="H1456" t="s">
        <v>23</v>
      </c>
      <c r="I1456" s="1"/>
      <c r="J1456" s="1">
        <v>45050</v>
      </c>
      <c r="K1456" s="11">
        <f>+Excel_519CONDOR[[#This Row],[Fx.r]]</f>
        <v>45050</v>
      </c>
      <c r="L1456" s="1">
        <v>45155</v>
      </c>
      <c r="M1456" s="1"/>
      <c r="N1456" s="1">
        <v>45155</v>
      </c>
      <c r="O1456" s="1">
        <v>45175</v>
      </c>
      <c r="P1456" s="1" t="s">
        <v>24</v>
      </c>
      <c r="Q1456" t="s">
        <v>25</v>
      </c>
      <c r="R1456" t="s">
        <v>24</v>
      </c>
      <c r="S1456" t="s">
        <v>3631</v>
      </c>
      <c r="T1456" s="5">
        <v>25.108900308609009</v>
      </c>
      <c r="U1456" s="5">
        <v>0</v>
      </c>
      <c r="V1456" s="5">
        <v>6</v>
      </c>
      <c r="W1456" s="5">
        <v>31.108900308609009</v>
      </c>
      <c r="X1456" s="6">
        <f>+Excel_519CONDOR[[#This Row],[Ptos.Total]]-Excel_519CONDOR[[#This Row],[Ptos.PO]]</f>
        <v>7.3006793086090092</v>
      </c>
      <c r="Y1456" s="6">
        <v>23.808221</v>
      </c>
      <c r="Z1456" s="6">
        <v>23.808221</v>
      </c>
      <c r="AA1456" s="5">
        <f>+Excel_519CONDOR[[#This Row],[Ptos.Total]]-Excel_519CONDOR[[#This Row],[Ptos.Nilo]]</f>
        <v>7.3006793086090092</v>
      </c>
      <c r="AB1456"/>
      <c r="AC1456"/>
      <c r="AD1456"/>
      <c r="AE1456"/>
      <c r="AF1456"/>
      <c r="AG1456"/>
      <c r="AH1456"/>
      <c r="AI1456"/>
    </row>
    <row r="1457" spans="1:35" x14ac:dyDescent="0.25">
      <c r="A1457" t="s">
        <v>391</v>
      </c>
      <c r="B1457" t="s">
        <v>436</v>
      </c>
      <c r="C1457" t="s">
        <v>392</v>
      </c>
      <c r="D1457" t="s">
        <v>1641</v>
      </c>
      <c r="E1457">
        <v>8466711</v>
      </c>
      <c r="F1457" t="s">
        <v>1319</v>
      </c>
      <c r="G1457" t="s">
        <v>29</v>
      </c>
      <c r="H1457" t="s">
        <v>30</v>
      </c>
      <c r="I1457" s="1"/>
      <c r="J1457" s="1">
        <v>45051</v>
      </c>
      <c r="K1457" s="11">
        <f>+Excel_519CONDOR[[#This Row],[Fx.r]]</f>
        <v>45051</v>
      </c>
      <c r="L1457" s="1">
        <v>45166</v>
      </c>
      <c r="M1457" s="1"/>
      <c r="N1457" s="1">
        <v>45166</v>
      </c>
      <c r="O1457" s="1">
        <v>45184</v>
      </c>
      <c r="P1457" s="1" t="s">
        <v>24</v>
      </c>
      <c r="Q1457" t="s">
        <v>25</v>
      </c>
      <c r="R1457" t="s">
        <v>24</v>
      </c>
      <c r="S1457" t="s">
        <v>3631</v>
      </c>
      <c r="T1457" s="5">
        <v>52.939200401306152</v>
      </c>
      <c r="U1457" s="5">
        <v>0</v>
      </c>
      <c r="V1457" s="5">
        <v>6</v>
      </c>
      <c r="W1457" s="5">
        <v>58.939200401306152</v>
      </c>
      <c r="X1457" s="6">
        <f>+Excel_519CONDOR[[#This Row],[Ptos.Total]]-Excel_519CONDOR[[#This Row],[Ptos.PO]]</f>
        <v>-0.84284159869385178</v>
      </c>
      <c r="Y1457" s="6">
        <v>59.782042000000004</v>
      </c>
      <c r="Z1457" s="6">
        <v>59.782042000000004</v>
      </c>
      <c r="AA1457" s="5">
        <f>+Excel_519CONDOR[[#This Row],[Ptos.Total]]-Excel_519CONDOR[[#This Row],[Ptos.Nilo]]</f>
        <v>-0.84284159869385178</v>
      </c>
      <c r="AB1457"/>
      <c r="AC1457"/>
      <c r="AD1457"/>
      <c r="AE1457"/>
      <c r="AF1457"/>
      <c r="AG1457"/>
      <c r="AH1457"/>
      <c r="AI1457"/>
    </row>
    <row r="1458" spans="1:35" x14ac:dyDescent="0.25">
      <c r="A1458" t="s">
        <v>391</v>
      </c>
      <c r="B1458" t="s">
        <v>436</v>
      </c>
      <c r="C1458" t="s">
        <v>392</v>
      </c>
      <c r="D1458" t="s">
        <v>1642</v>
      </c>
      <c r="E1458">
        <v>8466970</v>
      </c>
      <c r="F1458" t="s">
        <v>1557</v>
      </c>
      <c r="G1458" t="s">
        <v>70</v>
      </c>
      <c r="H1458" t="s">
        <v>71</v>
      </c>
      <c r="I1458" s="1"/>
      <c r="J1458" s="1">
        <v>45051</v>
      </c>
      <c r="K1458" s="11">
        <f>+Excel_519CONDOR[[#This Row],[Fx.r]]</f>
        <v>45051</v>
      </c>
      <c r="M1458" s="1"/>
      <c r="N1458" s="1">
        <v>45504</v>
      </c>
      <c r="O1458" s="1">
        <v>45523</v>
      </c>
      <c r="P1458" s="1" t="s">
        <v>24</v>
      </c>
      <c r="Q1458" t="s">
        <v>25</v>
      </c>
      <c r="R1458" t="s">
        <v>24</v>
      </c>
      <c r="S1458" t="s">
        <v>25</v>
      </c>
      <c r="T1458" s="5">
        <v>0</v>
      </c>
      <c r="U1458" s="5">
        <v>0</v>
      </c>
      <c r="V1458" s="5">
        <v>0</v>
      </c>
      <c r="W1458" s="5">
        <v>0</v>
      </c>
      <c r="X1458" s="6">
        <f>+Excel_519CONDOR[[#This Row],[Ptos.Total]]-Excel_519CONDOR[[#This Row],[Ptos.PO]]</f>
        <v>-6</v>
      </c>
      <c r="Y1458" s="6">
        <v>6</v>
      </c>
      <c r="Z1458" s="6">
        <v>3.5999999999999996</v>
      </c>
      <c r="AA1458" s="5">
        <f>+Excel_519CONDOR[[#This Row],[Ptos.Total]]-Excel_519CONDOR[[#This Row],[Ptos.Nilo]]</f>
        <v>-3.5999999999999996</v>
      </c>
      <c r="AB1458"/>
      <c r="AC1458"/>
      <c r="AD1458"/>
      <c r="AE1458"/>
      <c r="AF1458"/>
      <c r="AG1458"/>
      <c r="AH1458"/>
      <c r="AI1458"/>
    </row>
    <row r="1459" spans="1:35" x14ac:dyDescent="0.25">
      <c r="A1459" t="s">
        <v>391</v>
      </c>
      <c r="B1459" t="s">
        <v>79</v>
      </c>
      <c r="C1459" t="s">
        <v>392</v>
      </c>
      <c r="D1459" t="s">
        <v>1643</v>
      </c>
      <c r="E1459">
        <v>8363128</v>
      </c>
      <c r="F1459" t="s">
        <v>1644</v>
      </c>
      <c r="G1459" t="s">
        <v>22</v>
      </c>
      <c r="H1459" t="s">
        <v>23</v>
      </c>
      <c r="I1459" s="1">
        <v>45059</v>
      </c>
      <c r="J1459" s="1">
        <v>45070</v>
      </c>
      <c r="K1459" s="11">
        <f>+Excel_519CONDOR[[#This Row],[Fx.r]]</f>
        <v>45070</v>
      </c>
      <c r="L1459" s="1">
        <v>45083</v>
      </c>
      <c r="M1459" s="1"/>
      <c r="N1459" s="1">
        <v>45687</v>
      </c>
      <c r="O1459" s="1">
        <v>45716</v>
      </c>
      <c r="P1459" s="1" t="s">
        <v>24</v>
      </c>
      <c r="Q1459" t="s">
        <v>24</v>
      </c>
      <c r="R1459" t="s">
        <v>25</v>
      </c>
      <c r="S1459" t="s">
        <v>3637</v>
      </c>
      <c r="T1459" s="5">
        <v>444.1634039953351</v>
      </c>
      <c r="U1459" s="5">
        <v>0</v>
      </c>
      <c r="V1459" s="5">
        <v>43.62237528655433</v>
      </c>
      <c r="W1459" s="5">
        <v>487.7857792818894</v>
      </c>
      <c r="X1459" s="6">
        <f>+Excel_519CONDOR[[#This Row],[Ptos.Total]]-Excel_519CONDOR[[#This Row],[Ptos.PO]]</f>
        <v>-133.26948671811078</v>
      </c>
      <c r="Y1459" s="6">
        <v>621.05526600000019</v>
      </c>
      <c r="Z1459" s="6">
        <v>621.05526599999996</v>
      </c>
      <c r="AA1459" s="5">
        <f>+Excel_519CONDOR[[#This Row],[Ptos.Total]]-Excel_519CONDOR[[#This Row],[Ptos.Nilo]]</f>
        <v>-133.26948671811056</v>
      </c>
      <c r="AB1459"/>
      <c r="AC1459"/>
      <c r="AD1459"/>
      <c r="AE1459"/>
      <c r="AF1459"/>
      <c r="AG1459"/>
      <c r="AH1459"/>
      <c r="AI1459"/>
    </row>
    <row r="1460" spans="1:35" x14ac:dyDescent="0.25">
      <c r="A1460" t="s">
        <v>391</v>
      </c>
      <c r="B1460" t="s">
        <v>436</v>
      </c>
      <c r="C1460" t="s">
        <v>392</v>
      </c>
      <c r="D1460" t="s">
        <v>1645</v>
      </c>
      <c r="E1460">
        <v>8468688</v>
      </c>
      <c r="F1460" t="s">
        <v>115</v>
      </c>
      <c r="G1460" t="s">
        <v>22</v>
      </c>
      <c r="H1460" t="s">
        <v>23</v>
      </c>
      <c r="I1460" s="1"/>
      <c r="J1460" s="1">
        <v>45055</v>
      </c>
      <c r="K1460" s="11">
        <f>+Excel_519CONDOR[[#This Row],[Fx.r]]</f>
        <v>45055</v>
      </c>
      <c r="L1460" s="1">
        <v>45278</v>
      </c>
      <c r="M1460" s="1"/>
      <c r="N1460" s="1">
        <v>45369</v>
      </c>
      <c r="O1460" s="1">
        <v>45398</v>
      </c>
      <c r="P1460" s="1" t="s">
        <v>24</v>
      </c>
      <c r="Q1460" t="s">
        <v>25</v>
      </c>
      <c r="R1460" t="s">
        <v>24</v>
      </c>
      <c r="S1460" t="s">
        <v>3639</v>
      </c>
      <c r="T1460" s="5">
        <v>105.50049999976159</v>
      </c>
      <c r="U1460" s="5">
        <v>0</v>
      </c>
      <c r="V1460" s="5">
        <v>6</v>
      </c>
      <c r="W1460" s="5">
        <v>111.50049999976159</v>
      </c>
      <c r="X1460" s="6">
        <f>+Excel_519CONDOR[[#This Row],[Ptos.Total]]-Excel_519CONDOR[[#This Row],[Ptos.PO]]</f>
        <v>-21.431558000238425</v>
      </c>
      <c r="Y1460" s="6">
        <v>132.93205800000001</v>
      </c>
      <c r="Z1460" s="6">
        <v>132.93205800000001</v>
      </c>
      <c r="AA1460" s="5">
        <f>+Excel_519CONDOR[[#This Row],[Ptos.Total]]-Excel_519CONDOR[[#This Row],[Ptos.Nilo]]</f>
        <v>-21.431558000238425</v>
      </c>
      <c r="AB1460"/>
      <c r="AC1460"/>
      <c r="AD1460"/>
      <c r="AE1460"/>
      <c r="AF1460"/>
      <c r="AG1460"/>
      <c r="AH1460"/>
      <c r="AI1460"/>
    </row>
    <row r="1461" spans="1:35" x14ac:dyDescent="0.25">
      <c r="A1461" t="s">
        <v>391</v>
      </c>
      <c r="B1461" t="s">
        <v>436</v>
      </c>
      <c r="C1461" t="s">
        <v>392</v>
      </c>
      <c r="D1461" t="s">
        <v>1646</v>
      </c>
      <c r="E1461">
        <v>8470261</v>
      </c>
      <c r="F1461" t="s">
        <v>1124</v>
      </c>
      <c r="G1461" t="s">
        <v>70</v>
      </c>
      <c r="H1461" t="s">
        <v>71</v>
      </c>
      <c r="I1461" s="1">
        <v>45372</v>
      </c>
      <c r="J1461" s="1">
        <v>45055</v>
      </c>
      <c r="K1461" s="11">
        <f>+Excel_519CONDOR[[#This Row],[Fx.r]]</f>
        <v>45055</v>
      </c>
      <c r="M1461" s="1"/>
      <c r="N1461" s="1">
        <v>45372</v>
      </c>
      <c r="O1461" s="1">
        <v>45383</v>
      </c>
      <c r="P1461" s="1" t="s">
        <v>24</v>
      </c>
      <c r="Q1461" t="s">
        <v>25</v>
      </c>
      <c r="R1461" t="s">
        <v>24</v>
      </c>
      <c r="S1461" t="s">
        <v>3684</v>
      </c>
      <c r="T1461" s="5">
        <v>6.7700002193450928</v>
      </c>
      <c r="U1461" s="5">
        <v>0</v>
      </c>
      <c r="V1461" s="5">
        <v>6</v>
      </c>
      <c r="W1461" s="5">
        <v>12.770000219345093</v>
      </c>
      <c r="X1461" s="6">
        <f>+Excel_519CONDOR[[#This Row],[Ptos.Total]]-Excel_519CONDOR[[#This Row],[Ptos.PO]]</f>
        <v>9.1700002193450931</v>
      </c>
      <c r="Y1461" s="6">
        <v>3.5999999999999996</v>
      </c>
      <c r="Z1461" s="6">
        <v>7.1999999999999993</v>
      </c>
      <c r="AA1461" s="5">
        <f>+Excel_519CONDOR[[#This Row],[Ptos.Total]]-Excel_519CONDOR[[#This Row],[Ptos.Nilo]]</f>
        <v>5.5700002193450935</v>
      </c>
      <c r="AB1461"/>
      <c r="AC1461"/>
      <c r="AD1461"/>
      <c r="AE1461"/>
      <c r="AF1461"/>
      <c r="AG1461"/>
      <c r="AH1461"/>
      <c r="AI1461"/>
    </row>
    <row r="1462" spans="1:35" x14ac:dyDescent="0.25">
      <c r="A1462" t="s">
        <v>391</v>
      </c>
      <c r="B1462" t="s">
        <v>436</v>
      </c>
      <c r="C1462" t="s">
        <v>392</v>
      </c>
      <c r="D1462" t="s">
        <v>1647</v>
      </c>
      <c r="E1462">
        <v>8474704</v>
      </c>
      <c r="F1462" t="s">
        <v>115</v>
      </c>
      <c r="G1462" t="s">
        <v>22</v>
      </c>
      <c r="H1462" t="s">
        <v>23</v>
      </c>
      <c r="I1462" s="1"/>
      <c r="J1462" s="1">
        <v>45057</v>
      </c>
      <c r="K1462" s="11">
        <f>+Excel_519CONDOR[[#This Row],[Fx.r]]</f>
        <v>45057</v>
      </c>
      <c r="L1462" s="1">
        <v>45076</v>
      </c>
      <c r="M1462" s="1"/>
      <c r="N1462" s="1">
        <v>45077</v>
      </c>
      <c r="O1462" s="1">
        <v>45110</v>
      </c>
      <c r="P1462" s="1" t="s">
        <v>24</v>
      </c>
      <c r="Q1462" t="s">
        <v>25</v>
      </c>
      <c r="R1462" t="s">
        <v>24</v>
      </c>
      <c r="S1462" t="s">
        <v>3637</v>
      </c>
      <c r="T1462" s="5">
        <v>39.866600275039673</v>
      </c>
      <c r="U1462" s="5">
        <v>0</v>
      </c>
      <c r="V1462" s="5">
        <v>6</v>
      </c>
      <c r="W1462" s="5">
        <v>45.866600275039673</v>
      </c>
      <c r="X1462" s="6">
        <f>+Excel_519CONDOR[[#This Row],[Ptos.Total]]-Excel_519CONDOR[[#This Row],[Ptos.PO]]</f>
        <v>1.5755192750396674</v>
      </c>
      <c r="Y1462" s="6">
        <v>44.291081000000005</v>
      </c>
      <c r="Z1462" s="6">
        <v>44.291081000000005</v>
      </c>
      <c r="AA1462" s="5">
        <f>+Excel_519CONDOR[[#This Row],[Ptos.Total]]-Excel_519CONDOR[[#This Row],[Ptos.Nilo]]</f>
        <v>1.5755192750396674</v>
      </c>
      <c r="AB1462"/>
      <c r="AC1462"/>
      <c r="AD1462"/>
      <c r="AE1462"/>
      <c r="AF1462"/>
      <c r="AG1462"/>
      <c r="AH1462"/>
      <c r="AI1462"/>
    </row>
    <row r="1463" spans="1:35" x14ac:dyDescent="0.25">
      <c r="A1463" t="s">
        <v>391</v>
      </c>
      <c r="B1463" t="s">
        <v>436</v>
      </c>
      <c r="C1463" t="s">
        <v>392</v>
      </c>
      <c r="D1463" t="s">
        <v>1648</v>
      </c>
      <c r="E1463">
        <v>8470421</v>
      </c>
      <c r="F1463" t="s">
        <v>115</v>
      </c>
      <c r="G1463" t="s">
        <v>22</v>
      </c>
      <c r="H1463" t="s">
        <v>23</v>
      </c>
      <c r="I1463" s="1"/>
      <c r="J1463" s="1">
        <v>45058</v>
      </c>
      <c r="K1463" s="11">
        <f>+Excel_519CONDOR[[#This Row],[Fx.r]]</f>
        <v>45058</v>
      </c>
      <c r="L1463" s="1">
        <v>45058</v>
      </c>
      <c r="M1463" s="1"/>
      <c r="N1463" s="1">
        <v>45072</v>
      </c>
      <c r="O1463" s="1">
        <v>45091</v>
      </c>
      <c r="P1463" s="1" t="s">
        <v>24</v>
      </c>
      <c r="Q1463" t="s">
        <v>25</v>
      </c>
      <c r="R1463" t="s">
        <v>24</v>
      </c>
      <c r="S1463" t="s">
        <v>3636</v>
      </c>
      <c r="T1463" s="5">
        <v>22.89040008187294</v>
      </c>
      <c r="U1463" s="5">
        <v>0</v>
      </c>
      <c r="V1463" s="5">
        <v>6</v>
      </c>
      <c r="W1463" s="5">
        <v>28.89040008187294</v>
      </c>
      <c r="X1463" s="6">
        <f>+Excel_519CONDOR[[#This Row],[Ptos.Total]]-Excel_519CONDOR[[#This Row],[Ptos.PO]]</f>
        <v>-4.7141589181270618</v>
      </c>
      <c r="Y1463" s="6">
        <v>33.604559000000002</v>
      </c>
      <c r="Z1463" s="6">
        <v>33.604559000000002</v>
      </c>
      <c r="AA1463" s="5">
        <f>+Excel_519CONDOR[[#This Row],[Ptos.Total]]-Excel_519CONDOR[[#This Row],[Ptos.Nilo]]</f>
        <v>-4.7141589181270618</v>
      </c>
      <c r="AB1463"/>
      <c r="AC1463"/>
      <c r="AD1463"/>
      <c r="AE1463"/>
      <c r="AF1463"/>
      <c r="AG1463"/>
      <c r="AH1463"/>
      <c r="AI1463"/>
    </row>
    <row r="1464" spans="1:35" x14ac:dyDescent="0.25">
      <c r="A1464" t="s">
        <v>391</v>
      </c>
      <c r="B1464" t="s">
        <v>436</v>
      </c>
      <c r="C1464" t="s">
        <v>392</v>
      </c>
      <c r="D1464" t="s">
        <v>1649</v>
      </c>
      <c r="E1464">
        <v>8473664</v>
      </c>
      <c r="F1464" t="s">
        <v>1588</v>
      </c>
      <c r="G1464" t="s">
        <v>29</v>
      </c>
      <c r="H1464" t="s">
        <v>30</v>
      </c>
      <c r="I1464" s="1"/>
      <c r="J1464" s="1">
        <v>45062</v>
      </c>
      <c r="K1464" s="11">
        <f>+Excel_519CONDOR[[#This Row],[Fx.r]]</f>
        <v>45062</v>
      </c>
      <c r="L1464" s="1">
        <v>45062</v>
      </c>
      <c r="M1464" s="1"/>
      <c r="N1464" s="1">
        <v>45071</v>
      </c>
      <c r="O1464" s="1">
        <v>45084</v>
      </c>
      <c r="P1464" s="1" t="s">
        <v>24</v>
      </c>
      <c r="Q1464" t="s">
        <v>25</v>
      </c>
      <c r="R1464" t="s">
        <v>24</v>
      </c>
      <c r="S1464" t="s">
        <v>3646</v>
      </c>
      <c r="T1464" s="5">
        <v>48.925200432538986</v>
      </c>
      <c r="U1464" s="5">
        <v>0</v>
      </c>
      <c r="V1464" s="5">
        <v>6</v>
      </c>
      <c r="W1464" s="5">
        <v>54.925200432538986</v>
      </c>
      <c r="X1464" s="6">
        <f>+Excel_519CONDOR[[#This Row],[Ptos.Total]]-Excel_519CONDOR[[#This Row],[Ptos.PO]]</f>
        <v>13.074082432538994</v>
      </c>
      <c r="Y1464" s="6">
        <v>41.851117999999992</v>
      </c>
      <c r="Z1464" s="6">
        <v>41.851118</v>
      </c>
      <c r="AA1464" s="5">
        <f>+Excel_519CONDOR[[#This Row],[Ptos.Total]]-Excel_519CONDOR[[#This Row],[Ptos.Nilo]]</f>
        <v>13.074082432538987</v>
      </c>
      <c r="AB1464"/>
      <c r="AC1464"/>
      <c r="AD1464"/>
      <c r="AE1464"/>
      <c r="AF1464"/>
      <c r="AG1464"/>
      <c r="AH1464"/>
      <c r="AI1464"/>
    </row>
    <row r="1465" spans="1:35" x14ac:dyDescent="0.25">
      <c r="A1465" t="s">
        <v>391</v>
      </c>
      <c r="B1465" t="s">
        <v>436</v>
      </c>
      <c r="C1465" t="s">
        <v>392</v>
      </c>
      <c r="D1465" t="s">
        <v>1650</v>
      </c>
      <c r="E1465">
        <v>8468845</v>
      </c>
      <c r="F1465" t="s">
        <v>1557</v>
      </c>
      <c r="G1465" t="s">
        <v>70</v>
      </c>
      <c r="H1465" t="s">
        <v>71</v>
      </c>
      <c r="I1465" s="1"/>
      <c r="J1465" s="1">
        <v>45056</v>
      </c>
      <c r="K1465" s="11">
        <f>+Excel_519CONDOR[[#This Row],[Fx.r]]</f>
        <v>45056</v>
      </c>
      <c r="M1465" s="1"/>
      <c r="N1465" s="1">
        <v>45504</v>
      </c>
      <c r="O1465" s="1">
        <v>45523</v>
      </c>
      <c r="P1465" s="1" t="s">
        <v>24</v>
      </c>
      <c r="Q1465" t="s">
        <v>25</v>
      </c>
      <c r="R1465" t="s">
        <v>24</v>
      </c>
      <c r="S1465" t="s">
        <v>25</v>
      </c>
      <c r="T1465" s="5">
        <v>0</v>
      </c>
      <c r="U1465" s="5">
        <v>0</v>
      </c>
      <c r="V1465" s="5">
        <v>0</v>
      </c>
      <c r="W1465" s="5">
        <v>0</v>
      </c>
      <c r="X1465" s="6">
        <f>+Excel_519CONDOR[[#This Row],[Ptos.Total]]-Excel_519CONDOR[[#This Row],[Ptos.PO]]</f>
        <v>-3.5999999999999996</v>
      </c>
      <c r="Y1465" s="6">
        <v>3.5999999999999996</v>
      </c>
      <c r="Z1465" s="6">
        <v>3.5999999999999996</v>
      </c>
      <c r="AA1465" s="5">
        <f>+Excel_519CONDOR[[#This Row],[Ptos.Total]]-Excel_519CONDOR[[#This Row],[Ptos.Nilo]]</f>
        <v>-3.5999999999999996</v>
      </c>
      <c r="AB1465"/>
      <c r="AC1465"/>
      <c r="AD1465"/>
      <c r="AE1465"/>
      <c r="AF1465"/>
      <c r="AG1465"/>
      <c r="AH1465"/>
      <c r="AI1465"/>
    </row>
    <row r="1466" spans="1:35" x14ac:dyDescent="0.25">
      <c r="A1466" t="s">
        <v>391</v>
      </c>
      <c r="B1466" t="s">
        <v>436</v>
      </c>
      <c r="C1466" t="s">
        <v>392</v>
      </c>
      <c r="D1466" t="s">
        <v>1651</v>
      </c>
      <c r="E1466">
        <v>8473670</v>
      </c>
      <c r="F1466" t="s">
        <v>1124</v>
      </c>
      <c r="G1466" t="s">
        <v>70</v>
      </c>
      <c r="H1466" t="s">
        <v>71</v>
      </c>
      <c r="I1466" s="1">
        <v>45372</v>
      </c>
      <c r="J1466" s="1">
        <v>45056</v>
      </c>
      <c r="K1466" s="11">
        <f>+Excel_519CONDOR[[#This Row],[Fx.r]]</f>
        <v>45056</v>
      </c>
      <c r="M1466" s="1"/>
      <c r="N1466" s="1">
        <v>45372</v>
      </c>
      <c r="O1466" s="1">
        <v>45383</v>
      </c>
      <c r="P1466" s="1" t="s">
        <v>24</v>
      </c>
      <c r="Q1466" t="s">
        <v>25</v>
      </c>
      <c r="R1466" t="s">
        <v>24</v>
      </c>
      <c r="S1466" t="s">
        <v>3635</v>
      </c>
      <c r="T1466" s="5">
        <v>28.669600248336792</v>
      </c>
      <c r="U1466" s="5">
        <v>0</v>
      </c>
      <c r="V1466" s="5">
        <v>6</v>
      </c>
      <c r="W1466" s="5">
        <v>34.669600248336792</v>
      </c>
      <c r="X1466" s="6">
        <f>+Excel_519CONDOR[[#This Row],[Ptos.Total]]-Excel_519CONDOR[[#This Row],[Ptos.PO]]</f>
        <v>31.069600248336791</v>
      </c>
      <c r="Y1466" s="6">
        <v>3.5999999999999996</v>
      </c>
      <c r="Z1466" s="6">
        <v>7.1999999999999993</v>
      </c>
      <c r="AA1466" s="5">
        <f>+Excel_519CONDOR[[#This Row],[Ptos.Total]]-Excel_519CONDOR[[#This Row],[Ptos.Nilo]]</f>
        <v>27.469600248336793</v>
      </c>
      <c r="AB1466"/>
      <c r="AC1466"/>
      <c r="AD1466"/>
      <c r="AE1466"/>
      <c r="AF1466"/>
      <c r="AG1466"/>
      <c r="AH1466"/>
      <c r="AI1466"/>
    </row>
    <row r="1467" spans="1:35" x14ac:dyDescent="0.25">
      <c r="A1467" t="s">
        <v>391</v>
      </c>
      <c r="B1467" t="s">
        <v>436</v>
      </c>
      <c r="C1467" t="s">
        <v>392</v>
      </c>
      <c r="D1467" t="s">
        <v>1652</v>
      </c>
      <c r="E1467">
        <v>8478981</v>
      </c>
      <c r="F1467" t="s">
        <v>1287</v>
      </c>
      <c r="G1467" t="s">
        <v>70</v>
      </c>
      <c r="H1467" t="s">
        <v>71</v>
      </c>
      <c r="I1467" s="1">
        <v>45404</v>
      </c>
      <c r="J1467" s="1">
        <v>45065</v>
      </c>
      <c r="K1467" s="11">
        <f>+Excel_519CONDOR[[#This Row],[Fx.r]]</f>
        <v>45065</v>
      </c>
      <c r="M1467" s="1"/>
      <c r="N1467" s="1">
        <v>45406</v>
      </c>
      <c r="O1467" s="1">
        <v>45408</v>
      </c>
      <c r="P1467" s="1" t="s">
        <v>24</v>
      </c>
      <c r="Q1467" t="s">
        <v>25</v>
      </c>
      <c r="R1467" t="s">
        <v>24</v>
      </c>
      <c r="S1467" t="s">
        <v>25</v>
      </c>
      <c r="T1467" s="5">
        <v>96.117000961065287</v>
      </c>
      <c r="U1467" s="5">
        <v>0</v>
      </c>
      <c r="V1467" s="5">
        <v>6</v>
      </c>
      <c r="W1467" s="5">
        <v>102.11700096106529</v>
      </c>
      <c r="X1467" s="6">
        <f>+Excel_519CONDOR[[#This Row],[Ptos.Total]]-Excel_519CONDOR[[#This Row],[Ptos.PO]]</f>
        <v>98.517000961065293</v>
      </c>
      <c r="Y1467" s="6">
        <v>3.5999999999999996</v>
      </c>
      <c r="Z1467" s="6">
        <v>3.5999999999999996</v>
      </c>
      <c r="AA1467" s="5">
        <f>+Excel_519CONDOR[[#This Row],[Ptos.Total]]-Excel_519CONDOR[[#This Row],[Ptos.Nilo]]</f>
        <v>98.517000961065293</v>
      </c>
      <c r="AB1467"/>
      <c r="AC1467"/>
      <c r="AD1467"/>
      <c r="AE1467"/>
      <c r="AF1467"/>
      <c r="AG1467"/>
      <c r="AH1467"/>
      <c r="AI1467"/>
    </row>
    <row r="1468" spans="1:35" x14ac:dyDescent="0.25">
      <c r="A1468" t="s">
        <v>391</v>
      </c>
      <c r="B1468" t="s">
        <v>436</v>
      </c>
      <c r="C1468" t="s">
        <v>392</v>
      </c>
      <c r="D1468" t="s">
        <v>1653</v>
      </c>
      <c r="E1468">
        <v>8478865</v>
      </c>
      <c r="F1468" t="s">
        <v>858</v>
      </c>
      <c r="G1468" t="s">
        <v>70</v>
      </c>
      <c r="H1468" t="s">
        <v>71</v>
      </c>
      <c r="I1468" s="1"/>
      <c r="J1468" s="1">
        <v>45065</v>
      </c>
      <c r="K1468" s="11">
        <f>+Excel_519CONDOR[[#This Row],[Fx.r]]</f>
        <v>45065</v>
      </c>
      <c r="M1468" s="1"/>
      <c r="O1468" s="1"/>
      <c r="P1468" s="1" t="s">
        <v>24</v>
      </c>
      <c r="Q1468" t="s">
        <v>25</v>
      </c>
      <c r="R1468" t="s">
        <v>24</v>
      </c>
      <c r="S1468" t="s">
        <v>3646</v>
      </c>
      <c r="T1468" s="5">
        <v>12.277599960565567</v>
      </c>
      <c r="U1468" s="5">
        <v>0</v>
      </c>
      <c r="V1468" s="5">
        <v>6</v>
      </c>
      <c r="W1468" s="5">
        <v>18.277599960565567</v>
      </c>
      <c r="X1468" s="6">
        <f>+Excel_519CONDOR[[#This Row],[Ptos.Total]]-Excel_519CONDOR[[#This Row],[Ptos.PO]]</f>
        <v>14.677599960565567</v>
      </c>
      <c r="Y1468" s="6">
        <v>3.5999999999999996</v>
      </c>
      <c r="Z1468" s="6">
        <v>0</v>
      </c>
      <c r="AA1468" s="5">
        <f>+Excel_519CONDOR[[#This Row],[Ptos.Total]]-Excel_519CONDOR[[#This Row],[Ptos.Nilo]]</f>
        <v>18.277599960565567</v>
      </c>
      <c r="AB1468"/>
      <c r="AC1468"/>
      <c r="AD1468"/>
      <c r="AE1468"/>
      <c r="AF1468"/>
      <c r="AG1468"/>
      <c r="AH1468"/>
      <c r="AI1468"/>
    </row>
    <row r="1469" spans="1:35" x14ac:dyDescent="0.25">
      <c r="A1469" t="s">
        <v>391</v>
      </c>
      <c r="B1469" t="s">
        <v>436</v>
      </c>
      <c r="C1469" t="s">
        <v>392</v>
      </c>
      <c r="D1469" t="s">
        <v>1654</v>
      </c>
      <c r="E1469">
        <v>8478853</v>
      </c>
      <c r="F1469" t="s">
        <v>512</v>
      </c>
      <c r="G1469" t="s">
        <v>22</v>
      </c>
      <c r="H1469" t="s">
        <v>23</v>
      </c>
      <c r="I1469" s="1"/>
      <c r="J1469" s="1">
        <v>45065</v>
      </c>
      <c r="K1469" s="11">
        <f>+Excel_519CONDOR[[#This Row],[Fx.r]]</f>
        <v>45065</v>
      </c>
      <c r="L1469" s="1">
        <v>45065</v>
      </c>
      <c r="M1469" s="1"/>
      <c r="N1469" s="1">
        <v>45076</v>
      </c>
      <c r="O1469" s="1">
        <v>45104</v>
      </c>
      <c r="P1469" s="1" t="s">
        <v>24</v>
      </c>
      <c r="Q1469" t="s">
        <v>25</v>
      </c>
      <c r="R1469" t="s">
        <v>24</v>
      </c>
      <c r="S1469" t="s">
        <v>3646</v>
      </c>
      <c r="T1469" s="5">
        <v>11.591500043869019</v>
      </c>
      <c r="U1469" s="5">
        <v>0</v>
      </c>
      <c r="V1469" s="5">
        <v>6</v>
      </c>
      <c r="W1469" s="5">
        <v>17.591500043869019</v>
      </c>
      <c r="X1469" s="6">
        <f>+Excel_519CONDOR[[#This Row],[Ptos.Total]]-Excel_519CONDOR[[#This Row],[Ptos.PO]]</f>
        <v>-0.38519595613097835</v>
      </c>
      <c r="Y1469" s="6">
        <v>17.976695999999997</v>
      </c>
      <c r="Z1469" s="6">
        <v>17.976695999999997</v>
      </c>
      <c r="AA1469" s="5">
        <f>+Excel_519CONDOR[[#This Row],[Ptos.Total]]-Excel_519CONDOR[[#This Row],[Ptos.Nilo]]</f>
        <v>-0.38519595613097835</v>
      </c>
      <c r="AB1469"/>
      <c r="AC1469"/>
      <c r="AD1469"/>
      <c r="AE1469"/>
      <c r="AF1469"/>
      <c r="AG1469"/>
      <c r="AH1469"/>
      <c r="AI1469"/>
    </row>
    <row r="1470" spans="1:35" x14ac:dyDescent="0.25">
      <c r="A1470" t="s">
        <v>391</v>
      </c>
      <c r="B1470" t="s">
        <v>436</v>
      </c>
      <c r="C1470" t="s">
        <v>392</v>
      </c>
      <c r="D1470" t="s">
        <v>1655</v>
      </c>
      <c r="E1470">
        <v>8472726</v>
      </c>
      <c r="F1470" t="s">
        <v>1002</v>
      </c>
      <c r="G1470" t="s">
        <v>70</v>
      </c>
      <c r="H1470" t="s">
        <v>71</v>
      </c>
      <c r="I1470" s="1">
        <v>45104</v>
      </c>
      <c r="J1470" s="1">
        <v>45058</v>
      </c>
      <c r="K1470" s="11">
        <f>+Excel_519CONDOR[[#This Row],[Fx.r]]</f>
        <v>45058</v>
      </c>
      <c r="L1470" s="1">
        <v>45183</v>
      </c>
      <c r="M1470" s="1"/>
      <c r="N1470" s="1">
        <v>45183</v>
      </c>
      <c r="O1470" s="1">
        <v>45187</v>
      </c>
      <c r="P1470" s="1" t="s">
        <v>24</v>
      </c>
      <c r="Q1470" t="s">
        <v>25</v>
      </c>
      <c r="R1470" t="s">
        <v>24</v>
      </c>
      <c r="S1470" t="s">
        <v>25</v>
      </c>
      <c r="T1470" s="5">
        <v>63.773999333381653</v>
      </c>
      <c r="U1470" s="5">
        <v>0</v>
      </c>
      <c r="V1470" s="5">
        <v>6</v>
      </c>
      <c r="W1470" s="5">
        <v>69.773999333381653</v>
      </c>
      <c r="X1470" s="6">
        <f>+Excel_519CONDOR[[#This Row],[Ptos.Total]]-Excel_519CONDOR[[#This Row],[Ptos.PO]]</f>
        <v>66.173999333381659</v>
      </c>
      <c r="Y1470" s="6">
        <v>3.5999999999999996</v>
      </c>
      <c r="Z1470" s="6">
        <v>3.5999999999999996</v>
      </c>
      <c r="AA1470" s="5">
        <f>+Excel_519CONDOR[[#This Row],[Ptos.Total]]-Excel_519CONDOR[[#This Row],[Ptos.Nilo]]</f>
        <v>66.173999333381659</v>
      </c>
      <c r="AB1470"/>
      <c r="AC1470"/>
      <c r="AD1470"/>
      <c r="AE1470"/>
      <c r="AF1470"/>
      <c r="AG1470"/>
      <c r="AH1470"/>
      <c r="AI1470"/>
    </row>
    <row r="1471" spans="1:35" x14ac:dyDescent="0.25">
      <c r="A1471" t="s">
        <v>391</v>
      </c>
      <c r="B1471" t="s">
        <v>436</v>
      </c>
      <c r="C1471" t="s">
        <v>392</v>
      </c>
      <c r="D1471" t="s">
        <v>1656</v>
      </c>
      <c r="E1471">
        <v>8475237</v>
      </c>
      <c r="F1471" t="s">
        <v>1124</v>
      </c>
      <c r="G1471" t="s">
        <v>70</v>
      </c>
      <c r="H1471" t="s">
        <v>71</v>
      </c>
      <c r="I1471" s="1">
        <v>45187</v>
      </c>
      <c r="J1471" s="1">
        <v>45061</v>
      </c>
      <c r="K1471" s="11">
        <f>+Excel_519CONDOR[[#This Row],[Fx.r]]</f>
        <v>45061</v>
      </c>
      <c r="M1471" s="1"/>
      <c r="N1471" s="1">
        <v>45372</v>
      </c>
      <c r="O1471" s="1">
        <v>45383</v>
      </c>
      <c r="P1471" s="1" t="s">
        <v>24</v>
      </c>
      <c r="Q1471" t="s">
        <v>25</v>
      </c>
      <c r="R1471" t="s">
        <v>24</v>
      </c>
      <c r="S1471" t="s">
        <v>25</v>
      </c>
      <c r="T1471" s="5">
        <v>0</v>
      </c>
      <c r="U1471" s="5">
        <v>0</v>
      </c>
      <c r="V1471" s="5">
        <v>0</v>
      </c>
      <c r="W1471" s="5">
        <v>0</v>
      </c>
      <c r="X1471" s="6">
        <f>+Excel_519CONDOR[[#This Row],[Ptos.Total]]-Excel_519CONDOR[[#This Row],[Ptos.PO]]</f>
        <v>-3.5999999999999996</v>
      </c>
      <c r="Y1471" s="6">
        <v>3.5999999999999996</v>
      </c>
      <c r="Z1471" s="6">
        <v>7.1999999999999993</v>
      </c>
      <c r="AA1471" s="5">
        <f>+Excel_519CONDOR[[#This Row],[Ptos.Total]]-Excel_519CONDOR[[#This Row],[Ptos.Nilo]]</f>
        <v>-7.1999999999999993</v>
      </c>
      <c r="AB1471"/>
      <c r="AC1471"/>
      <c r="AD1471"/>
      <c r="AE1471"/>
      <c r="AF1471"/>
      <c r="AG1471"/>
      <c r="AH1471"/>
      <c r="AI1471"/>
    </row>
    <row r="1472" spans="1:35" x14ac:dyDescent="0.25">
      <c r="A1472" t="s">
        <v>391</v>
      </c>
      <c r="B1472" t="s">
        <v>79</v>
      </c>
      <c r="C1472" t="s">
        <v>392</v>
      </c>
      <c r="D1472" t="s">
        <v>1657</v>
      </c>
      <c r="E1472">
        <v>2088221</v>
      </c>
      <c r="F1472" t="s">
        <v>121</v>
      </c>
      <c r="G1472" t="s">
        <v>22</v>
      </c>
      <c r="H1472" t="s">
        <v>23</v>
      </c>
      <c r="I1472" s="1">
        <v>45065</v>
      </c>
      <c r="J1472" s="1">
        <v>45077</v>
      </c>
      <c r="K1472" s="11">
        <f>+Excel_519CONDOR[[#This Row],[Fx.r]]</f>
        <v>45077</v>
      </c>
      <c r="L1472" s="1">
        <v>45086</v>
      </c>
      <c r="M1472" s="1"/>
      <c r="N1472" s="1">
        <v>45112</v>
      </c>
      <c r="O1472" s="1">
        <v>45145</v>
      </c>
      <c r="P1472" s="1" t="s">
        <v>25</v>
      </c>
      <c r="Q1472" t="s">
        <v>24</v>
      </c>
      <c r="R1472" t="s">
        <v>25</v>
      </c>
      <c r="S1472" t="s">
        <v>3631</v>
      </c>
      <c r="T1472" s="5">
        <v>25.19000006467104</v>
      </c>
      <c r="U1472" s="5">
        <v>12.029999613761902</v>
      </c>
      <c r="V1472" s="5">
        <v>11.556700095459075</v>
      </c>
      <c r="W1472" s="5">
        <v>48.77669977389202</v>
      </c>
      <c r="X1472" s="6">
        <f>+Excel_519CONDOR[[#This Row],[Ptos.Total]]-Excel_519CONDOR[[#This Row],[Ptos.PO]]</f>
        <v>-8.0061142261079823</v>
      </c>
      <c r="Y1472" s="6">
        <v>56.782814000000002</v>
      </c>
      <c r="Z1472" s="6">
        <v>56.782814000000002</v>
      </c>
      <c r="AA1472" s="5">
        <f>+Excel_519CONDOR[[#This Row],[Ptos.Total]]-Excel_519CONDOR[[#This Row],[Ptos.Nilo]]</f>
        <v>-8.0061142261079823</v>
      </c>
      <c r="AB1472"/>
      <c r="AC1472"/>
      <c r="AD1472"/>
      <c r="AE1472"/>
      <c r="AF1472"/>
      <c r="AG1472"/>
      <c r="AH1472"/>
      <c r="AI1472"/>
    </row>
    <row r="1473" spans="1:35" x14ac:dyDescent="0.25">
      <c r="A1473" t="s">
        <v>391</v>
      </c>
      <c r="B1473" t="s">
        <v>436</v>
      </c>
      <c r="C1473" t="s">
        <v>392</v>
      </c>
      <c r="D1473" t="s">
        <v>1658</v>
      </c>
      <c r="E1473">
        <v>8476582</v>
      </c>
      <c r="F1473" t="s">
        <v>1124</v>
      </c>
      <c r="G1473" t="s">
        <v>70</v>
      </c>
      <c r="H1473" t="s">
        <v>71</v>
      </c>
      <c r="I1473" s="1">
        <v>45372</v>
      </c>
      <c r="J1473" s="1">
        <v>45061</v>
      </c>
      <c r="K1473" s="11">
        <f>+Excel_519CONDOR[[#This Row],[Fx.r]]</f>
        <v>45061</v>
      </c>
      <c r="M1473" s="1"/>
      <c r="N1473" s="1">
        <v>45372</v>
      </c>
      <c r="O1473" s="1">
        <v>45383</v>
      </c>
      <c r="P1473" s="1" t="s">
        <v>25</v>
      </c>
      <c r="Q1473" t="s">
        <v>25</v>
      </c>
      <c r="R1473" t="s">
        <v>24</v>
      </c>
      <c r="S1473" t="s">
        <v>3639</v>
      </c>
      <c r="T1473" s="5">
        <v>11.34000039100647</v>
      </c>
      <c r="U1473" s="5">
        <v>0</v>
      </c>
      <c r="V1473" s="5">
        <v>6</v>
      </c>
      <c r="W1473" s="5">
        <v>17.34000039100647</v>
      </c>
      <c r="X1473" s="6">
        <f>+Excel_519CONDOR[[#This Row],[Ptos.Total]]-Excel_519CONDOR[[#This Row],[Ptos.PO]]</f>
        <v>13.74000039100647</v>
      </c>
      <c r="Y1473" s="6">
        <v>3.5999999999999996</v>
      </c>
      <c r="Z1473" s="6">
        <v>7.1999999999999993</v>
      </c>
      <c r="AA1473" s="5">
        <f>+Excel_519CONDOR[[#This Row],[Ptos.Total]]-Excel_519CONDOR[[#This Row],[Ptos.Nilo]]</f>
        <v>10.14000039100647</v>
      </c>
      <c r="AB1473"/>
      <c r="AC1473"/>
      <c r="AD1473"/>
      <c r="AE1473"/>
      <c r="AF1473"/>
      <c r="AG1473"/>
      <c r="AH1473"/>
      <c r="AI1473"/>
    </row>
    <row r="1474" spans="1:35" x14ac:dyDescent="0.25">
      <c r="A1474" t="s">
        <v>391</v>
      </c>
      <c r="B1474" t="s">
        <v>436</v>
      </c>
      <c r="C1474" t="s">
        <v>392</v>
      </c>
      <c r="D1474" t="s">
        <v>1659</v>
      </c>
      <c r="E1474">
        <v>8480819</v>
      </c>
      <c r="F1474" t="s">
        <v>1124</v>
      </c>
      <c r="G1474" t="s">
        <v>70</v>
      </c>
      <c r="H1474" t="s">
        <v>71</v>
      </c>
      <c r="I1474" s="1">
        <v>45372</v>
      </c>
      <c r="J1474" s="1">
        <v>45065</v>
      </c>
      <c r="K1474" s="11">
        <f>+Excel_519CONDOR[[#This Row],[Fx.r]]</f>
        <v>45065</v>
      </c>
      <c r="M1474" s="1"/>
      <c r="N1474" s="1">
        <v>45372</v>
      </c>
      <c r="O1474" s="1">
        <v>45383</v>
      </c>
      <c r="P1474" s="1" t="s">
        <v>24</v>
      </c>
      <c r="Q1474" t="s">
        <v>25</v>
      </c>
      <c r="R1474" t="s">
        <v>24</v>
      </c>
      <c r="S1474" t="s">
        <v>25</v>
      </c>
      <c r="T1474" s="5">
        <v>0</v>
      </c>
      <c r="U1474" s="5">
        <v>0</v>
      </c>
      <c r="V1474" s="5">
        <v>0</v>
      </c>
      <c r="W1474" s="5">
        <v>0</v>
      </c>
      <c r="X1474" s="6">
        <f>+Excel_519CONDOR[[#This Row],[Ptos.Total]]-Excel_519CONDOR[[#This Row],[Ptos.PO]]</f>
        <v>-3.5999999999999996</v>
      </c>
      <c r="Y1474" s="6">
        <v>3.5999999999999996</v>
      </c>
      <c r="Z1474" s="6">
        <v>7.1999999999999993</v>
      </c>
      <c r="AA1474" s="5">
        <f>+Excel_519CONDOR[[#This Row],[Ptos.Total]]-Excel_519CONDOR[[#This Row],[Ptos.Nilo]]</f>
        <v>-7.1999999999999993</v>
      </c>
      <c r="AB1474"/>
      <c r="AC1474"/>
      <c r="AD1474"/>
      <c r="AE1474"/>
      <c r="AF1474"/>
      <c r="AG1474"/>
      <c r="AH1474"/>
      <c r="AI1474"/>
    </row>
    <row r="1475" spans="1:35" x14ac:dyDescent="0.25">
      <c r="A1475" t="s">
        <v>391</v>
      </c>
      <c r="B1475" t="s">
        <v>436</v>
      </c>
      <c r="C1475" t="s">
        <v>392</v>
      </c>
      <c r="D1475" t="s">
        <v>1660</v>
      </c>
      <c r="E1475">
        <v>8481132</v>
      </c>
      <c r="F1475" t="s">
        <v>115</v>
      </c>
      <c r="G1475" t="s">
        <v>22</v>
      </c>
      <c r="H1475" t="s">
        <v>23</v>
      </c>
      <c r="I1475" s="1"/>
      <c r="J1475" s="1">
        <v>45069</v>
      </c>
      <c r="K1475" s="11">
        <f>+Excel_519CONDOR[[#This Row],[Fx.r]]</f>
        <v>45069</v>
      </c>
      <c r="L1475" s="1">
        <v>45091</v>
      </c>
      <c r="M1475" s="1"/>
      <c r="N1475" s="1">
        <v>45091</v>
      </c>
      <c r="O1475" s="1">
        <v>45120</v>
      </c>
      <c r="P1475" s="1" t="s">
        <v>25</v>
      </c>
      <c r="Q1475" t="s">
        <v>25</v>
      </c>
      <c r="R1475" t="s">
        <v>24</v>
      </c>
      <c r="S1475" t="s">
        <v>3636</v>
      </c>
      <c r="T1475" s="5">
        <v>9.8363001346588135</v>
      </c>
      <c r="U1475" s="5">
        <v>0</v>
      </c>
      <c r="V1475" s="5">
        <v>6</v>
      </c>
      <c r="W1475" s="5">
        <v>15.836300134658813</v>
      </c>
      <c r="X1475" s="6">
        <f>+Excel_519CONDOR[[#This Row],[Ptos.Total]]-Excel_519CONDOR[[#This Row],[Ptos.PO]]</f>
        <v>-0.2265118653411875</v>
      </c>
      <c r="Y1475" s="6">
        <v>16.062812000000001</v>
      </c>
      <c r="Z1475" s="6">
        <v>16.062812000000001</v>
      </c>
      <c r="AA1475" s="5">
        <f>+Excel_519CONDOR[[#This Row],[Ptos.Total]]-Excel_519CONDOR[[#This Row],[Ptos.Nilo]]</f>
        <v>-0.2265118653411875</v>
      </c>
      <c r="AB1475"/>
      <c r="AC1475"/>
      <c r="AD1475"/>
      <c r="AE1475"/>
      <c r="AF1475"/>
      <c r="AG1475"/>
      <c r="AH1475"/>
      <c r="AI1475"/>
    </row>
    <row r="1476" spans="1:35" x14ac:dyDescent="0.25">
      <c r="A1476" t="s">
        <v>391</v>
      </c>
      <c r="B1476" t="s">
        <v>436</v>
      </c>
      <c r="C1476" t="s">
        <v>392</v>
      </c>
      <c r="D1476" t="s">
        <v>1661</v>
      </c>
      <c r="E1476">
        <v>8483359</v>
      </c>
      <c r="F1476" t="s">
        <v>115</v>
      </c>
      <c r="G1476" t="s">
        <v>22</v>
      </c>
      <c r="H1476" t="s">
        <v>23</v>
      </c>
      <c r="I1476" s="1"/>
      <c r="J1476" s="1">
        <v>45075</v>
      </c>
      <c r="K1476" s="11">
        <f>+Excel_519CONDOR[[#This Row],[Fx.r]]</f>
        <v>45075</v>
      </c>
      <c r="L1476" s="1">
        <v>45075</v>
      </c>
      <c r="M1476" s="1"/>
      <c r="N1476" s="1">
        <v>45078</v>
      </c>
      <c r="O1476" s="1">
        <v>45110</v>
      </c>
      <c r="P1476" s="1" t="s">
        <v>24</v>
      </c>
      <c r="Q1476" t="s">
        <v>25</v>
      </c>
      <c r="R1476" t="s">
        <v>24</v>
      </c>
      <c r="S1476" t="s">
        <v>3646</v>
      </c>
      <c r="T1476" s="5">
        <v>16.795599848031998</v>
      </c>
      <c r="U1476" s="5">
        <v>0</v>
      </c>
      <c r="V1476" s="5">
        <v>6</v>
      </c>
      <c r="W1476" s="5">
        <v>22.795599848031998</v>
      </c>
      <c r="X1476" s="6">
        <f>+Excel_519CONDOR[[#This Row],[Ptos.Total]]-Excel_519CONDOR[[#This Row],[Ptos.PO]]</f>
        <v>-1.7956321519680039</v>
      </c>
      <c r="Y1476" s="6">
        <v>24.591232000000002</v>
      </c>
      <c r="Z1476" s="6">
        <v>24.591232000000002</v>
      </c>
      <c r="AA1476" s="5">
        <f>+Excel_519CONDOR[[#This Row],[Ptos.Total]]-Excel_519CONDOR[[#This Row],[Ptos.Nilo]]</f>
        <v>-1.7956321519680039</v>
      </c>
      <c r="AB1476"/>
      <c r="AC1476"/>
      <c r="AD1476"/>
      <c r="AE1476"/>
      <c r="AF1476"/>
      <c r="AG1476"/>
      <c r="AH1476"/>
      <c r="AI1476"/>
    </row>
    <row r="1477" spans="1:35" x14ac:dyDescent="0.25">
      <c r="A1477" t="s">
        <v>391</v>
      </c>
      <c r="B1477" t="s">
        <v>436</v>
      </c>
      <c r="C1477" t="s">
        <v>392</v>
      </c>
      <c r="D1477" t="s">
        <v>1662</v>
      </c>
      <c r="E1477">
        <v>8483380</v>
      </c>
      <c r="F1477" t="s">
        <v>512</v>
      </c>
      <c r="G1477" t="s">
        <v>22</v>
      </c>
      <c r="H1477" t="s">
        <v>23</v>
      </c>
      <c r="I1477" s="1"/>
      <c r="J1477" s="1">
        <v>45072</v>
      </c>
      <c r="K1477" s="11">
        <f>+Excel_519CONDOR[[#This Row],[Fx.r]]</f>
        <v>45072</v>
      </c>
      <c r="L1477" s="1">
        <v>45072</v>
      </c>
      <c r="M1477" s="1"/>
      <c r="N1477" s="1">
        <v>45076</v>
      </c>
      <c r="O1477" s="1">
        <v>45105</v>
      </c>
      <c r="P1477" s="1" t="s">
        <v>24</v>
      </c>
      <c r="Q1477" t="s">
        <v>25</v>
      </c>
      <c r="R1477" t="s">
        <v>24</v>
      </c>
      <c r="S1477" t="s">
        <v>3646</v>
      </c>
      <c r="T1477" s="5">
        <v>9.0743000507354736</v>
      </c>
      <c r="U1477" s="5">
        <v>0</v>
      </c>
      <c r="V1477" s="5">
        <v>6</v>
      </c>
      <c r="W1477" s="5">
        <v>15.074300050735474</v>
      </c>
      <c r="X1477" s="6">
        <f>+Excel_519CONDOR[[#This Row],[Ptos.Total]]-Excel_519CONDOR[[#This Row],[Ptos.PO]]</f>
        <v>-0.50944794926452808</v>
      </c>
      <c r="Y1477" s="6">
        <v>15.583748000000002</v>
      </c>
      <c r="Z1477" s="6">
        <v>15.583748</v>
      </c>
      <c r="AA1477" s="5">
        <f>+Excel_519CONDOR[[#This Row],[Ptos.Total]]-Excel_519CONDOR[[#This Row],[Ptos.Nilo]]</f>
        <v>-0.5094479492645263</v>
      </c>
      <c r="AB1477"/>
      <c r="AC1477"/>
      <c r="AD1477"/>
      <c r="AE1477"/>
      <c r="AF1477"/>
      <c r="AG1477"/>
      <c r="AH1477"/>
      <c r="AI1477"/>
    </row>
    <row r="1478" spans="1:35" x14ac:dyDescent="0.25">
      <c r="A1478" t="s">
        <v>391</v>
      </c>
      <c r="B1478" t="s">
        <v>436</v>
      </c>
      <c r="C1478" t="s">
        <v>392</v>
      </c>
      <c r="D1478" t="s">
        <v>1663</v>
      </c>
      <c r="E1478">
        <v>8482731</v>
      </c>
      <c r="F1478" t="s">
        <v>1319</v>
      </c>
      <c r="G1478" t="s">
        <v>29</v>
      </c>
      <c r="H1478" t="s">
        <v>30</v>
      </c>
      <c r="I1478" s="1"/>
      <c r="J1478" s="1">
        <v>45079</v>
      </c>
      <c r="K1478" s="11">
        <f>+Excel_519CONDOR[[#This Row],[Fx.r]]</f>
        <v>45079</v>
      </c>
      <c r="L1478" s="1">
        <v>45173</v>
      </c>
      <c r="M1478" s="1"/>
      <c r="N1478" s="1">
        <v>45173</v>
      </c>
      <c r="O1478" s="1">
        <v>45195</v>
      </c>
      <c r="P1478" s="1" t="s">
        <v>24</v>
      </c>
      <c r="Q1478" t="s">
        <v>25</v>
      </c>
      <c r="R1478" t="s">
        <v>24</v>
      </c>
      <c r="S1478" t="s">
        <v>3642</v>
      </c>
      <c r="T1478" s="5">
        <v>92.279698431491852</v>
      </c>
      <c r="U1478" s="5">
        <v>0</v>
      </c>
      <c r="V1478" s="5">
        <v>6</v>
      </c>
      <c r="W1478" s="5">
        <v>98.279698431491852</v>
      </c>
      <c r="X1478" s="6">
        <f>+Excel_519CONDOR[[#This Row],[Ptos.Total]]-Excel_519CONDOR[[#This Row],[Ptos.PO]]</f>
        <v>39.163510431491851</v>
      </c>
      <c r="Y1478" s="6">
        <v>59.116188000000001</v>
      </c>
      <c r="Z1478" s="6">
        <v>62.032187999999998</v>
      </c>
      <c r="AA1478" s="5">
        <f>+Excel_519CONDOR[[#This Row],[Ptos.Total]]-Excel_519CONDOR[[#This Row],[Ptos.Nilo]]</f>
        <v>36.247510431491854</v>
      </c>
      <c r="AB1478"/>
      <c r="AC1478"/>
      <c r="AD1478"/>
      <c r="AE1478"/>
      <c r="AF1478"/>
      <c r="AG1478"/>
      <c r="AH1478"/>
      <c r="AI1478"/>
    </row>
    <row r="1479" spans="1:35" x14ac:dyDescent="0.25">
      <c r="A1479" t="s">
        <v>391</v>
      </c>
      <c r="B1479" t="s">
        <v>79</v>
      </c>
      <c r="C1479" t="s">
        <v>392</v>
      </c>
      <c r="D1479" t="s">
        <v>1664</v>
      </c>
      <c r="E1479">
        <v>2062562</v>
      </c>
      <c r="F1479" t="s">
        <v>28</v>
      </c>
      <c r="G1479" t="s">
        <v>29</v>
      </c>
      <c r="H1479" t="s">
        <v>30</v>
      </c>
      <c r="I1479" s="1">
        <v>45058</v>
      </c>
      <c r="J1479" s="1">
        <v>45071</v>
      </c>
      <c r="K1479" s="11">
        <f>+Excel_519CONDOR[[#This Row],[Fx.r]]</f>
        <v>45071</v>
      </c>
      <c r="L1479" s="1">
        <v>45313</v>
      </c>
      <c r="M1479" s="1"/>
      <c r="N1479" s="1">
        <v>45789</v>
      </c>
      <c r="O1479" s="1">
        <v>45811</v>
      </c>
      <c r="P1479" s="1" t="s">
        <v>24</v>
      </c>
      <c r="Q1479" t="s">
        <v>24</v>
      </c>
      <c r="R1479" t="s">
        <v>25</v>
      </c>
      <c r="S1479" t="s">
        <v>3637</v>
      </c>
      <c r="T1479" s="5">
        <v>206.93130003732517</v>
      </c>
      <c r="U1479" s="5">
        <v>0</v>
      </c>
      <c r="V1479" s="5">
        <v>28.493499889668072</v>
      </c>
      <c r="W1479" s="5">
        <v>235.42479992699324</v>
      </c>
      <c r="X1479" s="6">
        <f>+Excel_519CONDOR[[#This Row],[Ptos.Total]]-Excel_519CONDOR[[#This Row],[Ptos.PO]]</f>
        <v>-218.00767207300689</v>
      </c>
      <c r="Y1479" s="6">
        <v>453.43247200000013</v>
      </c>
      <c r="Z1479" s="6">
        <v>453.43247200000008</v>
      </c>
      <c r="AA1479" s="5">
        <f>+Excel_519CONDOR[[#This Row],[Ptos.Total]]-Excel_519CONDOR[[#This Row],[Ptos.Nilo]]</f>
        <v>-218.00767207300683</v>
      </c>
      <c r="AB1479"/>
      <c r="AC1479"/>
      <c r="AD1479"/>
      <c r="AE1479"/>
      <c r="AF1479"/>
      <c r="AG1479"/>
      <c r="AH1479"/>
      <c r="AI1479"/>
    </row>
    <row r="1480" spans="1:35" x14ac:dyDescent="0.25">
      <c r="A1480" t="s">
        <v>391</v>
      </c>
      <c r="B1480" t="s">
        <v>79</v>
      </c>
      <c r="C1480" t="s">
        <v>392</v>
      </c>
      <c r="D1480" t="s">
        <v>1665</v>
      </c>
      <c r="E1480">
        <v>2093517</v>
      </c>
      <c r="F1480" t="s">
        <v>1666</v>
      </c>
      <c r="G1480" t="s">
        <v>36</v>
      </c>
      <c r="H1480" t="s">
        <v>37</v>
      </c>
      <c r="I1480" s="1">
        <v>45058</v>
      </c>
      <c r="J1480" s="1">
        <v>45785</v>
      </c>
      <c r="K1480" s="11">
        <f>+Excel_519CONDOR[[#This Row],[Fx.r]]</f>
        <v>45785</v>
      </c>
      <c r="M1480" s="1">
        <v>45940</v>
      </c>
      <c r="O1480" s="1"/>
      <c r="P1480" s="1" t="s">
        <v>24</v>
      </c>
      <c r="Q1480" t="s">
        <v>24</v>
      </c>
      <c r="R1480" t="s">
        <v>25</v>
      </c>
      <c r="S1480" t="s">
        <v>25</v>
      </c>
      <c r="T1480" s="5">
        <v>33.46000063419342</v>
      </c>
      <c r="U1480" s="5">
        <v>4.4900000095367432</v>
      </c>
      <c r="V1480" s="5">
        <v>13.059700050062688</v>
      </c>
      <c r="W1480" s="5">
        <v>51.009700693792851</v>
      </c>
      <c r="X1480" s="6">
        <f>+Excel_519CONDOR[[#This Row],[Ptos.Total]]-Excel_519CONDOR[[#This Row],[Ptos.PO]]</f>
        <v>49.191700693792853</v>
      </c>
      <c r="Y1480" s="6">
        <v>1.8180000000000001</v>
      </c>
      <c r="Z1480" s="6">
        <v>1.8180000000000001</v>
      </c>
      <c r="AA1480" s="5">
        <f>+Excel_519CONDOR[[#This Row],[Ptos.Total]]-Excel_519CONDOR[[#This Row],[Ptos.Nilo]]</f>
        <v>49.191700693792853</v>
      </c>
      <c r="AB1480"/>
      <c r="AC1480"/>
      <c r="AD1480"/>
      <c r="AE1480"/>
      <c r="AF1480"/>
      <c r="AG1480"/>
      <c r="AH1480"/>
      <c r="AI1480"/>
    </row>
    <row r="1481" spans="1:35" x14ac:dyDescent="0.25">
      <c r="A1481" t="s">
        <v>391</v>
      </c>
      <c r="B1481" t="s">
        <v>79</v>
      </c>
      <c r="C1481" t="s">
        <v>392</v>
      </c>
      <c r="D1481" t="s">
        <v>1667</v>
      </c>
      <c r="E1481">
        <v>2096037</v>
      </c>
      <c r="F1481" t="s">
        <v>142</v>
      </c>
      <c r="G1481" t="s">
        <v>29</v>
      </c>
      <c r="H1481" t="s">
        <v>30</v>
      </c>
      <c r="I1481" s="1">
        <v>45070</v>
      </c>
      <c r="J1481" s="1">
        <v>45156</v>
      </c>
      <c r="K1481" s="11">
        <f>+Excel_519CONDOR[[#This Row],[Fx.r]]</f>
        <v>45156</v>
      </c>
      <c r="L1481" s="1">
        <v>45170</v>
      </c>
      <c r="M1481" s="1"/>
      <c r="N1481" s="1">
        <v>45208</v>
      </c>
      <c r="O1481" s="1">
        <v>45217</v>
      </c>
      <c r="P1481" s="1" t="s">
        <v>24</v>
      </c>
      <c r="Q1481" t="s">
        <v>24</v>
      </c>
      <c r="R1481" t="s">
        <v>25</v>
      </c>
      <c r="S1481" t="s">
        <v>3641</v>
      </c>
      <c r="T1481" s="5">
        <v>98.180000856518745</v>
      </c>
      <c r="U1481" s="5">
        <v>0</v>
      </c>
      <c r="V1481" s="5">
        <v>16.876699843033407</v>
      </c>
      <c r="W1481" s="5">
        <v>115.05670069955215</v>
      </c>
      <c r="X1481" s="6">
        <f>+Excel_519CONDOR[[#This Row],[Ptos.Total]]-Excel_519CONDOR[[#This Row],[Ptos.PO]]</f>
        <v>-36.133357300447869</v>
      </c>
      <c r="Y1481" s="6">
        <v>151.19005800000002</v>
      </c>
      <c r="Z1481" s="6">
        <v>151.19005799999999</v>
      </c>
      <c r="AA1481" s="5">
        <f>+Excel_519CONDOR[[#This Row],[Ptos.Total]]-Excel_519CONDOR[[#This Row],[Ptos.Nilo]]</f>
        <v>-36.133357300447841</v>
      </c>
      <c r="AB1481"/>
      <c r="AC1481"/>
      <c r="AD1481"/>
      <c r="AE1481"/>
      <c r="AF1481"/>
      <c r="AG1481"/>
      <c r="AH1481"/>
      <c r="AI1481"/>
    </row>
    <row r="1482" spans="1:35" x14ac:dyDescent="0.25">
      <c r="A1482" t="s">
        <v>391</v>
      </c>
      <c r="B1482" t="s">
        <v>79</v>
      </c>
      <c r="C1482" t="s">
        <v>392</v>
      </c>
      <c r="D1482" t="s">
        <v>1668</v>
      </c>
      <c r="E1482">
        <v>2096111</v>
      </c>
      <c r="F1482" t="s">
        <v>121</v>
      </c>
      <c r="G1482" t="s">
        <v>22</v>
      </c>
      <c r="H1482" t="s">
        <v>23</v>
      </c>
      <c r="I1482" s="1">
        <v>45070</v>
      </c>
      <c r="J1482" s="1">
        <v>45118</v>
      </c>
      <c r="K1482" s="11">
        <f>+Excel_519CONDOR[[#This Row],[Fx.r]]</f>
        <v>45118</v>
      </c>
      <c r="L1482" s="1">
        <v>45139</v>
      </c>
      <c r="M1482" s="1"/>
      <c r="N1482" s="1">
        <v>45145</v>
      </c>
      <c r="O1482" s="1">
        <v>45155</v>
      </c>
      <c r="P1482" s="1" t="s">
        <v>24</v>
      </c>
      <c r="Q1482" t="s">
        <v>24</v>
      </c>
      <c r="R1482" t="s">
        <v>25</v>
      </c>
      <c r="S1482" t="s">
        <v>3641</v>
      </c>
      <c r="T1482" s="5">
        <v>51.860000528395176</v>
      </c>
      <c r="U1482" s="5">
        <v>0</v>
      </c>
      <c r="V1482" s="5">
        <v>13.539800045792759</v>
      </c>
      <c r="W1482" s="5">
        <v>65.399800574187935</v>
      </c>
      <c r="X1482" s="6">
        <f>+Excel_519CONDOR[[#This Row],[Ptos.Total]]-Excel_519CONDOR[[#This Row],[Ptos.PO]]</f>
        <v>-8.8567024258121023</v>
      </c>
      <c r="Y1482" s="6">
        <v>74.256503000000038</v>
      </c>
      <c r="Z1482" s="6">
        <v>74.256502999999995</v>
      </c>
      <c r="AA1482" s="5">
        <f>+Excel_519CONDOR[[#This Row],[Ptos.Total]]-Excel_519CONDOR[[#This Row],[Ptos.Nilo]]</f>
        <v>-8.8567024258120597</v>
      </c>
      <c r="AB1482"/>
      <c r="AC1482"/>
      <c r="AD1482"/>
      <c r="AE1482"/>
      <c r="AF1482"/>
      <c r="AG1482"/>
      <c r="AH1482"/>
      <c r="AI1482"/>
    </row>
    <row r="1483" spans="1:35" x14ac:dyDescent="0.25">
      <c r="A1483" t="s">
        <v>391</v>
      </c>
      <c r="B1483" t="s">
        <v>79</v>
      </c>
      <c r="C1483" t="s">
        <v>392</v>
      </c>
      <c r="D1483" t="s">
        <v>1669</v>
      </c>
      <c r="E1483">
        <v>2096230</v>
      </c>
      <c r="F1483" t="s">
        <v>121</v>
      </c>
      <c r="G1483" t="s">
        <v>22</v>
      </c>
      <c r="H1483" t="s">
        <v>23</v>
      </c>
      <c r="I1483" s="1">
        <v>45070</v>
      </c>
      <c r="J1483" s="1">
        <v>45138</v>
      </c>
      <c r="K1483" s="11">
        <f>+Excel_519CONDOR[[#This Row],[Fx.r]]</f>
        <v>45138</v>
      </c>
      <c r="L1483" s="1">
        <v>45155</v>
      </c>
      <c r="M1483" s="1"/>
      <c r="N1483" s="1">
        <v>45218</v>
      </c>
      <c r="O1483" s="1">
        <v>45239</v>
      </c>
      <c r="P1483" s="1" t="s">
        <v>25</v>
      </c>
      <c r="Q1483" t="s">
        <v>24</v>
      </c>
      <c r="R1483" t="s">
        <v>25</v>
      </c>
      <c r="S1483" t="s">
        <v>3641</v>
      </c>
      <c r="T1483" s="5">
        <v>111.82000005990267</v>
      </c>
      <c r="U1483" s="5">
        <v>4.7099998593330383</v>
      </c>
      <c r="V1483" s="5">
        <v>17.638300167807188</v>
      </c>
      <c r="W1483" s="5">
        <v>134.16830008704289</v>
      </c>
      <c r="X1483" s="6">
        <f>+Excel_519CONDOR[[#This Row],[Ptos.Total]]-Excel_519CONDOR[[#This Row],[Ptos.PO]]</f>
        <v>5.5344660870428868</v>
      </c>
      <c r="Y1483" s="6">
        <v>128.63383400000001</v>
      </c>
      <c r="Z1483" s="6">
        <v>124.13383400000002</v>
      </c>
      <c r="AA1483" s="5">
        <f>+Excel_519CONDOR[[#This Row],[Ptos.Total]]-Excel_519CONDOR[[#This Row],[Ptos.Nilo]]</f>
        <v>10.034466087042873</v>
      </c>
      <c r="AB1483"/>
      <c r="AC1483"/>
      <c r="AD1483"/>
      <c r="AE1483"/>
      <c r="AF1483"/>
      <c r="AG1483"/>
      <c r="AH1483"/>
      <c r="AI1483"/>
    </row>
    <row r="1484" spans="1:35" x14ac:dyDescent="0.25">
      <c r="A1484" t="s">
        <v>391</v>
      </c>
      <c r="B1484" t="s">
        <v>79</v>
      </c>
      <c r="C1484" t="s">
        <v>392</v>
      </c>
      <c r="D1484" t="s">
        <v>1670</v>
      </c>
      <c r="E1484">
        <v>2096232</v>
      </c>
      <c r="F1484" t="s">
        <v>121</v>
      </c>
      <c r="G1484" t="s">
        <v>22</v>
      </c>
      <c r="H1484" t="s">
        <v>23</v>
      </c>
      <c r="I1484" s="1">
        <v>45070</v>
      </c>
      <c r="J1484" s="1">
        <v>45133</v>
      </c>
      <c r="K1484" s="11">
        <f>+Excel_519CONDOR[[#This Row],[Fx.r]]</f>
        <v>45133</v>
      </c>
      <c r="L1484" s="1">
        <v>45149</v>
      </c>
      <c r="M1484" s="1"/>
      <c r="N1484" s="1">
        <v>45238</v>
      </c>
      <c r="O1484" s="1">
        <v>45247</v>
      </c>
      <c r="P1484" s="1" t="s">
        <v>25</v>
      </c>
      <c r="Q1484" t="s">
        <v>24</v>
      </c>
      <c r="R1484" t="s">
        <v>25</v>
      </c>
      <c r="S1484" t="s">
        <v>3641</v>
      </c>
      <c r="T1484" s="5">
        <v>56.930000323802233</v>
      </c>
      <c r="U1484" s="5">
        <v>0.69999998807907104</v>
      </c>
      <c r="V1484" s="5">
        <v>13.810699964969608</v>
      </c>
      <c r="W1484" s="5">
        <v>71.440700276850919</v>
      </c>
      <c r="X1484" s="6">
        <f>+Excel_519CONDOR[[#This Row],[Ptos.Total]]-Excel_519CONDOR[[#This Row],[Ptos.PO]]</f>
        <v>21.87465927685092</v>
      </c>
      <c r="Y1484" s="6">
        <v>49.566040999999998</v>
      </c>
      <c r="Z1484" s="6">
        <v>49.566041000000006</v>
      </c>
      <c r="AA1484" s="5">
        <f>+Excel_519CONDOR[[#This Row],[Ptos.Total]]-Excel_519CONDOR[[#This Row],[Ptos.Nilo]]</f>
        <v>21.874659276850913</v>
      </c>
      <c r="AB1484"/>
      <c r="AC1484"/>
      <c r="AD1484"/>
      <c r="AE1484"/>
      <c r="AF1484"/>
      <c r="AG1484"/>
      <c r="AH1484"/>
      <c r="AI1484"/>
    </row>
    <row r="1485" spans="1:35" x14ac:dyDescent="0.25">
      <c r="A1485" t="s">
        <v>391</v>
      </c>
      <c r="B1485" t="s">
        <v>79</v>
      </c>
      <c r="C1485" t="s">
        <v>392</v>
      </c>
      <c r="D1485" t="s">
        <v>1671</v>
      </c>
      <c r="E1485">
        <v>8409917</v>
      </c>
      <c r="F1485" t="s">
        <v>1672</v>
      </c>
      <c r="G1485" t="s">
        <v>22</v>
      </c>
      <c r="H1485" t="s">
        <v>23</v>
      </c>
      <c r="I1485" s="1">
        <v>45068</v>
      </c>
      <c r="J1485" s="1">
        <v>45068</v>
      </c>
      <c r="K1485" s="11">
        <f>+Excel_519CONDOR[[#This Row],[Fx.r]]</f>
        <v>45068</v>
      </c>
      <c r="L1485" s="1">
        <v>45454</v>
      </c>
      <c r="M1485" s="1"/>
      <c r="N1485" s="1">
        <v>45645</v>
      </c>
      <c r="O1485" s="1">
        <v>45679</v>
      </c>
      <c r="P1485" s="1" t="s">
        <v>25</v>
      </c>
      <c r="Q1485" t="s">
        <v>24</v>
      </c>
      <c r="R1485" t="s">
        <v>25</v>
      </c>
      <c r="S1485" t="s">
        <v>3641</v>
      </c>
      <c r="T1485" s="5">
        <v>1345.9231843352318</v>
      </c>
      <c r="U1485" s="5">
        <v>0</v>
      </c>
      <c r="V1485" s="5">
        <v>118.72757586933869</v>
      </c>
      <c r="W1485" s="5">
        <v>1464.6507602045704</v>
      </c>
      <c r="X1485" s="6">
        <f>+Excel_519CONDOR[[#This Row],[Ptos.Total]]-Excel_519CONDOR[[#This Row],[Ptos.PO]]</f>
        <v>123.40269820457024</v>
      </c>
      <c r="Y1485" s="6">
        <v>1341.2480620000001</v>
      </c>
      <c r="Z1485" s="6">
        <v>1341.2480619999997</v>
      </c>
      <c r="AA1485" s="5">
        <f>+Excel_519CONDOR[[#This Row],[Ptos.Total]]-Excel_519CONDOR[[#This Row],[Ptos.Nilo]]</f>
        <v>123.4026982045707</v>
      </c>
      <c r="AB1485"/>
      <c r="AC1485"/>
      <c r="AD1485"/>
      <c r="AE1485"/>
      <c r="AF1485"/>
      <c r="AG1485"/>
      <c r="AH1485"/>
      <c r="AI1485"/>
    </row>
    <row r="1486" spans="1:35" x14ac:dyDescent="0.25">
      <c r="A1486" t="s">
        <v>391</v>
      </c>
      <c r="B1486" t="s">
        <v>436</v>
      </c>
      <c r="C1486" t="s">
        <v>392</v>
      </c>
      <c r="D1486" t="s">
        <v>1673</v>
      </c>
      <c r="E1486">
        <v>8482251</v>
      </c>
      <c r="F1486" t="s">
        <v>1557</v>
      </c>
      <c r="G1486" t="s">
        <v>70</v>
      </c>
      <c r="H1486" t="s">
        <v>71</v>
      </c>
      <c r="I1486" s="1"/>
      <c r="J1486" s="1">
        <v>45069</v>
      </c>
      <c r="K1486" s="11">
        <f>+Excel_519CONDOR[[#This Row],[Fx.r]]</f>
        <v>45069</v>
      </c>
      <c r="M1486" s="1"/>
      <c r="N1486" s="1">
        <v>45504</v>
      </c>
      <c r="O1486" s="1">
        <v>45537</v>
      </c>
      <c r="P1486" s="1" t="s">
        <v>24</v>
      </c>
      <c r="Q1486" t="s">
        <v>25</v>
      </c>
      <c r="R1486" t="s">
        <v>24</v>
      </c>
      <c r="S1486" t="s">
        <v>25</v>
      </c>
      <c r="T1486" s="5">
        <v>0</v>
      </c>
      <c r="U1486" s="5">
        <v>0</v>
      </c>
      <c r="V1486" s="5">
        <v>0</v>
      </c>
      <c r="W1486" s="5">
        <v>0</v>
      </c>
      <c r="X1486" s="6">
        <f>+Excel_519CONDOR[[#This Row],[Ptos.Total]]-Excel_519CONDOR[[#This Row],[Ptos.PO]]</f>
        <v>-6</v>
      </c>
      <c r="Y1486" s="6">
        <v>6</v>
      </c>
      <c r="Z1486" s="6">
        <v>3.5999999999999996</v>
      </c>
      <c r="AA1486" s="5">
        <f>+Excel_519CONDOR[[#This Row],[Ptos.Total]]-Excel_519CONDOR[[#This Row],[Ptos.Nilo]]</f>
        <v>-3.5999999999999996</v>
      </c>
      <c r="AB1486"/>
      <c r="AC1486"/>
      <c r="AD1486"/>
      <c r="AE1486"/>
      <c r="AF1486"/>
      <c r="AG1486"/>
      <c r="AH1486"/>
      <c r="AI1486"/>
    </row>
    <row r="1487" spans="1:35" x14ac:dyDescent="0.25">
      <c r="A1487" t="s">
        <v>391</v>
      </c>
      <c r="B1487" t="s">
        <v>436</v>
      </c>
      <c r="C1487" t="s">
        <v>392</v>
      </c>
      <c r="D1487" t="s">
        <v>1674</v>
      </c>
      <c r="E1487">
        <v>8486585</v>
      </c>
      <c r="F1487" t="s">
        <v>115</v>
      </c>
      <c r="G1487" t="s">
        <v>22</v>
      </c>
      <c r="H1487" t="s">
        <v>23</v>
      </c>
      <c r="I1487" s="1"/>
      <c r="J1487" s="1">
        <v>45082</v>
      </c>
      <c r="K1487" s="11">
        <f>+Excel_519CONDOR[[#This Row],[Fx.r]]</f>
        <v>45082</v>
      </c>
      <c r="L1487" s="1">
        <v>45082</v>
      </c>
      <c r="M1487" s="1"/>
      <c r="N1487" s="1">
        <v>45084</v>
      </c>
      <c r="O1487" s="1">
        <v>45120</v>
      </c>
      <c r="P1487" s="1" t="s">
        <v>24</v>
      </c>
      <c r="Q1487" t="s">
        <v>25</v>
      </c>
      <c r="R1487" t="s">
        <v>24</v>
      </c>
      <c r="S1487" t="s">
        <v>3635</v>
      </c>
      <c r="T1487" s="5">
        <v>9.8363001346588135</v>
      </c>
      <c r="U1487" s="5">
        <v>0</v>
      </c>
      <c r="V1487" s="5">
        <v>6</v>
      </c>
      <c r="W1487" s="5">
        <v>15.836300134658813</v>
      </c>
      <c r="X1487" s="6">
        <f>+Excel_519CONDOR[[#This Row],[Ptos.Total]]-Excel_519CONDOR[[#This Row],[Ptos.PO]]</f>
        <v>-0.2265118653411875</v>
      </c>
      <c r="Y1487" s="6">
        <v>16.062812000000001</v>
      </c>
      <c r="Z1487" s="6">
        <v>16.062812000000001</v>
      </c>
      <c r="AA1487" s="5">
        <f>+Excel_519CONDOR[[#This Row],[Ptos.Total]]-Excel_519CONDOR[[#This Row],[Ptos.Nilo]]</f>
        <v>-0.2265118653411875</v>
      </c>
      <c r="AB1487"/>
      <c r="AC1487"/>
      <c r="AD1487"/>
      <c r="AE1487"/>
      <c r="AF1487"/>
      <c r="AG1487"/>
      <c r="AH1487"/>
      <c r="AI1487"/>
    </row>
    <row r="1488" spans="1:35" x14ac:dyDescent="0.25">
      <c r="A1488" t="s">
        <v>391</v>
      </c>
      <c r="B1488" t="s">
        <v>79</v>
      </c>
      <c r="C1488" t="s">
        <v>392</v>
      </c>
      <c r="D1488" t="s">
        <v>1675</v>
      </c>
      <c r="E1488">
        <v>2098637</v>
      </c>
      <c r="F1488" t="s">
        <v>121</v>
      </c>
      <c r="G1488" t="s">
        <v>22</v>
      </c>
      <c r="H1488" t="s">
        <v>23</v>
      </c>
      <c r="I1488" s="1">
        <v>45078</v>
      </c>
      <c r="J1488" s="1">
        <v>45155</v>
      </c>
      <c r="K1488" s="11">
        <f>+Excel_519CONDOR[[#This Row],[Fx.r]]</f>
        <v>45155</v>
      </c>
      <c r="L1488" s="1">
        <v>45176</v>
      </c>
      <c r="M1488" s="1"/>
      <c r="N1488" s="1">
        <v>45212</v>
      </c>
      <c r="O1488" s="1">
        <v>45218</v>
      </c>
      <c r="P1488" s="1" t="s">
        <v>24</v>
      </c>
      <c r="Q1488" t="s">
        <v>24</v>
      </c>
      <c r="R1488" t="s">
        <v>25</v>
      </c>
      <c r="S1488" t="s">
        <v>3632</v>
      </c>
      <c r="T1488" s="5">
        <v>106.42000104486942</v>
      </c>
      <c r="U1488" s="5">
        <v>0</v>
      </c>
      <c r="V1488" s="5">
        <v>17.186799857464436</v>
      </c>
      <c r="W1488" s="5">
        <v>123.60680090233386</v>
      </c>
      <c r="X1488" s="6">
        <f>+Excel_519CONDOR[[#This Row],[Ptos.Total]]-Excel_519CONDOR[[#This Row],[Ptos.PO]]</f>
        <v>9.3289902333850705E-2</v>
      </c>
      <c r="Y1488" s="6">
        <v>123.51351100000001</v>
      </c>
      <c r="Z1488" s="6">
        <v>123.51351100000001</v>
      </c>
      <c r="AA1488" s="5">
        <f>+Excel_519CONDOR[[#This Row],[Ptos.Total]]-Excel_519CONDOR[[#This Row],[Ptos.Nilo]]</f>
        <v>9.3289902333850705E-2</v>
      </c>
      <c r="AB1488"/>
      <c r="AC1488"/>
      <c r="AD1488"/>
      <c r="AE1488"/>
      <c r="AF1488"/>
      <c r="AG1488"/>
      <c r="AH1488"/>
      <c r="AI1488"/>
    </row>
    <row r="1489" spans="1:35" x14ac:dyDescent="0.25">
      <c r="A1489" t="s">
        <v>391</v>
      </c>
      <c r="B1489" t="s">
        <v>79</v>
      </c>
      <c r="C1489" t="s">
        <v>392</v>
      </c>
      <c r="D1489" t="s">
        <v>1676</v>
      </c>
      <c r="E1489">
        <v>8482578</v>
      </c>
      <c r="F1489" t="s">
        <v>115</v>
      </c>
      <c r="G1489" t="s">
        <v>22</v>
      </c>
      <c r="H1489" t="s">
        <v>23</v>
      </c>
      <c r="I1489" s="1"/>
      <c r="J1489" s="1">
        <v>45076</v>
      </c>
      <c r="K1489" s="11">
        <f>+Excel_519CONDOR[[#This Row],[Fx.r]]</f>
        <v>45076</v>
      </c>
      <c r="L1489" s="1">
        <v>45225</v>
      </c>
      <c r="M1489" s="1"/>
      <c r="N1489" s="1">
        <v>45350</v>
      </c>
      <c r="O1489" s="1">
        <v>45372</v>
      </c>
      <c r="P1489" s="1" t="s">
        <v>24</v>
      </c>
      <c r="Q1489" t="s">
        <v>24</v>
      </c>
      <c r="R1489" t="s">
        <v>25</v>
      </c>
      <c r="S1489" t="s">
        <v>3641</v>
      </c>
      <c r="T1489" s="5">
        <v>804.24439416080713</v>
      </c>
      <c r="U1489" s="5">
        <v>0</v>
      </c>
      <c r="V1489" s="5">
        <v>71.024461658926384</v>
      </c>
      <c r="W1489" s="5">
        <v>875.26885581973352</v>
      </c>
      <c r="X1489" s="6">
        <f>+Excel_519CONDOR[[#This Row],[Ptos.Total]]-Excel_519CONDOR[[#This Row],[Ptos.PO]]</f>
        <v>30.922963819733468</v>
      </c>
      <c r="Y1489" s="6">
        <v>844.34589200000005</v>
      </c>
      <c r="Z1489" s="6">
        <v>844.34589200000005</v>
      </c>
      <c r="AA1489" s="5">
        <f>+Excel_519CONDOR[[#This Row],[Ptos.Total]]-Excel_519CONDOR[[#This Row],[Ptos.Nilo]]</f>
        <v>30.922963819733468</v>
      </c>
      <c r="AB1489"/>
      <c r="AC1489"/>
      <c r="AD1489"/>
      <c r="AE1489"/>
      <c r="AF1489"/>
      <c r="AG1489"/>
      <c r="AH1489"/>
      <c r="AI1489"/>
    </row>
    <row r="1490" spans="1:35" x14ac:dyDescent="0.25">
      <c r="A1490" t="s">
        <v>391</v>
      </c>
      <c r="B1490" t="s">
        <v>436</v>
      </c>
      <c r="C1490" t="s">
        <v>392</v>
      </c>
      <c r="D1490" t="s">
        <v>1677</v>
      </c>
      <c r="E1490">
        <v>8488858</v>
      </c>
      <c r="F1490" t="s">
        <v>115</v>
      </c>
      <c r="G1490" t="s">
        <v>22</v>
      </c>
      <c r="H1490" t="s">
        <v>23</v>
      </c>
      <c r="I1490" s="1"/>
      <c r="J1490" s="1">
        <v>45079</v>
      </c>
      <c r="K1490" s="11">
        <f>+Excel_519CONDOR[[#This Row],[Fx.r]]</f>
        <v>45079</v>
      </c>
      <c r="L1490" s="1">
        <v>45128</v>
      </c>
      <c r="M1490" s="1"/>
      <c r="N1490" s="1">
        <v>45131</v>
      </c>
      <c r="O1490" s="1">
        <v>45162</v>
      </c>
      <c r="P1490" s="1" t="s">
        <v>24</v>
      </c>
      <c r="Q1490" t="s">
        <v>25</v>
      </c>
      <c r="R1490" t="s">
        <v>24</v>
      </c>
      <c r="S1490" t="s">
        <v>3639</v>
      </c>
      <c r="T1490" s="5">
        <v>55.790300250053406</v>
      </c>
      <c r="U1490" s="5">
        <v>0</v>
      </c>
      <c r="V1490" s="5">
        <v>6</v>
      </c>
      <c r="W1490" s="5">
        <v>61.790300250053406</v>
      </c>
      <c r="X1490" s="6">
        <f>+Excel_519CONDOR[[#This Row],[Ptos.Total]]-Excel_519CONDOR[[#This Row],[Ptos.PO]]</f>
        <v>-5.505304749946589</v>
      </c>
      <c r="Y1490" s="6">
        <v>67.295604999999995</v>
      </c>
      <c r="Z1490" s="6">
        <v>67.295604999999995</v>
      </c>
      <c r="AA1490" s="5">
        <f>+Excel_519CONDOR[[#This Row],[Ptos.Total]]-Excel_519CONDOR[[#This Row],[Ptos.Nilo]]</f>
        <v>-5.505304749946589</v>
      </c>
      <c r="AB1490"/>
      <c r="AC1490"/>
      <c r="AD1490"/>
      <c r="AE1490"/>
      <c r="AF1490"/>
      <c r="AG1490"/>
      <c r="AH1490"/>
      <c r="AI1490"/>
    </row>
    <row r="1491" spans="1:35" x14ac:dyDescent="0.25">
      <c r="A1491" t="s">
        <v>391</v>
      </c>
      <c r="B1491" t="s">
        <v>436</v>
      </c>
      <c r="C1491" t="s">
        <v>392</v>
      </c>
      <c r="D1491" t="s">
        <v>1678</v>
      </c>
      <c r="E1491">
        <v>8491848</v>
      </c>
      <c r="F1491" t="s">
        <v>369</v>
      </c>
      <c r="G1491" t="s">
        <v>29</v>
      </c>
      <c r="H1491" t="s">
        <v>30</v>
      </c>
      <c r="I1491" s="1"/>
      <c r="J1491" s="1">
        <v>45093</v>
      </c>
      <c r="K1491" s="11">
        <f>+Excel_519CONDOR[[#This Row],[Fx.r]]</f>
        <v>45093</v>
      </c>
      <c r="L1491" s="1">
        <v>45120</v>
      </c>
      <c r="M1491" s="1"/>
      <c r="N1491" s="1">
        <v>45120</v>
      </c>
      <c r="O1491" s="1">
        <v>45148</v>
      </c>
      <c r="P1491" s="1" t="s">
        <v>24</v>
      </c>
      <c r="Q1491" t="s">
        <v>25</v>
      </c>
      <c r="R1491" t="s">
        <v>24</v>
      </c>
      <c r="S1491" t="s">
        <v>3635</v>
      </c>
      <c r="T1491" s="5">
        <v>9.8363001346588135</v>
      </c>
      <c r="U1491" s="5">
        <v>0</v>
      </c>
      <c r="V1491" s="5">
        <v>6</v>
      </c>
      <c r="W1491" s="5">
        <v>15.836300134658813</v>
      </c>
      <c r="X1491" s="6">
        <f>+Excel_519CONDOR[[#This Row],[Ptos.Total]]-Excel_519CONDOR[[#This Row],[Ptos.PO]]</f>
        <v>-0.2265118653411875</v>
      </c>
      <c r="Y1491" s="6">
        <v>16.062812000000001</v>
      </c>
      <c r="Z1491" s="6">
        <v>16.062812000000001</v>
      </c>
      <c r="AA1491" s="5">
        <f>+Excel_519CONDOR[[#This Row],[Ptos.Total]]-Excel_519CONDOR[[#This Row],[Ptos.Nilo]]</f>
        <v>-0.2265118653411875</v>
      </c>
      <c r="AB1491"/>
      <c r="AC1491"/>
      <c r="AD1491"/>
      <c r="AE1491"/>
      <c r="AF1491"/>
      <c r="AG1491"/>
      <c r="AH1491"/>
      <c r="AI1491"/>
    </row>
    <row r="1492" spans="1:35" x14ac:dyDescent="0.25">
      <c r="A1492" t="s">
        <v>391</v>
      </c>
      <c r="B1492" t="s">
        <v>79</v>
      </c>
      <c r="C1492" t="s">
        <v>392</v>
      </c>
      <c r="D1492" t="s">
        <v>1679</v>
      </c>
      <c r="E1492">
        <v>2062564</v>
      </c>
      <c r="F1492" t="s">
        <v>164</v>
      </c>
      <c r="G1492" t="s">
        <v>22</v>
      </c>
      <c r="H1492" t="s">
        <v>23</v>
      </c>
      <c r="I1492" s="1">
        <v>44960</v>
      </c>
      <c r="J1492" s="1">
        <v>45702</v>
      </c>
      <c r="K1492" s="11">
        <f>+Excel_519CONDOR[[#This Row],[Fx.r]]</f>
        <v>45702</v>
      </c>
      <c r="L1492" s="1">
        <v>45702</v>
      </c>
      <c r="M1492" s="1"/>
      <c r="N1492" s="1">
        <v>45707</v>
      </c>
      <c r="O1492" s="1">
        <v>45737</v>
      </c>
      <c r="P1492" s="1" t="s">
        <v>24</v>
      </c>
      <c r="Q1492" t="s">
        <v>24</v>
      </c>
      <c r="R1492" t="s">
        <v>25</v>
      </c>
      <c r="S1492" t="s">
        <v>3637</v>
      </c>
      <c r="T1492" s="5">
        <v>361.80999853461981</v>
      </c>
      <c r="U1492" s="5">
        <v>0</v>
      </c>
      <c r="V1492" s="5">
        <v>39.055799610857662</v>
      </c>
      <c r="W1492" s="5">
        <v>400.86579814547747</v>
      </c>
      <c r="X1492" s="6">
        <f>+Excel_519CONDOR[[#This Row],[Ptos.Total]]-Excel_519CONDOR[[#This Row],[Ptos.PO]]</f>
        <v>-82.800856854522522</v>
      </c>
      <c r="Y1492" s="6">
        <v>483.66665499999999</v>
      </c>
      <c r="Z1492" s="6">
        <v>483.66665499999993</v>
      </c>
      <c r="AA1492" s="5">
        <f>+Excel_519CONDOR[[#This Row],[Ptos.Total]]-Excel_519CONDOR[[#This Row],[Ptos.Nilo]]</f>
        <v>-82.800856854522465</v>
      </c>
      <c r="AB1492"/>
      <c r="AC1492"/>
      <c r="AD1492"/>
      <c r="AE1492"/>
      <c r="AF1492"/>
      <c r="AG1492"/>
      <c r="AH1492"/>
      <c r="AI1492"/>
    </row>
    <row r="1493" spans="1:35" x14ac:dyDescent="0.25">
      <c r="A1493" t="s">
        <v>391</v>
      </c>
      <c r="B1493" t="s">
        <v>79</v>
      </c>
      <c r="C1493" t="s">
        <v>392</v>
      </c>
      <c r="D1493" t="s">
        <v>1680</v>
      </c>
      <c r="E1493">
        <v>1990604</v>
      </c>
      <c r="F1493" t="s">
        <v>241</v>
      </c>
      <c r="G1493" t="s">
        <v>29</v>
      </c>
      <c r="H1493" t="s">
        <v>30</v>
      </c>
      <c r="I1493" s="1">
        <v>45112</v>
      </c>
      <c r="J1493" s="1">
        <v>45393</v>
      </c>
      <c r="K1493" s="11">
        <f>+Excel_519CONDOR[[#This Row],[Fx.r]]</f>
        <v>45393</v>
      </c>
      <c r="L1493" s="1">
        <v>45337</v>
      </c>
      <c r="M1493" s="1"/>
      <c r="N1493" s="1">
        <v>45426</v>
      </c>
      <c r="O1493" s="1">
        <v>45447</v>
      </c>
      <c r="P1493" s="1" t="s">
        <v>24</v>
      </c>
      <c r="Q1493" t="s">
        <v>24</v>
      </c>
      <c r="R1493" t="s">
        <v>25</v>
      </c>
      <c r="S1493" t="s">
        <v>3641</v>
      </c>
      <c r="T1493" s="5">
        <v>183.36999924480915</v>
      </c>
      <c r="U1493" s="5">
        <v>0</v>
      </c>
      <c r="V1493" s="5">
        <v>24.828999544329946</v>
      </c>
      <c r="W1493" s="5">
        <v>208.1989987891391</v>
      </c>
      <c r="X1493" s="6">
        <f>+Excel_519CONDOR[[#This Row],[Ptos.Total]]-Excel_519CONDOR[[#This Row],[Ptos.PO]]</f>
        <v>-107.48331452086089</v>
      </c>
      <c r="Y1493" s="6">
        <v>315.68231330999998</v>
      </c>
      <c r="Z1493" s="6">
        <v>315.68228900000003</v>
      </c>
      <c r="AA1493" s="5">
        <f>+Excel_519CONDOR[[#This Row],[Ptos.Total]]-Excel_519CONDOR[[#This Row],[Ptos.Nilo]]</f>
        <v>-107.48329021086093</v>
      </c>
      <c r="AB1493"/>
      <c r="AC1493"/>
      <c r="AD1493"/>
      <c r="AE1493"/>
      <c r="AF1493"/>
      <c r="AG1493"/>
      <c r="AH1493"/>
      <c r="AI1493"/>
    </row>
    <row r="1494" spans="1:35" x14ac:dyDescent="0.25">
      <c r="A1494" t="s">
        <v>391</v>
      </c>
      <c r="B1494" t="s">
        <v>436</v>
      </c>
      <c r="C1494" t="s">
        <v>392</v>
      </c>
      <c r="D1494" t="s">
        <v>1681</v>
      </c>
      <c r="E1494">
        <v>8493674</v>
      </c>
      <c r="F1494" t="s">
        <v>115</v>
      </c>
      <c r="G1494" t="s">
        <v>22</v>
      </c>
      <c r="H1494" t="s">
        <v>23</v>
      </c>
      <c r="I1494" s="1"/>
      <c r="J1494" s="1">
        <v>45090</v>
      </c>
      <c r="K1494" s="11">
        <f>+Excel_519CONDOR[[#This Row],[Fx.r]]</f>
        <v>45090</v>
      </c>
      <c r="L1494" s="1">
        <v>45090</v>
      </c>
      <c r="M1494" s="1"/>
      <c r="N1494" s="1">
        <v>45142</v>
      </c>
      <c r="O1494" s="1">
        <v>45160</v>
      </c>
      <c r="P1494" s="1" t="s">
        <v>24</v>
      </c>
      <c r="Q1494" t="s">
        <v>25</v>
      </c>
      <c r="R1494" t="s">
        <v>24</v>
      </c>
      <c r="S1494" t="s">
        <v>3643</v>
      </c>
      <c r="T1494" s="5">
        <v>22.394000053405762</v>
      </c>
      <c r="U1494" s="5">
        <v>0</v>
      </c>
      <c r="V1494" s="5">
        <v>0</v>
      </c>
      <c r="W1494" s="5">
        <v>22.394000053405762</v>
      </c>
      <c r="X1494" s="6">
        <f>+Excel_519CONDOR[[#This Row],[Ptos.Total]]-Excel_519CONDOR[[#This Row],[Ptos.PO]]</f>
        <v>-2.5516369465942397</v>
      </c>
      <c r="Y1494" s="6">
        <v>24.945637000000001</v>
      </c>
      <c r="Z1494" s="6">
        <v>24.945637000000001</v>
      </c>
      <c r="AA1494" s="5">
        <f>+Excel_519CONDOR[[#This Row],[Ptos.Total]]-Excel_519CONDOR[[#This Row],[Ptos.Nilo]]</f>
        <v>-2.5516369465942397</v>
      </c>
      <c r="AB1494"/>
      <c r="AC1494"/>
      <c r="AD1494"/>
      <c r="AE1494"/>
      <c r="AF1494"/>
      <c r="AG1494"/>
      <c r="AH1494"/>
      <c r="AI1494"/>
    </row>
    <row r="1495" spans="1:35" x14ac:dyDescent="0.25">
      <c r="A1495" t="s">
        <v>391</v>
      </c>
      <c r="B1495" t="s">
        <v>436</v>
      </c>
      <c r="C1495" t="s">
        <v>392</v>
      </c>
      <c r="D1495" t="s">
        <v>1682</v>
      </c>
      <c r="E1495">
        <v>8493322</v>
      </c>
      <c r="F1495" t="s">
        <v>369</v>
      </c>
      <c r="G1495" t="s">
        <v>29</v>
      </c>
      <c r="H1495" t="s">
        <v>30</v>
      </c>
      <c r="I1495" s="1"/>
      <c r="J1495" s="1">
        <v>45096</v>
      </c>
      <c r="K1495" s="11">
        <f>+Excel_519CONDOR[[#This Row],[Fx.r]]</f>
        <v>45096</v>
      </c>
      <c r="L1495" s="1">
        <v>45117</v>
      </c>
      <c r="M1495" s="1"/>
      <c r="N1495" s="1">
        <v>45118</v>
      </c>
      <c r="O1495" s="1">
        <v>45148</v>
      </c>
      <c r="P1495" s="1" t="s">
        <v>25</v>
      </c>
      <c r="Q1495" t="s">
        <v>25</v>
      </c>
      <c r="R1495" t="s">
        <v>24</v>
      </c>
      <c r="S1495" t="s">
        <v>3635</v>
      </c>
      <c r="T1495" s="5">
        <v>9.8363001346588135</v>
      </c>
      <c r="U1495" s="5">
        <v>0</v>
      </c>
      <c r="V1495" s="5">
        <v>6</v>
      </c>
      <c r="W1495" s="5">
        <v>15.836300134658813</v>
      </c>
      <c r="X1495" s="6">
        <f>+Excel_519CONDOR[[#This Row],[Ptos.Total]]-Excel_519CONDOR[[#This Row],[Ptos.PO]]</f>
        <v>-0.2265118653411875</v>
      </c>
      <c r="Y1495" s="6">
        <v>16.062812000000001</v>
      </c>
      <c r="Z1495" s="6">
        <v>16.062812000000001</v>
      </c>
      <c r="AA1495" s="5">
        <f>+Excel_519CONDOR[[#This Row],[Ptos.Total]]-Excel_519CONDOR[[#This Row],[Ptos.Nilo]]</f>
        <v>-0.2265118653411875</v>
      </c>
      <c r="AB1495"/>
      <c r="AC1495"/>
      <c r="AD1495"/>
      <c r="AE1495"/>
      <c r="AF1495"/>
      <c r="AG1495"/>
      <c r="AH1495"/>
      <c r="AI1495"/>
    </row>
    <row r="1496" spans="1:35" x14ac:dyDescent="0.25">
      <c r="A1496" t="s">
        <v>391</v>
      </c>
      <c r="B1496" t="s">
        <v>436</v>
      </c>
      <c r="C1496" t="s">
        <v>392</v>
      </c>
      <c r="D1496" t="s">
        <v>1683</v>
      </c>
      <c r="E1496">
        <v>8491887</v>
      </c>
      <c r="F1496" t="s">
        <v>115</v>
      </c>
      <c r="G1496" t="s">
        <v>22</v>
      </c>
      <c r="H1496" t="s">
        <v>23</v>
      </c>
      <c r="I1496" s="1"/>
      <c r="J1496" s="1">
        <v>45096</v>
      </c>
      <c r="K1496" s="11">
        <f>+Excel_519CONDOR[[#This Row],[Fx.r]]</f>
        <v>45096</v>
      </c>
      <c r="L1496" s="1">
        <v>45131</v>
      </c>
      <c r="M1496" s="1"/>
      <c r="N1496" s="1">
        <v>45132</v>
      </c>
      <c r="O1496" s="1">
        <v>45162</v>
      </c>
      <c r="P1496" s="1" t="s">
        <v>25</v>
      </c>
      <c r="Q1496" t="s">
        <v>24</v>
      </c>
      <c r="R1496" t="s">
        <v>25</v>
      </c>
      <c r="S1496" t="s">
        <v>3646</v>
      </c>
      <c r="T1496" s="5">
        <v>13.017799973487854</v>
      </c>
      <c r="U1496" s="5">
        <v>0</v>
      </c>
      <c r="V1496" s="5">
        <v>6</v>
      </c>
      <c r="W1496" s="5">
        <v>19.017799973487854</v>
      </c>
      <c r="X1496" s="6">
        <f>+Excel_519CONDOR[[#This Row],[Ptos.Total]]-Excel_519CONDOR[[#This Row],[Ptos.PO]]</f>
        <v>-11.122896026512144</v>
      </c>
      <c r="Y1496" s="6">
        <v>30.140695999999998</v>
      </c>
      <c r="Z1496" s="6">
        <v>30.140696000000002</v>
      </c>
      <c r="AA1496" s="5">
        <f>+Excel_519CONDOR[[#This Row],[Ptos.Total]]-Excel_519CONDOR[[#This Row],[Ptos.Nilo]]</f>
        <v>-11.122896026512148</v>
      </c>
      <c r="AB1496"/>
      <c r="AC1496"/>
      <c r="AD1496"/>
      <c r="AE1496"/>
      <c r="AF1496"/>
      <c r="AG1496"/>
      <c r="AH1496"/>
      <c r="AI1496"/>
    </row>
    <row r="1497" spans="1:35" x14ac:dyDescent="0.25">
      <c r="A1497" t="s">
        <v>391</v>
      </c>
      <c r="B1497" t="s">
        <v>436</v>
      </c>
      <c r="C1497" t="s">
        <v>392</v>
      </c>
      <c r="D1497" t="s">
        <v>1684</v>
      </c>
      <c r="E1497">
        <v>8491465</v>
      </c>
      <c r="F1497" t="s">
        <v>512</v>
      </c>
      <c r="G1497" t="s">
        <v>22</v>
      </c>
      <c r="H1497" t="s">
        <v>23</v>
      </c>
      <c r="I1497" s="1"/>
      <c r="J1497" s="1">
        <v>45092</v>
      </c>
      <c r="K1497" s="11">
        <f>+Excel_519CONDOR[[#This Row],[Fx.r]]</f>
        <v>45092</v>
      </c>
      <c r="L1497" s="1">
        <v>45121</v>
      </c>
      <c r="M1497" s="1"/>
      <c r="N1497" s="1">
        <v>45125</v>
      </c>
      <c r="O1497" s="1">
        <v>45152</v>
      </c>
      <c r="P1497" s="1" t="s">
        <v>24</v>
      </c>
      <c r="Q1497" t="s">
        <v>25</v>
      </c>
      <c r="R1497" t="s">
        <v>24</v>
      </c>
      <c r="S1497" t="s">
        <v>3635</v>
      </c>
      <c r="T1497" s="5">
        <v>17.820000141859055</v>
      </c>
      <c r="U1497" s="5">
        <v>0</v>
      </c>
      <c r="V1497" s="5">
        <v>6</v>
      </c>
      <c r="W1497" s="5">
        <v>23.820000141859055</v>
      </c>
      <c r="X1497" s="6">
        <f>+Excel_519CONDOR[[#This Row],[Ptos.Total]]-Excel_519CONDOR[[#This Row],[Ptos.PO]]</f>
        <v>-0.89799085814094326</v>
      </c>
      <c r="Y1497" s="6">
        <v>24.717990999999998</v>
      </c>
      <c r="Z1497" s="6">
        <v>24.717990999999998</v>
      </c>
      <c r="AA1497" s="5">
        <f>+Excel_519CONDOR[[#This Row],[Ptos.Total]]-Excel_519CONDOR[[#This Row],[Ptos.Nilo]]</f>
        <v>-0.89799085814094326</v>
      </c>
      <c r="AB1497"/>
      <c r="AC1497"/>
      <c r="AD1497"/>
      <c r="AE1497"/>
      <c r="AF1497"/>
      <c r="AG1497"/>
      <c r="AH1497"/>
      <c r="AI1497"/>
    </row>
    <row r="1498" spans="1:35" x14ac:dyDescent="0.25">
      <c r="A1498" t="s">
        <v>391</v>
      </c>
      <c r="B1498" t="s">
        <v>79</v>
      </c>
      <c r="C1498" t="s">
        <v>392</v>
      </c>
      <c r="D1498" t="s">
        <v>1685</v>
      </c>
      <c r="E1498">
        <v>2101928</v>
      </c>
      <c r="F1498" t="s">
        <v>52</v>
      </c>
      <c r="G1498" t="s">
        <v>36</v>
      </c>
      <c r="H1498" t="s">
        <v>42</v>
      </c>
      <c r="I1498" s="1">
        <v>45173</v>
      </c>
      <c r="J1498" s="1">
        <v>45377</v>
      </c>
      <c r="K1498" s="11">
        <f>+Excel_519CONDOR[[#This Row],[Fx.r]]</f>
        <v>45377</v>
      </c>
      <c r="M1498" s="1">
        <v>45940</v>
      </c>
      <c r="O1498" s="1"/>
      <c r="P1498" s="1" t="s">
        <v>24</v>
      </c>
      <c r="Q1498" t="s">
        <v>24</v>
      </c>
      <c r="R1498" t="s">
        <v>24</v>
      </c>
      <c r="S1498" t="s">
        <v>25</v>
      </c>
      <c r="T1498" s="5">
        <v>0</v>
      </c>
      <c r="U1498" s="5">
        <v>0</v>
      </c>
      <c r="V1498" s="5">
        <v>0</v>
      </c>
      <c r="W1498" s="5">
        <v>0</v>
      </c>
      <c r="X1498" s="6">
        <f>+Excel_519CONDOR[[#This Row],[Ptos.Total]]-Excel_519CONDOR[[#This Row],[Ptos.PO]]</f>
        <v>-127.50699599999999</v>
      </c>
      <c r="Y1498" s="6">
        <v>127.50699599999999</v>
      </c>
      <c r="Z1498" s="6">
        <v>127.50699599999999</v>
      </c>
      <c r="AA1498" s="5">
        <f>+Excel_519CONDOR[[#This Row],[Ptos.Total]]-Excel_519CONDOR[[#This Row],[Ptos.Nilo]]</f>
        <v>-127.50699599999999</v>
      </c>
      <c r="AB1498"/>
      <c r="AC1498"/>
      <c r="AD1498"/>
      <c r="AE1498"/>
      <c r="AF1498"/>
      <c r="AG1498"/>
      <c r="AH1498"/>
      <c r="AI1498"/>
    </row>
    <row r="1499" spans="1:35" x14ac:dyDescent="0.25">
      <c r="A1499" t="s">
        <v>391</v>
      </c>
      <c r="B1499" t="s">
        <v>79</v>
      </c>
      <c r="C1499" t="s">
        <v>392</v>
      </c>
      <c r="D1499" t="s">
        <v>1686</v>
      </c>
      <c r="E1499">
        <v>2101930</v>
      </c>
      <c r="F1499" t="s">
        <v>28</v>
      </c>
      <c r="G1499" t="s">
        <v>29</v>
      </c>
      <c r="H1499" t="s">
        <v>30</v>
      </c>
      <c r="I1499" s="1">
        <v>45728</v>
      </c>
      <c r="J1499" s="1">
        <v>45756</v>
      </c>
      <c r="K1499" s="11">
        <f>+Excel_519CONDOR[[#This Row],[Fx.r]]</f>
        <v>45756</v>
      </c>
      <c r="L1499" s="1">
        <v>45835</v>
      </c>
      <c r="M1499" s="1"/>
      <c r="N1499" s="1">
        <v>45924</v>
      </c>
      <c r="O1499" s="1">
        <v>45933</v>
      </c>
      <c r="P1499" s="1" t="s">
        <v>24</v>
      </c>
      <c r="Q1499" t="s">
        <v>24</v>
      </c>
      <c r="R1499" t="s">
        <v>25</v>
      </c>
      <c r="S1499" t="s">
        <v>3642</v>
      </c>
      <c r="T1499" s="5">
        <v>107.0680001873225</v>
      </c>
      <c r="U1499" s="5">
        <v>0</v>
      </c>
      <c r="V1499" s="5">
        <v>17.234399877762797</v>
      </c>
      <c r="W1499" s="5">
        <v>124.30240006508529</v>
      </c>
      <c r="X1499" s="6">
        <f>+Excel_519CONDOR[[#This Row],[Ptos.Total]]-Excel_519CONDOR[[#This Row],[Ptos.PO]]</f>
        <v>-89.726593934914661</v>
      </c>
      <c r="Y1499" s="6">
        <v>214.02899399999995</v>
      </c>
      <c r="Z1499" s="6">
        <v>214.02899400000001</v>
      </c>
      <c r="AA1499" s="5">
        <f>+Excel_519CONDOR[[#This Row],[Ptos.Total]]-Excel_519CONDOR[[#This Row],[Ptos.Nilo]]</f>
        <v>-89.726593934914717</v>
      </c>
      <c r="AB1499"/>
      <c r="AC1499"/>
      <c r="AD1499"/>
      <c r="AE1499"/>
      <c r="AF1499"/>
      <c r="AG1499"/>
      <c r="AH1499"/>
      <c r="AI1499"/>
    </row>
    <row r="1500" spans="1:35" x14ac:dyDescent="0.25">
      <c r="A1500" t="s">
        <v>391</v>
      </c>
      <c r="B1500" t="s">
        <v>79</v>
      </c>
      <c r="C1500" t="s">
        <v>392</v>
      </c>
      <c r="D1500" t="s">
        <v>1687</v>
      </c>
      <c r="E1500">
        <v>2101931</v>
      </c>
      <c r="F1500" t="s">
        <v>1552</v>
      </c>
      <c r="G1500" t="s">
        <v>70</v>
      </c>
      <c r="H1500" t="s">
        <v>70</v>
      </c>
      <c r="I1500" s="1">
        <v>45167</v>
      </c>
      <c r="J1500" s="1"/>
      <c r="K1500" s="11">
        <f>+Excel_519CONDOR[[#This Row],[Fx.r]]</f>
        <v>0</v>
      </c>
      <c r="M1500" s="1"/>
      <c r="O1500" s="1"/>
      <c r="P1500" s="1" t="s">
        <v>24</v>
      </c>
      <c r="Q1500" t="s">
        <v>24</v>
      </c>
      <c r="R1500" t="s">
        <v>24</v>
      </c>
      <c r="S1500" t="s">
        <v>25</v>
      </c>
      <c r="T1500" s="5">
        <v>0</v>
      </c>
      <c r="U1500" s="5">
        <v>0</v>
      </c>
      <c r="V1500" s="5">
        <v>0</v>
      </c>
      <c r="W1500" s="5">
        <v>0</v>
      </c>
      <c r="X1500" s="6">
        <f>+Excel_519CONDOR[[#This Row],[Ptos.Total]]-Excel_519CONDOR[[#This Row],[Ptos.PO]]</f>
        <v>0</v>
      </c>
      <c r="Y1500" s="6">
        <v>0</v>
      </c>
      <c r="Z1500" s="6">
        <v>0</v>
      </c>
      <c r="AA1500" s="5">
        <f>+Excel_519CONDOR[[#This Row],[Ptos.Total]]-Excel_519CONDOR[[#This Row],[Ptos.Nilo]]</f>
        <v>0</v>
      </c>
      <c r="AB1500"/>
      <c r="AC1500"/>
      <c r="AD1500"/>
      <c r="AE1500"/>
      <c r="AF1500"/>
      <c r="AG1500"/>
      <c r="AH1500"/>
      <c r="AI1500"/>
    </row>
    <row r="1501" spans="1:35" x14ac:dyDescent="0.25">
      <c r="A1501" t="s">
        <v>391</v>
      </c>
      <c r="B1501" t="s">
        <v>436</v>
      </c>
      <c r="C1501" t="s">
        <v>392</v>
      </c>
      <c r="D1501" t="s">
        <v>1688</v>
      </c>
      <c r="E1501">
        <v>8493605</v>
      </c>
      <c r="F1501" t="s">
        <v>1319</v>
      </c>
      <c r="G1501" t="s">
        <v>29</v>
      </c>
      <c r="H1501" t="s">
        <v>30</v>
      </c>
      <c r="I1501" s="1"/>
      <c r="J1501" s="1">
        <v>45090</v>
      </c>
      <c r="K1501" s="11">
        <f>+Excel_519CONDOR[[#This Row],[Fx.r]]</f>
        <v>45090</v>
      </c>
      <c r="L1501" s="1">
        <v>45166</v>
      </c>
      <c r="M1501" s="1"/>
      <c r="N1501" s="1">
        <v>45166</v>
      </c>
      <c r="O1501" s="1">
        <v>45184</v>
      </c>
      <c r="P1501" s="1" t="s">
        <v>24</v>
      </c>
      <c r="Q1501" t="s">
        <v>25</v>
      </c>
      <c r="R1501" t="s">
        <v>24</v>
      </c>
      <c r="S1501" t="s">
        <v>3635</v>
      </c>
      <c r="T1501" s="5">
        <v>17.472600221633911</v>
      </c>
      <c r="U1501" s="5">
        <v>0</v>
      </c>
      <c r="V1501" s="5">
        <v>6</v>
      </c>
      <c r="W1501" s="5">
        <v>23.472600221633911</v>
      </c>
      <c r="X1501" s="6">
        <f>+Excel_519CONDOR[[#This Row],[Ptos.Total]]-Excel_519CONDOR[[#This Row],[Ptos.PO]]</f>
        <v>-0.3356207783660885</v>
      </c>
      <c r="Y1501" s="6">
        <v>23.808221</v>
      </c>
      <c r="Z1501" s="6">
        <v>23.808221</v>
      </c>
      <c r="AA1501" s="5">
        <f>+Excel_519CONDOR[[#This Row],[Ptos.Total]]-Excel_519CONDOR[[#This Row],[Ptos.Nilo]]</f>
        <v>-0.3356207783660885</v>
      </c>
      <c r="AB1501"/>
      <c r="AC1501"/>
      <c r="AD1501"/>
      <c r="AE1501"/>
      <c r="AF1501"/>
      <c r="AG1501"/>
      <c r="AH1501"/>
      <c r="AI1501"/>
    </row>
    <row r="1502" spans="1:35" x14ac:dyDescent="0.25">
      <c r="A1502" t="s">
        <v>391</v>
      </c>
      <c r="B1502" t="s">
        <v>436</v>
      </c>
      <c r="C1502" t="s">
        <v>392</v>
      </c>
      <c r="D1502" t="s">
        <v>1689</v>
      </c>
      <c r="E1502">
        <v>8493609</v>
      </c>
      <c r="F1502" t="s">
        <v>115</v>
      </c>
      <c r="G1502" t="s">
        <v>22</v>
      </c>
      <c r="H1502" t="s">
        <v>23</v>
      </c>
      <c r="I1502" s="1"/>
      <c r="J1502" s="1">
        <v>45096</v>
      </c>
      <c r="K1502" s="11">
        <f>+Excel_519CONDOR[[#This Row],[Fx.r]]</f>
        <v>45096</v>
      </c>
      <c r="L1502" s="1">
        <v>45131</v>
      </c>
      <c r="M1502" s="1"/>
      <c r="N1502" s="1">
        <v>45132</v>
      </c>
      <c r="O1502" s="1">
        <v>45167</v>
      </c>
      <c r="P1502" s="1" t="s">
        <v>24</v>
      </c>
      <c r="Q1502" t="s">
        <v>25</v>
      </c>
      <c r="R1502" t="s">
        <v>24</v>
      </c>
      <c r="S1502" t="s">
        <v>3635</v>
      </c>
      <c r="T1502" s="5">
        <v>23.469399511814117</v>
      </c>
      <c r="U1502" s="5">
        <v>0</v>
      </c>
      <c r="V1502" s="5">
        <v>0</v>
      </c>
      <c r="W1502" s="5">
        <v>23.469399511814117</v>
      </c>
      <c r="X1502" s="6">
        <f>+Excel_519CONDOR[[#This Row],[Ptos.Total]]-Excel_519CONDOR[[#This Row],[Ptos.PO]]</f>
        <v>-8.2075894881858815</v>
      </c>
      <c r="Y1502" s="6">
        <v>31.676988999999999</v>
      </c>
      <c r="Z1502" s="6">
        <v>31.676988999999995</v>
      </c>
      <c r="AA1502" s="5">
        <f>+Excel_519CONDOR[[#This Row],[Ptos.Total]]-Excel_519CONDOR[[#This Row],[Ptos.Nilo]]</f>
        <v>-8.207589488185878</v>
      </c>
      <c r="AB1502"/>
      <c r="AC1502"/>
      <c r="AD1502"/>
      <c r="AE1502"/>
      <c r="AF1502"/>
      <c r="AG1502"/>
      <c r="AH1502"/>
      <c r="AI1502"/>
    </row>
    <row r="1503" spans="1:35" x14ac:dyDescent="0.25">
      <c r="A1503" t="s">
        <v>391</v>
      </c>
      <c r="B1503" t="s">
        <v>114</v>
      </c>
      <c r="C1503" t="s">
        <v>392</v>
      </c>
      <c r="D1503" t="s">
        <v>1690</v>
      </c>
      <c r="E1503">
        <v>8499099</v>
      </c>
      <c r="F1503" t="s">
        <v>115</v>
      </c>
      <c r="G1503" t="s">
        <v>22</v>
      </c>
      <c r="H1503" t="s">
        <v>23</v>
      </c>
      <c r="I1503" s="1"/>
      <c r="J1503" s="1">
        <v>45138</v>
      </c>
      <c r="K1503" s="11">
        <f>+Excel_519CONDOR[[#This Row],[Fx.r]]</f>
        <v>45138</v>
      </c>
      <c r="L1503" s="1">
        <v>45181</v>
      </c>
      <c r="M1503" s="1"/>
      <c r="N1503" s="1">
        <v>45181</v>
      </c>
      <c r="O1503" s="1">
        <v>45188</v>
      </c>
      <c r="P1503" s="1" t="s">
        <v>24</v>
      </c>
      <c r="Q1503" t="s">
        <v>24</v>
      </c>
      <c r="R1503" t="s">
        <v>25</v>
      </c>
      <c r="S1503" t="s">
        <v>3646</v>
      </c>
      <c r="T1503" s="5">
        <v>9.4443000555038452</v>
      </c>
      <c r="U1503" s="5">
        <v>0</v>
      </c>
      <c r="V1503" s="5">
        <v>0</v>
      </c>
      <c r="W1503" s="5">
        <v>9.4443000555038452</v>
      </c>
      <c r="X1503" s="6">
        <f>+Excel_519CONDOR[[#This Row],[Ptos.Total]]-Excel_519CONDOR[[#This Row],[Ptos.PO]]</f>
        <v>-11.115460944496157</v>
      </c>
      <c r="Y1503" s="6">
        <v>20.559761000000002</v>
      </c>
      <c r="Z1503" s="6">
        <v>20.559760999999998</v>
      </c>
      <c r="AA1503" s="5">
        <f>+Excel_519CONDOR[[#This Row],[Ptos.Total]]-Excel_519CONDOR[[#This Row],[Ptos.Nilo]]</f>
        <v>-11.115460944496153</v>
      </c>
      <c r="AB1503"/>
      <c r="AC1503"/>
      <c r="AD1503"/>
      <c r="AE1503"/>
      <c r="AF1503"/>
      <c r="AG1503"/>
      <c r="AH1503"/>
      <c r="AI1503"/>
    </row>
    <row r="1504" spans="1:35" x14ac:dyDescent="0.25">
      <c r="A1504" t="s">
        <v>391</v>
      </c>
      <c r="B1504" t="s">
        <v>436</v>
      </c>
      <c r="C1504" t="s">
        <v>392</v>
      </c>
      <c r="D1504" t="s">
        <v>1691</v>
      </c>
      <c r="E1504">
        <v>8497798</v>
      </c>
      <c r="F1504" t="s">
        <v>1692</v>
      </c>
      <c r="G1504" t="s">
        <v>29</v>
      </c>
      <c r="H1504" t="s">
        <v>30</v>
      </c>
      <c r="I1504" s="1">
        <v>45512</v>
      </c>
      <c r="J1504" s="1">
        <v>45104</v>
      </c>
      <c r="K1504" s="11">
        <f>+Excel_519CONDOR[[#This Row],[Fx.r]]</f>
        <v>45104</v>
      </c>
      <c r="L1504" s="1">
        <v>45883</v>
      </c>
      <c r="M1504" s="1"/>
      <c r="N1504" s="1">
        <v>45922</v>
      </c>
      <c r="O1504" s="1">
        <v>45936</v>
      </c>
      <c r="P1504" s="1" t="s">
        <v>24</v>
      </c>
      <c r="Q1504" t="s">
        <v>25</v>
      </c>
      <c r="R1504" t="s">
        <v>24</v>
      </c>
      <c r="S1504" t="s">
        <v>3685</v>
      </c>
      <c r="T1504" s="5">
        <v>22.908900260925293</v>
      </c>
      <c r="U1504" s="5">
        <v>0</v>
      </c>
      <c r="V1504" s="5">
        <v>11.565250704942063</v>
      </c>
      <c r="W1504" s="5">
        <v>34.474150965867352</v>
      </c>
      <c r="X1504" s="6">
        <f>+Excel_519CONDOR[[#This Row],[Ptos.Total]]-Excel_519CONDOR[[#This Row],[Ptos.PO]]</f>
        <v>-10.018290034132647</v>
      </c>
      <c r="Y1504" s="6">
        <v>44.492440999999999</v>
      </c>
      <c r="Z1504" s="6">
        <v>44.492440999999999</v>
      </c>
      <c r="AA1504" s="5">
        <f>+Excel_519CONDOR[[#This Row],[Ptos.Total]]-Excel_519CONDOR[[#This Row],[Ptos.Nilo]]</f>
        <v>-10.018290034132647</v>
      </c>
      <c r="AB1504"/>
      <c r="AC1504"/>
      <c r="AD1504"/>
      <c r="AE1504"/>
      <c r="AF1504"/>
      <c r="AG1504"/>
      <c r="AH1504"/>
      <c r="AI1504"/>
    </row>
    <row r="1505" spans="1:35" x14ac:dyDescent="0.25">
      <c r="A1505" t="s">
        <v>391</v>
      </c>
      <c r="B1505" t="s">
        <v>436</v>
      </c>
      <c r="C1505" t="s">
        <v>392</v>
      </c>
      <c r="D1505" t="s">
        <v>1693</v>
      </c>
      <c r="E1505">
        <v>8494494</v>
      </c>
      <c r="F1505" t="s">
        <v>512</v>
      </c>
      <c r="G1505" t="s">
        <v>22</v>
      </c>
      <c r="H1505" t="s">
        <v>23</v>
      </c>
      <c r="I1505" s="1"/>
      <c r="J1505" s="1">
        <v>45104</v>
      </c>
      <c r="K1505" s="11">
        <f>+Excel_519CONDOR[[#This Row],[Fx.r]]</f>
        <v>45104</v>
      </c>
      <c r="L1505" s="1">
        <v>45105</v>
      </c>
      <c r="M1505" s="1"/>
      <c r="N1505" s="1">
        <v>45111</v>
      </c>
      <c r="O1505" s="1">
        <v>45147</v>
      </c>
      <c r="P1505" s="1" t="s">
        <v>24</v>
      </c>
      <c r="Q1505" t="s">
        <v>25</v>
      </c>
      <c r="R1505" t="s">
        <v>24</v>
      </c>
      <c r="S1505" t="s">
        <v>3632</v>
      </c>
      <c r="T1505" s="5">
        <v>48.536299884319305</v>
      </c>
      <c r="U1505" s="5">
        <v>0</v>
      </c>
      <c r="V1505" s="5">
        <v>6</v>
      </c>
      <c r="W1505" s="5">
        <v>54.536299884319305</v>
      </c>
      <c r="X1505" s="6">
        <f>+Excel_519CONDOR[[#This Row],[Ptos.Total]]-Excel_519CONDOR[[#This Row],[Ptos.PO]]</f>
        <v>-4.6486261156806989</v>
      </c>
      <c r="Y1505" s="6">
        <v>59.184926000000004</v>
      </c>
      <c r="Z1505" s="6">
        <v>29.231325999999999</v>
      </c>
      <c r="AA1505" s="5">
        <f>+Excel_519CONDOR[[#This Row],[Ptos.Total]]-Excel_519CONDOR[[#This Row],[Ptos.Nilo]]</f>
        <v>25.304973884319306</v>
      </c>
      <c r="AB1505"/>
      <c r="AC1505"/>
      <c r="AD1505"/>
      <c r="AE1505"/>
      <c r="AF1505"/>
      <c r="AG1505"/>
      <c r="AH1505"/>
      <c r="AI1505"/>
    </row>
    <row r="1506" spans="1:35" x14ac:dyDescent="0.25">
      <c r="A1506" t="s">
        <v>391</v>
      </c>
      <c r="B1506" t="s">
        <v>436</v>
      </c>
      <c r="C1506" t="s">
        <v>392</v>
      </c>
      <c r="D1506" t="s">
        <v>1694</v>
      </c>
      <c r="E1506">
        <v>8497037</v>
      </c>
      <c r="F1506" t="s">
        <v>324</v>
      </c>
      <c r="G1506" t="s">
        <v>22</v>
      </c>
      <c r="H1506" t="s">
        <v>23</v>
      </c>
      <c r="I1506" s="1"/>
      <c r="J1506" s="1">
        <v>45359</v>
      </c>
      <c r="K1506" s="11">
        <f>+Excel_519CONDOR[[#This Row],[Fx.r]]</f>
        <v>45359</v>
      </c>
      <c r="L1506" s="1">
        <v>45359</v>
      </c>
      <c r="M1506" s="1"/>
      <c r="N1506" s="1">
        <v>45385</v>
      </c>
      <c r="O1506" s="1">
        <v>45397</v>
      </c>
      <c r="P1506" s="1" t="s">
        <v>24</v>
      </c>
      <c r="Q1506" t="s">
        <v>25</v>
      </c>
      <c r="R1506" t="s">
        <v>24</v>
      </c>
      <c r="S1506" t="s">
        <v>3685</v>
      </c>
      <c r="T1506" s="5">
        <v>19.243400573730469</v>
      </c>
      <c r="U1506" s="5">
        <v>0</v>
      </c>
      <c r="V1506" s="5">
        <v>6</v>
      </c>
      <c r="W1506" s="5">
        <v>25.243400573730469</v>
      </c>
      <c r="X1506" s="6">
        <f>+Excel_519CONDOR[[#This Row],[Ptos.Total]]-Excel_519CONDOR[[#This Row],[Ptos.PO]]</f>
        <v>-18.437600426269533</v>
      </c>
      <c r="Y1506" s="6">
        <v>43.681001000000002</v>
      </c>
      <c r="Z1506" s="6">
        <v>43.681001000000002</v>
      </c>
      <c r="AA1506" s="5">
        <f>+Excel_519CONDOR[[#This Row],[Ptos.Total]]-Excel_519CONDOR[[#This Row],[Ptos.Nilo]]</f>
        <v>-18.437600426269533</v>
      </c>
      <c r="AB1506"/>
      <c r="AC1506"/>
      <c r="AD1506"/>
      <c r="AE1506"/>
      <c r="AF1506"/>
      <c r="AG1506"/>
      <c r="AH1506"/>
      <c r="AI1506"/>
    </row>
    <row r="1507" spans="1:35" x14ac:dyDescent="0.25">
      <c r="A1507" t="s">
        <v>391</v>
      </c>
      <c r="B1507" t="s">
        <v>436</v>
      </c>
      <c r="C1507" t="s">
        <v>392</v>
      </c>
      <c r="D1507" t="s">
        <v>1695</v>
      </c>
      <c r="E1507">
        <v>8500106</v>
      </c>
      <c r="F1507" t="s">
        <v>1124</v>
      </c>
      <c r="G1507" t="s">
        <v>70</v>
      </c>
      <c r="H1507" t="s">
        <v>71</v>
      </c>
      <c r="I1507" s="1">
        <v>45378</v>
      </c>
      <c r="J1507" s="1">
        <v>45107</v>
      </c>
      <c r="K1507" s="11">
        <f>+Excel_519CONDOR[[#This Row],[Fx.r]]</f>
        <v>45107</v>
      </c>
      <c r="M1507" s="1"/>
      <c r="N1507" s="1">
        <v>45383</v>
      </c>
      <c r="O1507" s="1">
        <v>45386</v>
      </c>
      <c r="P1507" s="1" t="s">
        <v>24</v>
      </c>
      <c r="Q1507" t="s">
        <v>25</v>
      </c>
      <c r="R1507" t="s">
        <v>24</v>
      </c>
      <c r="S1507" t="s">
        <v>25</v>
      </c>
      <c r="T1507" s="5">
        <v>15.272600173950195</v>
      </c>
      <c r="U1507" s="5">
        <v>0</v>
      </c>
      <c r="V1507" s="5">
        <v>6</v>
      </c>
      <c r="W1507" s="5">
        <v>21.272600173950195</v>
      </c>
      <c r="X1507" s="6">
        <f>+Excel_519CONDOR[[#This Row],[Ptos.Total]]-Excel_519CONDOR[[#This Row],[Ptos.PO]]</f>
        <v>17.672600173950194</v>
      </c>
      <c r="Y1507" s="6">
        <v>3.5999999999999996</v>
      </c>
      <c r="Z1507" s="6">
        <v>7.1999999999999993</v>
      </c>
      <c r="AA1507" s="5">
        <f>+Excel_519CONDOR[[#This Row],[Ptos.Total]]-Excel_519CONDOR[[#This Row],[Ptos.Nilo]]</f>
        <v>14.072600173950196</v>
      </c>
      <c r="AB1507"/>
      <c r="AC1507"/>
      <c r="AD1507"/>
      <c r="AE1507"/>
      <c r="AF1507"/>
      <c r="AG1507"/>
      <c r="AH1507"/>
      <c r="AI1507"/>
    </row>
    <row r="1508" spans="1:35" x14ac:dyDescent="0.25">
      <c r="A1508" t="s">
        <v>391</v>
      </c>
      <c r="B1508" t="s">
        <v>436</v>
      </c>
      <c r="C1508" t="s">
        <v>392</v>
      </c>
      <c r="D1508" t="s">
        <v>1696</v>
      </c>
      <c r="E1508">
        <v>8503963</v>
      </c>
      <c r="F1508" t="s">
        <v>1697</v>
      </c>
      <c r="G1508" t="s">
        <v>29</v>
      </c>
      <c r="H1508" t="s">
        <v>30</v>
      </c>
      <c r="I1508" s="1"/>
      <c r="J1508" s="1">
        <v>45110</v>
      </c>
      <c r="K1508" s="11">
        <f>+Excel_519CONDOR[[#This Row],[Fx.r]]</f>
        <v>45110</v>
      </c>
      <c r="L1508" s="1">
        <v>45974</v>
      </c>
      <c r="M1508" s="1"/>
      <c r="N1508" s="1">
        <v>46003</v>
      </c>
      <c r="O1508" s="1">
        <v>46031</v>
      </c>
      <c r="P1508" s="1" t="s">
        <v>24</v>
      </c>
      <c r="Q1508" t="s">
        <v>25</v>
      </c>
      <c r="R1508" t="s">
        <v>24</v>
      </c>
      <c r="S1508" t="s">
        <v>3637</v>
      </c>
      <c r="T1508" s="5">
        <v>1924.3400000000001</v>
      </c>
      <c r="U1508" s="5">
        <v>0</v>
      </c>
      <c r="V1508" s="5">
        <v>600</v>
      </c>
      <c r="W1508" s="5">
        <v>2524.34</v>
      </c>
      <c r="X1508" s="6">
        <f>+Excel_519CONDOR[[#This Row],[Ptos.Total]]-Excel_519CONDOR[[#This Row],[Ptos.PO]]</f>
        <v>2483.458267</v>
      </c>
      <c r="Y1508" s="6">
        <v>40.881732999999997</v>
      </c>
      <c r="Z1508" s="6">
        <v>40.881733000000004</v>
      </c>
      <c r="AA1508" s="5">
        <f>+Excel_519CONDOR[[#This Row],[Ptos.Total]]-Excel_519CONDOR[[#This Row],[Ptos.Nilo]]</f>
        <v>2483.458267</v>
      </c>
      <c r="AB1508"/>
      <c r="AC1508"/>
      <c r="AD1508"/>
      <c r="AE1508"/>
      <c r="AF1508"/>
      <c r="AG1508"/>
      <c r="AH1508"/>
      <c r="AI1508"/>
    </row>
    <row r="1509" spans="1:35" x14ac:dyDescent="0.25">
      <c r="A1509" t="s">
        <v>391</v>
      </c>
      <c r="B1509" t="s">
        <v>79</v>
      </c>
      <c r="C1509" t="s">
        <v>1235</v>
      </c>
      <c r="D1509" t="s">
        <v>1698</v>
      </c>
      <c r="E1509">
        <v>2102404</v>
      </c>
      <c r="F1509" t="s">
        <v>142</v>
      </c>
      <c r="G1509" t="s">
        <v>29</v>
      </c>
      <c r="H1509" t="s">
        <v>30</v>
      </c>
      <c r="I1509" s="1">
        <v>45114</v>
      </c>
      <c r="J1509" s="1">
        <v>45194</v>
      </c>
      <c r="K1509" s="11">
        <f>+Excel_519CONDOR[[#This Row],[Fx.r]]</f>
        <v>45194</v>
      </c>
      <c r="L1509" s="1">
        <v>45205</v>
      </c>
      <c r="M1509" s="1"/>
      <c r="N1509" s="1">
        <v>45289</v>
      </c>
      <c r="O1509" s="1">
        <v>45301</v>
      </c>
      <c r="P1509" s="1" t="s">
        <v>24</v>
      </c>
      <c r="Q1509" t="s">
        <v>25</v>
      </c>
      <c r="R1509" t="s">
        <v>24</v>
      </c>
      <c r="S1509" t="s">
        <v>3680</v>
      </c>
      <c r="T1509" s="5">
        <v>108.59000069648027</v>
      </c>
      <c r="U1509" s="5">
        <v>0</v>
      </c>
      <c r="V1509" s="5">
        <v>17.532600020633637</v>
      </c>
      <c r="W1509" s="5">
        <v>126.12260071711391</v>
      </c>
      <c r="X1509" s="6">
        <f>+Excel_519CONDOR[[#This Row],[Ptos.Total]]-Excel_519CONDOR[[#This Row],[Ptos.PO]]</f>
        <v>-37.437072282886092</v>
      </c>
      <c r="Y1509" s="6">
        <v>163.559673</v>
      </c>
      <c r="Z1509" s="6">
        <v>143.130571</v>
      </c>
      <c r="AA1509" s="5">
        <f>+Excel_519CONDOR[[#This Row],[Ptos.Total]]-Excel_519CONDOR[[#This Row],[Ptos.Nilo]]</f>
        <v>-17.007970282886092</v>
      </c>
      <c r="AB1509"/>
      <c r="AC1509"/>
      <c r="AD1509"/>
      <c r="AE1509"/>
      <c r="AF1509"/>
      <c r="AG1509"/>
      <c r="AH1509"/>
      <c r="AI1509"/>
    </row>
    <row r="1510" spans="1:35" x14ac:dyDescent="0.25">
      <c r="A1510" t="s">
        <v>391</v>
      </c>
      <c r="B1510" t="s">
        <v>79</v>
      </c>
      <c r="C1510" t="s">
        <v>392</v>
      </c>
      <c r="D1510" t="s">
        <v>1699</v>
      </c>
      <c r="E1510">
        <v>2052737</v>
      </c>
      <c r="F1510" t="s">
        <v>164</v>
      </c>
      <c r="G1510" t="s">
        <v>22</v>
      </c>
      <c r="H1510" t="s">
        <v>23</v>
      </c>
      <c r="I1510" s="1">
        <v>45121</v>
      </c>
      <c r="J1510" s="1">
        <v>45133</v>
      </c>
      <c r="K1510" s="11">
        <f>+Excel_519CONDOR[[#This Row],[Fx.r]]</f>
        <v>45133</v>
      </c>
      <c r="L1510" s="1">
        <v>45509</v>
      </c>
      <c r="M1510" s="1"/>
      <c r="N1510" s="1">
        <v>45808</v>
      </c>
      <c r="O1510" s="1">
        <v>45827</v>
      </c>
      <c r="P1510" s="1" t="s">
        <v>24</v>
      </c>
      <c r="Q1510" t="s">
        <v>24</v>
      </c>
      <c r="R1510" t="s">
        <v>25</v>
      </c>
      <c r="S1510" t="s">
        <v>3681</v>
      </c>
      <c r="T1510" s="5">
        <v>268.08999914675951</v>
      </c>
      <c r="U1510" s="5">
        <v>0</v>
      </c>
      <c r="V1510" s="5">
        <v>28.231398991091567</v>
      </c>
      <c r="W1510" s="5">
        <v>296.32139813785108</v>
      </c>
      <c r="X1510" s="6">
        <f>+Excel_519CONDOR[[#This Row],[Ptos.Total]]-Excel_519CONDOR[[#This Row],[Ptos.PO]]</f>
        <v>-143.64246986214897</v>
      </c>
      <c r="Y1510" s="6">
        <v>439.96386800000005</v>
      </c>
      <c r="Z1510" s="6">
        <v>439.96386799999993</v>
      </c>
      <c r="AA1510" s="5">
        <f>+Excel_519CONDOR[[#This Row],[Ptos.Total]]-Excel_519CONDOR[[#This Row],[Ptos.Nilo]]</f>
        <v>-143.64246986214886</v>
      </c>
      <c r="AB1510"/>
      <c r="AC1510"/>
      <c r="AD1510"/>
      <c r="AE1510"/>
      <c r="AF1510"/>
      <c r="AG1510"/>
      <c r="AH1510"/>
      <c r="AI1510"/>
    </row>
    <row r="1511" spans="1:35" x14ac:dyDescent="0.25">
      <c r="A1511" t="s">
        <v>391</v>
      </c>
      <c r="B1511" t="s">
        <v>79</v>
      </c>
      <c r="C1511" t="s">
        <v>392</v>
      </c>
      <c r="D1511" t="s">
        <v>1700</v>
      </c>
      <c r="E1511">
        <v>2065857</v>
      </c>
      <c r="F1511" t="s">
        <v>121</v>
      </c>
      <c r="G1511" t="s">
        <v>22</v>
      </c>
      <c r="H1511" t="s">
        <v>23</v>
      </c>
      <c r="I1511" s="1">
        <v>44956</v>
      </c>
      <c r="J1511" s="1">
        <v>45147</v>
      </c>
      <c r="K1511" s="11">
        <f>+Excel_519CONDOR[[#This Row],[Fx.r]]</f>
        <v>45147</v>
      </c>
      <c r="L1511" s="1">
        <v>45159</v>
      </c>
      <c r="M1511" s="1"/>
      <c r="N1511" s="1">
        <v>45378</v>
      </c>
      <c r="O1511" s="1">
        <v>45398</v>
      </c>
      <c r="P1511" s="1" t="s">
        <v>24</v>
      </c>
      <c r="Q1511" t="s">
        <v>24</v>
      </c>
      <c r="R1511" t="s">
        <v>25</v>
      </c>
      <c r="S1511" t="s">
        <v>3635</v>
      </c>
      <c r="T1511" s="5">
        <v>174.77000192552805</v>
      </c>
      <c r="U1511" s="5">
        <v>24.759999215602875</v>
      </c>
      <c r="V1511" s="5">
        <v>22.155399981392918</v>
      </c>
      <c r="W1511" s="5">
        <v>221.68540112252384</v>
      </c>
      <c r="X1511" s="6">
        <f>+Excel_519CONDOR[[#This Row],[Ptos.Total]]-Excel_519CONDOR[[#This Row],[Ptos.PO]]</f>
        <v>-166.08617467747621</v>
      </c>
      <c r="Y1511" s="6">
        <v>387.77157580000005</v>
      </c>
      <c r="Z1511" s="6">
        <v>387.77163299999995</v>
      </c>
      <c r="AA1511" s="5">
        <f>+Excel_519CONDOR[[#This Row],[Ptos.Total]]-Excel_519CONDOR[[#This Row],[Ptos.Nilo]]</f>
        <v>-166.08623187747611</v>
      </c>
      <c r="AB1511"/>
      <c r="AC1511"/>
      <c r="AD1511"/>
      <c r="AE1511"/>
      <c r="AF1511"/>
      <c r="AG1511"/>
      <c r="AH1511"/>
      <c r="AI1511"/>
    </row>
    <row r="1512" spans="1:35" x14ac:dyDescent="0.25">
      <c r="A1512" t="s">
        <v>391</v>
      </c>
      <c r="B1512" t="s">
        <v>436</v>
      </c>
      <c r="C1512" t="s">
        <v>392</v>
      </c>
      <c r="D1512" t="s">
        <v>1701</v>
      </c>
      <c r="E1512">
        <v>8505546</v>
      </c>
      <c r="F1512" t="s">
        <v>363</v>
      </c>
      <c r="G1512" t="s">
        <v>22</v>
      </c>
      <c r="H1512" t="s">
        <v>23</v>
      </c>
      <c r="I1512" s="1">
        <v>45194</v>
      </c>
      <c r="J1512" s="1">
        <v>45117</v>
      </c>
      <c r="K1512" s="11">
        <f>+Excel_519CONDOR[[#This Row],[Fx.r]]</f>
        <v>45117</v>
      </c>
      <c r="L1512" s="1">
        <v>45289</v>
      </c>
      <c r="M1512" s="1"/>
      <c r="N1512" s="1">
        <v>45289</v>
      </c>
      <c r="O1512" s="1">
        <v>45306</v>
      </c>
      <c r="P1512" s="1" t="s">
        <v>24</v>
      </c>
      <c r="Q1512" t="s">
        <v>25</v>
      </c>
      <c r="R1512" t="s">
        <v>24</v>
      </c>
      <c r="S1512" t="s">
        <v>3685</v>
      </c>
      <c r="T1512" s="5">
        <v>7.6363000869750977</v>
      </c>
      <c r="U1512" s="5">
        <v>0</v>
      </c>
      <c r="V1512" s="5">
        <v>6</v>
      </c>
      <c r="W1512" s="5">
        <v>13.636300086975098</v>
      </c>
      <c r="X1512" s="6">
        <f>+Excel_519CONDOR[[#This Row],[Ptos.Total]]-Excel_519CONDOR[[#This Row],[Ptos.PO]]</f>
        <v>-2.4265119130249033</v>
      </c>
      <c r="Y1512" s="6">
        <v>16.062812000000001</v>
      </c>
      <c r="Z1512" s="6">
        <v>16.062812000000001</v>
      </c>
      <c r="AA1512" s="5">
        <f>+Excel_519CONDOR[[#This Row],[Ptos.Total]]-Excel_519CONDOR[[#This Row],[Ptos.Nilo]]</f>
        <v>-2.4265119130249033</v>
      </c>
      <c r="AB1512"/>
      <c r="AC1512"/>
      <c r="AD1512"/>
      <c r="AE1512"/>
      <c r="AF1512"/>
      <c r="AG1512"/>
      <c r="AH1512"/>
      <c r="AI1512"/>
    </row>
    <row r="1513" spans="1:35" x14ac:dyDescent="0.25">
      <c r="A1513" t="s">
        <v>391</v>
      </c>
      <c r="B1513" t="s">
        <v>436</v>
      </c>
      <c r="C1513" t="s">
        <v>392</v>
      </c>
      <c r="D1513" t="s">
        <v>1702</v>
      </c>
      <c r="E1513">
        <v>8507837</v>
      </c>
      <c r="F1513" t="s">
        <v>1319</v>
      </c>
      <c r="G1513" t="s">
        <v>29</v>
      </c>
      <c r="H1513" t="s">
        <v>30</v>
      </c>
      <c r="I1513" s="1"/>
      <c r="J1513" s="1">
        <v>45118</v>
      </c>
      <c r="K1513" s="11">
        <f>+Excel_519CONDOR[[#This Row],[Fx.r]]</f>
        <v>45118</v>
      </c>
      <c r="L1513" s="1">
        <v>45175</v>
      </c>
      <c r="M1513" s="1"/>
      <c r="N1513" s="1">
        <v>45175</v>
      </c>
      <c r="O1513" s="1">
        <v>45203</v>
      </c>
      <c r="P1513" s="1" t="s">
        <v>24</v>
      </c>
      <c r="Q1513" t="s">
        <v>25</v>
      </c>
      <c r="R1513" t="s">
        <v>24</v>
      </c>
      <c r="S1513" t="s">
        <v>3635</v>
      </c>
      <c r="T1513" s="5">
        <v>7.6363000869750977</v>
      </c>
      <c r="U1513" s="5">
        <v>0</v>
      </c>
      <c r="V1513" s="5">
        <v>6</v>
      </c>
      <c r="W1513" s="5">
        <v>13.636300086975098</v>
      </c>
      <c r="X1513" s="6">
        <f>+Excel_519CONDOR[[#This Row],[Ptos.Total]]-Excel_519CONDOR[[#This Row],[Ptos.PO]]</f>
        <v>-6.8995749130249031</v>
      </c>
      <c r="Y1513" s="6">
        <v>20.535875000000001</v>
      </c>
      <c r="Z1513" s="6">
        <v>20.535875000000001</v>
      </c>
      <c r="AA1513" s="5">
        <f>+Excel_519CONDOR[[#This Row],[Ptos.Total]]-Excel_519CONDOR[[#This Row],[Ptos.Nilo]]</f>
        <v>-6.8995749130249031</v>
      </c>
      <c r="AB1513"/>
      <c r="AC1513"/>
      <c r="AD1513"/>
      <c r="AE1513"/>
      <c r="AF1513"/>
      <c r="AG1513"/>
      <c r="AH1513"/>
      <c r="AI1513"/>
    </row>
    <row r="1514" spans="1:35" x14ac:dyDescent="0.25">
      <c r="A1514" t="s">
        <v>391</v>
      </c>
      <c r="B1514" t="s">
        <v>436</v>
      </c>
      <c r="C1514" t="s">
        <v>392</v>
      </c>
      <c r="D1514" t="s">
        <v>1703</v>
      </c>
      <c r="E1514">
        <v>8511375</v>
      </c>
      <c r="F1514" t="s">
        <v>512</v>
      </c>
      <c r="G1514" t="s">
        <v>22</v>
      </c>
      <c r="H1514" t="s">
        <v>23</v>
      </c>
      <c r="I1514" s="1"/>
      <c r="J1514" s="1">
        <v>45121</v>
      </c>
      <c r="K1514" s="11">
        <f>+Excel_519CONDOR[[#This Row],[Fx.r]]</f>
        <v>45121</v>
      </c>
      <c r="L1514" s="1">
        <v>45275</v>
      </c>
      <c r="M1514" s="1"/>
      <c r="N1514" s="1">
        <v>45278</v>
      </c>
      <c r="O1514" s="1">
        <v>45295</v>
      </c>
      <c r="P1514" s="1" t="s">
        <v>24</v>
      </c>
      <c r="Q1514" t="s">
        <v>25</v>
      </c>
      <c r="R1514" t="s">
        <v>24</v>
      </c>
      <c r="S1514" t="s">
        <v>3631</v>
      </c>
      <c r="T1514" s="5">
        <v>40.19020026922226</v>
      </c>
      <c r="U1514" s="5">
        <v>0</v>
      </c>
      <c r="V1514" s="5">
        <v>6</v>
      </c>
      <c r="W1514" s="5">
        <v>46.19020026922226</v>
      </c>
      <c r="X1514" s="6">
        <f>+Excel_519CONDOR[[#This Row],[Ptos.Total]]-Excel_519CONDOR[[#This Row],[Ptos.PO]]</f>
        <v>1.5755192692222622</v>
      </c>
      <c r="Y1514" s="6">
        <v>44.614680999999997</v>
      </c>
      <c r="Z1514" s="6">
        <v>44.291081000000005</v>
      </c>
      <c r="AA1514" s="5">
        <f>+Excel_519CONDOR[[#This Row],[Ptos.Total]]-Excel_519CONDOR[[#This Row],[Ptos.Nilo]]</f>
        <v>1.899119269222254</v>
      </c>
      <c r="AB1514"/>
      <c r="AC1514"/>
      <c r="AD1514"/>
      <c r="AE1514"/>
      <c r="AF1514"/>
      <c r="AG1514"/>
      <c r="AH1514"/>
      <c r="AI1514"/>
    </row>
    <row r="1515" spans="1:35" x14ac:dyDescent="0.25">
      <c r="A1515" t="s">
        <v>391</v>
      </c>
      <c r="B1515" t="s">
        <v>436</v>
      </c>
      <c r="C1515" t="s">
        <v>392</v>
      </c>
      <c r="D1515" t="s">
        <v>1704</v>
      </c>
      <c r="E1515">
        <v>8513067</v>
      </c>
      <c r="F1515" t="s">
        <v>1319</v>
      </c>
      <c r="G1515" t="s">
        <v>29</v>
      </c>
      <c r="H1515" t="s">
        <v>30</v>
      </c>
      <c r="I1515" s="1"/>
      <c r="J1515" s="1">
        <v>45127</v>
      </c>
      <c r="K1515" s="11">
        <f>+Excel_519CONDOR[[#This Row],[Fx.r]]</f>
        <v>45127</v>
      </c>
      <c r="L1515" s="1">
        <v>45173</v>
      </c>
      <c r="M1515" s="1"/>
      <c r="N1515" s="1">
        <v>45173</v>
      </c>
      <c r="O1515" s="1">
        <v>45184</v>
      </c>
      <c r="P1515" s="1" t="s">
        <v>24</v>
      </c>
      <c r="Q1515" t="s">
        <v>25</v>
      </c>
      <c r="R1515" t="s">
        <v>24</v>
      </c>
      <c r="S1515" t="s">
        <v>3635</v>
      </c>
      <c r="T1515" s="5">
        <v>32.357499688863754</v>
      </c>
      <c r="U1515" s="5">
        <v>0</v>
      </c>
      <c r="V1515" s="5">
        <v>6</v>
      </c>
      <c r="W1515" s="5">
        <v>38.357499688863754</v>
      </c>
      <c r="X1515" s="6">
        <f>+Excel_519CONDOR[[#This Row],[Ptos.Total]]-Excel_519CONDOR[[#This Row],[Ptos.PO]]</f>
        <v>7.9517688863752767E-2</v>
      </c>
      <c r="Y1515" s="6">
        <v>38.277982000000002</v>
      </c>
      <c r="Z1515" s="6">
        <v>38.277981999999994</v>
      </c>
      <c r="AA1515" s="5">
        <f>+Excel_519CONDOR[[#This Row],[Ptos.Total]]-Excel_519CONDOR[[#This Row],[Ptos.Nilo]]</f>
        <v>7.9517688863759872E-2</v>
      </c>
      <c r="AB1515"/>
      <c r="AC1515"/>
      <c r="AD1515"/>
      <c r="AE1515"/>
      <c r="AF1515"/>
      <c r="AG1515"/>
      <c r="AH1515"/>
      <c r="AI1515"/>
    </row>
    <row r="1516" spans="1:35" x14ac:dyDescent="0.25">
      <c r="A1516" t="s">
        <v>391</v>
      </c>
      <c r="B1516" t="s">
        <v>436</v>
      </c>
      <c r="C1516" t="s">
        <v>392</v>
      </c>
      <c r="D1516" t="s">
        <v>1705</v>
      </c>
      <c r="E1516">
        <v>8516296</v>
      </c>
      <c r="F1516" t="s">
        <v>1319</v>
      </c>
      <c r="G1516" t="s">
        <v>29</v>
      </c>
      <c r="H1516" t="s">
        <v>30</v>
      </c>
      <c r="I1516" s="1"/>
      <c r="J1516" s="1">
        <v>45127</v>
      </c>
      <c r="K1516" s="11">
        <f>+Excel_519CONDOR[[#This Row],[Fx.r]]</f>
        <v>45127</v>
      </c>
      <c r="L1516" s="1">
        <v>45184</v>
      </c>
      <c r="M1516" s="1"/>
      <c r="N1516" s="1">
        <v>45184</v>
      </c>
      <c r="O1516" s="1">
        <v>45202</v>
      </c>
      <c r="P1516" s="1" t="s">
        <v>24</v>
      </c>
      <c r="Q1516" t="s">
        <v>25</v>
      </c>
      <c r="R1516" t="s">
        <v>24</v>
      </c>
      <c r="S1516" t="s">
        <v>3636</v>
      </c>
      <c r="T1516" s="5">
        <v>28.669600248336792</v>
      </c>
      <c r="U1516" s="5">
        <v>0</v>
      </c>
      <c r="V1516" s="5">
        <v>6</v>
      </c>
      <c r="W1516" s="5">
        <v>34.669600248336792</v>
      </c>
      <c r="X1516" s="6">
        <f>+Excel_519CONDOR[[#This Row],[Ptos.Total]]-Excel_519CONDOR[[#This Row],[Ptos.PO]]</f>
        <v>-0.49578075166320446</v>
      </c>
      <c r="Y1516" s="6">
        <v>35.165380999999996</v>
      </c>
      <c r="Z1516" s="6">
        <v>35.165380999999996</v>
      </c>
      <c r="AA1516" s="5">
        <f>+Excel_519CONDOR[[#This Row],[Ptos.Total]]-Excel_519CONDOR[[#This Row],[Ptos.Nilo]]</f>
        <v>-0.49578075166320446</v>
      </c>
      <c r="AB1516"/>
      <c r="AC1516"/>
      <c r="AD1516"/>
      <c r="AE1516"/>
      <c r="AF1516"/>
      <c r="AG1516"/>
      <c r="AH1516"/>
      <c r="AI1516"/>
    </row>
    <row r="1517" spans="1:35" x14ac:dyDescent="0.25">
      <c r="A1517" t="s">
        <v>391</v>
      </c>
      <c r="B1517" t="s">
        <v>436</v>
      </c>
      <c r="C1517" t="s">
        <v>392</v>
      </c>
      <c r="D1517" t="s">
        <v>1706</v>
      </c>
      <c r="E1517">
        <v>8507936</v>
      </c>
      <c r="F1517" t="s">
        <v>1319</v>
      </c>
      <c r="G1517" t="s">
        <v>29</v>
      </c>
      <c r="H1517" t="s">
        <v>30</v>
      </c>
      <c r="I1517" s="1"/>
      <c r="J1517" s="1">
        <v>45126</v>
      </c>
      <c r="K1517" s="11">
        <f>+Excel_519CONDOR[[#This Row],[Fx.r]]</f>
        <v>45126</v>
      </c>
      <c r="L1517" s="1">
        <v>45149</v>
      </c>
      <c r="M1517" s="1"/>
      <c r="N1517" s="1">
        <v>45149</v>
      </c>
      <c r="O1517" s="1">
        <v>45182</v>
      </c>
      <c r="P1517" s="1" t="s">
        <v>24</v>
      </c>
      <c r="Q1517" t="s">
        <v>25</v>
      </c>
      <c r="R1517" t="s">
        <v>24</v>
      </c>
      <c r="S1517" t="s">
        <v>3641</v>
      </c>
      <c r="T1517" s="5">
        <v>10.076800048351288</v>
      </c>
      <c r="U1517" s="5">
        <v>0</v>
      </c>
      <c r="V1517" s="5">
        <v>0</v>
      </c>
      <c r="W1517" s="5">
        <v>10.076800048351288</v>
      </c>
      <c r="X1517" s="6">
        <f>+Excel_519CONDOR[[#This Row],[Ptos.Total]]-Excel_519CONDOR[[#This Row],[Ptos.PO]]</f>
        <v>-15.527531951648708</v>
      </c>
      <c r="Y1517" s="6">
        <v>25.604331999999996</v>
      </c>
      <c r="Z1517" s="6">
        <v>25.604331999999999</v>
      </c>
      <c r="AA1517" s="5">
        <f>+Excel_519CONDOR[[#This Row],[Ptos.Total]]-Excel_519CONDOR[[#This Row],[Ptos.Nilo]]</f>
        <v>-15.527531951648712</v>
      </c>
      <c r="AB1517"/>
      <c r="AC1517"/>
      <c r="AD1517"/>
      <c r="AE1517"/>
      <c r="AF1517"/>
      <c r="AG1517"/>
      <c r="AH1517"/>
      <c r="AI1517"/>
    </row>
    <row r="1518" spans="1:35" x14ac:dyDescent="0.25">
      <c r="A1518" t="s">
        <v>391</v>
      </c>
      <c r="B1518" t="s">
        <v>436</v>
      </c>
      <c r="C1518" t="s">
        <v>392</v>
      </c>
      <c r="D1518" t="s">
        <v>1707</v>
      </c>
      <c r="E1518">
        <v>8521058</v>
      </c>
      <c r="F1518" t="s">
        <v>1319</v>
      </c>
      <c r="G1518" t="s">
        <v>29</v>
      </c>
      <c r="H1518" t="s">
        <v>30</v>
      </c>
      <c r="I1518" s="1"/>
      <c r="J1518" s="1">
        <v>45133</v>
      </c>
      <c r="K1518" s="11">
        <f>+Excel_519CONDOR[[#This Row],[Fx.r]]</f>
        <v>45133</v>
      </c>
      <c r="L1518" s="1">
        <v>45196</v>
      </c>
      <c r="M1518" s="1"/>
      <c r="N1518" s="1">
        <v>45197</v>
      </c>
      <c r="O1518" s="1">
        <v>45219</v>
      </c>
      <c r="P1518" s="1" t="s">
        <v>24</v>
      </c>
      <c r="Q1518" t="s">
        <v>25</v>
      </c>
      <c r="R1518" t="s">
        <v>24</v>
      </c>
      <c r="S1518" t="s">
        <v>3636</v>
      </c>
      <c r="T1518" s="5">
        <v>9.8363001346588135</v>
      </c>
      <c r="U1518" s="5">
        <v>0</v>
      </c>
      <c r="V1518" s="5">
        <v>6</v>
      </c>
      <c r="W1518" s="5">
        <v>15.836300134658813</v>
      </c>
      <c r="X1518" s="6">
        <f>+Excel_519CONDOR[[#This Row],[Ptos.Total]]-Excel_519CONDOR[[#This Row],[Ptos.PO]]</f>
        <v>-0.2265118653411875</v>
      </c>
      <c r="Y1518" s="6">
        <v>16.062812000000001</v>
      </c>
      <c r="Z1518" s="6">
        <v>16.062812000000001</v>
      </c>
      <c r="AA1518" s="5">
        <f>+Excel_519CONDOR[[#This Row],[Ptos.Total]]-Excel_519CONDOR[[#This Row],[Ptos.Nilo]]</f>
        <v>-0.2265118653411875</v>
      </c>
      <c r="AB1518"/>
      <c r="AC1518"/>
      <c r="AD1518"/>
      <c r="AE1518"/>
      <c r="AF1518"/>
      <c r="AG1518"/>
      <c r="AH1518"/>
      <c r="AI1518"/>
    </row>
    <row r="1519" spans="1:35" x14ac:dyDescent="0.25">
      <c r="A1519" t="s">
        <v>391</v>
      </c>
      <c r="B1519" t="s">
        <v>436</v>
      </c>
      <c r="C1519" t="s">
        <v>392</v>
      </c>
      <c r="D1519" t="s">
        <v>1708</v>
      </c>
      <c r="E1519">
        <v>8504130</v>
      </c>
      <c r="F1519" t="s">
        <v>1319</v>
      </c>
      <c r="G1519" t="s">
        <v>29</v>
      </c>
      <c r="H1519" t="s">
        <v>30</v>
      </c>
      <c r="I1519" s="1"/>
      <c r="J1519" s="1">
        <v>45133</v>
      </c>
      <c r="K1519" s="11">
        <f>+Excel_519CONDOR[[#This Row],[Fx.r]]</f>
        <v>45133</v>
      </c>
      <c r="L1519" s="1">
        <v>45166</v>
      </c>
      <c r="M1519" s="1"/>
      <c r="N1519" s="1">
        <v>45166</v>
      </c>
      <c r="O1519" s="1">
        <v>45197</v>
      </c>
      <c r="P1519" s="1" t="s">
        <v>24</v>
      </c>
      <c r="Q1519" t="s">
        <v>25</v>
      </c>
      <c r="R1519" t="s">
        <v>24</v>
      </c>
      <c r="S1519" t="s">
        <v>3635</v>
      </c>
      <c r="T1519" s="5">
        <v>75.737298220396042</v>
      </c>
      <c r="U1519" s="5">
        <v>0</v>
      </c>
      <c r="V1519" s="5">
        <v>0</v>
      </c>
      <c r="W1519" s="5">
        <v>75.737298220396042</v>
      </c>
      <c r="X1519" s="6">
        <f>+Excel_519CONDOR[[#This Row],[Ptos.Total]]-Excel_519CONDOR[[#This Row],[Ptos.PO]]</f>
        <v>20.95845522039604</v>
      </c>
      <c r="Y1519" s="6">
        <v>54.778843000000002</v>
      </c>
      <c r="Z1519" s="6">
        <v>54.778843000000002</v>
      </c>
      <c r="AA1519" s="5">
        <f>+Excel_519CONDOR[[#This Row],[Ptos.Total]]-Excel_519CONDOR[[#This Row],[Ptos.Nilo]]</f>
        <v>20.95845522039604</v>
      </c>
      <c r="AB1519"/>
      <c r="AC1519"/>
      <c r="AD1519"/>
      <c r="AE1519"/>
      <c r="AF1519"/>
      <c r="AG1519"/>
      <c r="AH1519"/>
      <c r="AI1519"/>
    </row>
    <row r="1520" spans="1:35" x14ac:dyDescent="0.25">
      <c r="A1520" t="s">
        <v>391</v>
      </c>
      <c r="B1520" t="s">
        <v>79</v>
      </c>
      <c r="C1520" t="s">
        <v>392</v>
      </c>
      <c r="D1520" t="s">
        <v>1709</v>
      </c>
      <c r="E1520">
        <v>2006470</v>
      </c>
      <c r="F1520" t="s">
        <v>121</v>
      </c>
      <c r="G1520" t="s">
        <v>22</v>
      </c>
      <c r="H1520" t="s">
        <v>23</v>
      </c>
      <c r="I1520" s="1">
        <v>45058</v>
      </c>
      <c r="J1520" s="1">
        <v>45107</v>
      </c>
      <c r="K1520" s="11">
        <f>+Excel_519CONDOR[[#This Row],[Fx.r]]</f>
        <v>45107</v>
      </c>
      <c r="L1520" s="1">
        <v>45565</v>
      </c>
      <c r="M1520" s="1"/>
      <c r="N1520" s="1">
        <v>45596</v>
      </c>
      <c r="O1520" s="1">
        <v>45611</v>
      </c>
      <c r="P1520" s="1" t="s">
        <v>24</v>
      </c>
      <c r="Q1520" t="s">
        <v>24</v>
      </c>
      <c r="R1520" t="s">
        <v>25</v>
      </c>
      <c r="S1520" t="s">
        <v>3642</v>
      </c>
      <c r="T1520" s="5">
        <v>127.05999998748302</v>
      </c>
      <c r="U1520" s="5">
        <v>0</v>
      </c>
      <c r="V1520" s="5">
        <v>18.800299500965338</v>
      </c>
      <c r="W1520" s="5">
        <v>145.86029948844836</v>
      </c>
      <c r="X1520" s="6">
        <f>+Excel_519CONDOR[[#This Row],[Ptos.Total]]-Excel_519CONDOR[[#This Row],[Ptos.PO]]</f>
        <v>-151.07801264155174</v>
      </c>
      <c r="Y1520" s="6">
        <v>296.9383121300001</v>
      </c>
      <c r="Z1520" s="6">
        <v>296.93832500000002</v>
      </c>
      <c r="AA1520" s="5">
        <f>+Excel_519CONDOR[[#This Row],[Ptos.Total]]-Excel_519CONDOR[[#This Row],[Ptos.Nilo]]</f>
        <v>-151.07802551155166</v>
      </c>
      <c r="AB1520"/>
      <c r="AC1520"/>
      <c r="AD1520"/>
      <c r="AE1520"/>
      <c r="AF1520"/>
      <c r="AG1520"/>
      <c r="AH1520"/>
      <c r="AI1520"/>
    </row>
    <row r="1521" spans="1:35" x14ac:dyDescent="0.25">
      <c r="A1521" t="s">
        <v>391</v>
      </c>
      <c r="B1521" t="s">
        <v>79</v>
      </c>
      <c r="C1521" t="s">
        <v>392</v>
      </c>
      <c r="D1521" t="s">
        <v>1710</v>
      </c>
      <c r="E1521">
        <v>2006471</v>
      </c>
      <c r="F1521" t="s">
        <v>118</v>
      </c>
      <c r="G1521" t="s">
        <v>22</v>
      </c>
      <c r="H1521" t="s">
        <v>23</v>
      </c>
      <c r="I1521" s="1">
        <v>45058</v>
      </c>
      <c r="J1521" s="1">
        <v>45107</v>
      </c>
      <c r="K1521" s="11">
        <f>+Excel_519CONDOR[[#This Row],[Fx.r]]</f>
        <v>45107</v>
      </c>
      <c r="L1521" s="1">
        <v>45481</v>
      </c>
      <c r="M1521" s="1"/>
      <c r="N1521" s="1">
        <v>45596</v>
      </c>
      <c r="O1521" s="1">
        <v>45611</v>
      </c>
      <c r="P1521" s="1" t="s">
        <v>24</v>
      </c>
      <c r="Q1521" t="s">
        <v>24</v>
      </c>
      <c r="R1521" t="s">
        <v>25</v>
      </c>
      <c r="S1521" t="s">
        <v>3642</v>
      </c>
      <c r="T1521" s="5">
        <v>213.1000002771616</v>
      </c>
      <c r="U1521" s="5">
        <v>0</v>
      </c>
      <c r="V1521" s="5">
        <v>25.056899702916297</v>
      </c>
      <c r="W1521" s="5">
        <v>238.1568999800779</v>
      </c>
      <c r="X1521" s="6">
        <f>+Excel_519CONDOR[[#This Row],[Ptos.Total]]-Excel_519CONDOR[[#This Row],[Ptos.PO]]</f>
        <v>-516.54243401992221</v>
      </c>
      <c r="Y1521" s="6">
        <v>754.69933400000014</v>
      </c>
      <c r="Z1521" s="6">
        <v>754.99305200000003</v>
      </c>
      <c r="AA1521" s="5">
        <f>+Excel_519CONDOR[[#This Row],[Ptos.Total]]-Excel_519CONDOR[[#This Row],[Ptos.Nilo]]</f>
        <v>-516.83615201992211</v>
      </c>
      <c r="AB1521"/>
      <c r="AC1521"/>
      <c r="AD1521"/>
      <c r="AE1521"/>
      <c r="AF1521"/>
      <c r="AG1521"/>
      <c r="AH1521"/>
      <c r="AI1521"/>
    </row>
    <row r="1522" spans="1:35" x14ac:dyDescent="0.25">
      <c r="A1522" t="s">
        <v>391</v>
      </c>
      <c r="B1522" t="s">
        <v>79</v>
      </c>
      <c r="C1522" t="s">
        <v>392</v>
      </c>
      <c r="D1522" t="s">
        <v>1711</v>
      </c>
      <c r="E1522">
        <v>2019588</v>
      </c>
      <c r="F1522" t="s">
        <v>60</v>
      </c>
      <c r="G1522" t="s">
        <v>22</v>
      </c>
      <c r="H1522" t="s">
        <v>23</v>
      </c>
      <c r="I1522" s="1">
        <v>44785</v>
      </c>
      <c r="J1522" s="1">
        <v>45131</v>
      </c>
      <c r="K1522" s="11">
        <f>+Excel_519CONDOR[[#This Row],[Fx.r]]</f>
        <v>45131</v>
      </c>
      <c r="L1522" s="1">
        <v>45481</v>
      </c>
      <c r="M1522" s="1"/>
      <c r="N1522" s="1">
        <v>45804</v>
      </c>
      <c r="O1522" s="1">
        <v>45838</v>
      </c>
      <c r="P1522" s="1" t="s">
        <v>24</v>
      </c>
      <c r="Q1522" t="s">
        <v>24</v>
      </c>
      <c r="R1522" t="s">
        <v>25</v>
      </c>
      <c r="S1522" t="s">
        <v>3641</v>
      </c>
      <c r="T1522" s="5">
        <v>293.1899993494153</v>
      </c>
      <c r="U1522" s="5">
        <v>47.139998614788055</v>
      </c>
      <c r="V1522" s="5">
        <v>31.349900203125912</v>
      </c>
      <c r="W1522" s="5">
        <v>371.67989816732927</v>
      </c>
      <c r="X1522" s="6">
        <f>+Excel_519CONDOR[[#This Row],[Ptos.Total]]-Excel_519CONDOR[[#This Row],[Ptos.PO]]</f>
        <v>-61.659290832670763</v>
      </c>
      <c r="Y1522" s="6">
        <v>433.33918900000003</v>
      </c>
      <c r="Z1522" s="6">
        <v>433.33918899999992</v>
      </c>
      <c r="AA1522" s="5">
        <f>+Excel_519CONDOR[[#This Row],[Ptos.Total]]-Excel_519CONDOR[[#This Row],[Ptos.Nilo]]</f>
        <v>-61.659290832670649</v>
      </c>
      <c r="AB1522"/>
      <c r="AC1522"/>
      <c r="AD1522"/>
      <c r="AE1522"/>
      <c r="AF1522"/>
      <c r="AG1522"/>
      <c r="AH1522"/>
      <c r="AI1522"/>
    </row>
    <row r="1523" spans="1:35" x14ac:dyDescent="0.25">
      <c r="A1523" t="s">
        <v>391</v>
      </c>
      <c r="B1523" t="s">
        <v>79</v>
      </c>
      <c r="C1523" t="s">
        <v>392</v>
      </c>
      <c r="D1523" t="s">
        <v>1712</v>
      </c>
      <c r="E1523">
        <v>2031927</v>
      </c>
      <c r="F1523" t="s">
        <v>32</v>
      </c>
      <c r="G1523" t="s">
        <v>29</v>
      </c>
      <c r="H1523" t="s">
        <v>30</v>
      </c>
      <c r="I1523" s="1">
        <v>45741</v>
      </c>
      <c r="J1523" s="1">
        <v>45772</v>
      </c>
      <c r="K1523" s="11">
        <f>+Excel_519CONDOR[[#This Row],[Fx.r]]</f>
        <v>45772</v>
      </c>
      <c r="L1523" s="1">
        <v>45806</v>
      </c>
      <c r="M1523" s="1"/>
      <c r="N1523" s="1">
        <v>46013</v>
      </c>
      <c r="O1523" s="1">
        <v>46024</v>
      </c>
      <c r="P1523" s="1" t="s">
        <v>24</v>
      </c>
      <c r="Q1523" t="s">
        <v>24</v>
      </c>
      <c r="R1523" t="s">
        <v>25</v>
      </c>
      <c r="S1523" t="s">
        <v>3641</v>
      </c>
      <c r="T1523" s="5">
        <v>172.06000249832869</v>
      </c>
      <c r="U1523" s="5">
        <v>0</v>
      </c>
      <c r="V1523" s="5">
        <v>21.801899775671217</v>
      </c>
      <c r="W1523" s="5">
        <v>193.8619022739999</v>
      </c>
      <c r="X1523" s="6">
        <f>+Excel_519CONDOR[[#This Row],[Ptos.Total]]-Excel_519CONDOR[[#This Row],[Ptos.PO]]</f>
        <v>-163.60648372600011</v>
      </c>
      <c r="Y1523" s="6">
        <v>357.46838600000001</v>
      </c>
      <c r="Z1523" s="6">
        <v>357.46838600000001</v>
      </c>
      <c r="AA1523" s="5">
        <f>+Excel_519CONDOR[[#This Row],[Ptos.Total]]-Excel_519CONDOR[[#This Row],[Ptos.Nilo]]</f>
        <v>-163.60648372600011</v>
      </c>
      <c r="AB1523"/>
      <c r="AC1523"/>
      <c r="AD1523"/>
      <c r="AE1523"/>
      <c r="AF1523"/>
      <c r="AG1523"/>
      <c r="AH1523"/>
      <c r="AI1523"/>
    </row>
    <row r="1524" spans="1:35" x14ac:dyDescent="0.25">
      <c r="A1524" t="s">
        <v>391</v>
      </c>
      <c r="B1524" t="s">
        <v>79</v>
      </c>
      <c r="C1524" t="s">
        <v>392</v>
      </c>
      <c r="D1524" t="s">
        <v>1713</v>
      </c>
      <c r="E1524">
        <v>2090668</v>
      </c>
      <c r="F1524" t="s">
        <v>60</v>
      </c>
      <c r="G1524" t="s">
        <v>22</v>
      </c>
      <c r="H1524" t="s">
        <v>23</v>
      </c>
      <c r="I1524" s="1">
        <v>45106</v>
      </c>
      <c r="J1524" s="1">
        <v>45126</v>
      </c>
      <c r="K1524" s="11">
        <f>+Excel_519CONDOR[[#This Row],[Fx.r]]</f>
        <v>45126</v>
      </c>
      <c r="L1524" s="1">
        <v>45561</v>
      </c>
      <c r="M1524" s="1"/>
      <c r="N1524" s="1">
        <v>45623</v>
      </c>
      <c r="O1524" s="1">
        <v>45637</v>
      </c>
      <c r="P1524" s="1" t="s">
        <v>24</v>
      </c>
      <c r="Q1524" t="s">
        <v>24</v>
      </c>
      <c r="R1524" t="s">
        <v>25</v>
      </c>
      <c r="S1524" t="s">
        <v>3642</v>
      </c>
      <c r="T1524" s="5">
        <v>91.059999503195286</v>
      </c>
      <c r="U1524" s="5">
        <v>0</v>
      </c>
      <c r="V1524" s="5">
        <v>16.128400222918387</v>
      </c>
      <c r="W1524" s="5">
        <v>107.18839972611367</v>
      </c>
      <c r="X1524" s="6">
        <f>+Excel_519CONDOR[[#This Row],[Ptos.Total]]-Excel_519CONDOR[[#This Row],[Ptos.PO]]</f>
        <v>-18.596843273886321</v>
      </c>
      <c r="Y1524" s="6">
        <v>125.78524299999999</v>
      </c>
      <c r="Z1524" s="6">
        <v>125.78524300000001</v>
      </c>
      <c r="AA1524" s="5">
        <f>+Excel_519CONDOR[[#This Row],[Ptos.Total]]-Excel_519CONDOR[[#This Row],[Ptos.Nilo]]</f>
        <v>-18.596843273886336</v>
      </c>
      <c r="AB1524"/>
      <c r="AC1524"/>
      <c r="AD1524"/>
      <c r="AE1524"/>
      <c r="AF1524"/>
      <c r="AG1524"/>
      <c r="AH1524"/>
      <c r="AI1524"/>
    </row>
    <row r="1525" spans="1:35" x14ac:dyDescent="0.25">
      <c r="A1525" t="s">
        <v>391</v>
      </c>
      <c r="B1525" t="s">
        <v>79</v>
      </c>
      <c r="C1525" t="s">
        <v>392</v>
      </c>
      <c r="D1525" t="s">
        <v>1714</v>
      </c>
      <c r="E1525">
        <v>2102872</v>
      </c>
      <c r="F1525" t="s">
        <v>142</v>
      </c>
      <c r="G1525" t="s">
        <v>29</v>
      </c>
      <c r="H1525" t="s">
        <v>30</v>
      </c>
      <c r="I1525" s="1">
        <v>45317</v>
      </c>
      <c r="J1525" s="1">
        <v>45322</v>
      </c>
      <c r="K1525" s="11">
        <f>+Excel_519CONDOR[[#This Row],[Fx.r]]</f>
        <v>45322</v>
      </c>
      <c r="L1525" s="1">
        <v>45334</v>
      </c>
      <c r="M1525" s="1"/>
      <c r="N1525" s="1">
        <v>45348</v>
      </c>
      <c r="O1525" s="1">
        <v>45359</v>
      </c>
      <c r="P1525" s="1" t="s">
        <v>24</v>
      </c>
      <c r="Q1525" t="s">
        <v>24</v>
      </c>
      <c r="R1525" t="s">
        <v>24</v>
      </c>
      <c r="S1525" t="s">
        <v>3641</v>
      </c>
      <c r="T1525" s="5">
        <v>18.300000295042992</v>
      </c>
      <c r="U1525" s="5">
        <v>23.219999313354492</v>
      </c>
      <c r="V1525" s="5">
        <v>11.124800099772216</v>
      </c>
      <c r="W1525" s="5">
        <v>52.6447997081697</v>
      </c>
      <c r="X1525" s="6">
        <f>+Excel_519CONDOR[[#This Row],[Ptos.Total]]-Excel_519CONDOR[[#This Row],[Ptos.PO]]</f>
        <v>-11.497636291830304</v>
      </c>
      <c r="Y1525" s="6">
        <v>64.142436000000004</v>
      </c>
      <c r="Z1525" s="6">
        <v>64.142436000000004</v>
      </c>
      <c r="AA1525" s="5">
        <f>+Excel_519CONDOR[[#This Row],[Ptos.Total]]-Excel_519CONDOR[[#This Row],[Ptos.Nilo]]</f>
        <v>-11.497636291830304</v>
      </c>
      <c r="AB1525"/>
      <c r="AC1525"/>
      <c r="AD1525"/>
      <c r="AE1525"/>
      <c r="AF1525"/>
      <c r="AG1525"/>
      <c r="AH1525"/>
      <c r="AI1525"/>
    </row>
    <row r="1526" spans="1:35" x14ac:dyDescent="0.25">
      <c r="A1526" t="s">
        <v>391</v>
      </c>
      <c r="B1526" t="s">
        <v>79</v>
      </c>
      <c r="C1526" t="s">
        <v>392</v>
      </c>
      <c r="D1526" t="s">
        <v>1715</v>
      </c>
      <c r="E1526">
        <v>2104525</v>
      </c>
      <c r="F1526" t="s">
        <v>121</v>
      </c>
      <c r="G1526" t="s">
        <v>22</v>
      </c>
      <c r="H1526" t="s">
        <v>23</v>
      </c>
      <c r="I1526" s="1">
        <v>45138</v>
      </c>
      <c r="J1526" s="1">
        <v>45198</v>
      </c>
      <c r="K1526" s="11">
        <f>+Excel_519CONDOR[[#This Row],[Fx.r]]</f>
        <v>45198</v>
      </c>
      <c r="L1526" s="1">
        <v>45205</v>
      </c>
      <c r="M1526" s="1"/>
      <c r="N1526" s="1">
        <v>45322</v>
      </c>
      <c r="O1526" s="1">
        <v>45342</v>
      </c>
      <c r="P1526" s="1" t="s">
        <v>24</v>
      </c>
      <c r="Q1526" t="s">
        <v>24</v>
      </c>
      <c r="R1526" t="s">
        <v>24</v>
      </c>
      <c r="S1526" t="s">
        <v>3635</v>
      </c>
      <c r="T1526" s="5">
        <v>190.74000074714422</v>
      </c>
      <c r="U1526" s="5">
        <v>50.309998512268066</v>
      </c>
      <c r="V1526" s="5">
        <v>23.221499658491467</v>
      </c>
      <c r="W1526" s="5">
        <v>264.27149891790373</v>
      </c>
      <c r="X1526" s="6">
        <f>+Excel_519CONDOR[[#This Row],[Ptos.Total]]-Excel_519CONDOR[[#This Row],[Ptos.PO]]</f>
        <v>-27.281038082096302</v>
      </c>
      <c r="Y1526" s="6">
        <v>291.55253700000003</v>
      </c>
      <c r="Z1526" s="6">
        <v>291.55253700000003</v>
      </c>
      <c r="AA1526" s="5">
        <f>+Excel_519CONDOR[[#This Row],[Ptos.Total]]-Excel_519CONDOR[[#This Row],[Ptos.Nilo]]</f>
        <v>-27.281038082096302</v>
      </c>
      <c r="AB1526"/>
      <c r="AC1526"/>
      <c r="AD1526"/>
      <c r="AE1526"/>
      <c r="AF1526"/>
      <c r="AG1526"/>
      <c r="AH1526"/>
      <c r="AI1526"/>
    </row>
    <row r="1527" spans="1:35" x14ac:dyDescent="0.25">
      <c r="A1527" t="s">
        <v>391</v>
      </c>
      <c r="B1527" t="s">
        <v>79</v>
      </c>
      <c r="C1527" t="s">
        <v>392</v>
      </c>
      <c r="D1527" t="s">
        <v>1716</v>
      </c>
      <c r="E1527">
        <v>2104746</v>
      </c>
      <c r="F1527" t="s">
        <v>297</v>
      </c>
      <c r="G1527" t="s">
        <v>22</v>
      </c>
      <c r="H1527" t="s">
        <v>23</v>
      </c>
      <c r="I1527" s="1">
        <v>45164</v>
      </c>
      <c r="J1527" s="1">
        <v>45434</v>
      </c>
      <c r="K1527" s="11">
        <f>+Excel_519CONDOR[[#This Row],[Fx.r]]</f>
        <v>45434</v>
      </c>
      <c r="L1527" s="1">
        <v>45404</v>
      </c>
      <c r="M1527" s="1"/>
      <c r="N1527" s="1">
        <v>45436</v>
      </c>
      <c r="O1527" s="1">
        <v>45454</v>
      </c>
      <c r="P1527" s="1" t="s">
        <v>24</v>
      </c>
      <c r="Q1527" t="s">
        <v>24</v>
      </c>
      <c r="R1527" t="s">
        <v>25</v>
      </c>
      <c r="S1527" t="s">
        <v>3641</v>
      </c>
      <c r="T1527" s="5">
        <v>262.31000300869346</v>
      </c>
      <c r="U1527" s="5">
        <v>0</v>
      </c>
      <c r="V1527" s="5">
        <v>28.308399416616567</v>
      </c>
      <c r="W1527" s="5">
        <v>290.61840242531002</v>
      </c>
      <c r="X1527" s="6">
        <f>+Excel_519CONDOR[[#This Row],[Ptos.Total]]-Excel_519CONDOR[[#This Row],[Ptos.PO]]</f>
        <v>-63.880247574690088</v>
      </c>
      <c r="Y1527" s="6">
        <v>354.49865000000011</v>
      </c>
      <c r="Z1527" s="6">
        <v>354.49864999999994</v>
      </c>
      <c r="AA1527" s="5">
        <f>+Excel_519CONDOR[[#This Row],[Ptos.Total]]-Excel_519CONDOR[[#This Row],[Ptos.Nilo]]</f>
        <v>-63.880247574689918</v>
      </c>
      <c r="AB1527"/>
      <c r="AC1527"/>
      <c r="AD1527"/>
      <c r="AE1527"/>
      <c r="AF1527"/>
      <c r="AG1527"/>
      <c r="AH1527"/>
      <c r="AI1527"/>
    </row>
    <row r="1528" spans="1:35" x14ac:dyDescent="0.25">
      <c r="A1528" t="s">
        <v>391</v>
      </c>
      <c r="B1528" t="s">
        <v>79</v>
      </c>
      <c r="C1528" t="s">
        <v>392</v>
      </c>
      <c r="D1528" t="s">
        <v>1717</v>
      </c>
      <c r="E1528">
        <v>2104747</v>
      </c>
      <c r="F1528" t="s">
        <v>142</v>
      </c>
      <c r="G1528" t="s">
        <v>29</v>
      </c>
      <c r="H1528" t="s">
        <v>30</v>
      </c>
      <c r="I1528" s="1">
        <v>45164</v>
      </c>
      <c r="J1528" s="1">
        <v>45196</v>
      </c>
      <c r="K1528" s="11">
        <f>+Excel_519CONDOR[[#This Row],[Fx.r]]</f>
        <v>45196</v>
      </c>
      <c r="L1528" s="1">
        <v>45232</v>
      </c>
      <c r="M1528" s="1"/>
      <c r="N1528" s="1">
        <v>45367</v>
      </c>
      <c r="O1528" s="1">
        <v>45391</v>
      </c>
      <c r="P1528" s="1" t="s">
        <v>24</v>
      </c>
      <c r="Q1528" t="s">
        <v>24</v>
      </c>
      <c r="R1528" t="s">
        <v>25</v>
      </c>
      <c r="S1528" t="s">
        <v>3641</v>
      </c>
      <c r="T1528" s="5">
        <v>151.95000093430281</v>
      </c>
      <c r="U1528" s="5">
        <v>0</v>
      </c>
      <c r="V1528" s="5">
        <v>20.592999503619978</v>
      </c>
      <c r="W1528" s="5">
        <v>172.54300043792279</v>
      </c>
      <c r="X1528" s="6">
        <f>+Excel_519CONDOR[[#This Row],[Ptos.Total]]-Excel_519CONDOR[[#This Row],[Ptos.PO]]</f>
        <v>-131.41008056207721</v>
      </c>
      <c r="Y1528" s="6">
        <v>303.953081</v>
      </c>
      <c r="Z1528" s="6">
        <v>303.953081</v>
      </c>
      <c r="AA1528" s="5">
        <f>+Excel_519CONDOR[[#This Row],[Ptos.Total]]-Excel_519CONDOR[[#This Row],[Ptos.Nilo]]</f>
        <v>-131.41008056207721</v>
      </c>
      <c r="AB1528"/>
      <c r="AC1528"/>
      <c r="AD1528"/>
      <c r="AE1528"/>
      <c r="AF1528"/>
      <c r="AG1528"/>
      <c r="AH1528"/>
      <c r="AI1528"/>
    </row>
    <row r="1529" spans="1:35" x14ac:dyDescent="0.25">
      <c r="A1529" t="s">
        <v>391</v>
      </c>
      <c r="B1529" t="s">
        <v>79</v>
      </c>
      <c r="C1529" t="s">
        <v>392</v>
      </c>
      <c r="D1529" t="s">
        <v>1718</v>
      </c>
      <c r="E1529">
        <v>2104748</v>
      </c>
      <c r="F1529" t="s">
        <v>121</v>
      </c>
      <c r="G1529" t="s">
        <v>22</v>
      </c>
      <c r="H1529" t="s">
        <v>23</v>
      </c>
      <c r="I1529" s="1">
        <v>45164</v>
      </c>
      <c r="J1529" s="1">
        <v>45209</v>
      </c>
      <c r="K1529" s="11">
        <f>+Excel_519CONDOR[[#This Row],[Fx.r]]</f>
        <v>45209</v>
      </c>
      <c r="L1529" s="1">
        <v>45232</v>
      </c>
      <c r="M1529" s="1"/>
      <c r="N1529" s="1">
        <v>45371</v>
      </c>
      <c r="O1529" s="1">
        <v>45377</v>
      </c>
      <c r="P1529" s="1" t="s">
        <v>24</v>
      </c>
      <c r="Q1529" t="s">
        <v>24</v>
      </c>
      <c r="R1529" t="s">
        <v>25</v>
      </c>
      <c r="S1529" t="s">
        <v>3641</v>
      </c>
      <c r="T1529" s="5">
        <v>165.7800014577806</v>
      </c>
      <c r="U1529" s="5">
        <v>0</v>
      </c>
      <c r="V1529" s="5">
        <v>21.651400206281238</v>
      </c>
      <c r="W1529" s="5">
        <v>187.43140166406184</v>
      </c>
      <c r="X1529" s="6">
        <f>+Excel_519CONDOR[[#This Row],[Ptos.Total]]-Excel_519CONDOR[[#This Row],[Ptos.PO]]</f>
        <v>-294.39172733593819</v>
      </c>
      <c r="Y1529" s="6">
        <v>481.82312899999999</v>
      </c>
      <c r="Z1529" s="6">
        <v>481.82312899999999</v>
      </c>
      <c r="AA1529" s="5">
        <f>+Excel_519CONDOR[[#This Row],[Ptos.Total]]-Excel_519CONDOR[[#This Row],[Ptos.Nilo]]</f>
        <v>-294.39172733593819</v>
      </c>
      <c r="AB1529"/>
      <c r="AC1529"/>
      <c r="AD1529"/>
      <c r="AE1529"/>
      <c r="AF1529"/>
      <c r="AG1529"/>
      <c r="AH1529"/>
      <c r="AI1529"/>
    </row>
    <row r="1530" spans="1:35" x14ac:dyDescent="0.25">
      <c r="A1530" t="s">
        <v>391</v>
      </c>
      <c r="B1530" t="s">
        <v>79</v>
      </c>
      <c r="C1530" t="s">
        <v>392</v>
      </c>
      <c r="D1530" t="s">
        <v>1719</v>
      </c>
      <c r="E1530">
        <v>2104749</v>
      </c>
      <c r="F1530" t="s">
        <v>121</v>
      </c>
      <c r="G1530" t="s">
        <v>22</v>
      </c>
      <c r="H1530" t="s">
        <v>23</v>
      </c>
      <c r="I1530" s="1">
        <v>45164</v>
      </c>
      <c r="J1530" s="1">
        <v>45218</v>
      </c>
      <c r="K1530" s="11">
        <f>+Excel_519CONDOR[[#This Row],[Fx.r]]</f>
        <v>45218</v>
      </c>
      <c r="L1530" s="1">
        <v>45232</v>
      </c>
      <c r="M1530" s="1"/>
      <c r="N1530" s="1">
        <v>45367</v>
      </c>
      <c r="O1530" s="1">
        <v>45377</v>
      </c>
      <c r="P1530" s="1" t="s">
        <v>24</v>
      </c>
      <c r="Q1530" t="s">
        <v>24</v>
      </c>
      <c r="R1530" t="s">
        <v>25</v>
      </c>
      <c r="S1530" t="s">
        <v>3641</v>
      </c>
      <c r="T1530" s="5">
        <v>293.72000312060118</v>
      </c>
      <c r="U1530" s="5">
        <v>0</v>
      </c>
      <c r="V1530" s="5">
        <v>30.710799875614043</v>
      </c>
      <c r="W1530" s="5">
        <v>324.43080299621522</v>
      </c>
      <c r="X1530" s="6">
        <f>+Excel_519CONDOR[[#This Row],[Ptos.Total]]-Excel_519CONDOR[[#This Row],[Ptos.PO]]</f>
        <v>-191.99564200378495</v>
      </c>
      <c r="Y1530" s="6">
        <v>516.42644500000017</v>
      </c>
      <c r="Z1530" s="6">
        <v>516.42644500000017</v>
      </c>
      <c r="AA1530" s="5">
        <f>+Excel_519CONDOR[[#This Row],[Ptos.Total]]-Excel_519CONDOR[[#This Row],[Ptos.Nilo]]</f>
        <v>-191.99564200378495</v>
      </c>
      <c r="AB1530"/>
      <c r="AC1530"/>
      <c r="AD1530"/>
      <c r="AE1530"/>
      <c r="AF1530"/>
      <c r="AG1530"/>
      <c r="AH1530"/>
      <c r="AI1530"/>
    </row>
    <row r="1531" spans="1:35" x14ac:dyDescent="0.25">
      <c r="A1531" t="s">
        <v>391</v>
      </c>
      <c r="B1531" t="s">
        <v>79</v>
      </c>
      <c r="C1531" t="s">
        <v>392</v>
      </c>
      <c r="D1531" t="s">
        <v>1720</v>
      </c>
      <c r="E1531">
        <v>2104752</v>
      </c>
      <c r="F1531" t="s">
        <v>121</v>
      </c>
      <c r="G1531" t="s">
        <v>22</v>
      </c>
      <c r="H1531" t="s">
        <v>23</v>
      </c>
      <c r="I1531" s="1">
        <v>45164</v>
      </c>
      <c r="J1531" s="1">
        <v>45223</v>
      </c>
      <c r="K1531" s="11">
        <f>+Excel_519CONDOR[[#This Row],[Fx.r]]</f>
        <v>45223</v>
      </c>
      <c r="L1531" s="1">
        <v>45232</v>
      </c>
      <c r="M1531" s="1"/>
      <c r="N1531" s="1">
        <v>45371</v>
      </c>
      <c r="O1531" s="1">
        <v>45397</v>
      </c>
      <c r="P1531" s="1" t="s">
        <v>24</v>
      </c>
      <c r="Q1531" t="s">
        <v>24</v>
      </c>
      <c r="R1531" t="s">
        <v>25</v>
      </c>
      <c r="S1531" t="s">
        <v>3641</v>
      </c>
      <c r="T1531" s="5">
        <v>73.690000854432583</v>
      </c>
      <c r="U1531" s="5">
        <v>0</v>
      </c>
      <c r="V1531" s="5">
        <v>15.016799905967716</v>
      </c>
      <c r="W1531" s="5">
        <v>88.706800760400299</v>
      </c>
      <c r="X1531" s="6">
        <f>+Excel_519CONDOR[[#This Row],[Ptos.Total]]-Excel_519CONDOR[[#This Row],[Ptos.PO]]</f>
        <v>-50.664433239599688</v>
      </c>
      <c r="Y1531" s="6">
        <v>139.37123399999999</v>
      </c>
      <c r="Z1531" s="6">
        <v>139.36766299999999</v>
      </c>
      <c r="AA1531" s="5">
        <f>+Excel_519CONDOR[[#This Row],[Ptos.Total]]-Excel_519CONDOR[[#This Row],[Ptos.Nilo]]</f>
        <v>-50.660862239599695</v>
      </c>
      <c r="AB1531"/>
      <c r="AC1531"/>
      <c r="AD1531"/>
      <c r="AE1531"/>
      <c r="AF1531"/>
      <c r="AG1531"/>
      <c r="AH1531"/>
      <c r="AI1531"/>
    </row>
    <row r="1532" spans="1:35" x14ac:dyDescent="0.25">
      <c r="A1532" t="s">
        <v>391</v>
      </c>
      <c r="B1532" t="s">
        <v>79</v>
      </c>
      <c r="C1532" t="s">
        <v>392</v>
      </c>
      <c r="D1532" t="s">
        <v>1721</v>
      </c>
      <c r="E1532">
        <v>2104753</v>
      </c>
      <c r="F1532" t="s">
        <v>142</v>
      </c>
      <c r="G1532" t="s">
        <v>29</v>
      </c>
      <c r="H1532" t="s">
        <v>30</v>
      </c>
      <c r="I1532" s="1">
        <v>45164</v>
      </c>
      <c r="J1532" s="1">
        <v>45224</v>
      </c>
      <c r="K1532" s="11">
        <f>+Excel_519CONDOR[[#This Row],[Fx.r]]</f>
        <v>45224</v>
      </c>
      <c r="L1532" s="1">
        <v>45232</v>
      </c>
      <c r="M1532" s="1"/>
      <c r="N1532" s="1">
        <v>45370</v>
      </c>
      <c r="O1532" s="1">
        <v>45385</v>
      </c>
      <c r="P1532" s="1" t="s">
        <v>24</v>
      </c>
      <c r="Q1532" t="s">
        <v>24</v>
      </c>
      <c r="R1532" t="s">
        <v>25</v>
      </c>
      <c r="S1532" t="s">
        <v>3641</v>
      </c>
      <c r="T1532" s="5">
        <v>14.100000277161598</v>
      </c>
      <c r="U1532" s="5">
        <v>0</v>
      </c>
      <c r="V1532" s="5">
        <v>10.820300146632642</v>
      </c>
      <c r="W1532" s="5">
        <v>24.920300423794238</v>
      </c>
      <c r="X1532" s="6">
        <f>+Excel_519CONDOR[[#This Row],[Ptos.Total]]-Excel_519CONDOR[[#This Row],[Ptos.PO]]</f>
        <v>-1.0680655762057611</v>
      </c>
      <c r="Y1532" s="6">
        <v>25.988365999999999</v>
      </c>
      <c r="Z1532" s="6">
        <v>25.988365999999999</v>
      </c>
      <c r="AA1532" s="5">
        <f>+Excel_519CONDOR[[#This Row],[Ptos.Total]]-Excel_519CONDOR[[#This Row],[Ptos.Nilo]]</f>
        <v>-1.0680655762057611</v>
      </c>
      <c r="AB1532"/>
      <c r="AC1532"/>
      <c r="AD1532"/>
      <c r="AE1532"/>
      <c r="AF1532"/>
      <c r="AG1532"/>
      <c r="AH1532"/>
      <c r="AI1532"/>
    </row>
    <row r="1533" spans="1:35" x14ac:dyDescent="0.25">
      <c r="A1533" t="s">
        <v>391</v>
      </c>
      <c r="B1533" t="s">
        <v>79</v>
      </c>
      <c r="C1533" t="s">
        <v>392</v>
      </c>
      <c r="D1533" t="s">
        <v>1722</v>
      </c>
      <c r="E1533">
        <v>2104754</v>
      </c>
      <c r="F1533" t="s">
        <v>121</v>
      </c>
      <c r="G1533" t="s">
        <v>22</v>
      </c>
      <c r="H1533" t="s">
        <v>23</v>
      </c>
      <c r="I1533" s="1">
        <v>45164</v>
      </c>
      <c r="J1533" s="1">
        <v>45224</v>
      </c>
      <c r="K1533" s="11">
        <f>+Excel_519CONDOR[[#This Row],[Fx.r]]</f>
        <v>45224</v>
      </c>
      <c r="L1533" s="1">
        <v>45348</v>
      </c>
      <c r="M1533" s="1"/>
      <c r="N1533" s="1">
        <v>45436</v>
      </c>
      <c r="O1533" s="1">
        <v>45442</v>
      </c>
      <c r="P1533" s="1" t="s">
        <v>24</v>
      </c>
      <c r="Q1533" t="s">
        <v>24</v>
      </c>
      <c r="R1533" t="s">
        <v>25</v>
      </c>
      <c r="S1533" t="s">
        <v>3641</v>
      </c>
      <c r="T1533" s="5">
        <v>64.240000396966934</v>
      </c>
      <c r="U1533" s="5">
        <v>0</v>
      </c>
      <c r="V1533" s="5">
        <v>14.218100201530007</v>
      </c>
      <c r="W1533" s="5">
        <v>78.458100598496941</v>
      </c>
      <c r="X1533" s="6">
        <f>+Excel_519CONDOR[[#This Row],[Ptos.Total]]-Excel_519CONDOR[[#This Row],[Ptos.PO]]</f>
        <v>-21.654909401503062</v>
      </c>
      <c r="Y1533" s="6">
        <v>100.11301</v>
      </c>
      <c r="Z1533" s="6">
        <v>100.11301000000003</v>
      </c>
      <c r="AA1533" s="5">
        <f>+Excel_519CONDOR[[#This Row],[Ptos.Total]]-Excel_519CONDOR[[#This Row],[Ptos.Nilo]]</f>
        <v>-21.65490940150309</v>
      </c>
      <c r="AB1533"/>
      <c r="AC1533"/>
      <c r="AD1533"/>
      <c r="AE1533"/>
      <c r="AF1533"/>
      <c r="AG1533"/>
      <c r="AH1533"/>
      <c r="AI1533"/>
    </row>
    <row r="1534" spans="1:35" x14ac:dyDescent="0.25">
      <c r="A1534" t="s">
        <v>391</v>
      </c>
      <c r="B1534" t="s">
        <v>79</v>
      </c>
      <c r="C1534" t="s">
        <v>392</v>
      </c>
      <c r="D1534" t="s">
        <v>1723</v>
      </c>
      <c r="E1534">
        <v>2104755</v>
      </c>
      <c r="F1534" t="s">
        <v>121</v>
      </c>
      <c r="G1534" t="s">
        <v>22</v>
      </c>
      <c r="H1534" t="s">
        <v>23</v>
      </c>
      <c r="I1534" s="1">
        <v>45164</v>
      </c>
      <c r="J1534" s="1">
        <v>45225</v>
      </c>
      <c r="K1534" s="11">
        <f>+Excel_519CONDOR[[#This Row],[Fx.r]]</f>
        <v>45225</v>
      </c>
      <c r="L1534" s="1">
        <v>45236</v>
      </c>
      <c r="M1534" s="1"/>
      <c r="N1534" s="1">
        <v>45371</v>
      </c>
      <c r="O1534" s="1">
        <v>45379</v>
      </c>
      <c r="P1534" s="1" t="s">
        <v>24</v>
      </c>
      <c r="Q1534" t="s">
        <v>24</v>
      </c>
      <c r="R1534" t="s">
        <v>25</v>
      </c>
      <c r="S1534" t="s">
        <v>3641</v>
      </c>
      <c r="T1534" s="5">
        <v>31.530000049620867</v>
      </c>
      <c r="U1534" s="5">
        <v>0</v>
      </c>
      <c r="V1534" s="5">
        <v>11.983700112617761</v>
      </c>
      <c r="W1534" s="5">
        <v>43.513700162238628</v>
      </c>
      <c r="X1534" s="6">
        <f>+Excel_519CONDOR[[#This Row],[Ptos.Total]]-Excel_519CONDOR[[#This Row],[Ptos.PO]]</f>
        <v>-15.087410837761375</v>
      </c>
      <c r="Y1534" s="6">
        <v>58.601111000000003</v>
      </c>
      <c r="Z1534" s="6">
        <v>58.601110999999996</v>
      </c>
      <c r="AA1534" s="5">
        <f>+Excel_519CONDOR[[#This Row],[Ptos.Total]]-Excel_519CONDOR[[#This Row],[Ptos.Nilo]]</f>
        <v>-15.087410837761368</v>
      </c>
      <c r="AB1534"/>
      <c r="AC1534"/>
      <c r="AD1534"/>
      <c r="AE1534"/>
      <c r="AF1534"/>
      <c r="AG1534"/>
      <c r="AH1534"/>
      <c r="AI1534"/>
    </row>
    <row r="1535" spans="1:35" x14ac:dyDescent="0.25">
      <c r="A1535" t="s">
        <v>391</v>
      </c>
      <c r="B1535" t="s">
        <v>79</v>
      </c>
      <c r="C1535" t="s">
        <v>1235</v>
      </c>
      <c r="D1535" t="s">
        <v>1724</v>
      </c>
      <c r="E1535">
        <v>2082630</v>
      </c>
      <c r="F1535" t="s">
        <v>1275</v>
      </c>
      <c r="G1535" t="s">
        <v>22</v>
      </c>
      <c r="H1535" t="s">
        <v>23</v>
      </c>
      <c r="I1535" s="1">
        <v>45051</v>
      </c>
      <c r="J1535" s="1">
        <v>45176</v>
      </c>
      <c r="K1535" s="11">
        <f>+Excel_519CONDOR[[#This Row],[Fx.r]]</f>
        <v>45176</v>
      </c>
      <c r="L1535" s="1">
        <v>45362</v>
      </c>
      <c r="M1535" s="1"/>
      <c r="N1535" s="1">
        <v>45707</v>
      </c>
      <c r="O1535" s="1">
        <v>45707</v>
      </c>
      <c r="P1535" s="1" t="s">
        <v>24</v>
      </c>
      <c r="Q1535" t="s">
        <v>25</v>
      </c>
      <c r="R1535" t="s">
        <v>24</v>
      </c>
      <c r="S1535" t="s">
        <v>3686</v>
      </c>
      <c r="T1535" s="5">
        <v>1050.4699949510396</v>
      </c>
      <c r="U1535" s="5">
        <v>56.839998185634613</v>
      </c>
      <c r="V1535" s="5">
        <v>85.986598732770972</v>
      </c>
      <c r="W1535" s="5">
        <v>1193.2965918694451</v>
      </c>
      <c r="X1535" s="6">
        <f>+Excel_519CONDOR[[#This Row],[Ptos.Total]]-Excel_519CONDOR[[#This Row],[Ptos.PO]]</f>
        <v>1161.0908718694452</v>
      </c>
      <c r="Y1535" s="6">
        <v>32.205719999999999</v>
      </c>
      <c r="Z1535" s="6">
        <v>35.805720000000001</v>
      </c>
      <c r="AA1535" s="5">
        <f>+Excel_519CONDOR[[#This Row],[Ptos.Total]]-Excel_519CONDOR[[#This Row],[Ptos.Nilo]]</f>
        <v>1157.4908718694451</v>
      </c>
      <c r="AB1535"/>
      <c r="AC1535"/>
      <c r="AD1535"/>
      <c r="AE1535"/>
      <c r="AF1535"/>
      <c r="AG1535"/>
      <c r="AH1535"/>
      <c r="AI1535"/>
    </row>
    <row r="1536" spans="1:35" x14ac:dyDescent="0.25">
      <c r="A1536" t="s">
        <v>391</v>
      </c>
      <c r="B1536" t="s">
        <v>436</v>
      </c>
      <c r="C1536" t="s">
        <v>392</v>
      </c>
      <c r="D1536" t="s">
        <v>1725</v>
      </c>
      <c r="E1536">
        <v>8521090</v>
      </c>
      <c r="F1536" t="s">
        <v>83</v>
      </c>
      <c r="G1536" t="s">
        <v>22</v>
      </c>
      <c r="H1536" t="s">
        <v>23</v>
      </c>
      <c r="I1536" s="1">
        <v>45404</v>
      </c>
      <c r="J1536" s="1">
        <v>45131</v>
      </c>
      <c r="K1536" s="11">
        <f>+Excel_519CONDOR[[#This Row],[Fx.r]]</f>
        <v>45131</v>
      </c>
      <c r="L1536" s="1">
        <v>45407</v>
      </c>
      <c r="M1536" s="1"/>
      <c r="N1536" s="1">
        <v>45455</v>
      </c>
      <c r="O1536" s="1">
        <v>45464</v>
      </c>
      <c r="P1536" s="1" t="s">
        <v>24</v>
      </c>
      <c r="Q1536" t="s">
        <v>25</v>
      </c>
      <c r="R1536" t="s">
        <v>24</v>
      </c>
      <c r="S1536" t="s">
        <v>3639</v>
      </c>
      <c r="T1536" s="5">
        <v>17.472600221633911</v>
      </c>
      <c r="U1536" s="5">
        <v>0</v>
      </c>
      <c r="V1536" s="5">
        <v>6</v>
      </c>
      <c r="W1536" s="5">
        <v>23.472600221633911</v>
      </c>
      <c r="X1536" s="6">
        <f>+Excel_519CONDOR[[#This Row],[Ptos.Total]]-Excel_519CONDOR[[#This Row],[Ptos.PO]]</f>
        <v>-101.4040157783661</v>
      </c>
      <c r="Y1536" s="6">
        <v>124.87661600000001</v>
      </c>
      <c r="Z1536" s="6">
        <v>124.87661600000001</v>
      </c>
      <c r="AA1536" s="5">
        <f>+Excel_519CONDOR[[#This Row],[Ptos.Total]]-Excel_519CONDOR[[#This Row],[Ptos.Nilo]]</f>
        <v>-101.4040157783661</v>
      </c>
      <c r="AB1536"/>
      <c r="AC1536"/>
      <c r="AD1536"/>
      <c r="AE1536"/>
      <c r="AF1536"/>
      <c r="AG1536"/>
      <c r="AH1536"/>
      <c r="AI1536"/>
    </row>
    <row r="1537" spans="1:35" x14ac:dyDescent="0.25">
      <c r="A1537" t="s">
        <v>391</v>
      </c>
      <c r="B1537" t="s">
        <v>436</v>
      </c>
      <c r="C1537" t="s">
        <v>392</v>
      </c>
      <c r="D1537" t="s">
        <v>1726</v>
      </c>
      <c r="E1537">
        <v>8521156</v>
      </c>
      <c r="F1537" t="s">
        <v>512</v>
      </c>
      <c r="G1537" t="s">
        <v>22</v>
      </c>
      <c r="H1537" t="s">
        <v>23</v>
      </c>
      <c r="I1537" s="1"/>
      <c r="J1537" s="1">
        <v>45131</v>
      </c>
      <c r="K1537" s="11">
        <f>+Excel_519CONDOR[[#This Row],[Fx.r]]</f>
        <v>45131</v>
      </c>
      <c r="L1537" s="1">
        <v>45182</v>
      </c>
      <c r="M1537" s="1"/>
      <c r="N1537" s="1">
        <v>45328</v>
      </c>
      <c r="O1537" s="1">
        <v>45338</v>
      </c>
      <c r="P1537" s="1" t="s">
        <v>24</v>
      </c>
      <c r="Q1537" t="s">
        <v>25</v>
      </c>
      <c r="R1537" t="s">
        <v>24</v>
      </c>
      <c r="S1537" t="s">
        <v>3631</v>
      </c>
      <c r="T1537" s="5">
        <v>25.108900308609009</v>
      </c>
      <c r="U1537" s="5">
        <v>0</v>
      </c>
      <c r="V1537" s="5">
        <v>6</v>
      </c>
      <c r="W1537" s="5">
        <v>31.108900308609009</v>
      </c>
      <c r="X1537" s="6">
        <f>+Excel_519CONDOR[[#This Row],[Ptos.Total]]-Excel_519CONDOR[[#This Row],[Ptos.PO]]</f>
        <v>-6.4863006913909871</v>
      </c>
      <c r="Y1537" s="6">
        <v>37.595200999999996</v>
      </c>
      <c r="Z1537" s="6">
        <v>37.595201000000003</v>
      </c>
      <c r="AA1537" s="5">
        <f>+Excel_519CONDOR[[#This Row],[Ptos.Total]]-Excel_519CONDOR[[#This Row],[Ptos.Nilo]]</f>
        <v>-6.4863006913909942</v>
      </c>
      <c r="AB1537"/>
      <c r="AC1537"/>
      <c r="AD1537"/>
      <c r="AE1537"/>
      <c r="AF1537"/>
      <c r="AG1537"/>
      <c r="AH1537"/>
      <c r="AI1537"/>
    </row>
    <row r="1538" spans="1:35" x14ac:dyDescent="0.25">
      <c r="A1538" t="s">
        <v>391</v>
      </c>
      <c r="B1538" t="s">
        <v>436</v>
      </c>
      <c r="C1538" t="s">
        <v>392</v>
      </c>
      <c r="D1538" t="s">
        <v>1727</v>
      </c>
      <c r="E1538">
        <v>8524347</v>
      </c>
      <c r="F1538" t="s">
        <v>512</v>
      </c>
      <c r="G1538" t="s">
        <v>22</v>
      </c>
      <c r="H1538" t="s">
        <v>23</v>
      </c>
      <c r="I1538" s="1"/>
      <c r="J1538" s="1">
        <v>45135</v>
      </c>
      <c r="K1538" s="11">
        <f>+Excel_519CONDOR[[#This Row],[Fx.r]]</f>
        <v>45135</v>
      </c>
      <c r="L1538" s="1">
        <v>45322</v>
      </c>
      <c r="M1538" s="1"/>
      <c r="N1538" s="1">
        <v>45322</v>
      </c>
      <c r="O1538" s="1">
        <v>45338</v>
      </c>
      <c r="P1538" s="1" t="s">
        <v>24</v>
      </c>
      <c r="Q1538" t="s">
        <v>25</v>
      </c>
      <c r="R1538" t="s">
        <v>24</v>
      </c>
      <c r="S1538" t="s">
        <v>3639</v>
      </c>
      <c r="T1538" s="5">
        <v>26.161000546693799</v>
      </c>
      <c r="U1538" s="5">
        <v>0</v>
      </c>
      <c r="V1538" s="5">
        <v>6</v>
      </c>
      <c r="W1538" s="5">
        <v>32.161000546693799</v>
      </c>
      <c r="X1538" s="6">
        <f>+Excel_519CONDOR[[#This Row],[Ptos.Total]]-Excel_519CONDOR[[#This Row],[Ptos.PO]]</f>
        <v>-0.45988745330620162</v>
      </c>
      <c r="Y1538" s="6">
        <v>32.620888000000001</v>
      </c>
      <c r="Z1538" s="6">
        <v>32.620887999999994</v>
      </c>
      <c r="AA1538" s="5">
        <f>+Excel_519CONDOR[[#This Row],[Ptos.Total]]-Excel_519CONDOR[[#This Row],[Ptos.Nilo]]</f>
        <v>-0.45988745330619452</v>
      </c>
      <c r="AB1538"/>
      <c r="AC1538"/>
      <c r="AD1538"/>
      <c r="AE1538"/>
      <c r="AF1538"/>
      <c r="AG1538"/>
      <c r="AH1538"/>
      <c r="AI1538"/>
    </row>
    <row r="1539" spans="1:35" x14ac:dyDescent="0.25">
      <c r="A1539" t="s">
        <v>391</v>
      </c>
      <c r="B1539" t="s">
        <v>436</v>
      </c>
      <c r="C1539" t="s">
        <v>392</v>
      </c>
      <c r="D1539" t="s">
        <v>1728</v>
      </c>
      <c r="E1539">
        <v>8524364</v>
      </c>
      <c r="F1539" t="s">
        <v>512</v>
      </c>
      <c r="G1539" t="s">
        <v>22</v>
      </c>
      <c r="H1539" t="s">
        <v>23</v>
      </c>
      <c r="I1539" s="1"/>
      <c r="J1539" s="1">
        <v>45135</v>
      </c>
      <c r="K1539" s="11">
        <f>+Excel_519CONDOR[[#This Row],[Fx.r]]</f>
        <v>45135</v>
      </c>
      <c r="L1539" s="1">
        <v>45282</v>
      </c>
      <c r="M1539" s="1"/>
      <c r="N1539" s="1">
        <v>45282</v>
      </c>
      <c r="O1539" s="1">
        <v>45307</v>
      </c>
      <c r="P1539" s="1" t="s">
        <v>24</v>
      </c>
      <c r="Q1539" t="s">
        <v>25</v>
      </c>
      <c r="R1539" t="s">
        <v>24</v>
      </c>
      <c r="S1539" t="s">
        <v>3635</v>
      </c>
      <c r="T1539" s="5">
        <v>25.108900308609009</v>
      </c>
      <c r="U1539" s="5">
        <v>0</v>
      </c>
      <c r="V1539" s="5">
        <v>6</v>
      </c>
      <c r="W1539" s="5">
        <v>31.108900308609009</v>
      </c>
      <c r="X1539" s="6">
        <f>+Excel_519CONDOR[[#This Row],[Ptos.Total]]-Excel_519CONDOR[[#This Row],[Ptos.PO]]</f>
        <v>-0.44487269139099084</v>
      </c>
      <c r="Y1539" s="6">
        <v>31.553773</v>
      </c>
      <c r="Z1539" s="6">
        <v>31.553773000000003</v>
      </c>
      <c r="AA1539" s="5">
        <f>+Excel_519CONDOR[[#This Row],[Ptos.Total]]-Excel_519CONDOR[[#This Row],[Ptos.Nilo]]</f>
        <v>-0.44487269139099439</v>
      </c>
      <c r="AB1539"/>
      <c r="AC1539"/>
      <c r="AD1539"/>
      <c r="AE1539"/>
      <c r="AF1539"/>
      <c r="AG1539"/>
      <c r="AH1539"/>
      <c r="AI1539"/>
    </row>
    <row r="1540" spans="1:35" x14ac:dyDescent="0.25">
      <c r="A1540" t="s">
        <v>391</v>
      </c>
      <c r="B1540" t="s">
        <v>436</v>
      </c>
      <c r="C1540" t="s">
        <v>392</v>
      </c>
      <c r="D1540" t="s">
        <v>1729</v>
      </c>
      <c r="E1540">
        <v>8523644</v>
      </c>
      <c r="F1540" t="s">
        <v>115</v>
      </c>
      <c r="G1540" t="s">
        <v>22</v>
      </c>
      <c r="H1540" t="s">
        <v>23</v>
      </c>
      <c r="I1540" s="1"/>
      <c r="J1540" s="1">
        <v>45138</v>
      </c>
      <c r="K1540" s="11">
        <f>+Excel_519CONDOR[[#This Row],[Fx.r]]</f>
        <v>45138</v>
      </c>
      <c r="L1540" s="1">
        <v>45138</v>
      </c>
      <c r="M1540" s="1"/>
      <c r="N1540" s="1">
        <v>45148</v>
      </c>
      <c r="O1540" s="1">
        <v>45175</v>
      </c>
      <c r="P1540" s="1" t="s">
        <v>24</v>
      </c>
      <c r="Q1540" t="s">
        <v>25</v>
      </c>
      <c r="R1540" t="s">
        <v>24</v>
      </c>
      <c r="S1540" t="s">
        <v>3641</v>
      </c>
      <c r="T1540" s="5">
        <v>12.15310001373291</v>
      </c>
      <c r="U1540" s="5">
        <v>0</v>
      </c>
      <c r="V1540" s="5">
        <v>6</v>
      </c>
      <c r="W1540" s="5">
        <v>18.15310001373291</v>
      </c>
      <c r="X1540" s="6">
        <f>+Excel_519CONDOR[[#This Row],[Ptos.Total]]-Excel_519CONDOR[[#This Row],[Ptos.PO]]</f>
        <v>-3.3650029862670898</v>
      </c>
      <c r="Y1540" s="6">
        <v>21.518103</v>
      </c>
      <c r="Z1540" s="6">
        <v>21.518103</v>
      </c>
      <c r="AA1540" s="5">
        <f>+Excel_519CONDOR[[#This Row],[Ptos.Total]]-Excel_519CONDOR[[#This Row],[Ptos.Nilo]]</f>
        <v>-3.3650029862670898</v>
      </c>
      <c r="AB1540"/>
      <c r="AC1540"/>
      <c r="AD1540"/>
      <c r="AE1540"/>
      <c r="AF1540"/>
      <c r="AG1540"/>
      <c r="AH1540"/>
      <c r="AI1540"/>
    </row>
    <row r="1541" spans="1:35" x14ac:dyDescent="0.25">
      <c r="A1541" t="s">
        <v>391</v>
      </c>
      <c r="B1541" t="s">
        <v>436</v>
      </c>
      <c r="C1541" t="s">
        <v>392</v>
      </c>
      <c r="D1541" t="s">
        <v>1730</v>
      </c>
      <c r="E1541">
        <v>8523646</v>
      </c>
      <c r="F1541" t="s">
        <v>1319</v>
      </c>
      <c r="G1541" t="s">
        <v>29</v>
      </c>
      <c r="H1541" t="s">
        <v>30</v>
      </c>
      <c r="I1541" s="1"/>
      <c r="J1541" s="1">
        <v>45138</v>
      </c>
      <c r="K1541" s="11">
        <f>+Excel_519CONDOR[[#This Row],[Fx.r]]</f>
        <v>45138</v>
      </c>
      <c r="L1541" s="1">
        <v>45155</v>
      </c>
      <c r="M1541" s="1"/>
      <c r="N1541" s="1">
        <v>45155</v>
      </c>
      <c r="O1541" s="1">
        <v>45187</v>
      </c>
      <c r="P1541" s="1" t="s">
        <v>24</v>
      </c>
      <c r="Q1541" t="s">
        <v>25</v>
      </c>
      <c r="R1541" t="s">
        <v>24</v>
      </c>
      <c r="S1541" t="s">
        <v>3632</v>
      </c>
      <c r="T1541" s="5">
        <v>16.324000120162964</v>
      </c>
      <c r="U1541" s="5">
        <v>0</v>
      </c>
      <c r="V1541" s="5">
        <v>6</v>
      </c>
      <c r="W1541" s="5">
        <v>22.324000120162964</v>
      </c>
      <c r="X1541" s="6">
        <f>+Excel_519CONDOR[[#This Row],[Ptos.Total]]-Excel_519CONDOR[[#This Row],[Ptos.PO]]</f>
        <v>-4.6224508798370358</v>
      </c>
      <c r="Y1541" s="6">
        <v>26.946451</v>
      </c>
      <c r="Z1541" s="6">
        <v>26.946450999999996</v>
      </c>
      <c r="AA1541" s="5">
        <f>+Excel_519CONDOR[[#This Row],[Ptos.Total]]-Excel_519CONDOR[[#This Row],[Ptos.Nilo]]</f>
        <v>-4.6224508798370323</v>
      </c>
      <c r="AB1541"/>
      <c r="AC1541"/>
      <c r="AD1541"/>
      <c r="AE1541"/>
      <c r="AF1541"/>
      <c r="AG1541"/>
      <c r="AH1541"/>
      <c r="AI1541"/>
    </row>
    <row r="1542" spans="1:35" x14ac:dyDescent="0.25">
      <c r="A1542" t="s">
        <v>391</v>
      </c>
      <c r="B1542" t="s">
        <v>436</v>
      </c>
      <c r="C1542" t="s">
        <v>392</v>
      </c>
      <c r="D1542" t="s">
        <v>1731</v>
      </c>
      <c r="E1542">
        <v>8525468</v>
      </c>
      <c r="F1542" t="s">
        <v>1124</v>
      </c>
      <c r="G1542" t="s">
        <v>70</v>
      </c>
      <c r="H1542" t="s">
        <v>71</v>
      </c>
      <c r="I1542" s="1">
        <v>45951</v>
      </c>
      <c r="J1542" s="1">
        <v>45951</v>
      </c>
      <c r="K1542" s="11">
        <f>+Excel_519CONDOR[[#This Row],[Fx.r]]</f>
        <v>45951</v>
      </c>
      <c r="M1542" s="1"/>
      <c r="N1542" s="1">
        <v>45951</v>
      </c>
      <c r="O1542" s="1">
        <v>45952</v>
      </c>
      <c r="P1542" s="1" t="s">
        <v>24</v>
      </c>
      <c r="Q1542" t="s">
        <v>24</v>
      </c>
      <c r="R1542" t="s">
        <v>25</v>
      </c>
      <c r="S1542" t="s">
        <v>3635</v>
      </c>
      <c r="T1542" s="5">
        <v>36.664699047803879</v>
      </c>
      <c r="U1542" s="5">
        <v>0</v>
      </c>
      <c r="V1542" s="5">
        <v>6</v>
      </c>
      <c r="W1542" s="5">
        <v>42.664699047803879</v>
      </c>
      <c r="X1542" s="6">
        <f>+Excel_519CONDOR[[#This Row],[Ptos.Total]]-Excel_519CONDOR[[#This Row],[Ptos.PO]]</f>
        <v>39.064699047803877</v>
      </c>
      <c r="Y1542" s="6">
        <v>3.5999999999999996</v>
      </c>
      <c r="Z1542" s="6">
        <v>3.5999999999999996</v>
      </c>
      <c r="AA1542" s="5">
        <f>+Excel_519CONDOR[[#This Row],[Ptos.Total]]-Excel_519CONDOR[[#This Row],[Ptos.Nilo]]</f>
        <v>39.064699047803877</v>
      </c>
      <c r="AB1542"/>
      <c r="AC1542"/>
      <c r="AD1542"/>
      <c r="AE1542"/>
      <c r="AF1542"/>
      <c r="AG1542"/>
      <c r="AH1542"/>
      <c r="AI1542"/>
    </row>
    <row r="1543" spans="1:35" x14ac:dyDescent="0.25">
      <c r="A1543" t="s">
        <v>391</v>
      </c>
      <c r="B1543" t="s">
        <v>436</v>
      </c>
      <c r="C1543" t="s">
        <v>392</v>
      </c>
      <c r="D1543" t="s">
        <v>1732</v>
      </c>
      <c r="E1543">
        <v>8526053</v>
      </c>
      <c r="F1543" t="s">
        <v>1319</v>
      </c>
      <c r="G1543" t="s">
        <v>29</v>
      </c>
      <c r="H1543" t="s">
        <v>30</v>
      </c>
      <c r="I1543" s="1"/>
      <c r="J1543" s="1">
        <v>45575</v>
      </c>
      <c r="K1543" s="11">
        <f>+Excel_519CONDOR[[#This Row],[Fx.r]]</f>
        <v>45575</v>
      </c>
      <c r="L1543" s="1">
        <v>45520</v>
      </c>
      <c r="M1543" s="1"/>
      <c r="N1543" s="1">
        <v>45575</v>
      </c>
      <c r="O1543" s="1">
        <v>45582</v>
      </c>
      <c r="P1543" s="1" t="s">
        <v>24</v>
      </c>
      <c r="Q1543" t="s">
        <v>25</v>
      </c>
      <c r="R1543" t="s">
        <v>24</v>
      </c>
      <c r="S1543" t="s">
        <v>3642</v>
      </c>
      <c r="T1543" s="5">
        <v>45.771100744605064</v>
      </c>
      <c r="U1543" s="5">
        <v>0</v>
      </c>
      <c r="V1543" s="5">
        <v>6</v>
      </c>
      <c r="W1543" s="5">
        <v>51.771100744605064</v>
      </c>
      <c r="X1543" s="6">
        <f>+Excel_519CONDOR[[#This Row],[Ptos.Total]]-Excel_519CONDOR[[#This Row],[Ptos.PO]]</f>
        <v>-285.99201325539491</v>
      </c>
      <c r="Y1543" s="6">
        <v>337.76311399999997</v>
      </c>
      <c r="Z1543" s="6">
        <v>337.76311400000003</v>
      </c>
      <c r="AA1543" s="5">
        <f>+Excel_519CONDOR[[#This Row],[Ptos.Total]]-Excel_519CONDOR[[#This Row],[Ptos.Nilo]]</f>
        <v>-285.99201325539497</v>
      </c>
      <c r="AB1543"/>
      <c r="AC1543"/>
      <c r="AD1543"/>
      <c r="AE1543"/>
      <c r="AF1543"/>
      <c r="AG1543"/>
      <c r="AH1543"/>
      <c r="AI1543"/>
    </row>
    <row r="1544" spans="1:35" x14ac:dyDescent="0.25">
      <c r="A1544" t="s">
        <v>391</v>
      </c>
      <c r="B1544" t="s">
        <v>436</v>
      </c>
      <c r="C1544" t="s">
        <v>392</v>
      </c>
      <c r="D1544" t="s">
        <v>1733</v>
      </c>
      <c r="E1544">
        <v>8494745</v>
      </c>
      <c r="F1544" t="s">
        <v>1734</v>
      </c>
      <c r="G1544" t="s">
        <v>70</v>
      </c>
      <c r="H1544" t="s">
        <v>71</v>
      </c>
      <c r="I1544" s="1"/>
      <c r="J1544" s="1">
        <v>45105</v>
      </c>
      <c r="K1544" s="11">
        <f>+Excel_519CONDOR[[#This Row],[Fx.r]]</f>
        <v>45105</v>
      </c>
      <c r="M1544" s="1"/>
      <c r="N1544" s="1">
        <v>45964</v>
      </c>
      <c r="O1544" s="1"/>
      <c r="P1544" s="1" t="s">
        <v>24</v>
      </c>
      <c r="Q1544" t="s">
        <v>25</v>
      </c>
      <c r="R1544" t="s">
        <v>24</v>
      </c>
      <c r="S1544" t="s">
        <v>25</v>
      </c>
      <c r="T1544" s="5">
        <v>0</v>
      </c>
      <c r="U1544" s="5">
        <v>0</v>
      </c>
      <c r="V1544" s="5">
        <v>0</v>
      </c>
      <c r="W1544" s="5">
        <v>0</v>
      </c>
      <c r="X1544" s="6">
        <f>+Excel_519CONDOR[[#This Row],[Ptos.Total]]-Excel_519CONDOR[[#This Row],[Ptos.PO]]</f>
        <v>-3.5999999999999996</v>
      </c>
      <c r="Y1544" s="6">
        <v>3.5999999999999996</v>
      </c>
      <c r="Z1544" s="6">
        <v>3.5999999999999996</v>
      </c>
      <c r="AA1544" s="5">
        <f>+Excel_519CONDOR[[#This Row],[Ptos.Total]]-Excel_519CONDOR[[#This Row],[Ptos.Nilo]]</f>
        <v>-3.5999999999999996</v>
      </c>
      <c r="AB1544"/>
      <c r="AC1544"/>
      <c r="AD1544"/>
      <c r="AE1544"/>
      <c r="AF1544"/>
      <c r="AG1544"/>
      <c r="AH1544"/>
      <c r="AI1544"/>
    </row>
    <row r="1545" spans="1:35" x14ac:dyDescent="0.25">
      <c r="A1545" t="s">
        <v>391</v>
      </c>
      <c r="B1545" t="s">
        <v>436</v>
      </c>
      <c r="C1545" t="s">
        <v>392</v>
      </c>
      <c r="D1545" t="s">
        <v>1735</v>
      </c>
      <c r="E1545">
        <v>8501259</v>
      </c>
      <c r="F1545" t="s">
        <v>1124</v>
      </c>
      <c r="G1545" t="s">
        <v>70</v>
      </c>
      <c r="H1545" t="s">
        <v>71</v>
      </c>
      <c r="I1545" s="1">
        <v>45187</v>
      </c>
      <c r="J1545" s="1">
        <v>45107</v>
      </c>
      <c r="K1545" s="11">
        <f>+Excel_519CONDOR[[#This Row],[Fx.r]]</f>
        <v>45107</v>
      </c>
      <c r="M1545" s="1"/>
      <c r="N1545" s="1">
        <v>45383</v>
      </c>
      <c r="O1545" s="1">
        <v>45386</v>
      </c>
      <c r="P1545" s="1" t="s">
        <v>24</v>
      </c>
      <c r="Q1545" t="s">
        <v>25</v>
      </c>
      <c r="R1545" t="s">
        <v>24</v>
      </c>
      <c r="S1545" t="s">
        <v>25</v>
      </c>
      <c r="T1545" s="5">
        <v>0</v>
      </c>
      <c r="U1545" s="5">
        <v>0</v>
      </c>
      <c r="V1545" s="5">
        <v>0</v>
      </c>
      <c r="W1545" s="5">
        <v>0</v>
      </c>
      <c r="X1545" s="6">
        <f>+Excel_519CONDOR[[#This Row],[Ptos.Total]]-Excel_519CONDOR[[#This Row],[Ptos.PO]]</f>
        <v>-3.5999999999999996</v>
      </c>
      <c r="Y1545" s="6">
        <v>3.5999999999999996</v>
      </c>
      <c r="Z1545" s="6">
        <v>7.1999999999999993</v>
      </c>
      <c r="AA1545" s="5">
        <f>+Excel_519CONDOR[[#This Row],[Ptos.Total]]-Excel_519CONDOR[[#This Row],[Ptos.Nilo]]</f>
        <v>-7.1999999999999993</v>
      </c>
      <c r="AB1545"/>
      <c r="AC1545"/>
      <c r="AD1545"/>
      <c r="AE1545"/>
      <c r="AF1545"/>
      <c r="AG1545"/>
      <c r="AH1545"/>
      <c r="AI1545"/>
    </row>
    <row r="1546" spans="1:35" x14ac:dyDescent="0.25">
      <c r="A1546" t="s">
        <v>391</v>
      </c>
      <c r="B1546" t="s">
        <v>436</v>
      </c>
      <c r="C1546" t="s">
        <v>392</v>
      </c>
      <c r="D1546" t="s">
        <v>1736</v>
      </c>
      <c r="E1546">
        <v>8526394</v>
      </c>
      <c r="F1546" t="s">
        <v>115</v>
      </c>
      <c r="G1546" t="s">
        <v>22</v>
      </c>
      <c r="H1546" t="s">
        <v>23</v>
      </c>
      <c r="I1546" s="1"/>
      <c r="J1546" s="1">
        <v>45141</v>
      </c>
      <c r="K1546" s="11">
        <f>+Excel_519CONDOR[[#This Row],[Fx.r]]</f>
        <v>45141</v>
      </c>
      <c r="L1546" s="1">
        <v>45142</v>
      </c>
      <c r="M1546" s="1"/>
      <c r="N1546" s="1">
        <v>45148</v>
      </c>
      <c r="O1546" s="1">
        <v>45181</v>
      </c>
      <c r="P1546" s="1" t="s">
        <v>24</v>
      </c>
      <c r="Q1546" t="s">
        <v>25</v>
      </c>
      <c r="R1546" t="s">
        <v>24</v>
      </c>
      <c r="S1546" t="s">
        <v>3641</v>
      </c>
      <c r="T1546" s="5">
        <v>12.918700098991394</v>
      </c>
      <c r="U1546" s="5">
        <v>0</v>
      </c>
      <c r="V1546" s="5">
        <v>6</v>
      </c>
      <c r="W1546" s="5">
        <v>18.918700098991394</v>
      </c>
      <c r="X1546" s="6">
        <f>+Excel_519CONDOR[[#This Row],[Ptos.Total]]-Excel_519CONDOR[[#This Row],[Ptos.PO]]</f>
        <v>-19.79313090100861</v>
      </c>
      <c r="Y1546" s="6">
        <v>38.711831000000004</v>
      </c>
      <c r="Z1546" s="6">
        <v>38.711831000000004</v>
      </c>
      <c r="AA1546" s="5">
        <f>+Excel_519CONDOR[[#This Row],[Ptos.Total]]-Excel_519CONDOR[[#This Row],[Ptos.Nilo]]</f>
        <v>-19.79313090100861</v>
      </c>
      <c r="AB1546"/>
      <c r="AC1546"/>
      <c r="AD1546"/>
      <c r="AE1546"/>
      <c r="AF1546"/>
      <c r="AG1546"/>
      <c r="AH1546"/>
      <c r="AI1546"/>
    </row>
    <row r="1547" spans="1:35" x14ac:dyDescent="0.25">
      <c r="A1547" t="s">
        <v>391</v>
      </c>
      <c r="B1547" t="s">
        <v>79</v>
      </c>
      <c r="C1547" t="s">
        <v>972</v>
      </c>
      <c r="D1547" t="s">
        <v>1737</v>
      </c>
      <c r="E1547">
        <v>2109801</v>
      </c>
      <c r="F1547" t="s">
        <v>52</v>
      </c>
      <c r="G1547" t="s">
        <v>36</v>
      </c>
      <c r="H1547" t="s">
        <v>42</v>
      </c>
      <c r="I1547" s="1">
        <v>45327</v>
      </c>
      <c r="J1547" s="1">
        <v>45356</v>
      </c>
      <c r="K1547" s="11">
        <f>+Excel_519CONDOR[[#This Row],[Fx.r]]</f>
        <v>45356</v>
      </c>
      <c r="M1547" s="1">
        <v>45399</v>
      </c>
      <c r="O1547" s="1"/>
      <c r="P1547" s="1" t="s">
        <v>24</v>
      </c>
      <c r="Q1547" t="s">
        <v>25</v>
      </c>
      <c r="R1547" t="s">
        <v>24</v>
      </c>
      <c r="S1547" t="s">
        <v>25</v>
      </c>
      <c r="T1547" s="5">
        <v>0</v>
      </c>
      <c r="U1547" s="5">
        <v>0</v>
      </c>
      <c r="V1547" s="5">
        <v>0</v>
      </c>
      <c r="W1547" s="5">
        <v>0</v>
      </c>
      <c r="X1547" s="6">
        <f>+Excel_519CONDOR[[#This Row],[Ptos.Total]]-Excel_519CONDOR[[#This Row],[Ptos.PO]]</f>
        <v>-40.265166999999998</v>
      </c>
      <c r="Y1547" s="6">
        <v>40.265166999999998</v>
      </c>
      <c r="Z1547" s="6">
        <v>40.265166999999998</v>
      </c>
      <c r="AA1547" s="5">
        <f>+Excel_519CONDOR[[#This Row],[Ptos.Total]]-Excel_519CONDOR[[#This Row],[Ptos.Nilo]]</f>
        <v>-40.265166999999998</v>
      </c>
      <c r="AB1547"/>
      <c r="AC1547"/>
      <c r="AD1547"/>
      <c r="AE1547"/>
      <c r="AF1547"/>
      <c r="AG1547"/>
      <c r="AH1547"/>
      <c r="AI1547"/>
    </row>
    <row r="1548" spans="1:35" x14ac:dyDescent="0.25">
      <c r="A1548" t="s">
        <v>391</v>
      </c>
      <c r="B1548" t="s">
        <v>79</v>
      </c>
      <c r="C1548" t="s">
        <v>392</v>
      </c>
      <c r="D1548" t="s">
        <v>1738</v>
      </c>
      <c r="E1548">
        <v>2032448</v>
      </c>
      <c r="F1548" t="s">
        <v>1439</v>
      </c>
      <c r="G1548" t="s">
        <v>36</v>
      </c>
      <c r="H1548" t="s">
        <v>42</v>
      </c>
      <c r="I1548" s="1">
        <v>45141</v>
      </c>
      <c r="J1548" s="1">
        <v>45323</v>
      </c>
      <c r="K1548" s="11">
        <f>+Excel_519CONDOR[[#This Row],[Fx.r]]</f>
        <v>45323</v>
      </c>
      <c r="L1548" s="1">
        <v>45421</v>
      </c>
      <c r="M1548" s="1">
        <v>45954</v>
      </c>
      <c r="O1548" s="1"/>
      <c r="P1548" s="1" t="s">
        <v>24</v>
      </c>
      <c r="Q1548" t="s">
        <v>24</v>
      </c>
      <c r="R1548" t="s">
        <v>25</v>
      </c>
      <c r="S1548" t="s">
        <v>25</v>
      </c>
      <c r="T1548" s="5">
        <v>1418.0824882730842</v>
      </c>
      <c r="U1548" s="5">
        <v>0</v>
      </c>
      <c r="V1548" s="5">
        <v>112.91699608004842</v>
      </c>
      <c r="W1548" s="5">
        <v>1530.9994843531326</v>
      </c>
      <c r="X1548" s="6">
        <f>+Excel_519CONDOR[[#This Row],[Ptos.Total]]-Excel_519CONDOR[[#This Row],[Ptos.PO]]</f>
        <v>1530.9994843531326</v>
      </c>
      <c r="Y1548" s="6">
        <v>0</v>
      </c>
      <c r="Z1548" s="6">
        <v>0</v>
      </c>
      <c r="AA1548" s="5">
        <f>+Excel_519CONDOR[[#This Row],[Ptos.Total]]-Excel_519CONDOR[[#This Row],[Ptos.Nilo]]</f>
        <v>1530.9994843531326</v>
      </c>
      <c r="AB1548"/>
      <c r="AC1548"/>
      <c r="AD1548"/>
      <c r="AE1548"/>
      <c r="AF1548"/>
      <c r="AG1548"/>
      <c r="AH1548"/>
      <c r="AI1548"/>
    </row>
    <row r="1549" spans="1:35" x14ac:dyDescent="0.25">
      <c r="A1549" t="s">
        <v>391</v>
      </c>
      <c r="B1549" t="s">
        <v>79</v>
      </c>
      <c r="C1549" t="s">
        <v>392</v>
      </c>
      <c r="D1549" t="s">
        <v>1739</v>
      </c>
      <c r="E1549">
        <v>2072836</v>
      </c>
      <c r="F1549" t="s">
        <v>121</v>
      </c>
      <c r="G1549" t="s">
        <v>22</v>
      </c>
      <c r="H1549" t="s">
        <v>23</v>
      </c>
      <c r="I1549" s="1">
        <v>44972</v>
      </c>
      <c r="J1549" s="1">
        <v>45138</v>
      </c>
      <c r="K1549" s="11">
        <f>+Excel_519CONDOR[[#This Row],[Fx.r]]</f>
        <v>45138</v>
      </c>
      <c r="L1549" s="1">
        <v>45153</v>
      </c>
      <c r="M1549" s="1"/>
      <c r="N1549" s="1">
        <v>45429</v>
      </c>
      <c r="O1549" s="1">
        <v>45435</v>
      </c>
      <c r="P1549" s="1" t="s">
        <v>24</v>
      </c>
      <c r="Q1549" t="s">
        <v>24</v>
      </c>
      <c r="R1549" t="s">
        <v>25</v>
      </c>
      <c r="S1549" t="s">
        <v>3641</v>
      </c>
      <c r="T1549" s="5">
        <v>265.82000088319182</v>
      </c>
      <c r="U1549" s="5">
        <v>0</v>
      </c>
      <c r="V1549" s="5">
        <v>28.705300347686546</v>
      </c>
      <c r="W1549" s="5">
        <v>294.52530123087837</v>
      </c>
      <c r="X1549" s="6">
        <f>+Excel_519CONDOR[[#This Row],[Ptos.Total]]-Excel_519CONDOR[[#This Row],[Ptos.PO]]</f>
        <v>9.9776792308783229</v>
      </c>
      <c r="Y1549" s="6">
        <v>284.54762200000005</v>
      </c>
      <c r="Z1549" s="6">
        <v>284.54762199999999</v>
      </c>
      <c r="AA1549" s="5">
        <f>+Excel_519CONDOR[[#This Row],[Ptos.Total]]-Excel_519CONDOR[[#This Row],[Ptos.Nilo]]</f>
        <v>9.9776792308783797</v>
      </c>
      <c r="AB1549"/>
      <c r="AC1549"/>
      <c r="AD1549"/>
      <c r="AE1549"/>
      <c r="AF1549"/>
      <c r="AG1549"/>
      <c r="AH1549"/>
      <c r="AI1549"/>
    </row>
    <row r="1550" spans="1:35" x14ac:dyDescent="0.25">
      <c r="A1550" t="s">
        <v>391</v>
      </c>
      <c r="B1550" t="s">
        <v>79</v>
      </c>
      <c r="C1550" t="s">
        <v>392</v>
      </c>
      <c r="D1550" t="s">
        <v>1740</v>
      </c>
      <c r="E1550">
        <v>2096889</v>
      </c>
      <c r="F1550" t="s">
        <v>60</v>
      </c>
      <c r="G1550" t="s">
        <v>22</v>
      </c>
      <c r="H1550" t="s">
        <v>23</v>
      </c>
      <c r="I1550" s="1">
        <v>45139</v>
      </c>
      <c r="J1550" s="1">
        <v>45146</v>
      </c>
      <c r="K1550" s="11">
        <f>+Excel_519CONDOR[[#This Row],[Fx.r]]</f>
        <v>45146</v>
      </c>
      <c r="L1550" s="1">
        <v>45313</v>
      </c>
      <c r="M1550" s="1"/>
      <c r="N1550" s="1">
        <v>45623</v>
      </c>
      <c r="O1550" s="1">
        <v>45645</v>
      </c>
      <c r="P1550" s="1" t="s">
        <v>24</v>
      </c>
      <c r="Q1550" t="s">
        <v>24</v>
      </c>
      <c r="R1550" t="s">
        <v>25</v>
      </c>
      <c r="S1550" t="s">
        <v>3642</v>
      </c>
      <c r="T1550" s="5">
        <v>174.88000041246414</v>
      </c>
      <c r="U1550" s="5">
        <v>0.69999998807907104</v>
      </c>
      <c r="V1550" s="5">
        <v>22.313599593335397</v>
      </c>
      <c r="W1550" s="5">
        <v>197.89359999387861</v>
      </c>
      <c r="X1550" s="6">
        <f>+Excel_519CONDOR[[#This Row],[Ptos.Total]]-Excel_519CONDOR[[#This Row],[Ptos.PO]]</f>
        <v>62.186476993878614</v>
      </c>
      <c r="Y1550" s="6">
        <v>135.707123</v>
      </c>
      <c r="Z1550" s="6">
        <v>135.707123</v>
      </c>
      <c r="AA1550" s="5">
        <f>+Excel_519CONDOR[[#This Row],[Ptos.Total]]-Excel_519CONDOR[[#This Row],[Ptos.Nilo]]</f>
        <v>62.186476993878614</v>
      </c>
      <c r="AB1550"/>
      <c r="AC1550"/>
      <c r="AD1550"/>
      <c r="AE1550"/>
      <c r="AF1550"/>
      <c r="AG1550"/>
      <c r="AH1550"/>
      <c r="AI1550"/>
    </row>
    <row r="1551" spans="1:35" x14ac:dyDescent="0.25">
      <c r="A1551" t="s">
        <v>391</v>
      </c>
      <c r="B1551" t="s">
        <v>79</v>
      </c>
      <c r="C1551" t="s">
        <v>392</v>
      </c>
      <c r="D1551" t="s">
        <v>1741</v>
      </c>
      <c r="E1551">
        <v>8498419</v>
      </c>
      <c r="F1551" t="s">
        <v>106</v>
      </c>
      <c r="G1551" t="s">
        <v>29</v>
      </c>
      <c r="H1551" t="s">
        <v>30</v>
      </c>
      <c r="I1551" s="1">
        <v>45106</v>
      </c>
      <c r="J1551" s="1">
        <v>45187</v>
      </c>
      <c r="K1551" s="11">
        <f>+Excel_519CONDOR[[#This Row],[Fx.r]]</f>
        <v>45187</v>
      </c>
      <c r="L1551" s="1">
        <v>45805</v>
      </c>
      <c r="M1551" s="1"/>
      <c r="N1551" s="1">
        <v>46003</v>
      </c>
      <c r="O1551" s="1">
        <v>46034</v>
      </c>
      <c r="P1551" s="1" t="s">
        <v>24</v>
      </c>
      <c r="Q1551" t="s">
        <v>24</v>
      </c>
      <c r="R1551" t="s">
        <v>25</v>
      </c>
      <c r="S1551" t="s">
        <v>3676</v>
      </c>
      <c r="T1551" s="5">
        <v>4016.9865999999997</v>
      </c>
      <c r="U1551" s="5">
        <v>0</v>
      </c>
      <c r="V1551" s="5">
        <v>293.26064299999996</v>
      </c>
      <c r="W1551" s="5">
        <v>4310.2472429999998</v>
      </c>
      <c r="X1551" s="6">
        <f>+Excel_519CONDOR[[#This Row],[Ptos.Total]]-Excel_519CONDOR[[#This Row],[Ptos.PO]]</f>
        <v>-1210.3586670000004</v>
      </c>
      <c r="Y1551" s="6">
        <v>5520.6059100000002</v>
      </c>
      <c r="Z1551" s="6">
        <v>5520.6059099999993</v>
      </c>
      <c r="AA1551" s="5">
        <f>+Excel_519CONDOR[[#This Row],[Ptos.Total]]-Excel_519CONDOR[[#This Row],[Ptos.Nilo]]</f>
        <v>-1210.3586669999995</v>
      </c>
      <c r="AB1551"/>
      <c r="AC1551"/>
      <c r="AD1551"/>
      <c r="AE1551"/>
      <c r="AF1551"/>
      <c r="AG1551"/>
      <c r="AH1551"/>
      <c r="AI1551"/>
    </row>
    <row r="1552" spans="1:35" x14ac:dyDescent="0.25">
      <c r="A1552" t="s">
        <v>391</v>
      </c>
      <c r="B1552" t="s">
        <v>436</v>
      </c>
      <c r="C1552" t="s">
        <v>392</v>
      </c>
      <c r="D1552" t="s">
        <v>1742</v>
      </c>
      <c r="E1552">
        <v>8525902</v>
      </c>
      <c r="F1552" t="s">
        <v>1319</v>
      </c>
      <c r="G1552" t="s">
        <v>29</v>
      </c>
      <c r="H1552" t="s">
        <v>30</v>
      </c>
      <c r="I1552" s="1"/>
      <c r="J1552" s="1">
        <v>45149</v>
      </c>
      <c r="K1552" s="11">
        <f>+Excel_519CONDOR[[#This Row],[Fx.r]]</f>
        <v>45149</v>
      </c>
      <c r="L1552" s="1">
        <v>45184</v>
      </c>
      <c r="M1552" s="1"/>
      <c r="N1552" s="1">
        <v>45184</v>
      </c>
      <c r="O1552" s="1">
        <v>45202</v>
      </c>
      <c r="P1552" s="1" t="s">
        <v>24</v>
      </c>
      <c r="Q1552" t="s">
        <v>25</v>
      </c>
      <c r="R1552" t="s">
        <v>24</v>
      </c>
      <c r="S1552" t="s">
        <v>3642</v>
      </c>
      <c r="T1552" s="5">
        <v>34.977300763130188</v>
      </c>
      <c r="U1552" s="5">
        <v>0</v>
      </c>
      <c r="V1552" s="5">
        <v>6</v>
      </c>
      <c r="W1552" s="5">
        <v>40.977300763130188</v>
      </c>
      <c r="X1552" s="6">
        <f>+Excel_519CONDOR[[#This Row],[Ptos.Total]]-Excel_519CONDOR[[#This Row],[Ptos.PO]]</f>
        <v>0.68266176313017723</v>
      </c>
      <c r="Y1552" s="6">
        <v>40.294639000000011</v>
      </c>
      <c r="Z1552" s="6">
        <v>40.294639000000004</v>
      </c>
      <c r="AA1552" s="5">
        <f>+Excel_519CONDOR[[#This Row],[Ptos.Total]]-Excel_519CONDOR[[#This Row],[Ptos.Nilo]]</f>
        <v>0.68266176313018434</v>
      </c>
      <c r="AB1552"/>
      <c r="AC1552"/>
      <c r="AD1552"/>
      <c r="AE1552"/>
      <c r="AF1552"/>
      <c r="AG1552"/>
      <c r="AH1552"/>
      <c r="AI1552"/>
    </row>
    <row r="1553" spans="1:35" x14ac:dyDescent="0.25">
      <c r="A1553" t="s">
        <v>391</v>
      </c>
      <c r="B1553" t="s">
        <v>436</v>
      </c>
      <c r="C1553" t="s">
        <v>392</v>
      </c>
      <c r="D1553" t="s">
        <v>1743</v>
      </c>
      <c r="E1553">
        <v>8528486</v>
      </c>
      <c r="F1553" t="s">
        <v>115</v>
      </c>
      <c r="G1553" t="s">
        <v>22</v>
      </c>
      <c r="H1553" t="s">
        <v>23</v>
      </c>
      <c r="I1553" s="1"/>
      <c r="J1553" s="1">
        <v>45146</v>
      </c>
      <c r="K1553" s="11">
        <f>+Excel_519CONDOR[[#This Row],[Fx.r]]</f>
        <v>45146</v>
      </c>
      <c r="L1553" s="1">
        <v>45259</v>
      </c>
      <c r="M1553" s="1"/>
      <c r="N1553" s="1">
        <v>45353</v>
      </c>
      <c r="O1553" s="1">
        <v>45362</v>
      </c>
      <c r="P1553" s="1" t="s">
        <v>24</v>
      </c>
      <c r="Q1553" t="s">
        <v>25</v>
      </c>
      <c r="R1553" t="s">
        <v>24</v>
      </c>
      <c r="S1553" t="s">
        <v>3642</v>
      </c>
      <c r="T1553" s="5">
        <v>15.20360004901886</v>
      </c>
      <c r="U1553" s="5">
        <v>0</v>
      </c>
      <c r="V1553" s="5">
        <v>6</v>
      </c>
      <c r="W1553" s="5">
        <v>21.20360004901886</v>
      </c>
      <c r="X1553" s="6">
        <f>+Excel_519CONDOR[[#This Row],[Ptos.Total]]-Excel_519CONDOR[[#This Row],[Ptos.PO]]</f>
        <v>-22.860091950981136</v>
      </c>
      <c r="Y1553" s="6">
        <v>44.063691999999996</v>
      </c>
      <c r="Z1553" s="6">
        <v>44.063692000000003</v>
      </c>
      <c r="AA1553" s="5">
        <f>+Excel_519CONDOR[[#This Row],[Ptos.Total]]-Excel_519CONDOR[[#This Row],[Ptos.Nilo]]</f>
        <v>-22.860091950981143</v>
      </c>
      <c r="AB1553"/>
      <c r="AC1553"/>
      <c r="AD1553"/>
      <c r="AE1553"/>
      <c r="AF1553"/>
      <c r="AG1553"/>
      <c r="AH1553"/>
      <c r="AI1553"/>
    </row>
    <row r="1554" spans="1:35" x14ac:dyDescent="0.25">
      <c r="A1554" t="s">
        <v>391</v>
      </c>
      <c r="B1554" t="s">
        <v>436</v>
      </c>
      <c r="C1554" t="s">
        <v>392</v>
      </c>
      <c r="D1554" t="s">
        <v>1744</v>
      </c>
      <c r="E1554">
        <v>8529200</v>
      </c>
      <c r="F1554" t="s">
        <v>512</v>
      </c>
      <c r="G1554" t="s">
        <v>22</v>
      </c>
      <c r="H1554" t="s">
        <v>23</v>
      </c>
      <c r="I1554" s="1"/>
      <c r="J1554" s="1">
        <v>45152</v>
      </c>
      <c r="K1554" s="11">
        <f>+Excel_519CONDOR[[#This Row],[Fx.r]]</f>
        <v>45152</v>
      </c>
      <c r="L1554" s="1">
        <v>45184</v>
      </c>
      <c r="M1554" s="1"/>
      <c r="N1554" s="1">
        <v>45184</v>
      </c>
      <c r="O1554" s="1">
        <v>45210</v>
      </c>
      <c r="P1554" s="1" t="s">
        <v>24</v>
      </c>
      <c r="Q1554" t="s">
        <v>25</v>
      </c>
      <c r="R1554" t="s">
        <v>24</v>
      </c>
      <c r="S1554" t="s">
        <v>3641</v>
      </c>
      <c r="T1554" s="5">
        <v>11.235199987888336</v>
      </c>
      <c r="U1554" s="5">
        <v>0</v>
      </c>
      <c r="V1554" s="5">
        <v>6</v>
      </c>
      <c r="W1554" s="5">
        <v>17.235199987888336</v>
      </c>
      <c r="X1554" s="6">
        <f>+Excel_519CONDOR[[#This Row],[Ptos.Total]]-Excel_519CONDOR[[#This Row],[Ptos.PO]]</f>
        <v>-2.9759990121116644</v>
      </c>
      <c r="Y1554" s="6">
        <v>20.211199000000001</v>
      </c>
      <c r="Z1554" s="6">
        <v>20.211199000000001</v>
      </c>
      <c r="AA1554" s="5">
        <f>+Excel_519CONDOR[[#This Row],[Ptos.Total]]-Excel_519CONDOR[[#This Row],[Ptos.Nilo]]</f>
        <v>-2.9759990121116644</v>
      </c>
      <c r="AB1554"/>
      <c r="AC1554"/>
      <c r="AD1554"/>
      <c r="AE1554"/>
      <c r="AF1554"/>
      <c r="AG1554"/>
      <c r="AH1554"/>
      <c r="AI1554"/>
    </row>
    <row r="1555" spans="1:35" x14ac:dyDescent="0.25">
      <c r="A1555" t="s">
        <v>391</v>
      </c>
      <c r="B1555" t="s">
        <v>436</v>
      </c>
      <c r="C1555" t="s">
        <v>392</v>
      </c>
      <c r="D1555" t="s">
        <v>1745</v>
      </c>
      <c r="E1555">
        <v>8525527</v>
      </c>
      <c r="F1555" t="s">
        <v>1746</v>
      </c>
      <c r="G1555" t="s">
        <v>36</v>
      </c>
      <c r="H1555" t="s">
        <v>37</v>
      </c>
      <c r="I1555" s="1"/>
      <c r="J1555" s="1">
        <v>45147</v>
      </c>
      <c r="K1555" s="11">
        <f>+Excel_519CONDOR[[#This Row],[Fx.r]]</f>
        <v>45147</v>
      </c>
      <c r="M1555" s="1">
        <v>45181</v>
      </c>
      <c r="O1555" s="1"/>
      <c r="P1555" s="1" t="s">
        <v>24</v>
      </c>
      <c r="Q1555" t="s">
        <v>25</v>
      </c>
      <c r="R1555" t="s">
        <v>24</v>
      </c>
      <c r="S1555" t="s">
        <v>25</v>
      </c>
      <c r="T1555" s="5">
        <v>0</v>
      </c>
      <c r="U1555" s="5">
        <v>0</v>
      </c>
      <c r="V1555" s="5">
        <v>0</v>
      </c>
      <c r="W1555" s="5">
        <v>0</v>
      </c>
      <c r="X1555" s="6">
        <f>+Excel_519CONDOR[[#This Row],[Ptos.Total]]-Excel_519CONDOR[[#This Row],[Ptos.PO]]</f>
        <v>-6</v>
      </c>
      <c r="Y1555" s="6">
        <v>6</v>
      </c>
      <c r="Z1555" s="6">
        <v>3.5999999999999996</v>
      </c>
      <c r="AA1555" s="5">
        <f>+Excel_519CONDOR[[#This Row],[Ptos.Total]]-Excel_519CONDOR[[#This Row],[Ptos.Nilo]]</f>
        <v>-3.5999999999999996</v>
      </c>
      <c r="AB1555"/>
      <c r="AC1555"/>
      <c r="AD1555"/>
      <c r="AE1555"/>
      <c r="AF1555"/>
      <c r="AG1555"/>
      <c r="AH1555"/>
      <c r="AI1555"/>
    </row>
    <row r="1556" spans="1:35" x14ac:dyDescent="0.25">
      <c r="A1556" t="s">
        <v>391</v>
      </c>
      <c r="B1556" t="s">
        <v>436</v>
      </c>
      <c r="C1556" t="s">
        <v>392</v>
      </c>
      <c r="D1556" t="s">
        <v>1747</v>
      </c>
      <c r="E1556">
        <v>8528766</v>
      </c>
      <c r="F1556" t="s">
        <v>1124</v>
      </c>
      <c r="G1556" t="s">
        <v>70</v>
      </c>
      <c r="H1556" t="s">
        <v>71</v>
      </c>
      <c r="I1556" s="1">
        <v>45271</v>
      </c>
      <c r="J1556" s="1">
        <v>45147</v>
      </c>
      <c r="K1556" s="11">
        <f>+Excel_519CONDOR[[#This Row],[Fx.r]]</f>
        <v>45147</v>
      </c>
      <c r="M1556" s="1"/>
      <c r="N1556" s="1">
        <v>45383</v>
      </c>
      <c r="O1556" s="1">
        <v>45386</v>
      </c>
      <c r="P1556" s="1" t="s">
        <v>24</v>
      </c>
      <c r="Q1556" t="s">
        <v>25</v>
      </c>
      <c r="R1556" t="s">
        <v>24</v>
      </c>
      <c r="S1556" t="s">
        <v>25</v>
      </c>
      <c r="T1556" s="5">
        <v>0</v>
      </c>
      <c r="U1556" s="5">
        <v>0</v>
      </c>
      <c r="V1556" s="5">
        <v>0</v>
      </c>
      <c r="W1556" s="5">
        <v>0</v>
      </c>
      <c r="X1556" s="6">
        <f>+Excel_519CONDOR[[#This Row],[Ptos.Total]]-Excel_519CONDOR[[#This Row],[Ptos.PO]]</f>
        <v>-3.5999999999999996</v>
      </c>
      <c r="Y1556" s="6">
        <v>3.5999999999999996</v>
      </c>
      <c r="Z1556" s="6">
        <v>7.1999999999999993</v>
      </c>
      <c r="AA1556" s="5">
        <f>+Excel_519CONDOR[[#This Row],[Ptos.Total]]-Excel_519CONDOR[[#This Row],[Ptos.Nilo]]</f>
        <v>-7.1999999999999993</v>
      </c>
      <c r="AB1556"/>
      <c r="AC1556"/>
      <c r="AD1556"/>
      <c r="AE1556"/>
      <c r="AF1556"/>
      <c r="AG1556"/>
      <c r="AH1556"/>
      <c r="AI1556"/>
    </row>
    <row r="1557" spans="1:35" x14ac:dyDescent="0.25">
      <c r="A1557" t="s">
        <v>391</v>
      </c>
      <c r="B1557" t="s">
        <v>436</v>
      </c>
      <c r="C1557" t="s">
        <v>392</v>
      </c>
      <c r="D1557" t="s">
        <v>1748</v>
      </c>
      <c r="E1557">
        <v>8529213</v>
      </c>
      <c r="F1557" t="s">
        <v>1124</v>
      </c>
      <c r="G1557" t="s">
        <v>70</v>
      </c>
      <c r="H1557" t="s">
        <v>71</v>
      </c>
      <c r="I1557" s="1">
        <v>45301</v>
      </c>
      <c r="J1557" s="1">
        <v>45148</v>
      </c>
      <c r="K1557" s="11">
        <f>+Excel_519CONDOR[[#This Row],[Fx.r]]</f>
        <v>45148</v>
      </c>
      <c r="M1557" s="1"/>
      <c r="N1557" s="1">
        <v>45366</v>
      </c>
      <c r="O1557" s="1">
        <v>45370</v>
      </c>
      <c r="P1557" s="1" t="s">
        <v>24</v>
      </c>
      <c r="Q1557" t="s">
        <v>25</v>
      </c>
      <c r="R1557" t="s">
        <v>24</v>
      </c>
      <c r="S1557" t="s">
        <v>25</v>
      </c>
      <c r="T1557" s="5">
        <v>0</v>
      </c>
      <c r="U1557" s="5">
        <v>0</v>
      </c>
      <c r="V1557" s="5">
        <v>0</v>
      </c>
      <c r="W1557" s="5">
        <v>0</v>
      </c>
      <c r="X1557" s="6">
        <f>+Excel_519CONDOR[[#This Row],[Ptos.Total]]-Excel_519CONDOR[[#This Row],[Ptos.PO]]</f>
        <v>-3.5999999999999996</v>
      </c>
      <c r="Y1557" s="6">
        <v>3.5999999999999996</v>
      </c>
      <c r="Z1557" s="6">
        <v>7.1999999999999993</v>
      </c>
      <c r="AA1557" s="5">
        <f>+Excel_519CONDOR[[#This Row],[Ptos.Total]]-Excel_519CONDOR[[#This Row],[Ptos.Nilo]]</f>
        <v>-7.1999999999999993</v>
      </c>
      <c r="AB1557"/>
      <c r="AC1557"/>
      <c r="AD1557"/>
      <c r="AE1557"/>
      <c r="AF1557"/>
      <c r="AG1557"/>
      <c r="AH1557"/>
      <c r="AI1557"/>
    </row>
    <row r="1558" spans="1:35" x14ac:dyDescent="0.25">
      <c r="A1558" t="s">
        <v>391</v>
      </c>
      <c r="B1558" t="s">
        <v>436</v>
      </c>
      <c r="C1558" t="s">
        <v>392</v>
      </c>
      <c r="D1558" t="s">
        <v>1749</v>
      </c>
      <c r="E1558">
        <v>8529477</v>
      </c>
      <c r="F1558" t="s">
        <v>512</v>
      </c>
      <c r="G1558" t="s">
        <v>22</v>
      </c>
      <c r="H1558" t="s">
        <v>23</v>
      </c>
      <c r="I1558" s="1"/>
      <c r="J1558" s="1">
        <v>45152</v>
      </c>
      <c r="K1558" s="11">
        <f>+Excel_519CONDOR[[#This Row],[Fx.r]]</f>
        <v>45152</v>
      </c>
      <c r="L1558" s="1">
        <v>45282</v>
      </c>
      <c r="M1558" s="1"/>
      <c r="N1558" s="1">
        <v>45282</v>
      </c>
      <c r="O1558" s="1">
        <v>45309</v>
      </c>
      <c r="P1558" s="1" t="s">
        <v>24</v>
      </c>
      <c r="Q1558" t="s">
        <v>25</v>
      </c>
      <c r="R1558" t="s">
        <v>24</v>
      </c>
      <c r="S1558" t="s">
        <v>3684</v>
      </c>
      <c r="T1558" s="5">
        <v>54.475000210106373</v>
      </c>
      <c r="U1558" s="5">
        <v>0</v>
      </c>
      <c r="V1558" s="5">
        <v>6</v>
      </c>
      <c r="W1558" s="5">
        <v>60.475000210106373</v>
      </c>
      <c r="X1558" s="6">
        <f>+Excel_519CONDOR[[#This Row],[Ptos.Total]]-Excel_519CONDOR[[#This Row],[Ptos.PO]]</f>
        <v>-0.87196378989362699</v>
      </c>
      <c r="Y1558" s="6">
        <v>61.346964</v>
      </c>
      <c r="Z1558" s="6">
        <v>61.346963999999993</v>
      </c>
      <c r="AA1558" s="5">
        <f>+Excel_519CONDOR[[#This Row],[Ptos.Total]]-Excel_519CONDOR[[#This Row],[Ptos.Nilo]]</f>
        <v>-0.87196378989361989</v>
      </c>
      <c r="AB1558"/>
      <c r="AC1558"/>
      <c r="AD1558"/>
      <c r="AE1558"/>
      <c r="AF1558"/>
      <c r="AG1558"/>
      <c r="AH1558"/>
      <c r="AI1558"/>
    </row>
    <row r="1559" spans="1:35" x14ac:dyDescent="0.25">
      <c r="A1559" t="s">
        <v>391</v>
      </c>
      <c r="B1559" t="s">
        <v>436</v>
      </c>
      <c r="C1559" t="s">
        <v>392</v>
      </c>
      <c r="D1559" t="s">
        <v>1750</v>
      </c>
      <c r="E1559">
        <v>8529527</v>
      </c>
      <c r="F1559" t="s">
        <v>512</v>
      </c>
      <c r="G1559" t="s">
        <v>22</v>
      </c>
      <c r="H1559" t="s">
        <v>23</v>
      </c>
      <c r="I1559" s="1"/>
      <c r="J1559" s="1">
        <v>45155</v>
      </c>
      <c r="K1559" s="11">
        <f>+Excel_519CONDOR[[#This Row],[Fx.r]]</f>
        <v>45155</v>
      </c>
      <c r="L1559" s="1">
        <v>45222</v>
      </c>
      <c r="M1559" s="1"/>
      <c r="N1559" s="1">
        <v>45222</v>
      </c>
      <c r="O1559" s="1">
        <v>45247</v>
      </c>
      <c r="P1559" s="1" t="s">
        <v>25</v>
      </c>
      <c r="Q1559" t="s">
        <v>25</v>
      </c>
      <c r="R1559" t="s">
        <v>24</v>
      </c>
      <c r="S1559" t="s">
        <v>3642</v>
      </c>
      <c r="T1559" s="5">
        <v>80.997602343559265</v>
      </c>
      <c r="U1559" s="5">
        <v>0</v>
      </c>
      <c r="V1559" s="5">
        <v>6</v>
      </c>
      <c r="W1559" s="5">
        <v>86.997602343559265</v>
      </c>
      <c r="X1559" s="6">
        <f>+Excel_519CONDOR[[#This Row],[Ptos.Total]]-Excel_519CONDOR[[#This Row],[Ptos.PO]]</f>
        <v>-23.125448656440739</v>
      </c>
      <c r="Y1559" s="6">
        <v>110.123051</v>
      </c>
      <c r="Z1559" s="6">
        <v>110.12305099999998</v>
      </c>
      <c r="AA1559" s="5">
        <f>+Excel_519CONDOR[[#This Row],[Ptos.Total]]-Excel_519CONDOR[[#This Row],[Ptos.Nilo]]</f>
        <v>-23.12544865644071</v>
      </c>
      <c r="AB1559"/>
      <c r="AC1559"/>
      <c r="AD1559"/>
      <c r="AE1559"/>
      <c r="AF1559"/>
      <c r="AG1559"/>
      <c r="AH1559"/>
      <c r="AI1559"/>
    </row>
    <row r="1560" spans="1:35" x14ac:dyDescent="0.25">
      <c r="A1560" t="s">
        <v>391</v>
      </c>
      <c r="B1560" t="s">
        <v>18</v>
      </c>
      <c r="C1560" t="s">
        <v>1371</v>
      </c>
      <c r="D1560" t="s">
        <v>1751</v>
      </c>
      <c r="E1560">
        <v>2035376</v>
      </c>
      <c r="F1560" t="s">
        <v>142</v>
      </c>
      <c r="G1560" t="s">
        <v>29</v>
      </c>
      <c r="H1560" t="s">
        <v>30</v>
      </c>
      <c r="I1560" s="1">
        <v>44991</v>
      </c>
      <c r="J1560" s="1">
        <v>45307</v>
      </c>
      <c r="K1560" s="11">
        <f>+Excel_519CONDOR[[#This Row],[Fx.r]]</f>
        <v>45307</v>
      </c>
      <c r="L1560" s="1">
        <v>45166</v>
      </c>
      <c r="M1560" s="1"/>
      <c r="N1560" s="1">
        <v>45614</v>
      </c>
      <c r="O1560" s="1">
        <v>45643</v>
      </c>
      <c r="P1560" s="1" t="s">
        <v>25</v>
      </c>
      <c r="Q1560" t="s">
        <v>24</v>
      </c>
      <c r="R1560" t="s">
        <v>24</v>
      </c>
      <c r="S1560" t="s">
        <v>3687</v>
      </c>
      <c r="T1560" s="5">
        <v>272.40000189095736</v>
      </c>
      <c r="U1560" s="5">
        <v>0</v>
      </c>
      <c r="V1560" s="5">
        <v>29.213498883690704</v>
      </c>
      <c r="W1560" s="5">
        <v>301.61350077464806</v>
      </c>
      <c r="X1560" s="6">
        <f>+Excel_519CONDOR[[#This Row],[Ptos.Total]]-Excel_519CONDOR[[#This Row],[Ptos.PO]]</f>
        <v>-263.03562322535208</v>
      </c>
      <c r="Y1560" s="6">
        <v>564.64912400000014</v>
      </c>
      <c r="Z1560" s="6">
        <v>563.80199200000004</v>
      </c>
      <c r="AA1560" s="5">
        <f>+Excel_519CONDOR[[#This Row],[Ptos.Total]]-Excel_519CONDOR[[#This Row],[Ptos.Nilo]]</f>
        <v>-262.18849122535198</v>
      </c>
      <c r="AB1560"/>
      <c r="AC1560"/>
      <c r="AD1560"/>
      <c r="AE1560"/>
      <c r="AF1560"/>
      <c r="AG1560"/>
      <c r="AH1560"/>
      <c r="AI1560"/>
    </row>
    <row r="1561" spans="1:35" x14ac:dyDescent="0.25">
      <c r="A1561" t="s">
        <v>391</v>
      </c>
      <c r="B1561" t="s">
        <v>436</v>
      </c>
      <c r="C1561" t="s">
        <v>392</v>
      </c>
      <c r="D1561" t="s">
        <v>1752</v>
      </c>
      <c r="E1561">
        <v>8525480</v>
      </c>
      <c r="F1561" t="s">
        <v>1319</v>
      </c>
      <c r="G1561" t="s">
        <v>29</v>
      </c>
      <c r="H1561" t="s">
        <v>30</v>
      </c>
      <c r="I1561" s="1"/>
      <c r="J1561" s="1">
        <v>45159</v>
      </c>
      <c r="K1561" s="11">
        <f>+Excel_519CONDOR[[#This Row],[Fx.r]]</f>
        <v>45159</v>
      </c>
      <c r="L1561" s="1">
        <v>45198</v>
      </c>
      <c r="M1561" s="1"/>
      <c r="N1561" s="1">
        <v>45198</v>
      </c>
      <c r="O1561" s="1">
        <v>45218</v>
      </c>
      <c r="P1561" s="1" t="s">
        <v>25</v>
      </c>
      <c r="Q1561" t="s">
        <v>25</v>
      </c>
      <c r="R1561" t="s">
        <v>24</v>
      </c>
      <c r="S1561" t="s">
        <v>3642</v>
      </c>
      <c r="T1561" s="5">
        <v>33.31339967250824</v>
      </c>
      <c r="U1561" s="5">
        <v>0</v>
      </c>
      <c r="V1561" s="5">
        <v>6</v>
      </c>
      <c r="W1561" s="5">
        <v>39.31339967250824</v>
      </c>
      <c r="X1561" s="6">
        <f>+Excel_519CONDOR[[#This Row],[Ptos.Total]]-Excel_519CONDOR[[#This Row],[Ptos.PO]]</f>
        <v>-18.13734832749175</v>
      </c>
      <c r="Y1561" s="6">
        <v>57.45074799999999</v>
      </c>
      <c r="Z1561" s="6">
        <v>57.411280000000005</v>
      </c>
      <c r="AA1561" s="5">
        <f>+Excel_519CONDOR[[#This Row],[Ptos.Total]]-Excel_519CONDOR[[#This Row],[Ptos.Nilo]]</f>
        <v>-18.097880327491765</v>
      </c>
      <c r="AB1561"/>
      <c r="AC1561"/>
      <c r="AD1561"/>
      <c r="AE1561"/>
      <c r="AF1561"/>
      <c r="AG1561"/>
      <c r="AH1561"/>
      <c r="AI1561"/>
    </row>
    <row r="1562" spans="1:35" x14ac:dyDescent="0.25">
      <c r="A1562" t="s">
        <v>391</v>
      </c>
      <c r="B1562" t="s">
        <v>79</v>
      </c>
      <c r="C1562" t="s">
        <v>392</v>
      </c>
      <c r="D1562" t="s">
        <v>1753</v>
      </c>
      <c r="E1562">
        <v>8529258</v>
      </c>
      <c r="F1562" t="s">
        <v>378</v>
      </c>
      <c r="G1562" t="s">
        <v>29</v>
      </c>
      <c r="H1562" t="s">
        <v>30</v>
      </c>
      <c r="I1562" s="1"/>
      <c r="J1562" s="1">
        <v>45159</v>
      </c>
      <c r="K1562" s="11">
        <f>+Excel_519CONDOR[[#This Row],[Fx.r]]</f>
        <v>45159</v>
      </c>
      <c r="L1562" s="1">
        <v>45356</v>
      </c>
      <c r="M1562" s="1"/>
      <c r="N1562" s="1">
        <v>45806</v>
      </c>
      <c r="O1562" s="1">
        <v>45820</v>
      </c>
      <c r="P1562" s="1" t="s">
        <v>24</v>
      </c>
      <c r="Q1562" t="s">
        <v>24</v>
      </c>
      <c r="R1562" t="s">
        <v>25</v>
      </c>
      <c r="S1562" t="s">
        <v>3641</v>
      </c>
      <c r="T1562" s="5">
        <v>2206.8874739855528</v>
      </c>
      <c r="U1562" s="5">
        <v>0</v>
      </c>
      <c r="V1562" s="5">
        <v>181.77870041541019</v>
      </c>
      <c r="W1562" s="5">
        <v>2388.666174400963</v>
      </c>
      <c r="X1562" s="6">
        <f>+Excel_519CONDOR[[#This Row],[Ptos.Total]]-Excel_519CONDOR[[#This Row],[Ptos.PO]]</f>
        <v>-239.83110359903731</v>
      </c>
      <c r="Y1562" s="6">
        <v>2628.4972780000003</v>
      </c>
      <c r="Z1562" s="6">
        <v>2628.4972780000003</v>
      </c>
      <c r="AA1562" s="5">
        <f>+Excel_519CONDOR[[#This Row],[Ptos.Total]]-Excel_519CONDOR[[#This Row],[Ptos.Nilo]]</f>
        <v>-239.83110359903731</v>
      </c>
      <c r="AB1562"/>
      <c r="AC1562"/>
      <c r="AD1562"/>
      <c r="AE1562"/>
      <c r="AF1562"/>
      <c r="AG1562"/>
      <c r="AH1562"/>
      <c r="AI1562"/>
    </row>
    <row r="1563" spans="1:35" x14ac:dyDescent="0.25">
      <c r="A1563" t="s">
        <v>391</v>
      </c>
      <c r="B1563" t="s">
        <v>436</v>
      </c>
      <c r="C1563" t="s">
        <v>392</v>
      </c>
      <c r="D1563" t="s">
        <v>1754</v>
      </c>
      <c r="E1563">
        <v>8529616</v>
      </c>
      <c r="F1563" t="s">
        <v>1755</v>
      </c>
      <c r="G1563" t="s">
        <v>22</v>
      </c>
      <c r="H1563" t="s">
        <v>23</v>
      </c>
      <c r="I1563" s="1"/>
      <c r="J1563" s="1">
        <v>45588</v>
      </c>
      <c r="K1563" s="11">
        <f>+Excel_519CONDOR[[#This Row],[Fx.r]]</f>
        <v>45588</v>
      </c>
      <c r="L1563" s="1">
        <v>45588</v>
      </c>
      <c r="M1563" s="1"/>
      <c r="N1563" s="1">
        <v>45700</v>
      </c>
      <c r="O1563" s="1">
        <v>45728</v>
      </c>
      <c r="P1563" s="1" t="s">
        <v>24</v>
      </c>
      <c r="Q1563" t="s">
        <v>25</v>
      </c>
      <c r="R1563" t="s">
        <v>24</v>
      </c>
      <c r="S1563" t="s">
        <v>3642</v>
      </c>
      <c r="T1563" s="5">
        <v>31.084200471639633</v>
      </c>
      <c r="U1563" s="5">
        <v>0</v>
      </c>
      <c r="V1563" s="5">
        <v>6</v>
      </c>
      <c r="W1563" s="5">
        <v>37.084200471639633</v>
      </c>
      <c r="X1563" s="6">
        <f>+Excel_519CONDOR[[#This Row],[Ptos.Total]]-Excel_519CONDOR[[#This Row],[Ptos.PO]]</f>
        <v>-58.775892528360345</v>
      </c>
      <c r="Y1563" s="6">
        <v>95.860092999999978</v>
      </c>
      <c r="Z1563" s="6">
        <v>95.860093000000006</v>
      </c>
      <c r="AA1563" s="5">
        <f>+Excel_519CONDOR[[#This Row],[Ptos.Total]]-Excel_519CONDOR[[#This Row],[Ptos.Nilo]]</f>
        <v>-58.775892528360373</v>
      </c>
      <c r="AB1563"/>
      <c r="AC1563"/>
      <c r="AD1563"/>
      <c r="AE1563"/>
      <c r="AF1563"/>
      <c r="AG1563"/>
      <c r="AH1563"/>
      <c r="AI1563"/>
    </row>
    <row r="1564" spans="1:35" x14ac:dyDescent="0.25">
      <c r="A1564" t="s">
        <v>391</v>
      </c>
      <c r="B1564" t="s">
        <v>436</v>
      </c>
      <c r="C1564" t="s">
        <v>392</v>
      </c>
      <c r="D1564" t="s">
        <v>1756</v>
      </c>
      <c r="E1564">
        <v>8531001</v>
      </c>
      <c r="F1564" t="s">
        <v>1319</v>
      </c>
      <c r="G1564" t="s">
        <v>29</v>
      </c>
      <c r="H1564" t="s">
        <v>30</v>
      </c>
      <c r="I1564" s="1"/>
      <c r="J1564" s="1">
        <v>45160</v>
      </c>
      <c r="K1564" s="11">
        <f>+Excel_519CONDOR[[#This Row],[Fx.r]]</f>
        <v>45160</v>
      </c>
      <c r="L1564" s="1">
        <v>45196</v>
      </c>
      <c r="M1564" s="1"/>
      <c r="N1564" s="1">
        <v>45197</v>
      </c>
      <c r="O1564" s="1">
        <v>45212</v>
      </c>
      <c r="P1564" s="1" t="s">
        <v>25</v>
      </c>
      <c r="Q1564" t="s">
        <v>25</v>
      </c>
      <c r="R1564" t="s">
        <v>24</v>
      </c>
      <c r="S1564" t="s">
        <v>3641</v>
      </c>
      <c r="T1564" s="5">
        <v>13.476600140333176</v>
      </c>
      <c r="U1564" s="5">
        <v>0</v>
      </c>
      <c r="V1564" s="5">
        <v>6</v>
      </c>
      <c r="W1564" s="5">
        <v>19.476600140333176</v>
      </c>
      <c r="X1564" s="6">
        <f>+Excel_519CONDOR[[#This Row],[Ptos.Total]]-Excel_519CONDOR[[#This Row],[Ptos.PO]]</f>
        <v>0.96772514033317591</v>
      </c>
      <c r="Y1564" s="6">
        <v>18.508875</v>
      </c>
      <c r="Z1564" s="6">
        <v>18.508874999999996</v>
      </c>
      <c r="AA1564" s="5">
        <f>+Excel_519CONDOR[[#This Row],[Ptos.Total]]-Excel_519CONDOR[[#This Row],[Ptos.Nilo]]</f>
        <v>0.96772514033317947</v>
      </c>
      <c r="AB1564"/>
      <c r="AC1564"/>
      <c r="AD1564"/>
      <c r="AE1564"/>
      <c r="AF1564"/>
      <c r="AG1564"/>
      <c r="AH1564"/>
      <c r="AI1564"/>
    </row>
    <row r="1565" spans="1:35" x14ac:dyDescent="0.25">
      <c r="A1565" t="s">
        <v>391</v>
      </c>
      <c r="B1565" t="s">
        <v>436</v>
      </c>
      <c r="C1565" t="s">
        <v>392</v>
      </c>
      <c r="D1565" t="s">
        <v>1757</v>
      </c>
      <c r="E1565">
        <v>8530495</v>
      </c>
      <c r="F1565" t="s">
        <v>1319</v>
      </c>
      <c r="G1565" t="s">
        <v>29</v>
      </c>
      <c r="H1565" t="s">
        <v>30</v>
      </c>
      <c r="I1565" s="1"/>
      <c r="J1565" s="1">
        <v>45160</v>
      </c>
      <c r="K1565" s="11">
        <f>+Excel_519CONDOR[[#This Row],[Fx.r]]</f>
        <v>45160</v>
      </c>
      <c r="L1565" s="1">
        <v>45196</v>
      </c>
      <c r="M1565" s="1"/>
      <c r="N1565" s="1">
        <v>45197</v>
      </c>
      <c r="O1565" s="1">
        <v>45205</v>
      </c>
      <c r="P1565" s="1" t="s">
        <v>24</v>
      </c>
      <c r="Q1565" t="s">
        <v>25</v>
      </c>
      <c r="R1565" t="s">
        <v>24</v>
      </c>
      <c r="S1565" t="s">
        <v>3641</v>
      </c>
      <c r="T1565" s="5">
        <v>16.430499851703644</v>
      </c>
      <c r="U1565" s="5">
        <v>0</v>
      </c>
      <c r="V1565" s="5">
        <v>6</v>
      </c>
      <c r="W1565" s="5">
        <v>22.430499851703644</v>
      </c>
      <c r="X1565" s="6">
        <f>+Excel_519CONDOR[[#This Row],[Ptos.Total]]-Excel_519CONDOR[[#This Row],[Ptos.PO]]</f>
        <v>-3.9244141482963535</v>
      </c>
      <c r="Y1565" s="6">
        <v>26.354913999999997</v>
      </c>
      <c r="Z1565" s="6">
        <v>26.354914000000001</v>
      </c>
      <c r="AA1565" s="5">
        <f>+Excel_519CONDOR[[#This Row],[Ptos.Total]]-Excel_519CONDOR[[#This Row],[Ptos.Nilo]]</f>
        <v>-3.924414148296357</v>
      </c>
      <c r="AB1565"/>
      <c r="AC1565"/>
      <c r="AD1565"/>
      <c r="AE1565"/>
      <c r="AF1565"/>
      <c r="AG1565"/>
      <c r="AH1565"/>
      <c r="AI1565"/>
    </row>
    <row r="1566" spans="1:35" x14ac:dyDescent="0.25">
      <c r="A1566" t="s">
        <v>391</v>
      </c>
      <c r="B1566" t="s">
        <v>436</v>
      </c>
      <c r="C1566" t="s">
        <v>392</v>
      </c>
      <c r="D1566" t="s">
        <v>1758</v>
      </c>
      <c r="E1566">
        <v>8533156</v>
      </c>
      <c r="F1566" t="s">
        <v>1319</v>
      </c>
      <c r="G1566" t="s">
        <v>29</v>
      </c>
      <c r="H1566" t="s">
        <v>30</v>
      </c>
      <c r="I1566" s="1"/>
      <c r="J1566" s="1">
        <v>45160</v>
      </c>
      <c r="K1566" s="11">
        <f>+Excel_519CONDOR[[#This Row],[Fx.r]]</f>
        <v>45160</v>
      </c>
      <c r="L1566" s="1">
        <v>45160</v>
      </c>
      <c r="M1566" s="1"/>
      <c r="N1566" s="1">
        <v>45169</v>
      </c>
      <c r="O1566" s="1">
        <v>45184</v>
      </c>
      <c r="P1566" s="1" t="s">
        <v>24</v>
      </c>
      <c r="Q1566" t="s">
        <v>25</v>
      </c>
      <c r="R1566" t="s">
        <v>24</v>
      </c>
      <c r="S1566" t="s">
        <v>3635</v>
      </c>
      <c r="T1566" s="5">
        <v>9.8363001346588135</v>
      </c>
      <c r="U1566" s="5">
        <v>0</v>
      </c>
      <c r="V1566" s="5">
        <v>6</v>
      </c>
      <c r="W1566" s="5">
        <v>15.836300134658813</v>
      </c>
      <c r="X1566" s="6">
        <f>+Excel_519CONDOR[[#This Row],[Ptos.Total]]-Excel_519CONDOR[[#This Row],[Ptos.PO]]</f>
        <v>-0.2265118653411875</v>
      </c>
      <c r="Y1566" s="6">
        <v>16.062812000000001</v>
      </c>
      <c r="Z1566" s="6">
        <v>16.062812000000001</v>
      </c>
      <c r="AA1566" s="5">
        <f>+Excel_519CONDOR[[#This Row],[Ptos.Total]]-Excel_519CONDOR[[#This Row],[Ptos.Nilo]]</f>
        <v>-0.2265118653411875</v>
      </c>
      <c r="AB1566"/>
      <c r="AC1566"/>
      <c r="AD1566"/>
      <c r="AE1566"/>
      <c r="AF1566"/>
      <c r="AG1566"/>
      <c r="AH1566"/>
      <c r="AI1566"/>
    </row>
    <row r="1567" spans="1:35" x14ac:dyDescent="0.25">
      <c r="A1567" t="s">
        <v>391</v>
      </c>
      <c r="B1567" t="s">
        <v>18</v>
      </c>
      <c r="C1567" t="s">
        <v>1371</v>
      </c>
      <c r="D1567" t="s">
        <v>1759</v>
      </c>
      <c r="E1567">
        <v>2015420</v>
      </c>
      <c r="F1567" t="s">
        <v>125</v>
      </c>
      <c r="G1567" t="s">
        <v>29</v>
      </c>
      <c r="H1567" t="s">
        <v>30</v>
      </c>
      <c r="I1567" s="1">
        <v>44778</v>
      </c>
      <c r="J1567" s="1">
        <v>45083</v>
      </c>
      <c r="K1567" s="11">
        <f>+Excel_519CONDOR[[#This Row],[Fx.r]]</f>
        <v>45083</v>
      </c>
      <c r="L1567" s="1">
        <v>45191</v>
      </c>
      <c r="M1567" s="1"/>
      <c r="N1567" s="1">
        <v>45602</v>
      </c>
      <c r="O1567" s="1">
        <v>45686</v>
      </c>
      <c r="P1567" s="1" t="s">
        <v>24</v>
      </c>
      <c r="Q1567" t="s">
        <v>24</v>
      </c>
      <c r="R1567" t="s">
        <v>3672</v>
      </c>
      <c r="S1567" t="s">
        <v>3688</v>
      </c>
      <c r="T1567" s="5">
        <v>0</v>
      </c>
      <c r="U1567" s="5">
        <v>0</v>
      </c>
      <c r="V1567" s="5">
        <v>0</v>
      </c>
      <c r="W1567" s="5">
        <v>0</v>
      </c>
      <c r="X1567" s="6">
        <f>+Excel_519CONDOR[[#This Row],[Ptos.Total]]-Excel_519CONDOR[[#This Row],[Ptos.PO]]</f>
        <v>-2353.3303860000001</v>
      </c>
      <c r="Y1567" s="6">
        <v>2353.3303860000001</v>
      </c>
      <c r="Z1567" s="6">
        <v>2341.4404939999999</v>
      </c>
      <c r="AA1567" s="5">
        <f>+Excel_519CONDOR[[#This Row],[Ptos.Total]]-Excel_519CONDOR[[#This Row],[Ptos.Nilo]]</f>
        <v>-2341.4404939999999</v>
      </c>
      <c r="AB1567"/>
      <c r="AC1567"/>
      <c r="AD1567"/>
      <c r="AE1567"/>
      <c r="AF1567"/>
      <c r="AG1567"/>
      <c r="AH1567"/>
      <c r="AI1567"/>
    </row>
    <row r="1568" spans="1:35" x14ac:dyDescent="0.25">
      <c r="A1568" t="s">
        <v>391</v>
      </c>
      <c r="B1568" t="s">
        <v>18</v>
      </c>
      <c r="C1568" t="s">
        <v>1371</v>
      </c>
      <c r="D1568" t="s">
        <v>1760</v>
      </c>
      <c r="E1568">
        <v>2040517</v>
      </c>
      <c r="F1568" t="s">
        <v>267</v>
      </c>
      <c r="G1568" t="s">
        <v>36</v>
      </c>
      <c r="H1568" t="s">
        <v>42</v>
      </c>
      <c r="I1568" s="1">
        <v>44957</v>
      </c>
      <c r="J1568" s="1">
        <v>45014</v>
      </c>
      <c r="K1568" s="11">
        <f>+Excel_519CONDOR[[#This Row],[Fx.r]]</f>
        <v>45014</v>
      </c>
      <c r="L1568" s="1">
        <v>45964</v>
      </c>
      <c r="M1568" s="1">
        <v>45926</v>
      </c>
      <c r="O1568" s="1"/>
      <c r="P1568" s="1" t="s">
        <v>24</v>
      </c>
      <c r="Q1568" t="s">
        <v>24</v>
      </c>
      <c r="R1568" t="s">
        <v>24</v>
      </c>
      <c r="S1568" t="s">
        <v>25</v>
      </c>
      <c r="T1568" s="5">
        <v>0</v>
      </c>
      <c r="U1568" s="5">
        <v>0</v>
      </c>
      <c r="V1568" s="5">
        <v>0</v>
      </c>
      <c r="W1568" s="5">
        <v>0</v>
      </c>
      <c r="X1568" s="6">
        <f>+Excel_519CONDOR[[#This Row],[Ptos.Total]]-Excel_519CONDOR[[#This Row],[Ptos.PO]]</f>
        <v>-4.8479999999999999</v>
      </c>
      <c r="Y1568" s="6">
        <v>4.8479999999999999</v>
      </c>
      <c r="Z1568" s="6">
        <v>4.8479999999999999</v>
      </c>
      <c r="AA1568" s="5">
        <f>+Excel_519CONDOR[[#This Row],[Ptos.Total]]-Excel_519CONDOR[[#This Row],[Ptos.Nilo]]</f>
        <v>-4.8479999999999999</v>
      </c>
      <c r="AB1568"/>
      <c r="AC1568"/>
      <c r="AD1568"/>
      <c r="AE1568"/>
      <c r="AF1568"/>
      <c r="AG1568"/>
      <c r="AH1568"/>
      <c r="AI1568"/>
    </row>
    <row r="1569" spans="1:35" x14ac:dyDescent="0.25">
      <c r="A1569" t="s">
        <v>391</v>
      </c>
      <c r="B1569" t="s">
        <v>436</v>
      </c>
      <c r="C1569" t="s">
        <v>392</v>
      </c>
      <c r="D1569" t="s">
        <v>1761</v>
      </c>
      <c r="E1569">
        <v>8532092</v>
      </c>
      <c r="F1569" t="s">
        <v>1319</v>
      </c>
      <c r="G1569" t="s">
        <v>29</v>
      </c>
      <c r="H1569" t="s">
        <v>30</v>
      </c>
      <c r="I1569" s="1"/>
      <c r="J1569" s="1">
        <v>45161</v>
      </c>
      <c r="K1569" s="11">
        <f>+Excel_519CONDOR[[#This Row],[Fx.r]]</f>
        <v>45161</v>
      </c>
      <c r="L1569" s="1">
        <v>45161</v>
      </c>
      <c r="M1569" s="1"/>
      <c r="N1569" s="1">
        <v>45167</v>
      </c>
      <c r="O1569" s="1">
        <v>45184</v>
      </c>
      <c r="P1569" s="1" t="s">
        <v>24</v>
      </c>
      <c r="Q1569" t="s">
        <v>25</v>
      </c>
      <c r="R1569" t="s">
        <v>24</v>
      </c>
      <c r="S1569" t="s">
        <v>3646</v>
      </c>
      <c r="T1569" s="5">
        <v>15.374200135469437</v>
      </c>
      <c r="U1569" s="5">
        <v>0</v>
      </c>
      <c r="V1569" s="5">
        <v>6</v>
      </c>
      <c r="W1569" s="5">
        <v>21.374200135469437</v>
      </c>
      <c r="X1569" s="6">
        <f>+Excel_519CONDOR[[#This Row],[Ptos.Total]]-Excel_519CONDOR[[#This Row],[Ptos.PO]]</f>
        <v>-1.3807488645305632</v>
      </c>
      <c r="Y1569" s="6">
        <v>22.754949</v>
      </c>
      <c r="Z1569" s="6">
        <v>22.754949</v>
      </c>
      <c r="AA1569" s="5">
        <f>+Excel_519CONDOR[[#This Row],[Ptos.Total]]-Excel_519CONDOR[[#This Row],[Ptos.Nilo]]</f>
        <v>-1.3807488645305632</v>
      </c>
      <c r="AB1569"/>
      <c r="AC1569"/>
      <c r="AD1569"/>
      <c r="AE1569"/>
      <c r="AF1569"/>
      <c r="AG1569"/>
      <c r="AH1569"/>
      <c r="AI1569"/>
    </row>
    <row r="1570" spans="1:35" x14ac:dyDescent="0.25">
      <c r="A1570" t="s">
        <v>391</v>
      </c>
      <c r="B1570" t="s">
        <v>79</v>
      </c>
      <c r="C1570" t="s">
        <v>392</v>
      </c>
      <c r="D1570" t="s">
        <v>1762</v>
      </c>
      <c r="E1570">
        <v>8531880</v>
      </c>
      <c r="F1570" t="s">
        <v>378</v>
      </c>
      <c r="G1570" t="s">
        <v>29</v>
      </c>
      <c r="H1570" t="s">
        <v>30</v>
      </c>
      <c r="I1570" s="1"/>
      <c r="J1570" s="1">
        <v>45159</v>
      </c>
      <c r="K1570" s="11">
        <f>+Excel_519CONDOR[[#This Row],[Fx.r]]</f>
        <v>45159</v>
      </c>
      <c r="L1570" s="1">
        <v>45356</v>
      </c>
      <c r="M1570" s="1"/>
      <c r="N1570" s="1">
        <v>45726</v>
      </c>
      <c r="O1570" s="1">
        <v>45754</v>
      </c>
      <c r="P1570" s="1" t="s">
        <v>25</v>
      </c>
      <c r="Q1570" t="s">
        <v>24</v>
      </c>
      <c r="R1570" t="s">
        <v>25</v>
      </c>
      <c r="S1570" t="s">
        <v>3637</v>
      </c>
      <c r="T1570" s="5">
        <v>4950.3287301063538</v>
      </c>
      <c r="U1570" s="5">
        <v>0</v>
      </c>
      <c r="V1570" s="5">
        <v>390.55447534102404</v>
      </c>
      <c r="W1570" s="5">
        <v>5340.8832054473778</v>
      </c>
      <c r="X1570" s="6">
        <f>+Excel_519CONDOR[[#This Row],[Ptos.Total]]-Excel_519CONDOR[[#This Row],[Ptos.PO]]</f>
        <v>-323.01655255262358</v>
      </c>
      <c r="Y1570" s="6">
        <v>5663.8997580000014</v>
      </c>
      <c r="Z1570" s="6">
        <v>5663.8997580000014</v>
      </c>
      <c r="AA1570" s="5">
        <f>+Excel_519CONDOR[[#This Row],[Ptos.Total]]-Excel_519CONDOR[[#This Row],[Ptos.Nilo]]</f>
        <v>-323.01655255262358</v>
      </c>
      <c r="AB1570"/>
      <c r="AC1570"/>
      <c r="AD1570"/>
      <c r="AE1570"/>
      <c r="AF1570"/>
      <c r="AG1570"/>
      <c r="AH1570"/>
      <c r="AI1570"/>
    </row>
    <row r="1571" spans="1:35" x14ac:dyDescent="0.25">
      <c r="A1571" t="s">
        <v>391</v>
      </c>
      <c r="B1571" t="s">
        <v>18</v>
      </c>
      <c r="C1571" t="s">
        <v>1371</v>
      </c>
      <c r="D1571" t="s">
        <v>1763</v>
      </c>
      <c r="E1571">
        <v>2035379</v>
      </c>
      <c r="F1571" t="s">
        <v>1764</v>
      </c>
      <c r="G1571" t="s">
        <v>29</v>
      </c>
      <c r="H1571" t="s">
        <v>30</v>
      </c>
      <c r="I1571" s="1">
        <v>44991</v>
      </c>
      <c r="J1571" s="1">
        <v>45407</v>
      </c>
      <c r="K1571" s="11">
        <f>+Excel_519CONDOR[[#This Row],[Fx.r]]</f>
        <v>45407</v>
      </c>
      <c r="L1571" s="1">
        <v>45166</v>
      </c>
      <c r="M1571" s="1"/>
      <c r="N1571" s="1">
        <v>45628</v>
      </c>
      <c r="O1571" s="1">
        <v>45854</v>
      </c>
      <c r="P1571" s="1" t="s">
        <v>24</v>
      </c>
      <c r="Q1571" t="s">
        <v>24</v>
      </c>
      <c r="R1571" t="s">
        <v>3672</v>
      </c>
      <c r="S1571" t="s">
        <v>3687</v>
      </c>
      <c r="T1571" s="5">
        <v>753.60800256890059</v>
      </c>
      <c r="U1571" s="5">
        <v>0</v>
      </c>
      <c r="V1571" s="5">
        <v>67.096400180390447</v>
      </c>
      <c r="W1571" s="5">
        <v>820.70440274929103</v>
      </c>
      <c r="X1571" s="6">
        <f>+Excel_519CONDOR[[#This Row],[Ptos.Total]]-Excel_519CONDOR[[#This Row],[Ptos.PO]]</f>
        <v>-383.76063625070913</v>
      </c>
      <c r="Y1571" s="6">
        <v>1204.4650390000002</v>
      </c>
      <c r="Z1571" s="6">
        <v>1193.5521790000003</v>
      </c>
      <c r="AA1571" s="5">
        <f>+Excel_519CONDOR[[#This Row],[Ptos.Total]]-Excel_519CONDOR[[#This Row],[Ptos.Nilo]]</f>
        <v>-372.84777625070922</v>
      </c>
      <c r="AB1571"/>
      <c r="AC1571"/>
      <c r="AD1571"/>
      <c r="AE1571"/>
      <c r="AF1571"/>
      <c r="AG1571"/>
      <c r="AH1571"/>
      <c r="AI1571"/>
    </row>
    <row r="1572" spans="1:35" x14ac:dyDescent="0.25">
      <c r="A1572" t="s">
        <v>391</v>
      </c>
      <c r="B1572" t="s">
        <v>18</v>
      </c>
      <c r="C1572" t="s">
        <v>1371</v>
      </c>
      <c r="D1572" t="s">
        <v>1765</v>
      </c>
      <c r="E1572">
        <v>2056999</v>
      </c>
      <c r="F1572" t="s">
        <v>1766</v>
      </c>
      <c r="G1572" t="s">
        <v>55</v>
      </c>
      <c r="H1572" t="s">
        <v>56</v>
      </c>
      <c r="I1572" s="1">
        <v>44916</v>
      </c>
      <c r="J1572" s="1">
        <v>45097</v>
      </c>
      <c r="K1572" s="11">
        <f>+Excel_519CONDOR[[#This Row],[Fx.r]]</f>
        <v>45097</v>
      </c>
      <c r="L1572" s="1">
        <v>45162</v>
      </c>
      <c r="M1572" s="1"/>
      <c r="N1572" s="1">
        <v>45919</v>
      </c>
      <c r="O1572" s="1"/>
      <c r="P1572" s="1" t="s">
        <v>24</v>
      </c>
      <c r="Q1572" t="s">
        <v>24</v>
      </c>
      <c r="R1572" t="s">
        <v>25</v>
      </c>
      <c r="S1572" t="s">
        <v>3689</v>
      </c>
      <c r="T1572" s="5">
        <v>528.47999738156796</v>
      </c>
      <c r="U1572" s="5">
        <v>0.34999999403953552</v>
      </c>
      <c r="V1572" s="5">
        <v>45.25150015596671</v>
      </c>
      <c r="W1572" s="5">
        <v>574.0814975315742</v>
      </c>
      <c r="X1572" s="6">
        <f>+Excel_519CONDOR[[#This Row],[Ptos.Total]]-Excel_519CONDOR[[#This Row],[Ptos.PO]]</f>
        <v>-46.737434468425818</v>
      </c>
      <c r="Y1572" s="6">
        <v>620.81893200000002</v>
      </c>
      <c r="Z1572" s="6">
        <v>608.81893200000002</v>
      </c>
      <c r="AA1572" s="5">
        <f>+Excel_519CONDOR[[#This Row],[Ptos.Total]]-Excel_519CONDOR[[#This Row],[Ptos.Nilo]]</f>
        <v>-34.737434468425818</v>
      </c>
      <c r="AB1572"/>
      <c r="AC1572"/>
      <c r="AD1572"/>
      <c r="AE1572"/>
      <c r="AF1572"/>
      <c r="AG1572"/>
      <c r="AH1572"/>
      <c r="AI1572"/>
    </row>
    <row r="1573" spans="1:35" x14ac:dyDescent="0.25">
      <c r="A1573" t="s">
        <v>391</v>
      </c>
      <c r="B1573" t="s">
        <v>18</v>
      </c>
      <c r="C1573" t="s">
        <v>1371</v>
      </c>
      <c r="D1573" t="s">
        <v>1767</v>
      </c>
      <c r="E1573">
        <v>2057235</v>
      </c>
      <c r="F1573" t="s">
        <v>125</v>
      </c>
      <c r="G1573" t="s">
        <v>29</v>
      </c>
      <c r="H1573" t="s">
        <v>30</v>
      </c>
      <c r="I1573" s="1">
        <v>44909</v>
      </c>
      <c r="J1573" s="1">
        <v>45288</v>
      </c>
      <c r="K1573" s="11">
        <f>+Excel_519CONDOR[[#This Row],[Fx.r]]</f>
        <v>45288</v>
      </c>
      <c r="L1573" s="1">
        <v>45303</v>
      </c>
      <c r="M1573" s="1"/>
      <c r="N1573" s="1">
        <v>45819</v>
      </c>
      <c r="O1573" s="1">
        <v>45833</v>
      </c>
      <c r="P1573" s="1" t="s">
        <v>24</v>
      </c>
      <c r="Q1573" t="s">
        <v>24</v>
      </c>
      <c r="R1573" t="s">
        <v>24</v>
      </c>
      <c r="S1573" t="s">
        <v>3689</v>
      </c>
      <c r="T1573" s="5">
        <v>1794.3419971342682</v>
      </c>
      <c r="U1573" s="5">
        <v>0.34999999403953552</v>
      </c>
      <c r="V1573" s="5">
        <v>123.60879515747433</v>
      </c>
      <c r="W1573" s="5">
        <v>1918.3007922857821</v>
      </c>
      <c r="X1573" s="6">
        <f>+Excel_519CONDOR[[#This Row],[Ptos.Total]]-Excel_519CONDOR[[#This Row],[Ptos.PO]]</f>
        <v>215.86870028578187</v>
      </c>
      <c r="Y1573" s="6">
        <v>1702.4320920000002</v>
      </c>
      <c r="Z1573" s="6">
        <v>3223.3227740000002</v>
      </c>
      <c r="AA1573" s="5">
        <f>+Excel_519CONDOR[[#This Row],[Ptos.Total]]-Excel_519CONDOR[[#This Row],[Ptos.Nilo]]</f>
        <v>-1305.0219817142181</v>
      </c>
      <c r="AB1573"/>
      <c r="AC1573"/>
      <c r="AD1573"/>
      <c r="AE1573"/>
      <c r="AF1573"/>
      <c r="AG1573"/>
      <c r="AH1573"/>
      <c r="AI1573"/>
    </row>
    <row r="1574" spans="1:35" x14ac:dyDescent="0.25">
      <c r="A1574" t="s">
        <v>391</v>
      </c>
      <c r="B1574" t="s">
        <v>104</v>
      </c>
      <c r="C1574" t="s">
        <v>1371</v>
      </c>
      <c r="D1574" t="s">
        <v>1768</v>
      </c>
      <c r="E1574">
        <v>8420975</v>
      </c>
      <c r="F1574" t="s">
        <v>387</v>
      </c>
      <c r="G1574" t="s">
        <v>29</v>
      </c>
      <c r="H1574" t="s">
        <v>30</v>
      </c>
      <c r="I1574" s="1"/>
      <c r="J1574" s="1">
        <v>45378</v>
      </c>
      <c r="K1574" s="11">
        <f>+Excel_519CONDOR[[#This Row],[Fx.r]]</f>
        <v>45378</v>
      </c>
      <c r="L1574" s="1">
        <v>45163</v>
      </c>
      <c r="M1574" s="1"/>
      <c r="N1574" s="1">
        <v>45807</v>
      </c>
      <c r="O1574" s="1">
        <v>45842</v>
      </c>
      <c r="P1574" s="1" t="s">
        <v>24</v>
      </c>
      <c r="Q1574" t="s">
        <v>24</v>
      </c>
      <c r="R1574" t="s">
        <v>24</v>
      </c>
      <c r="S1574" t="s">
        <v>3687</v>
      </c>
      <c r="T1574" s="5">
        <v>4756.1047984710149</v>
      </c>
      <c r="U1574" s="5">
        <v>38.639999032020569</v>
      </c>
      <c r="V1574" s="5">
        <v>441.26828711051985</v>
      </c>
      <c r="W1574" s="5">
        <v>5236.0130846135553</v>
      </c>
      <c r="X1574" s="6">
        <f>+Excel_519CONDOR[[#This Row],[Ptos.Total]]-Excel_519CONDOR[[#This Row],[Ptos.PO]]</f>
        <v>899.4587416135555</v>
      </c>
      <c r="Y1574" s="6">
        <v>4336.5543429999998</v>
      </c>
      <c r="Z1574" s="6">
        <v>4336.554342999998</v>
      </c>
      <c r="AA1574" s="5">
        <f>+Excel_519CONDOR[[#This Row],[Ptos.Total]]-Excel_519CONDOR[[#This Row],[Ptos.Nilo]]</f>
        <v>899.45874161355732</v>
      </c>
      <c r="AB1574"/>
      <c r="AC1574"/>
      <c r="AD1574"/>
      <c r="AE1574"/>
      <c r="AF1574"/>
      <c r="AG1574"/>
      <c r="AH1574"/>
      <c r="AI1574"/>
    </row>
    <row r="1575" spans="1:35" x14ac:dyDescent="0.25">
      <c r="A1575" t="s">
        <v>391</v>
      </c>
      <c r="B1575" t="s">
        <v>18</v>
      </c>
      <c r="C1575" t="s">
        <v>1371</v>
      </c>
      <c r="D1575" t="s">
        <v>1769</v>
      </c>
      <c r="E1575">
        <v>2014448</v>
      </c>
      <c r="F1575" t="s">
        <v>267</v>
      </c>
      <c r="G1575" t="s">
        <v>36</v>
      </c>
      <c r="H1575" t="s">
        <v>42</v>
      </c>
      <c r="I1575" s="1">
        <v>44776</v>
      </c>
      <c r="J1575" s="1">
        <v>45161</v>
      </c>
      <c r="K1575" s="11">
        <f>+Excel_519CONDOR[[#This Row],[Fx.r]]</f>
        <v>45161</v>
      </c>
      <c r="L1575" s="1">
        <v>45964</v>
      </c>
      <c r="M1575" s="1">
        <v>45926</v>
      </c>
      <c r="O1575" s="1"/>
      <c r="P1575" s="1" t="s">
        <v>24</v>
      </c>
      <c r="Q1575" t="s">
        <v>24</v>
      </c>
      <c r="R1575" t="s">
        <v>24</v>
      </c>
      <c r="S1575" t="s">
        <v>3690</v>
      </c>
      <c r="T1575" s="5">
        <v>1914.0515867603958</v>
      </c>
      <c r="U1575" s="5">
        <v>28.769999086856842</v>
      </c>
      <c r="V1575" s="5">
        <v>147.90579290540973</v>
      </c>
      <c r="W1575" s="5">
        <v>2090.7273787526624</v>
      </c>
      <c r="X1575" s="6">
        <f>+Excel_519CONDOR[[#This Row],[Ptos.Total]]-Excel_519CONDOR[[#This Row],[Ptos.PO]]</f>
        <v>2059.8213787526624</v>
      </c>
      <c r="Y1575" s="6">
        <v>30.905999999999999</v>
      </c>
      <c r="Z1575" s="6">
        <v>30.905999999999999</v>
      </c>
      <c r="AA1575" s="5">
        <f>+Excel_519CONDOR[[#This Row],[Ptos.Total]]-Excel_519CONDOR[[#This Row],[Ptos.Nilo]]</f>
        <v>2059.8213787526624</v>
      </c>
      <c r="AB1575"/>
      <c r="AC1575"/>
      <c r="AD1575"/>
      <c r="AE1575"/>
      <c r="AF1575"/>
      <c r="AG1575"/>
      <c r="AH1575"/>
      <c r="AI1575"/>
    </row>
    <row r="1576" spans="1:35" x14ac:dyDescent="0.25">
      <c r="A1576" t="s">
        <v>391</v>
      </c>
      <c r="B1576" t="s">
        <v>18</v>
      </c>
      <c r="C1576" t="s">
        <v>1371</v>
      </c>
      <c r="D1576" t="s">
        <v>1770</v>
      </c>
      <c r="E1576">
        <v>2107167</v>
      </c>
      <c r="F1576" t="s">
        <v>1771</v>
      </c>
      <c r="G1576" t="s">
        <v>36</v>
      </c>
      <c r="H1576" t="s">
        <v>42</v>
      </c>
      <c r="I1576" s="1">
        <v>45135</v>
      </c>
      <c r="J1576" s="1">
        <v>45142</v>
      </c>
      <c r="K1576" s="11">
        <f>+Excel_519CONDOR[[#This Row],[Fx.r]]</f>
        <v>45142</v>
      </c>
      <c r="L1576" s="1">
        <v>45964</v>
      </c>
      <c r="M1576" s="1">
        <v>45210</v>
      </c>
      <c r="O1576" s="1"/>
      <c r="P1576" s="1" t="s">
        <v>24</v>
      </c>
      <c r="Q1576" t="s">
        <v>24</v>
      </c>
      <c r="R1576" t="s">
        <v>24</v>
      </c>
      <c r="S1576" t="s">
        <v>25</v>
      </c>
      <c r="T1576" s="5">
        <v>134.20000010728836</v>
      </c>
      <c r="U1576" s="5">
        <v>0</v>
      </c>
      <c r="V1576" s="5">
        <v>18.86890026847496</v>
      </c>
      <c r="W1576" s="5">
        <v>153.06890037576332</v>
      </c>
      <c r="X1576" s="6">
        <f>+Excel_519CONDOR[[#This Row],[Ptos.Total]]-Excel_519CONDOR[[#This Row],[Ptos.PO]]</f>
        <v>147.61490037576331</v>
      </c>
      <c r="Y1576" s="6">
        <v>5.4539999999999997</v>
      </c>
      <c r="Z1576" s="6">
        <v>5.4539999999999997</v>
      </c>
      <c r="AA1576" s="5">
        <f>+Excel_519CONDOR[[#This Row],[Ptos.Total]]-Excel_519CONDOR[[#This Row],[Ptos.Nilo]]</f>
        <v>147.61490037576331</v>
      </c>
      <c r="AB1576"/>
      <c r="AC1576"/>
      <c r="AD1576"/>
      <c r="AE1576"/>
      <c r="AF1576"/>
      <c r="AG1576"/>
      <c r="AH1576"/>
      <c r="AI1576"/>
    </row>
    <row r="1577" spans="1:35" x14ac:dyDescent="0.25">
      <c r="A1577" t="s">
        <v>391</v>
      </c>
      <c r="B1577" t="s">
        <v>18</v>
      </c>
      <c r="C1577" t="s">
        <v>1371</v>
      </c>
      <c r="D1577" t="s">
        <v>1772</v>
      </c>
      <c r="E1577">
        <v>2014948</v>
      </c>
      <c r="F1577" t="s">
        <v>49</v>
      </c>
      <c r="G1577" t="s">
        <v>36</v>
      </c>
      <c r="H1577" t="s">
        <v>42</v>
      </c>
      <c r="I1577" s="1">
        <v>44776</v>
      </c>
      <c r="J1577" s="1">
        <v>45173</v>
      </c>
      <c r="K1577" s="11">
        <f>+Excel_519CONDOR[[#This Row],[Fx.r]]</f>
        <v>45173</v>
      </c>
      <c r="L1577" s="1">
        <v>45964</v>
      </c>
      <c r="M1577" s="1">
        <v>45926</v>
      </c>
      <c r="O1577" s="1"/>
      <c r="P1577" s="1" t="s">
        <v>24</v>
      </c>
      <c r="Q1577" t="s">
        <v>24</v>
      </c>
      <c r="R1577" t="s">
        <v>24</v>
      </c>
      <c r="S1577" t="s">
        <v>25</v>
      </c>
      <c r="T1577" s="5">
        <v>569.1899966225028</v>
      </c>
      <c r="U1577" s="5">
        <v>0.69999998807907104</v>
      </c>
      <c r="V1577" s="5">
        <v>53.055098614355188</v>
      </c>
      <c r="W1577" s="5">
        <v>622.94509522493706</v>
      </c>
      <c r="X1577" s="6">
        <f>+Excel_519CONDOR[[#This Row],[Ptos.Total]]-Excel_519CONDOR[[#This Row],[Ptos.PO]]</f>
        <v>616.27909522493701</v>
      </c>
      <c r="Y1577" s="6">
        <v>6.6659999999999995</v>
      </c>
      <c r="Z1577" s="6">
        <v>6.6659999999999995</v>
      </c>
      <c r="AA1577" s="5">
        <f>+Excel_519CONDOR[[#This Row],[Ptos.Total]]-Excel_519CONDOR[[#This Row],[Ptos.Nilo]]</f>
        <v>616.27909522493701</v>
      </c>
      <c r="AB1577"/>
      <c r="AC1577"/>
      <c r="AD1577"/>
      <c r="AE1577"/>
      <c r="AF1577"/>
      <c r="AG1577"/>
      <c r="AH1577"/>
      <c r="AI1577"/>
    </row>
    <row r="1578" spans="1:35" x14ac:dyDescent="0.25">
      <c r="A1578" t="s">
        <v>391</v>
      </c>
      <c r="B1578" t="s">
        <v>18</v>
      </c>
      <c r="C1578" t="s">
        <v>1371</v>
      </c>
      <c r="D1578" t="s">
        <v>1773</v>
      </c>
      <c r="E1578">
        <v>2014951</v>
      </c>
      <c r="F1578" t="s">
        <v>49</v>
      </c>
      <c r="G1578" t="s">
        <v>36</v>
      </c>
      <c r="H1578" t="s">
        <v>37</v>
      </c>
      <c r="I1578" s="1">
        <v>44774</v>
      </c>
      <c r="J1578" s="1">
        <v>45013</v>
      </c>
      <c r="K1578" s="11">
        <f>+Excel_519CONDOR[[#This Row],[Fx.r]]</f>
        <v>45013</v>
      </c>
      <c r="L1578" s="1">
        <v>45964</v>
      </c>
      <c r="M1578" s="1">
        <v>45926</v>
      </c>
      <c r="O1578" s="1"/>
      <c r="P1578" s="1" t="s">
        <v>24</v>
      </c>
      <c r="Q1578" t="s">
        <v>24</v>
      </c>
      <c r="R1578" t="s">
        <v>24</v>
      </c>
      <c r="S1578" t="s">
        <v>3691</v>
      </c>
      <c r="T1578" s="5">
        <v>86164.93</v>
      </c>
      <c r="U1578" s="5">
        <v>248.39999999999998</v>
      </c>
      <c r="V1578" s="5">
        <v>7476.003999999999</v>
      </c>
      <c r="W1578" s="5">
        <v>93889.333999999988</v>
      </c>
      <c r="X1578" s="6">
        <f>+Excel_519CONDOR[[#This Row],[Ptos.Total]]-Excel_519CONDOR[[#This Row],[Ptos.PO]]</f>
        <v>93866.29</v>
      </c>
      <c r="Y1578" s="6">
        <v>23.044</v>
      </c>
      <c r="Z1578" s="6">
        <v>8.484</v>
      </c>
      <c r="AA1578" s="5">
        <f>+Excel_519CONDOR[[#This Row],[Ptos.Total]]-Excel_519CONDOR[[#This Row],[Ptos.Nilo]]</f>
        <v>93880.849999999991</v>
      </c>
      <c r="AB1578"/>
      <c r="AC1578"/>
      <c r="AD1578"/>
      <c r="AE1578"/>
      <c r="AF1578"/>
      <c r="AG1578"/>
      <c r="AH1578"/>
      <c r="AI1578"/>
    </row>
    <row r="1579" spans="1:35" x14ac:dyDescent="0.25">
      <c r="A1579" t="s">
        <v>391</v>
      </c>
      <c r="B1579" t="s">
        <v>18</v>
      </c>
      <c r="C1579" t="s">
        <v>1371</v>
      </c>
      <c r="D1579" t="s">
        <v>1774</v>
      </c>
      <c r="E1579">
        <v>2014963</v>
      </c>
      <c r="F1579" t="s">
        <v>267</v>
      </c>
      <c r="G1579" t="s">
        <v>36</v>
      </c>
      <c r="H1579" t="s">
        <v>42</v>
      </c>
      <c r="I1579" s="1">
        <v>44774</v>
      </c>
      <c r="J1579" s="1">
        <v>44907</v>
      </c>
      <c r="K1579" s="11">
        <f>+Excel_519CONDOR[[#This Row],[Fx.r]]</f>
        <v>44907</v>
      </c>
      <c r="L1579" s="1">
        <v>45964</v>
      </c>
      <c r="M1579" s="1">
        <v>45926</v>
      </c>
      <c r="O1579" s="1"/>
      <c r="P1579" s="1" t="s">
        <v>24</v>
      </c>
      <c r="Q1579" t="s">
        <v>24</v>
      </c>
      <c r="R1579" t="s">
        <v>24</v>
      </c>
      <c r="S1579" t="s">
        <v>3691</v>
      </c>
      <c r="T1579" s="5">
        <v>62951.26999999999</v>
      </c>
      <c r="U1579" s="5">
        <v>3934</v>
      </c>
      <c r="V1579" s="5">
        <v>4603.3811999999998</v>
      </c>
      <c r="W1579" s="5">
        <v>71488.651199999993</v>
      </c>
      <c r="X1579" s="6">
        <f>+Excel_519CONDOR[[#This Row],[Ptos.Total]]-Excel_519CONDOR[[#This Row],[Ptos.PO]]</f>
        <v>71478.349199999997</v>
      </c>
      <c r="Y1579" s="6">
        <v>10.302</v>
      </c>
      <c r="Z1579" s="6">
        <v>10.302</v>
      </c>
      <c r="AA1579" s="5">
        <f>+Excel_519CONDOR[[#This Row],[Ptos.Total]]-Excel_519CONDOR[[#This Row],[Ptos.Nilo]]</f>
        <v>71478.349199999997</v>
      </c>
      <c r="AB1579"/>
      <c r="AC1579"/>
      <c r="AD1579"/>
      <c r="AE1579"/>
      <c r="AF1579"/>
      <c r="AG1579"/>
      <c r="AH1579"/>
      <c r="AI1579"/>
    </row>
    <row r="1580" spans="1:35" x14ac:dyDescent="0.25">
      <c r="A1580" t="s">
        <v>391</v>
      </c>
      <c r="B1580" t="s">
        <v>18</v>
      </c>
      <c r="C1580" t="s">
        <v>1371</v>
      </c>
      <c r="D1580" t="s">
        <v>1775</v>
      </c>
      <c r="E1580">
        <v>2014968</v>
      </c>
      <c r="F1580" t="s">
        <v>269</v>
      </c>
      <c r="G1580" t="s">
        <v>36</v>
      </c>
      <c r="H1580" t="s">
        <v>344</v>
      </c>
      <c r="I1580" s="1">
        <v>44774</v>
      </c>
      <c r="J1580" s="1">
        <v>45351</v>
      </c>
      <c r="K1580" s="11">
        <f>+Excel_519CONDOR[[#This Row],[Fx.r]]</f>
        <v>45351</v>
      </c>
      <c r="L1580" s="1">
        <v>45964</v>
      </c>
      <c r="M1580" s="1">
        <v>45345</v>
      </c>
      <c r="O1580" s="1"/>
      <c r="P1580" s="1" t="s">
        <v>24</v>
      </c>
      <c r="Q1580" t="s">
        <v>24</v>
      </c>
      <c r="R1580" t="s">
        <v>24</v>
      </c>
      <c r="S1580" t="s">
        <v>3691</v>
      </c>
      <c r="T1580" s="5">
        <v>95.359999487176538</v>
      </c>
      <c r="U1580" s="5">
        <v>12.309999644756317</v>
      </c>
      <c r="V1580" s="5">
        <v>16.634499912533911</v>
      </c>
      <c r="W1580" s="5">
        <v>124.30449904446677</v>
      </c>
      <c r="X1580" s="6">
        <f>+Excel_519CONDOR[[#This Row],[Ptos.Total]]-Excel_519CONDOR[[#This Row],[Ptos.PO]]</f>
        <v>39.237758044466787</v>
      </c>
      <c r="Y1580" s="6">
        <v>85.066740999999979</v>
      </c>
      <c r="Z1580" s="6">
        <v>75.944340999999994</v>
      </c>
      <c r="AA1580" s="5">
        <f>+Excel_519CONDOR[[#This Row],[Ptos.Total]]-Excel_519CONDOR[[#This Row],[Ptos.Nilo]]</f>
        <v>48.360158044466772</v>
      </c>
      <c r="AB1580"/>
      <c r="AC1580"/>
      <c r="AD1580"/>
      <c r="AE1580"/>
      <c r="AF1580"/>
      <c r="AG1580"/>
      <c r="AH1580"/>
      <c r="AI1580"/>
    </row>
    <row r="1581" spans="1:35" x14ac:dyDescent="0.25">
      <c r="A1581" t="s">
        <v>391</v>
      </c>
      <c r="B1581" t="s">
        <v>18</v>
      </c>
      <c r="C1581" t="s">
        <v>1371</v>
      </c>
      <c r="D1581" t="s">
        <v>1776</v>
      </c>
      <c r="E1581">
        <v>2014970</v>
      </c>
      <c r="F1581" t="s">
        <v>49</v>
      </c>
      <c r="G1581" t="s">
        <v>36</v>
      </c>
      <c r="H1581" t="s">
        <v>42</v>
      </c>
      <c r="I1581" s="1">
        <v>44774</v>
      </c>
      <c r="J1581" s="1">
        <v>45003</v>
      </c>
      <c r="K1581" s="11">
        <f>+Excel_519CONDOR[[#This Row],[Fx.r]]</f>
        <v>45003</v>
      </c>
      <c r="L1581" s="1">
        <v>45964</v>
      </c>
      <c r="M1581" s="1">
        <v>45926</v>
      </c>
      <c r="O1581" s="1"/>
      <c r="P1581" s="1" t="s">
        <v>24</v>
      </c>
      <c r="Q1581" t="s">
        <v>24</v>
      </c>
      <c r="R1581" t="s">
        <v>24</v>
      </c>
      <c r="S1581" t="s">
        <v>3691</v>
      </c>
      <c r="T1581" s="5">
        <v>609.88999768346548</v>
      </c>
      <c r="U1581" s="5">
        <v>54.879998385906219</v>
      </c>
      <c r="V1581" s="5">
        <v>52.346400588309734</v>
      </c>
      <c r="W1581" s="5">
        <v>717.11639665768143</v>
      </c>
      <c r="X1581" s="6">
        <f>+Excel_519CONDOR[[#This Row],[Ptos.Total]]-Excel_519CONDOR[[#This Row],[Ptos.PO]]</f>
        <v>707.42039665768141</v>
      </c>
      <c r="Y1581" s="6">
        <v>9.6959999999999997</v>
      </c>
      <c r="Z1581" s="6">
        <v>9.6959999999999997</v>
      </c>
      <c r="AA1581" s="5">
        <f>+Excel_519CONDOR[[#This Row],[Ptos.Total]]-Excel_519CONDOR[[#This Row],[Ptos.Nilo]]</f>
        <v>707.42039665768141</v>
      </c>
      <c r="AB1581"/>
      <c r="AC1581"/>
      <c r="AD1581"/>
      <c r="AE1581"/>
      <c r="AF1581"/>
      <c r="AG1581"/>
      <c r="AH1581"/>
      <c r="AI1581"/>
    </row>
    <row r="1582" spans="1:35" x14ac:dyDescent="0.25">
      <c r="A1582" t="s">
        <v>391</v>
      </c>
      <c r="B1582" t="s">
        <v>18</v>
      </c>
      <c r="C1582" t="s">
        <v>1371</v>
      </c>
      <c r="D1582" t="s">
        <v>1777</v>
      </c>
      <c r="E1582">
        <v>2014974</v>
      </c>
      <c r="F1582" t="s">
        <v>135</v>
      </c>
      <c r="G1582" t="s">
        <v>36</v>
      </c>
      <c r="H1582" t="s">
        <v>344</v>
      </c>
      <c r="I1582" s="1">
        <v>44774</v>
      </c>
      <c r="J1582" s="1">
        <v>45321</v>
      </c>
      <c r="K1582" s="11">
        <f>+Excel_519CONDOR[[#This Row],[Fx.r]]</f>
        <v>45321</v>
      </c>
      <c r="L1582" s="1">
        <v>45964</v>
      </c>
      <c r="M1582" s="1">
        <v>45322</v>
      </c>
      <c r="O1582" s="1"/>
      <c r="P1582" s="1" t="s">
        <v>24</v>
      </c>
      <c r="Q1582" t="s">
        <v>24</v>
      </c>
      <c r="R1582" t="s">
        <v>24</v>
      </c>
      <c r="S1582" t="s">
        <v>3691</v>
      </c>
      <c r="T1582" s="5">
        <v>256.34000028669834</v>
      </c>
      <c r="U1582" s="5">
        <v>58.749998271465302</v>
      </c>
      <c r="V1582" s="5">
        <v>27.758899001652765</v>
      </c>
      <c r="W1582" s="5">
        <v>342.84889755981641</v>
      </c>
      <c r="X1582" s="6">
        <f>+Excel_519CONDOR[[#This Row],[Ptos.Total]]-Excel_519CONDOR[[#This Row],[Ptos.PO]]</f>
        <v>39.640399559816444</v>
      </c>
      <c r="Y1582" s="6">
        <v>303.20849799999996</v>
      </c>
      <c r="Z1582" s="6">
        <v>287.92049800000007</v>
      </c>
      <c r="AA1582" s="5">
        <f>+Excel_519CONDOR[[#This Row],[Ptos.Total]]-Excel_519CONDOR[[#This Row],[Ptos.Nilo]]</f>
        <v>54.928399559816341</v>
      </c>
      <c r="AB1582"/>
      <c r="AC1582"/>
      <c r="AD1582"/>
      <c r="AE1582"/>
      <c r="AF1582"/>
      <c r="AG1582"/>
      <c r="AH1582"/>
      <c r="AI1582"/>
    </row>
    <row r="1583" spans="1:35" x14ac:dyDescent="0.25">
      <c r="A1583" t="s">
        <v>391</v>
      </c>
      <c r="B1583" t="s">
        <v>18</v>
      </c>
      <c r="C1583" t="s">
        <v>1371</v>
      </c>
      <c r="D1583" t="s">
        <v>1778</v>
      </c>
      <c r="E1583">
        <v>2014975</v>
      </c>
      <c r="F1583" t="s">
        <v>135</v>
      </c>
      <c r="G1583" t="s">
        <v>36</v>
      </c>
      <c r="H1583" t="s">
        <v>42</v>
      </c>
      <c r="I1583" s="1">
        <v>44774</v>
      </c>
      <c r="J1583" s="1">
        <v>45344</v>
      </c>
      <c r="K1583" s="11">
        <f>+Excel_519CONDOR[[#This Row],[Fx.r]]</f>
        <v>45344</v>
      </c>
      <c r="L1583" s="1">
        <v>45964</v>
      </c>
      <c r="M1583" s="1">
        <v>45926</v>
      </c>
      <c r="O1583" s="1"/>
      <c r="P1583" s="1" t="s">
        <v>24</v>
      </c>
      <c r="Q1583" t="s">
        <v>24</v>
      </c>
      <c r="R1583" t="s">
        <v>24</v>
      </c>
      <c r="S1583" t="s">
        <v>3691</v>
      </c>
      <c r="T1583" s="5">
        <v>237.89000045135617</v>
      </c>
      <c r="U1583" s="5">
        <v>0.69999998807907104</v>
      </c>
      <c r="V1583" s="5">
        <v>26.557699840269237</v>
      </c>
      <c r="W1583" s="5">
        <v>265.14770027970451</v>
      </c>
      <c r="X1583" s="6">
        <f>+Excel_519CONDOR[[#This Row],[Ptos.Total]]-Excel_519CONDOR[[#This Row],[Ptos.PO]]</f>
        <v>36.993600279704481</v>
      </c>
      <c r="Y1583" s="6">
        <v>228.15410000000003</v>
      </c>
      <c r="Z1583" s="6">
        <v>146.70410000000001</v>
      </c>
      <c r="AA1583" s="5">
        <f>+Excel_519CONDOR[[#This Row],[Ptos.Total]]-Excel_519CONDOR[[#This Row],[Ptos.Nilo]]</f>
        <v>118.4436002797045</v>
      </c>
      <c r="AB1583"/>
      <c r="AC1583"/>
      <c r="AD1583"/>
      <c r="AE1583"/>
      <c r="AF1583"/>
      <c r="AG1583"/>
      <c r="AH1583"/>
      <c r="AI1583"/>
    </row>
    <row r="1584" spans="1:35" x14ac:dyDescent="0.25">
      <c r="A1584" t="s">
        <v>391</v>
      </c>
      <c r="B1584" t="s">
        <v>18</v>
      </c>
      <c r="C1584" t="s">
        <v>1371</v>
      </c>
      <c r="D1584" t="s">
        <v>1779</v>
      </c>
      <c r="E1584">
        <v>2014977</v>
      </c>
      <c r="F1584" t="s">
        <v>1439</v>
      </c>
      <c r="G1584" t="s">
        <v>36</v>
      </c>
      <c r="H1584" t="s">
        <v>37</v>
      </c>
      <c r="I1584" s="1">
        <v>44777</v>
      </c>
      <c r="J1584" s="1">
        <v>44908</v>
      </c>
      <c r="K1584" s="11">
        <f>+Excel_519CONDOR[[#This Row],[Fx.r]]</f>
        <v>44908</v>
      </c>
      <c r="L1584" s="1">
        <v>45964</v>
      </c>
      <c r="M1584" s="1">
        <v>45926</v>
      </c>
      <c r="O1584" s="1"/>
      <c r="P1584" s="1" t="s">
        <v>24</v>
      </c>
      <c r="Q1584" t="s">
        <v>24</v>
      </c>
      <c r="R1584" t="s">
        <v>24</v>
      </c>
      <c r="S1584" t="s">
        <v>3692</v>
      </c>
      <c r="T1584" s="5">
        <v>27859.280000000002</v>
      </c>
      <c r="U1584" s="5">
        <v>2774.8</v>
      </c>
      <c r="V1584" s="5">
        <v>3432.6587999999997</v>
      </c>
      <c r="W1584" s="5">
        <v>34066.738799999999</v>
      </c>
      <c r="X1584" s="6">
        <f>+Excel_519CONDOR[[#This Row],[Ptos.Total]]-Excel_519CONDOR[[#This Row],[Ptos.PO]]</f>
        <v>34008.247200999998</v>
      </c>
      <c r="Y1584" s="6">
        <v>58.491598999999987</v>
      </c>
      <c r="Z1584" s="6">
        <v>58.491598999999994</v>
      </c>
      <c r="AA1584" s="5">
        <f>+Excel_519CONDOR[[#This Row],[Ptos.Total]]-Excel_519CONDOR[[#This Row],[Ptos.Nilo]]</f>
        <v>34008.247200999998</v>
      </c>
      <c r="AB1584"/>
      <c r="AC1584"/>
      <c r="AD1584"/>
      <c r="AE1584"/>
      <c r="AF1584"/>
      <c r="AG1584"/>
      <c r="AH1584"/>
      <c r="AI1584"/>
    </row>
    <row r="1585" spans="1:35" x14ac:dyDescent="0.25">
      <c r="A1585" t="s">
        <v>391</v>
      </c>
      <c r="B1585" t="s">
        <v>18</v>
      </c>
      <c r="C1585" t="s">
        <v>1371</v>
      </c>
      <c r="D1585" t="s">
        <v>1780</v>
      </c>
      <c r="E1585">
        <v>2014980</v>
      </c>
      <c r="F1585" t="s">
        <v>269</v>
      </c>
      <c r="G1585" t="s">
        <v>36</v>
      </c>
      <c r="H1585" t="s">
        <v>344</v>
      </c>
      <c r="I1585" s="1">
        <v>44774</v>
      </c>
      <c r="J1585" s="1">
        <v>45453</v>
      </c>
      <c r="K1585" s="11">
        <f>+Excel_519CONDOR[[#This Row],[Fx.r]]</f>
        <v>45453</v>
      </c>
      <c r="L1585" s="1">
        <v>45964</v>
      </c>
      <c r="M1585" s="1">
        <v>45350</v>
      </c>
      <c r="O1585" s="1"/>
      <c r="P1585" s="1" t="s">
        <v>24</v>
      </c>
      <c r="Q1585" t="s">
        <v>24</v>
      </c>
      <c r="R1585" t="s">
        <v>24</v>
      </c>
      <c r="S1585" t="s">
        <v>3691</v>
      </c>
      <c r="T1585" s="5">
        <v>269.99000145867467</v>
      </c>
      <c r="U1585" s="5">
        <v>2.4899999499320984</v>
      </c>
      <c r="V1585" s="5">
        <v>28.752899833927302</v>
      </c>
      <c r="W1585" s="5">
        <v>301.23290124253407</v>
      </c>
      <c r="X1585" s="6">
        <f>+Excel_519CONDOR[[#This Row],[Ptos.Total]]-Excel_519CONDOR[[#This Row],[Ptos.PO]]</f>
        <v>-63.151232757465948</v>
      </c>
      <c r="Y1585" s="6">
        <v>364.38413400000002</v>
      </c>
      <c r="Z1585" s="6">
        <v>364.38413400000007</v>
      </c>
      <c r="AA1585" s="5">
        <f>+Excel_519CONDOR[[#This Row],[Ptos.Total]]-Excel_519CONDOR[[#This Row],[Ptos.Nilo]]</f>
        <v>-63.151232757466005</v>
      </c>
      <c r="AB1585"/>
      <c r="AC1585"/>
      <c r="AD1585"/>
      <c r="AE1585"/>
      <c r="AF1585"/>
      <c r="AG1585"/>
      <c r="AH1585"/>
      <c r="AI1585"/>
    </row>
    <row r="1586" spans="1:35" x14ac:dyDescent="0.25">
      <c r="A1586" t="s">
        <v>391</v>
      </c>
      <c r="B1586" t="s">
        <v>18</v>
      </c>
      <c r="C1586" t="s">
        <v>1371</v>
      </c>
      <c r="D1586" t="s">
        <v>1781</v>
      </c>
      <c r="E1586">
        <v>2035377</v>
      </c>
      <c r="F1586" t="s">
        <v>32</v>
      </c>
      <c r="G1586" t="s">
        <v>29</v>
      </c>
      <c r="H1586" t="s">
        <v>30</v>
      </c>
      <c r="I1586" s="1">
        <v>44991</v>
      </c>
      <c r="J1586" s="1">
        <v>44980</v>
      </c>
      <c r="K1586" s="11">
        <f>+Excel_519CONDOR[[#This Row],[Fx.r]]</f>
        <v>44980</v>
      </c>
      <c r="L1586" s="1">
        <v>45166</v>
      </c>
      <c r="M1586" s="1"/>
      <c r="N1586" s="1">
        <v>45629</v>
      </c>
      <c r="O1586" s="1">
        <v>45645</v>
      </c>
      <c r="P1586" s="1" t="s">
        <v>24</v>
      </c>
      <c r="Q1586" t="s">
        <v>24</v>
      </c>
      <c r="R1586" t="s">
        <v>24</v>
      </c>
      <c r="S1586" t="s">
        <v>3687</v>
      </c>
      <c r="T1586" s="5">
        <v>46.340000424534082</v>
      </c>
      <c r="U1586" s="5">
        <v>0</v>
      </c>
      <c r="V1586" s="5">
        <v>13.085500205483285</v>
      </c>
      <c r="W1586" s="5">
        <v>59.425500630017368</v>
      </c>
      <c r="X1586" s="6">
        <f>+Excel_519CONDOR[[#This Row],[Ptos.Total]]-Excel_519CONDOR[[#This Row],[Ptos.PO]]</f>
        <v>3.1573366300173689</v>
      </c>
      <c r="Y1586" s="6">
        <v>56.268163999999999</v>
      </c>
      <c r="Z1586" s="6">
        <v>56.268163999999999</v>
      </c>
      <c r="AA1586" s="5">
        <f>+Excel_519CONDOR[[#This Row],[Ptos.Total]]-Excel_519CONDOR[[#This Row],[Ptos.Nilo]]</f>
        <v>3.1573366300173689</v>
      </c>
      <c r="AB1586"/>
      <c r="AC1586"/>
      <c r="AD1586"/>
      <c r="AE1586"/>
      <c r="AF1586"/>
      <c r="AG1586"/>
      <c r="AH1586"/>
      <c r="AI1586"/>
    </row>
    <row r="1587" spans="1:35" x14ac:dyDescent="0.25">
      <c r="A1587" t="s">
        <v>391</v>
      </c>
      <c r="B1587" t="s">
        <v>18</v>
      </c>
      <c r="C1587" t="s">
        <v>1371</v>
      </c>
      <c r="D1587" t="s">
        <v>1782</v>
      </c>
      <c r="E1587">
        <v>2035378</v>
      </c>
      <c r="F1587" t="s">
        <v>32</v>
      </c>
      <c r="G1587" t="s">
        <v>29</v>
      </c>
      <c r="H1587" t="s">
        <v>30</v>
      </c>
      <c r="I1587" s="1">
        <v>44991</v>
      </c>
      <c r="J1587" s="1">
        <v>45338</v>
      </c>
      <c r="K1587" s="11">
        <f>+Excel_519CONDOR[[#This Row],[Fx.r]]</f>
        <v>45338</v>
      </c>
      <c r="L1587" s="1">
        <v>45166</v>
      </c>
      <c r="M1587" s="1"/>
      <c r="N1587" s="1">
        <v>45624</v>
      </c>
      <c r="O1587" s="1">
        <v>45664</v>
      </c>
      <c r="P1587" s="1" t="s">
        <v>24</v>
      </c>
      <c r="Q1587" t="s">
        <v>24</v>
      </c>
      <c r="R1587" t="s">
        <v>24</v>
      </c>
      <c r="S1587" t="s">
        <v>3687</v>
      </c>
      <c r="T1587" s="5">
        <v>92.780000831931829</v>
      </c>
      <c r="U1587" s="5">
        <v>0</v>
      </c>
      <c r="V1587" s="5">
        <v>16.397900110083071</v>
      </c>
      <c r="W1587" s="5">
        <v>109.1779009420149</v>
      </c>
      <c r="X1587" s="6">
        <f>+Excel_519CONDOR[[#This Row],[Ptos.Total]]-Excel_519CONDOR[[#This Row],[Ptos.PO]]</f>
        <v>-367.99827266798513</v>
      </c>
      <c r="Y1587" s="6">
        <v>477.17617361000003</v>
      </c>
      <c r="Z1587" s="6">
        <v>477.1761350000001</v>
      </c>
      <c r="AA1587" s="5">
        <f>+Excel_519CONDOR[[#This Row],[Ptos.Total]]-Excel_519CONDOR[[#This Row],[Ptos.Nilo]]</f>
        <v>-367.9982340579852</v>
      </c>
      <c r="AB1587"/>
      <c r="AC1587"/>
      <c r="AD1587"/>
      <c r="AE1587"/>
      <c r="AF1587"/>
      <c r="AG1587"/>
      <c r="AH1587"/>
      <c r="AI1587"/>
    </row>
    <row r="1588" spans="1:35" x14ac:dyDescent="0.25">
      <c r="A1588" t="s">
        <v>391</v>
      </c>
      <c r="B1588" t="s">
        <v>18</v>
      </c>
      <c r="C1588" t="s">
        <v>1371</v>
      </c>
      <c r="D1588" t="s">
        <v>1783</v>
      </c>
      <c r="E1588">
        <v>2035380</v>
      </c>
      <c r="F1588" t="s">
        <v>74</v>
      </c>
      <c r="G1588" t="s">
        <v>22</v>
      </c>
      <c r="H1588" t="s">
        <v>23</v>
      </c>
      <c r="I1588" s="1">
        <v>44991</v>
      </c>
      <c r="J1588" s="1">
        <v>45356</v>
      </c>
      <c r="K1588" s="11">
        <f>+Excel_519CONDOR[[#This Row],[Fx.r]]</f>
        <v>45356</v>
      </c>
      <c r="L1588" s="1">
        <v>45166</v>
      </c>
      <c r="M1588" s="1"/>
      <c r="N1588" s="1">
        <v>45624</v>
      </c>
      <c r="O1588" s="1">
        <v>45670</v>
      </c>
      <c r="P1588" s="1" t="s">
        <v>24</v>
      </c>
      <c r="Q1588" t="s">
        <v>24</v>
      </c>
      <c r="R1588" t="s">
        <v>24</v>
      </c>
      <c r="S1588" t="s">
        <v>3687</v>
      </c>
      <c r="T1588" s="5">
        <v>305.97000081837177</v>
      </c>
      <c r="U1588" s="5">
        <v>0</v>
      </c>
      <c r="V1588" s="5">
        <v>31.457000115282824</v>
      </c>
      <c r="W1588" s="5">
        <v>337.4270009336546</v>
      </c>
      <c r="X1588" s="6">
        <f>+Excel_519CONDOR[[#This Row],[Ptos.Total]]-Excel_519CONDOR[[#This Row],[Ptos.PO]]</f>
        <v>-114.18926406634546</v>
      </c>
      <c r="Y1588" s="6">
        <v>451.61626500000006</v>
      </c>
      <c r="Z1588" s="6">
        <v>452.92738900000001</v>
      </c>
      <c r="AA1588" s="5">
        <f>+Excel_519CONDOR[[#This Row],[Ptos.Total]]-Excel_519CONDOR[[#This Row],[Ptos.Nilo]]</f>
        <v>-115.50038806634541</v>
      </c>
      <c r="AB1588"/>
      <c r="AC1588"/>
      <c r="AD1588"/>
      <c r="AE1588"/>
      <c r="AF1588"/>
      <c r="AG1588"/>
      <c r="AH1588"/>
      <c r="AI1588"/>
    </row>
    <row r="1589" spans="1:35" x14ac:dyDescent="0.25">
      <c r="A1589" t="s">
        <v>391</v>
      </c>
      <c r="B1589" t="s">
        <v>18</v>
      </c>
      <c r="C1589" t="s">
        <v>1371</v>
      </c>
      <c r="D1589" t="s">
        <v>1784</v>
      </c>
      <c r="E1589">
        <v>2035381</v>
      </c>
      <c r="F1589" t="s">
        <v>58</v>
      </c>
      <c r="G1589" t="s">
        <v>36</v>
      </c>
      <c r="H1589" t="s">
        <v>42</v>
      </c>
      <c r="I1589" s="1">
        <v>44991</v>
      </c>
      <c r="J1589" s="1">
        <v>45265</v>
      </c>
      <c r="K1589" s="11">
        <f>+Excel_519CONDOR[[#This Row],[Fx.r]]</f>
        <v>45265</v>
      </c>
      <c r="L1589" s="1">
        <v>45964</v>
      </c>
      <c r="M1589" s="1">
        <v>45933</v>
      </c>
      <c r="O1589" s="1"/>
      <c r="P1589" s="1" t="s">
        <v>24</v>
      </c>
      <c r="Q1589" t="s">
        <v>24</v>
      </c>
      <c r="R1589" t="s">
        <v>24</v>
      </c>
      <c r="S1589" t="s">
        <v>3687</v>
      </c>
      <c r="T1589" s="5">
        <v>46.993800319124759</v>
      </c>
      <c r="U1589" s="5">
        <v>0</v>
      </c>
      <c r="V1589" s="5">
        <v>13.175100118031352</v>
      </c>
      <c r="W1589" s="5">
        <v>60.168900437156111</v>
      </c>
      <c r="X1589" s="6">
        <f>+Excel_519CONDOR[[#This Row],[Ptos.Total]]-Excel_519CONDOR[[#This Row],[Ptos.PO]]</f>
        <v>56.532900437156108</v>
      </c>
      <c r="Y1589" s="6">
        <v>3.6360000000000001</v>
      </c>
      <c r="Z1589" s="6">
        <v>3.6360000000000001</v>
      </c>
      <c r="AA1589" s="5">
        <f>+Excel_519CONDOR[[#This Row],[Ptos.Total]]-Excel_519CONDOR[[#This Row],[Ptos.Nilo]]</f>
        <v>56.532900437156108</v>
      </c>
      <c r="AB1589"/>
      <c r="AC1589"/>
      <c r="AD1589"/>
      <c r="AE1589"/>
      <c r="AF1589"/>
      <c r="AG1589"/>
      <c r="AH1589"/>
      <c r="AI1589"/>
    </row>
    <row r="1590" spans="1:35" x14ac:dyDescent="0.25">
      <c r="A1590" t="s">
        <v>391</v>
      </c>
      <c r="B1590" t="s">
        <v>18</v>
      </c>
      <c r="C1590" t="s">
        <v>1371</v>
      </c>
      <c r="D1590" t="s">
        <v>1785</v>
      </c>
      <c r="E1590">
        <v>2035382</v>
      </c>
      <c r="F1590" t="s">
        <v>32</v>
      </c>
      <c r="G1590" t="s">
        <v>29</v>
      </c>
      <c r="H1590" t="s">
        <v>30</v>
      </c>
      <c r="I1590" s="1">
        <v>44837</v>
      </c>
      <c r="J1590" s="1">
        <v>45246</v>
      </c>
      <c r="K1590" s="11">
        <f>+Excel_519CONDOR[[#This Row],[Fx.r]]</f>
        <v>45246</v>
      </c>
      <c r="L1590" s="1">
        <v>45166</v>
      </c>
      <c r="M1590" s="1"/>
      <c r="N1590" s="1">
        <v>45624</v>
      </c>
      <c r="O1590" s="1">
        <v>45660</v>
      </c>
      <c r="P1590" s="1" t="s">
        <v>24</v>
      </c>
      <c r="Q1590" t="s">
        <v>24</v>
      </c>
      <c r="R1590" t="s">
        <v>24</v>
      </c>
      <c r="S1590" t="s">
        <v>3687</v>
      </c>
      <c r="T1590" s="5">
        <v>134.83000043779612</v>
      </c>
      <c r="U1590" s="5">
        <v>0</v>
      </c>
      <c r="V1590" s="5">
        <v>19.256000174373384</v>
      </c>
      <c r="W1590" s="5">
        <v>154.0860006121695</v>
      </c>
      <c r="X1590" s="6">
        <f>+Excel_519CONDOR[[#This Row],[Ptos.Total]]-Excel_519CONDOR[[#This Row],[Ptos.PO]]</f>
        <v>52.317775612169484</v>
      </c>
      <c r="Y1590" s="6">
        <v>101.76822500000002</v>
      </c>
      <c r="Z1590" s="6">
        <v>101.76822499999999</v>
      </c>
      <c r="AA1590" s="5">
        <f>+Excel_519CONDOR[[#This Row],[Ptos.Total]]-Excel_519CONDOR[[#This Row],[Ptos.Nilo]]</f>
        <v>52.317775612169513</v>
      </c>
      <c r="AB1590"/>
      <c r="AC1590"/>
      <c r="AD1590"/>
      <c r="AE1590"/>
      <c r="AF1590"/>
      <c r="AG1590"/>
      <c r="AH1590"/>
      <c r="AI1590"/>
    </row>
    <row r="1591" spans="1:35" x14ac:dyDescent="0.25">
      <c r="A1591" t="s">
        <v>391</v>
      </c>
      <c r="B1591" t="s">
        <v>18</v>
      </c>
      <c r="C1591" t="s">
        <v>1371</v>
      </c>
      <c r="D1591" t="s">
        <v>1786</v>
      </c>
      <c r="E1591">
        <v>2035384</v>
      </c>
      <c r="F1591" t="s">
        <v>60</v>
      </c>
      <c r="G1591" t="s">
        <v>22</v>
      </c>
      <c r="H1591" t="s">
        <v>23</v>
      </c>
      <c r="I1591" s="1">
        <v>44991</v>
      </c>
      <c r="J1591" s="1">
        <v>45338</v>
      </c>
      <c r="K1591" s="11">
        <f>+Excel_519CONDOR[[#This Row],[Fx.r]]</f>
        <v>45338</v>
      </c>
      <c r="L1591" s="1">
        <v>45166</v>
      </c>
      <c r="M1591" s="1"/>
      <c r="N1591" s="1">
        <v>45629</v>
      </c>
      <c r="O1591" s="1">
        <v>45639</v>
      </c>
      <c r="P1591" s="1" t="s">
        <v>24</v>
      </c>
      <c r="Q1591" t="s">
        <v>24</v>
      </c>
      <c r="R1591" t="s">
        <v>24</v>
      </c>
      <c r="S1591" t="s">
        <v>3687</v>
      </c>
      <c r="T1591" s="5">
        <v>111.68000110983849</v>
      </c>
      <c r="U1591" s="5">
        <v>0</v>
      </c>
      <c r="V1591" s="5">
        <v>18.449599893325569</v>
      </c>
      <c r="W1591" s="5">
        <v>130.12960100316405</v>
      </c>
      <c r="X1591" s="6">
        <f>+Excel_519CONDOR[[#This Row],[Ptos.Total]]-Excel_519CONDOR[[#This Row],[Ptos.PO]]</f>
        <v>-107.42890199683592</v>
      </c>
      <c r="Y1591" s="6">
        <v>237.55850299999997</v>
      </c>
      <c r="Z1591" s="6">
        <v>245.47610299999994</v>
      </c>
      <c r="AA1591" s="5">
        <f>+Excel_519CONDOR[[#This Row],[Ptos.Total]]-Excel_519CONDOR[[#This Row],[Ptos.Nilo]]</f>
        <v>-115.34650199683588</v>
      </c>
      <c r="AB1591"/>
      <c r="AC1591"/>
      <c r="AD1591"/>
      <c r="AE1591"/>
      <c r="AF1591"/>
      <c r="AG1591"/>
      <c r="AH1591"/>
      <c r="AI1591"/>
    </row>
    <row r="1592" spans="1:35" x14ac:dyDescent="0.25">
      <c r="A1592" t="s">
        <v>391</v>
      </c>
      <c r="B1592" t="s">
        <v>18</v>
      </c>
      <c r="C1592" t="s">
        <v>1371</v>
      </c>
      <c r="D1592" t="s">
        <v>1787</v>
      </c>
      <c r="E1592">
        <v>2035385</v>
      </c>
      <c r="F1592" t="s">
        <v>32</v>
      </c>
      <c r="G1592" t="s">
        <v>29</v>
      </c>
      <c r="H1592" t="s">
        <v>30</v>
      </c>
      <c r="I1592" s="1">
        <v>44991</v>
      </c>
      <c r="J1592" s="1">
        <v>44981</v>
      </c>
      <c r="K1592" s="11">
        <f>+Excel_519CONDOR[[#This Row],[Fx.r]]</f>
        <v>44981</v>
      </c>
      <c r="L1592" s="1">
        <v>45166</v>
      </c>
      <c r="M1592" s="1"/>
      <c r="N1592" s="1">
        <v>45887</v>
      </c>
      <c r="O1592" s="1">
        <v>45904</v>
      </c>
      <c r="P1592" s="1" t="s">
        <v>24</v>
      </c>
      <c r="Q1592" t="s">
        <v>24</v>
      </c>
      <c r="R1592" t="s">
        <v>24</v>
      </c>
      <c r="S1592" t="s">
        <v>3687</v>
      </c>
      <c r="T1592" s="5">
        <v>130.58000129088759</v>
      </c>
      <c r="U1592" s="5">
        <v>0</v>
      </c>
      <c r="V1592" s="5">
        <v>18.942400480455149</v>
      </c>
      <c r="W1592" s="5">
        <v>149.52240177134274</v>
      </c>
      <c r="X1592" s="6">
        <f>+Excel_519CONDOR[[#This Row],[Ptos.Total]]-Excel_519CONDOR[[#This Row],[Ptos.PO]]</f>
        <v>-43.395715228657309</v>
      </c>
      <c r="Y1592" s="6">
        <v>192.91811700000005</v>
      </c>
      <c r="Z1592" s="6">
        <v>192.91811699999997</v>
      </c>
      <c r="AA1592" s="5">
        <f>+Excel_519CONDOR[[#This Row],[Ptos.Total]]-Excel_519CONDOR[[#This Row],[Ptos.Nilo]]</f>
        <v>-43.395715228657224</v>
      </c>
      <c r="AB1592"/>
      <c r="AC1592"/>
      <c r="AD1592"/>
      <c r="AE1592"/>
      <c r="AF1592"/>
      <c r="AG1592"/>
      <c r="AH1592"/>
      <c r="AI1592"/>
    </row>
    <row r="1593" spans="1:35" x14ac:dyDescent="0.25">
      <c r="A1593" t="s">
        <v>391</v>
      </c>
      <c r="B1593" t="s">
        <v>18</v>
      </c>
      <c r="C1593" t="s">
        <v>1371</v>
      </c>
      <c r="D1593" t="s">
        <v>1788</v>
      </c>
      <c r="E1593">
        <v>2035386</v>
      </c>
      <c r="F1593" t="s">
        <v>60</v>
      </c>
      <c r="G1593" t="s">
        <v>22</v>
      </c>
      <c r="H1593" t="s">
        <v>23</v>
      </c>
      <c r="I1593" s="1">
        <v>44991</v>
      </c>
      <c r="J1593" s="1">
        <v>44986</v>
      </c>
      <c r="K1593" s="11">
        <f>+Excel_519CONDOR[[#This Row],[Fx.r]]</f>
        <v>44986</v>
      </c>
      <c r="L1593" s="1">
        <v>45166</v>
      </c>
      <c r="M1593" s="1"/>
      <c r="N1593" s="1">
        <v>45624</v>
      </c>
      <c r="O1593" s="1">
        <v>45659</v>
      </c>
      <c r="P1593" s="1" t="s">
        <v>25</v>
      </c>
      <c r="Q1593" t="s">
        <v>24</v>
      </c>
      <c r="R1593" t="s">
        <v>24</v>
      </c>
      <c r="S1593" t="s">
        <v>3687</v>
      </c>
      <c r="T1593" s="5">
        <v>151.62000069022179</v>
      </c>
      <c r="U1593" s="5">
        <v>0</v>
      </c>
      <c r="V1593" s="5">
        <v>20.471200189936155</v>
      </c>
      <c r="W1593" s="5">
        <v>172.09120088015794</v>
      </c>
      <c r="X1593" s="6">
        <f>+Excel_519CONDOR[[#This Row],[Ptos.Total]]-Excel_519CONDOR[[#This Row],[Ptos.PO]]</f>
        <v>72.257251880157924</v>
      </c>
      <c r="Y1593" s="6">
        <v>99.833949000000018</v>
      </c>
      <c r="Z1593" s="6">
        <v>99.83394899999999</v>
      </c>
      <c r="AA1593" s="5">
        <f>+Excel_519CONDOR[[#This Row],[Ptos.Total]]-Excel_519CONDOR[[#This Row],[Ptos.Nilo]]</f>
        <v>72.257251880157952</v>
      </c>
      <c r="AB1593"/>
      <c r="AC1593"/>
      <c r="AD1593"/>
      <c r="AE1593"/>
      <c r="AF1593"/>
      <c r="AG1593"/>
      <c r="AH1593"/>
      <c r="AI1593"/>
    </row>
    <row r="1594" spans="1:35" x14ac:dyDescent="0.25">
      <c r="A1594" t="s">
        <v>391</v>
      </c>
      <c r="B1594" t="s">
        <v>18</v>
      </c>
      <c r="C1594" t="s">
        <v>1371</v>
      </c>
      <c r="D1594" t="s">
        <v>1789</v>
      </c>
      <c r="E1594">
        <v>2035391</v>
      </c>
      <c r="F1594" t="s">
        <v>135</v>
      </c>
      <c r="G1594" t="s">
        <v>36</v>
      </c>
      <c r="H1594" t="s">
        <v>42</v>
      </c>
      <c r="I1594" s="1">
        <v>44991</v>
      </c>
      <c r="J1594" s="1">
        <v>44979</v>
      </c>
      <c r="K1594" s="11">
        <f>+Excel_519CONDOR[[#This Row],[Fx.r]]</f>
        <v>44979</v>
      </c>
      <c r="L1594" s="1">
        <v>45964</v>
      </c>
      <c r="M1594" s="1">
        <v>45926</v>
      </c>
      <c r="O1594" s="1"/>
      <c r="P1594" s="1" t="s">
        <v>24</v>
      </c>
      <c r="Q1594" t="s">
        <v>24</v>
      </c>
      <c r="R1594" t="s">
        <v>24</v>
      </c>
      <c r="S1594" t="s">
        <v>3693</v>
      </c>
      <c r="T1594" s="5">
        <v>293.64000062644482</v>
      </c>
      <c r="U1594" s="5">
        <v>0</v>
      </c>
      <c r="V1594" s="5">
        <v>29.641199984970683</v>
      </c>
      <c r="W1594" s="5">
        <v>323.2812006114155</v>
      </c>
      <c r="X1594" s="6">
        <f>+Excel_519CONDOR[[#This Row],[Ptos.Total]]-Excel_519CONDOR[[#This Row],[Ptos.PO]]</f>
        <v>213.42110061141551</v>
      </c>
      <c r="Y1594" s="6">
        <v>109.86009999999999</v>
      </c>
      <c r="Z1594" s="6">
        <v>109.86009999999999</v>
      </c>
      <c r="AA1594" s="5">
        <f>+Excel_519CONDOR[[#This Row],[Ptos.Total]]-Excel_519CONDOR[[#This Row],[Ptos.Nilo]]</f>
        <v>213.42110061141551</v>
      </c>
      <c r="AB1594"/>
      <c r="AC1594"/>
      <c r="AD1594"/>
      <c r="AE1594"/>
      <c r="AF1594"/>
      <c r="AG1594"/>
      <c r="AH1594"/>
      <c r="AI1594"/>
    </row>
    <row r="1595" spans="1:35" x14ac:dyDescent="0.25">
      <c r="A1595" t="s">
        <v>391</v>
      </c>
      <c r="B1595" t="s">
        <v>18</v>
      </c>
      <c r="C1595" t="s">
        <v>1371</v>
      </c>
      <c r="D1595" t="s">
        <v>1790</v>
      </c>
      <c r="E1595">
        <v>2035394</v>
      </c>
      <c r="F1595" t="s">
        <v>60</v>
      </c>
      <c r="G1595" t="s">
        <v>22</v>
      </c>
      <c r="H1595" t="s">
        <v>23</v>
      </c>
      <c r="I1595" s="1">
        <v>44991</v>
      </c>
      <c r="J1595" s="1">
        <v>44975</v>
      </c>
      <c r="K1595" s="11">
        <f>+Excel_519CONDOR[[#This Row],[Fx.r]]</f>
        <v>44975</v>
      </c>
      <c r="L1595" s="1">
        <v>45166</v>
      </c>
      <c r="M1595" s="1"/>
      <c r="N1595" s="1">
        <v>45674</v>
      </c>
      <c r="O1595" s="1">
        <v>45681</v>
      </c>
      <c r="P1595" s="1" t="s">
        <v>24</v>
      </c>
      <c r="Q1595" t="s">
        <v>24</v>
      </c>
      <c r="R1595" t="s">
        <v>24</v>
      </c>
      <c r="S1595" t="s">
        <v>3694</v>
      </c>
      <c r="T1595" s="5">
        <v>127.49000032991171</v>
      </c>
      <c r="U1595" s="5">
        <v>0</v>
      </c>
      <c r="V1595" s="5">
        <v>18.753400164245065</v>
      </c>
      <c r="W1595" s="5">
        <v>146.24340049415679</v>
      </c>
      <c r="X1595" s="6">
        <f>+Excel_519CONDOR[[#This Row],[Ptos.Total]]-Excel_519CONDOR[[#This Row],[Ptos.PO]]</f>
        <v>47.229034494156778</v>
      </c>
      <c r="Y1595" s="6">
        <v>99.01436600000001</v>
      </c>
      <c r="Z1595" s="6">
        <v>99.714366000000012</v>
      </c>
      <c r="AA1595" s="5">
        <f>+Excel_519CONDOR[[#This Row],[Ptos.Total]]-Excel_519CONDOR[[#This Row],[Ptos.Nilo]]</f>
        <v>46.529034494156775</v>
      </c>
      <c r="AB1595"/>
      <c r="AC1595"/>
      <c r="AD1595"/>
      <c r="AE1595"/>
      <c r="AF1595"/>
      <c r="AG1595"/>
      <c r="AH1595"/>
      <c r="AI1595"/>
    </row>
    <row r="1596" spans="1:35" x14ac:dyDescent="0.25">
      <c r="A1596" t="s">
        <v>391</v>
      </c>
      <c r="B1596" t="s">
        <v>18</v>
      </c>
      <c r="C1596" t="s">
        <v>1371</v>
      </c>
      <c r="D1596" t="s">
        <v>1791</v>
      </c>
      <c r="E1596">
        <v>2035395</v>
      </c>
      <c r="F1596" t="s">
        <v>60</v>
      </c>
      <c r="G1596" t="s">
        <v>22</v>
      </c>
      <c r="H1596" t="s">
        <v>23</v>
      </c>
      <c r="I1596" s="1">
        <v>44991</v>
      </c>
      <c r="J1596" s="1">
        <v>44980</v>
      </c>
      <c r="K1596" s="11">
        <f>+Excel_519CONDOR[[#This Row],[Fx.r]]</f>
        <v>44980</v>
      </c>
      <c r="L1596" s="1">
        <v>45166</v>
      </c>
      <c r="M1596" s="1"/>
      <c r="N1596" s="1">
        <v>45670</v>
      </c>
      <c r="O1596" s="1">
        <v>45679</v>
      </c>
      <c r="P1596" s="1" t="s">
        <v>24</v>
      </c>
      <c r="Q1596" t="s">
        <v>24</v>
      </c>
      <c r="R1596" t="s">
        <v>24</v>
      </c>
      <c r="S1596" t="s">
        <v>3687</v>
      </c>
      <c r="T1596" s="5">
        <v>177.06000062823296</v>
      </c>
      <c r="U1596" s="5">
        <v>0</v>
      </c>
      <c r="V1596" s="5">
        <v>22.130899554694452</v>
      </c>
      <c r="W1596" s="5">
        <v>199.19090018292741</v>
      </c>
      <c r="X1596" s="6">
        <f>+Excel_519CONDOR[[#This Row],[Ptos.Total]]-Excel_519CONDOR[[#This Row],[Ptos.PO]]</f>
        <v>-232.13353181707259</v>
      </c>
      <c r="Y1596" s="6">
        <v>431.324432</v>
      </c>
      <c r="Z1596" s="6">
        <v>431.32443200000006</v>
      </c>
      <c r="AA1596" s="5">
        <f>+Excel_519CONDOR[[#This Row],[Ptos.Total]]-Excel_519CONDOR[[#This Row],[Ptos.Nilo]]</f>
        <v>-232.13353181707265</v>
      </c>
      <c r="AB1596"/>
      <c r="AC1596"/>
      <c r="AD1596"/>
      <c r="AE1596"/>
      <c r="AF1596"/>
      <c r="AG1596"/>
      <c r="AH1596"/>
      <c r="AI1596"/>
    </row>
    <row r="1597" spans="1:35" x14ac:dyDescent="0.25">
      <c r="A1597" t="s">
        <v>391</v>
      </c>
      <c r="B1597" t="s">
        <v>18</v>
      </c>
      <c r="C1597" t="s">
        <v>1371</v>
      </c>
      <c r="D1597" t="s">
        <v>1792</v>
      </c>
      <c r="E1597">
        <v>2035396</v>
      </c>
      <c r="F1597" t="s">
        <v>135</v>
      </c>
      <c r="G1597" t="s">
        <v>36</v>
      </c>
      <c r="H1597" t="s">
        <v>42</v>
      </c>
      <c r="I1597" s="1">
        <v>44991</v>
      </c>
      <c r="J1597" s="1">
        <v>44956</v>
      </c>
      <c r="K1597" s="11">
        <f>+Excel_519CONDOR[[#This Row],[Fx.r]]</f>
        <v>44956</v>
      </c>
      <c r="L1597" s="1">
        <v>45964</v>
      </c>
      <c r="M1597" s="1">
        <v>45926</v>
      </c>
      <c r="O1597" s="1"/>
      <c r="P1597" s="1" t="s">
        <v>24</v>
      </c>
      <c r="Q1597" t="s">
        <v>24</v>
      </c>
      <c r="R1597" t="s">
        <v>24</v>
      </c>
      <c r="S1597" t="s">
        <v>3687</v>
      </c>
      <c r="T1597" s="5">
        <v>25.530000232160091</v>
      </c>
      <c r="U1597" s="5">
        <v>0</v>
      </c>
      <c r="V1597" s="5">
        <v>11.525200176271795</v>
      </c>
      <c r="W1597" s="5">
        <v>37.055200408431887</v>
      </c>
      <c r="X1597" s="6">
        <f>+Excel_519CONDOR[[#This Row],[Ptos.Total]]-Excel_519CONDOR[[#This Row],[Ptos.PO]]</f>
        <v>35.237200408431889</v>
      </c>
      <c r="Y1597" s="6">
        <v>1.8180000000000001</v>
      </c>
      <c r="Z1597" s="6">
        <v>1.8180000000000001</v>
      </c>
      <c r="AA1597" s="5">
        <f>+Excel_519CONDOR[[#This Row],[Ptos.Total]]-Excel_519CONDOR[[#This Row],[Ptos.Nilo]]</f>
        <v>35.237200408431889</v>
      </c>
      <c r="AB1597"/>
      <c r="AC1597"/>
      <c r="AD1597"/>
      <c r="AE1597"/>
      <c r="AF1597"/>
      <c r="AG1597"/>
      <c r="AH1597"/>
      <c r="AI1597"/>
    </row>
    <row r="1598" spans="1:35" x14ac:dyDescent="0.25">
      <c r="A1598" t="s">
        <v>391</v>
      </c>
      <c r="B1598" t="s">
        <v>18</v>
      </c>
      <c r="C1598" t="s">
        <v>1371</v>
      </c>
      <c r="D1598" t="s">
        <v>1793</v>
      </c>
      <c r="E1598">
        <v>2056768</v>
      </c>
      <c r="F1598" t="s">
        <v>142</v>
      </c>
      <c r="G1598" t="s">
        <v>29</v>
      </c>
      <c r="H1598" t="s">
        <v>30</v>
      </c>
      <c r="I1598" s="1">
        <v>44908</v>
      </c>
      <c r="J1598" s="1">
        <v>44995</v>
      </c>
      <c r="K1598" s="11">
        <f>+Excel_519CONDOR[[#This Row],[Fx.r]]</f>
        <v>44995</v>
      </c>
      <c r="L1598" s="1">
        <v>45162</v>
      </c>
      <c r="M1598" s="1"/>
      <c r="N1598" s="1">
        <v>45376</v>
      </c>
      <c r="O1598" s="1">
        <v>45386</v>
      </c>
      <c r="P1598" s="1" t="s">
        <v>24</v>
      </c>
      <c r="Q1598" t="s">
        <v>24</v>
      </c>
      <c r="R1598" t="s">
        <v>24</v>
      </c>
      <c r="S1598" t="s">
        <v>3689</v>
      </c>
      <c r="T1598" s="5">
        <v>125.4200007095933</v>
      </c>
      <c r="U1598" s="5">
        <v>0.34999999403953552</v>
      </c>
      <c r="V1598" s="5">
        <v>18.352299938225002</v>
      </c>
      <c r="W1598" s="5">
        <v>144.12230064185783</v>
      </c>
      <c r="X1598" s="6">
        <f>+Excel_519CONDOR[[#This Row],[Ptos.Total]]-Excel_519CONDOR[[#This Row],[Ptos.PO]]</f>
        <v>6.7110796418578218</v>
      </c>
      <c r="Y1598" s="6">
        <v>137.41122100000001</v>
      </c>
      <c r="Z1598" s="6">
        <v>137.41122099999998</v>
      </c>
      <c r="AA1598" s="5">
        <f>+Excel_519CONDOR[[#This Row],[Ptos.Total]]-Excel_519CONDOR[[#This Row],[Ptos.Nilo]]</f>
        <v>6.7110796418578502</v>
      </c>
      <c r="AB1598"/>
      <c r="AC1598"/>
      <c r="AD1598"/>
      <c r="AE1598"/>
      <c r="AF1598"/>
      <c r="AG1598"/>
      <c r="AH1598"/>
      <c r="AI1598"/>
    </row>
    <row r="1599" spans="1:35" x14ac:dyDescent="0.25">
      <c r="A1599" t="s">
        <v>391</v>
      </c>
      <c r="B1599" t="s">
        <v>18</v>
      </c>
      <c r="C1599" t="s">
        <v>1371</v>
      </c>
      <c r="D1599" t="s">
        <v>1794</v>
      </c>
      <c r="E1599">
        <v>2035359</v>
      </c>
      <c r="F1599" t="s">
        <v>267</v>
      </c>
      <c r="G1599" t="s">
        <v>36</v>
      </c>
      <c r="H1599" t="s">
        <v>42</v>
      </c>
      <c r="I1599" s="1">
        <v>44957</v>
      </c>
      <c r="J1599" s="1">
        <v>45352</v>
      </c>
      <c r="K1599" s="11">
        <f>+Excel_519CONDOR[[#This Row],[Fx.r]]</f>
        <v>45352</v>
      </c>
      <c r="L1599" s="1">
        <v>45964</v>
      </c>
      <c r="M1599" s="1">
        <v>45959</v>
      </c>
      <c r="O1599" s="1"/>
      <c r="P1599" s="1" t="s">
        <v>24</v>
      </c>
      <c r="Q1599" t="s">
        <v>24</v>
      </c>
      <c r="R1599" t="s">
        <v>24</v>
      </c>
      <c r="S1599" t="s">
        <v>3691</v>
      </c>
      <c r="T1599" s="5">
        <v>116032.91</v>
      </c>
      <c r="U1599" s="5">
        <v>7411.5999999999995</v>
      </c>
      <c r="V1599" s="5">
        <v>10227.780000000001</v>
      </c>
      <c r="W1599" s="5">
        <v>133672.29</v>
      </c>
      <c r="X1599" s="6">
        <f>+Excel_519CONDOR[[#This Row],[Ptos.Total]]-Excel_519CONDOR[[#This Row],[Ptos.PO]]</f>
        <v>133666.23000000001</v>
      </c>
      <c r="Y1599" s="6">
        <v>6.06</v>
      </c>
      <c r="Z1599" s="6">
        <v>6.06</v>
      </c>
      <c r="AA1599" s="5">
        <f>+Excel_519CONDOR[[#This Row],[Ptos.Total]]-Excel_519CONDOR[[#This Row],[Ptos.Nilo]]</f>
        <v>133666.23000000001</v>
      </c>
      <c r="AB1599"/>
      <c r="AC1599"/>
      <c r="AD1599"/>
      <c r="AE1599"/>
      <c r="AF1599"/>
      <c r="AG1599"/>
      <c r="AH1599"/>
      <c r="AI1599"/>
    </row>
    <row r="1600" spans="1:35" x14ac:dyDescent="0.25">
      <c r="A1600" t="s">
        <v>391</v>
      </c>
      <c r="B1600" t="s">
        <v>18</v>
      </c>
      <c r="C1600" t="s">
        <v>1371</v>
      </c>
      <c r="D1600" t="s">
        <v>1795</v>
      </c>
      <c r="E1600">
        <v>2094698</v>
      </c>
      <c r="F1600" t="s">
        <v>135</v>
      </c>
      <c r="G1600" t="s">
        <v>36</v>
      </c>
      <c r="H1600" t="s">
        <v>42</v>
      </c>
      <c r="I1600" s="1">
        <v>45092</v>
      </c>
      <c r="J1600" s="1">
        <v>45120</v>
      </c>
      <c r="K1600" s="11">
        <f>+Excel_519CONDOR[[#This Row],[Fx.r]]</f>
        <v>45120</v>
      </c>
      <c r="L1600" s="1">
        <v>45964</v>
      </c>
      <c r="M1600" s="1">
        <v>45926</v>
      </c>
      <c r="O1600" s="1"/>
      <c r="P1600" s="1" t="s">
        <v>24</v>
      </c>
      <c r="Q1600" t="s">
        <v>24</v>
      </c>
      <c r="R1600" t="s">
        <v>24</v>
      </c>
      <c r="S1600" t="s">
        <v>3695</v>
      </c>
      <c r="T1600" s="5">
        <v>460.34000132977962</v>
      </c>
      <c r="U1600" s="5">
        <v>0</v>
      </c>
      <c r="V1600" s="5">
        <v>42.675899095477916</v>
      </c>
      <c r="W1600" s="5">
        <v>503.01590042525754</v>
      </c>
      <c r="X1600" s="6">
        <f>+Excel_519CONDOR[[#This Row],[Ptos.Total]]-Excel_519CONDOR[[#This Row],[Ptos.PO]]</f>
        <v>241.19974742525761</v>
      </c>
      <c r="Y1600" s="6">
        <v>261.81615299999993</v>
      </c>
      <c r="Z1600" s="6">
        <v>261.81615299999999</v>
      </c>
      <c r="AA1600" s="5">
        <f>+Excel_519CONDOR[[#This Row],[Ptos.Total]]-Excel_519CONDOR[[#This Row],[Ptos.Nilo]]</f>
        <v>241.19974742525756</v>
      </c>
      <c r="AB1600"/>
      <c r="AC1600"/>
      <c r="AD1600"/>
      <c r="AE1600"/>
      <c r="AF1600"/>
      <c r="AG1600"/>
      <c r="AH1600"/>
      <c r="AI1600"/>
    </row>
    <row r="1601" spans="1:35" x14ac:dyDescent="0.25">
      <c r="A1601" t="s">
        <v>391</v>
      </c>
      <c r="B1601" t="s">
        <v>18</v>
      </c>
      <c r="C1601" t="s">
        <v>1371</v>
      </c>
      <c r="D1601" t="s">
        <v>1796</v>
      </c>
      <c r="E1601">
        <v>2107168</v>
      </c>
      <c r="F1601" t="s">
        <v>32</v>
      </c>
      <c r="G1601" t="s">
        <v>29</v>
      </c>
      <c r="H1601" t="s">
        <v>30</v>
      </c>
      <c r="I1601" s="1">
        <v>45128</v>
      </c>
      <c r="J1601" s="1">
        <v>45135</v>
      </c>
      <c r="K1601" s="11">
        <f>+Excel_519CONDOR[[#This Row],[Fx.r]]</f>
        <v>45135</v>
      </c>
      <c r="L1601" s="1">
        <v>45162</v>
      </c>
      <c r="M1601" s="1"/>
      <c r="N1601" s="1">
        <v>45734</v>
      </c>
      <c r="O1601" s="1">
        <v>45742</v>
      </c>
      <c r="P1601" s="1" t="s">
        <v>24</v>
      </c>
      <c r="Q1601" t="s">
        <v>24</v>
      </c>
      <c r="R1601" t="s">
        <v>24</v>
      </c>
      <c r="S1601" t="s">
        <v>3695</v>
      </c>
      <c r="T1601" s="5">
        <v>167.12000058591366</v>
      </c>
      <c r="U1601" s="5">
        <v>0</v>
      </c>
      <c r="V1601" s="5">
        <v>21.479900423737604</v>
      </c>
      <c r="W1601" s="5">
        <v>188.59990100965126</v>
      </c>
      <c r="X1601" s="6">
        <f>+Excel_519CONDOR[[#This Row],[Ptos.Total]]-Excel_519CONDOR[[#This Row],[Ptos.PO]]</f>
        <v>-10.527231990348724</v>
      </c>
      <c r="Y1601" s="6">
        <v>199.12713299999999</v>
      </c>
      <c r="Z1601" s="6">
        <v>199.12713299999999</v>
      </c>
      <c r="AA1601" s="5">
        <f>+Excel_519CONDOR[[#This Row],[Ptos.Total]]-Excel_519CONDOR[[#This Row],[Ptos.Nilo]]</f>
        <v>-10.527231990348724</v>
      </c>
      <c r="AB1601"/>
      <c r="AC1601"/>
      <c r="AD1601"/>
      <c r="AE1601"/>
      <c r="AF1601"/>
      <c r="AG1601"/>
      <c r="AH1601"/>
      <c r="AI1601"/>
    </row>
    <row r="1602" spans="1:35" x14ac:dyDescent="0.25">
      <c r="A1602" t="s">
        <v>391</v>
      </c>
      <c r="B1602" t="s">
        <v>18</v>
      </c>
      <c r="C1602" t="s">
        <v>1371</v>
      </c>
      <c r="D1602" t="s">
        <v>1797</v>
      </c>
      <c r="E1602">
        <v>2063889</v>
      </c>
      <c r="F1602" t="s">
        <v>1798</v>
      </c>
      <c r="G1602" t="s">
        <v>36</v>
      </c>
      <c r="H1602" t="s">
        <v>42</v>
      </c>
      <c r="I1602" s="1">
        <v>44944</v>
      </c>
      <c r="J1602" s="1">
        <v>45119</v>
      </c>
      <c r="K1602" s="11">
        <f>+Excel_519CONDOR[[#This Row],[Fx.r]]</f>
        <v>45119</v>
      </c>
      <c r="L1602" s="1">
        <v>45964</v>
      </c>
      <c r="M1602" s="1">
        <v>45926</v>
      </c>
      <c r="O1602" s="1"/>
      <c r="P1602" s="1" t="s">
        <v>24</v>
      </c>
      <c r="Q1602" t="s">
        <v>24</v>
      </c>
      <c r="R1602" t="s">
        <v>24</v>
      </c>
      <c r="S1602" t="s">
        <v>3689</v>
      </c>
      <c r="T1602" s="5">
        <v>1176.4299965798855</v>
      </c>
      <c r="U1602" s="5">
        <v>0</v>
      </c>
      <c r="V1602" s="5">
        <v>95.351200574237055</v>
      </c>
      <c r="W1602" s="5">
        <v>1271.7811971541225</v>
      </c>
      <c r="X1602" s="6">
        <f>+Excel_519CONDOR[[#This Row],[Ptos.Total]]-Excel_519CONDOR[[#This Row],[Ptos.PO]]</f>
        <v>528.60209715412248</v>
      </c>
      <c r="Y1602" s="6">
        <v>743.17910000000006</v>
      </c>
      <c r="Z1602" s="6">
        <v>743.17910000000006</v>
      </c>
      <c r="AA1602" s="5">
        <f>+Excel_519CONDOR[[#This Row],[Ptos.Total]]-Excel_519CONDOR[[#This Row],[Ptos.Nilo]]</f>
        <v>528.60209715412248</v>
      </c>
      <c r="AB1602"/>
      <c r="AC1602"/>
      <c r="AD1602"/>
      <c r="AE1602"/>
      <c r="AF1602"/>
      <c r="AG1602"/>
      <c r="AH1602"/>
      <c r="AI1602"/>
    </row>
    <row r="1603" spans="1:35" x14ac:dyDescent="0.25">
      <c r="A1603" t="s">
        <v>391</v>
      </c>
      <c r="B1603" t="s">
        <v>18</v>
      </c>
      <c r="C1603" t="s">
        <v>1371</v>
      </c>
      <c r="D1603" t="s">
        <v>1799</v>
      </c>
      <c r="E1603">
        <v>2063214</v>
      </c>
      <c r="F1603" t="s">
        <v>118</v>
      </c>
      <c r="G1603" t="s">
        <v>22</v>
      </c>
      <c r="H1603" t="s">
        <v>23</v>
      </c>
      <c r="I1603" s="1">
        <v>44944</v>
      </c>
      <c r="J1603" s="1">
        <v>45441</v>
      </c>
      <c r="K1603" s="11">
        <f>+Excel_519CONDOR[[#This Row],[Fx.r]]</f>
        <v>45441</v>
      </c>
      <c r="L1603" s="1">
        <v>45162</v>
      </c>
      <c r="M1603" s="1"/>
      <c r="N1603" s="1">
        <v>45890</v>
      </c>
      <c r="O1603" s="1">
        <v>45904</v>
      </c>
      <c r="P1603" s="1" t="s">
        <v>25</v>
      </c>
      <c r="Q1603" t="s">
        <v>24</v>
      </c>
      <c r="R1603" t="s">
        <v>24</v>
      </c>
      <c r="S1603" t="s">
        <v>3695</v>
      </c>
      <c r="T1603" s="5">
        <v>976.28999701142311</v>
      </c>
      <c r="U1603" s="5">
        <v>0</v>
      </c>
      <c r="V1603" s="5">
        <v>77.136196787144286</v>
      </c>
      <c r="W1603" s="5">
        <v>1053.4261937985675</v>
      </c>
      <c r="X1603" s="6">
        <f>+Excel_519CONDOR[[#This Row],[Ptos.Total]]-Excel_519CONDOR[[#This Row],[Ptos.PO]]</f>
        <v>621.31280779856752</v>
      </c>
      <c r="Y1603" s="6">
        <v>432.11338600000005</v>
      </c>
      <c r="Z1603" s="6">
        <v>432.11338599999999</v>
      </c>
      <c r="AA1603" s="5">
        <f>+Excel_519CONDOR[[#This Row],[Ptos.Total]]-Excel_519CONDOR[[#This Row],[Ptos.Nilo]]</f>
        <v>621.31280779856752</v>
      </c>
      <c r="AB1603"/>
      <c r="AC1603"/>
      <c r="AD1603"/>
      <c r="AE1603"/>
      <c r="AF1603"/>
      <c r="AG1603"/>
      <c r="AH1603"/>
      <c r="AI1603"/>
    </row>
    <row r="1604" spans="1:35" x14ac:dyDescent="0.25">
      <c r="A1604" t="s">
        <v>391</v>
      </c>
      <c r="B1604" t="s">
        <v>18</v>
      </c>
      <c r="C1604" t="s">
        <v>1371</v>
      </c>
      <c r="D1604" t="s">
        <v>1800</v>
      </c>
      <c r="E1604">
        <v>2089094</v>
      </c>
      <c r="F1604" t="s">
        <v>32</v>
      </c>
      <c r="G1604" t="s">
        <v>29</v>
      </c>
      <c r="H1604" t="s">
        <v>30</v>
      </c>
      <c r="I1604" s="1">
        <v>45056</v>
      </c>
      <c r="J1604" s="1">
        <v>45120</v>
      </c>
      <c r="K1604" s="11">
        <f>+Excel_519CONDOR[[#This Row],[Fx.r]]</f>
        <v>45120</v>
      </c>
      <c r="L1604" s="1">
        <v>45162</v>
      </c>
      <c r="M1604" s="1"/>
      <c r="N1604" s="1">
        <v>45629</v>
      </c>
      <c r="O1604" s="1">
        <v>45664</v>
      </c>
      <c r="P1604" s="1" t="s">
        <v>24</v>
      </c>
      <c r="Q1604" t="s">
        <v>24</v>
      </c>
      <c r="R1604" t="s">
        <v>24</v>
      </c>
      <c r="S1604" t="s">
        <v>3696</v>
      </c>
      <c r="T1604" s="5">
        <v>230.31999962031841</v>
      </c>
      <c r="U1604" s="5">
        <v>7.7399997711181641</v>
      </c>
      <c r="V1604" s="5">
        <v>25.682699859827011</v>
      </c>
      <c r="W1604" s="5">
        <v>263.74269925126362</v>
      </c>
      <c r="X1604" s="6">
        <f>+Excel_519CONDOR[[#This Row],[Ptos.Total]]-Excel_519CONDOR[[#This Row],[Ptos.PO]]</f>
        <v>-18.07765574873639</v>
      </c>
      <c r="Y1604" s="6">
        <v>281.82035500000001</v>
      </c>
      <c r="Z1604" s="6">
        <v>281.82035500000001</v>
      </c>
      <c r="AA1604" s="5">
        <f>+Excel_519CONDOR[[#This Row],[Ptos.Total]]-Excel_519CONDOR[[#This Row],[Ptos.Nilo]]</f>
        <v>-18.07765574873639</v>
      </c>
      <c r="AB1604"/>
      <c r="AC1604"/>
      <c r="AD1604"/>
      <c r="AE1604"/>
      <c r="AF1604"/>
      <c r="AG1604"/>
      <c r="AH1604"/>
      <c r="AI1604"/>
    </row>
    <row r="1605" spans="1:35" x14ac:dyDescent="0.25">
      <c r="A1605" t="s">
        <v>391</v>
      </c>
      <c r="B1605" t="s">
        <v>436</v>
      </c>
      <c r="C1605" t="s">
        <v>392</v>
      </c>
      <c r="D1605" t="s">
        <v>1801</v>
      </c>
      <c r="E1605">
        <v>8533680</v>
      </c>
      <c r="F1605" t="s">
        <v>1319</v>
      </c>
      <c r="G1605" t="s">
        <v>29</v>
      </c>
      <c r="H1605" t="s">
        <v>30</v>
      </c>
      <c r="I1605" s="1"/>
      <c r="J1605" s="1">
        <v>45163</v>
      </c>
      <c r="K1605" s="11">
        <f>+Excel_519CONDOR[[#This Row],[Fx.r]]</f>
        <v>45163</v>
      </c>
      <c r="L1605" s="1">
        <v>45190</v>
      </c>
      <c r="M1605" s="1"/>
      <c r="N1605" s="1">
        <v>45190</v>
      </c>
      <c r="O1605" s="1">
        <v>45204</v>
      </c>
      <c r="P1605" s="1" t="s">
        <v>24</v>
      </c>
      <c r="Q1605" t="s">
        <v>25</v>
      </c>
      <c r="R1605" t="s">
        <v>24</v>
      </c>
      <c r="S1605" t="s">
        <v>3642</v>
      </c>
      <c r="T1605" s="5">
        <v>23.825600385665894</v>
      </c>
      <c r="U1605" s="5">
        <v>0</v>
      </c>
      <c r="V1605" s="5">
        <v>6</v>
      </c>
      <c r="W1605" s="5">
        <v>29.825600385665894</v>
      </c>
      <c r="X1605" s="6">
        <f>+Excel_519CONDOR[[#This Row],[Ptos.Total]]-Excel_519CONDOR[[#This Row],[Ptos.PO]]</f>
        <v>-7.7339286143341113</v>
      </c>
      <c r="Y1605" s="6">
        <v>37.559529000000005</v>
      </c>
      <c r="Z1605" s="6">
        <v>37.559528999999998</v>
      </c>
      <c r="AA1605" s="5">
        <f>+Excel_519CONDOR[[#This Row],[Ptos.Total]]-Excel_519CONDOR[[#This Row],[Ptos.Nilo]]</f>
        <v>-7.7339286143341042</v>
      </c>
      <c r="AB1605"/>
      <c r="AC1605"/>
      <c r="AD1605"/>
      <c r="AE1605"/>
      <c r="AF1605"/>
      <c r="AG1605"/>
      <c r="AH1605"/>
      <c r="AI1605"/>
    </row>
    <row r="1606" spans="1:35" x14ac:dyDescent="0.25">
      <c r="A1606" t="s">
        <v>391</v>
      </c>
      <c r="B1606" t="s">
        <v>18</v>
      </c>
      <c r="C1606" t="s">
        <v>1371</v>
      </c>
      <c r="D1606" t="s">
        <v>1802</v>
      </c>
      <c r="E1606">
        <v>2040522</v>
      </c>
      <c r="F1606" t="s">
        <v>135</v>
      </c>
      <c r="G1606" t="s">
        <v>36</v>
      </c>
      <c r="H1606" t="s">
        <v>42</v>
      </c>
      <c r="I1606" s="1">
        <v>44853</v>
      </c>
      <c r="J1606" s="1">
        <v>44963</v>
      </c>
      <c r="K1606" s="11">
        <f>+Excel_519CONDOR[[#This Row],[Fx.r]]</f>
        <v>44963</v>
      </c>
      <c r="L1606" s="1">
        <v>45964</v>
      </c>
      <c r="M1606" s="1">
        <v>45926</v>
      </c>
      <c r="O1606" s="1"/>
      <c r="P1606" s="1" t="s">
        <v>24</v>
      </c>
      <c r="Q1606" t="s">
        <v>24</v>
      </c>
      <c r="R1606" t="s">
        <v>24</v>
      </c>
      <c r="S1606" t="s">
        <v>25</v>
      </c>
      <c r="T1606" s="5">
        <v>183.39000068604946</v>
      </c>
      <c r="U1606" s="5">
        <v>8.4399997591972351</v>
      </c>
      <c r="V1606" s="5">
        <v>22.400399975916741</v>
      </c>
      <c r="W1606" s="5">
        <v>214.23040042116344</v>
      </c>
      <c r="X1606" s="6">
        <f>+Excel_519CONDOR[[#This Row],[Ptos.Total]]-Excel_519CONDOR[[#This Row],[Ptos.PO]]</f>
        <v>208.17040042116344</v>
      </c>
      <c r="Y1606" s="6">
        <v>6.06</v>
      </c>
      <c r="Z1606" s="6">
        <v>6.06</v>
      </c>
      <c r="AA1606" s="5">
        <f>+Excel_519CONDOR[[#This Row],[Ptos.Total]]-Excel_519CONDOR[[#This Row],[Ptos.Nilo]]</f>
        <v>208.17040042116344</v>
      </c>
      <c r="AB1606"/>
      <c r="AC1606"/>
      <c r="AD1606"/>
      <c r="AE1606"/>
      <c r="AF1606"/>
      <c r="AG1606"/>
      <c r="AH1606"/>
      <c r="AI1606"/>
    </row>
    <row r="1607" spans="1:35" x14ac:dyDescent="0.25">
      <c r="A1607" t="s">
        <v>391</v>
      </c>
      <c r="B1607" t="s">
        <v>18</v>
      </c>
      <c r="C1607" t="s">
        <v>1371</v>
      </c>
      <c r="D1607" t="s">
        <v>1803</v>
      </c>
      <c r="E1607">
        <v>2056767</v>
      </c>
      <c r="F1607" t="s">
        <v>125</v>
      </c>
      <c r="G1607" t="s">
        <v>29</v>
      </c>
      <c r="H1607" t="s">
        <v>30</v>
      </c>
      <c r="I1607" s="1">
        <v>44908</v>
      </c>
      <c r="J1607" s="1">
        <v>45267</v>
      </c>
      <c r="K1607" s="11">
        <f>+Excel_519CONDOR[[#This Row],[Fx.r]]</f>
        <v>45267</v>
      </c>
      <c r="L1607" s="1">
        <v>45162</v>
      </c>
      <c r="M1607" s="1"/>
      <c r="N1607" s="1">
        <v>45622</v>
      </c>
      <c r="O1607" s="1">
        <v>45664</v>
      </c>
      <c r="P1607" s="1" t="s">
        <v>25</v>
      </c>
      <c r="Q1607" t="s">
        <v>24</v>
      </c>
      <c r="R1607" t="s">
        <v>24</v>
      </c>
      <c r="S1607" t="s">
        <v>3694</v>
      </c>
      <c r="T1607" s="5">
        <v>444.99000083655119</v>
      </c>
      <c r="U1607" s="5">
        <v>0.34999999403953552</v>
      </c>
      <c r="V1607" s="5">
        <v>40.753699736586952</v>
      </c>
      <c r="W1607" s="5">
        <v>486.09370056717768</v>
      </c>
      <c r="X1607" s="6">
        <f>+Excel_519CONDOR[[#This Row],[Ptos.Total]]-Excel_519CONDOR[[#This Row],[Ptos.PO]]</f>
        <v>3.4430455671777054</v>
      </c>
      <c r="Y1607" s="6">
        <v>482.65065499999997</v>
      </c>
      <c r="Z1607" s="6">
        <v>482.65065500000009</v>
      </c>
      <c r="AA1607" s="5">
        <f>+Excel_519CONDOR[[#This Row],[Ptos.Total]]-Excel_519CONDOR[[#This Row],[Ptos.Nilo]]</f>
        <v>3.4430455671775917</v>
      </c>
      <c r="AB1607"/>
      <c r="AC1607"/>
      <c r="AD1607"/>
      <c r="AE1607"/>
      <c r="AF1607"/>
      <c r="AG1607"/>
      <c r="AH1607"/>
      <c r="AI1607"/>
    </row>
    <row r="1608" spans="1:35" x14ac:dyDescent="0.25">
      <c r="A1608" t="s">
        <v>391</v>
      </c>
      <c r="B1608" t="s">
        <v>18</v>
      </c>
      <c r="C1608" t="s">
        <v>1371</v>
      </c>
      <c r="D1608" t="s">
        <v>1804</v>
      </c>
      <c r="E1608">
        <v>2063244</v>
      </c>
      <c r="F1608" t="s">
        <v>135</v>
      </c>
      <c r="G1608" t="s">
        <v>36</v>
      </c>
      <c r="H1608" t="s">
        <v>42</v>
      </c>
      <c r="I1608" s="1">
        <v>45016</v>
      </c>
      <c r="J1608" s="1">
        <v>45133</v>
      </c>
      <c r="K1608" s="11">
        <f>+Excel_519CONDOR[[#This Row],[Fx.r]]</f>
        <v>45133</v>
      </c>
      <c r="L1608" s="1">
        <v>45964</v>
      </c>
      <c r="M1608" s="1">
        <v>45926</v>
      </c>
      <c r="O1608" s="1"/>
      <c r="P1608" s="1" t="s">
        <v>25</v>
      </c>
      <c r="Q1608" t="s">
        <v>24</v>
      </c>
      <c r="R1608" t="s">
        <v>24</v>
      </c>
      <c r="S1608" t="s">
        <v>3693</v>
      </c>
      <c r="T1608" s="5">
        <v>299.07000187039375</v>
      </c>
      <c r="U1608" s="5">
        <v>0</v>
      </c>
      <c r="V1608" s="5">
        <v>30.943898930462467</v>
      </c>
      <c r="W1608" s="5">
        <v>330.01390080085622</v>
      </c>
      <c r="X1608" s="6">
        <f>+Excel_519CONDOR[[#This Row],[Ptos.Total]]-Excel_519CONDOR[[#This Row],[Ptos.PO]]</f>
        <v>-95.67335419914383</v>
      </c>
      <c r="Y1608" s="6">
        <v>425.68725500000005</v>
      </c>
      <c r="Z1608" s="6">
        <v>416.7282550000001</v>
      </c>
      <c r="AA1608" s="5">
        <f>+Excel_519CONDOR[[#This Row],[Ptos.Total]]-Excel_519CONDOR[[#This Row],[Ptos.Nilo]]</f>
        <v>-86.714354199143884</v>
      </c>
      <c r="AB1608"/>
      <c r="AC1608"/>
      <c r="AD1608"/>
      <c r="AE1608"/>
      <c r="AF1608"/>
      <c r="AG1608"/>
      <c r="AH1608"/>
      <c r="AI1608"/>
    </row>
    <row r="1609" spans="1:35" x14ac:dyDescent="0.25">
      <c r="A1609" t="s">
        <v>391</v>
      </c>
      <c r="B1609" t="s">
        <v>18</v>
      </c>
      <c r="C1609" t="s">
        <v>1371</v>
      </c>
      <c r="D1609" t="s">
        <v>1805</v>
      </c>
      <c r="E1609">
        <v>2014976</v>
      </c>
      <c r="F1609" t="s">
        <v>135</v>
      </c>
      <c r="G1609" t="s">
        <v>36</v>
      </c>
      <c r="H1609" t="s">
        <v>344</v>
      </c>
      <c r="I1609" s="1">
        <v>44774</v>
      </c>
      <c r="J1609" s="1">
        <v>44887</v>
      </c>
      <c r="K1609" s="11">
        <f>+Excel_519CONDOR[[#This Row],[Fx.r]]</f>
        <v>44887</v>
      </c>
      <c r="L1609" s="1">
        <v>45964</v>
      </c>
      <c r="M1609" s="1">
        <v>45330</v>
      </c>
      <c r="O1609" s="1"/>
      <c r="P1609" s="1" t="s">
        <v>24</v>
      </c>
      <c r="Q1609" t="s">
        <v>24</v>
      </c>
      <c r="R1609" t="s">
        <v>24</v>
      </c>
      <c r="S1609" t="s">
        <v>3691</v>
      </c>
      <c r="T1609" s="5">
        <v>388.76399789711832</v>
      </c>
      <c r="U1609" s="5">
        <v>4.5699998736381531</v>
      </c>
      <c r="V1609" s="5">
        <v>38.001999968990674</v>
      </c>
      <c r="W1609" s="5">
        <v>431.33599773974714</v>
      </c>
      <c r="X1609" s="6">
        <f>+Excel_519CONDOR[[#This Row],[Ptos.Total]]-Excel_519CONDOR[[#This Row],[Ptos.PO]]</f>
        <v>173.99844473974713</v>
      </c>
      <c r="Y1609" s="6">
        <v>257.33755300000001</v>
      </c>
      <c r="Z1609" s="6">
        <v>257.33755300000007</v>
      </c>
      <c r="AA1609" s="5">
        <f>+Excel_519CONDOR[[#This Row],[Ptos.Total]]-Excel_519CONDOR[[#This Row],[Ptos.Nilo]]</f>
        <v>173.99844473974707</v>
      </c>
      <c r="AB1609"/>
      <c r="AC1609"/>
      <c r="AD1609"/>
      <c r="AE1609"/>
      <c r="AF1609"/>
      <c r="AG1609"/>
      <c r="AH1609"/>
      <c r="AI1609"/>
    </row>
    <row r="1610" spans="1:35" x14ac:dyDescent="0.25">
      <c r="A1610" t="s">
        <v>391</v>
      </c>
      <c r="B1610" t="s">
        <v>18</v>
      </c>
      <c r="C1610" t="s">
        <v>1371</v>
      </c>
      <c r="D1610" t="s">
        <v>1806</v>
      </c>
      <c r="E1610">
        <v>2074323</v>
      </c>
      <c r="F1610" t="s">
        <v>32</v>
      </c>
      <c r="G1610" t="s">
        <v>29</v>
      </c>
      <c r="H1610" t="s">
        <v>30</v>
      </c>
      <c r="I1610" s="1">
        <v>45163</v>
      </c>
      <c r="J1610" s="1">
        <v>45453</v>
      </c>
      <c r="K1610" s="11">
        <f>+Excel_519CONDOR[[#This Row],[Fx.r]]</f>
        <v>45453</v>
      </c>
      <c r="L1610" s="1">
        <v>45231</v>
      </c>
      <c r="M1610" s="1"/>
      <c r="N1610" s="1">
        <v>45629</v>
      </c>
      <c r="O1610" s="1">
        <v>45660</v>
      </c>
      <c r="P1610" s="1" t="s">
        <v>25</v>
      </c>
      <c r="Q1610" t="s">
        <v>24</v>
      </c>
      <c r="R1610" t="s">
        <v>24</v>
      </c>
      <c r="S1610" t="s">
        <v>3697</v>
      </c>
      <c r="T1610" s="5">
        <v>339.1800021789968</v>
      </c>
      <c r="U1610" s="5">
        <v>0</v>
      </c>
      <c r="V1610" s="5">
        <v>33.163600418934209</v>
      </c>
      <c r="W1610" s="5">
        <v>372.34360259793101</v>
      </c>
      <c r="X1610" s="6">
        <f>+Excel_519CONDOR[[#This Row],[Ptos.Total]]-Excel_519CONDOR[[#This Row],[Ptos.PO]]</f>
        <v>-33.923847402068986</v>
      </c>
      <c r="Y1610" s="6">
        <v>406.26745</v>
      </c>
      <c r="Z1610" s="6">
        <v>406.26745</v>
      </c>
      <c r="AA1610" s="5">
        <f>+Excel_519CONDOR[[#This Row],[Ptos.Total]]-Excel_519CONDOR[[#This Row],[Ptos.Nilo]]</f>
        <v>-33.923847402068986</v>
      </c>
      <c r="AB1610"/>
      <c r="AC1610"/>
      <c r="AD1610"/>
      <c r="AE1610"/>
      <c r="AF1610"/>
      <c r="AG1610"/>
      <c r="AH1610"/>
      <c r="AI1610"/>
    </row>
    <row r="1611" spans="1:35" x14ac:dyDescent="0.25">
      <c r="A1611" t="s">
        <v>391</v>
      </c>
      <c r="B1611" t="s">
        <v>18</v>
      </c>
      <c r="C1611" t="s">
        <v>1371</v>
      </c>
      <c r="D1611" t="s">
        <v>1807</v>
      </c>
      <c r="E1611">
        <v>2040404</v>
      </c>
      <c r="F1611" t="s">
        <v>187</v>
      </c>
      <c r="G1611" t="s">
        <v>29</v>
      </c>
      <c r="H1611" t="s">
        <v>30</v>
      </c>
      <c r="I1611" s="1">
        <v>44853</v>
      </c>
      <c r="J1611" s="1">
        <v>45356</v>
      </c>
      <c r="K1611" s="11">
        <f>+Excel_519CONDOR[[#This Row],[Fx.r]]</f>
        <v>45356</v>
      </c>
      <c r="L1611" s="1">
        <v>45166</v>
      </c>
      <c r="M1611" s="1"/>
      <c r="N1611" s="1">
        <v>45918</v>
      </c>
      <c r="O1611" s="1">
        <v>45936</v>
      </c>
      <c r="P1611" s="1" t="s">
        <v>24</v>
      </c>
      <c r="Q1611" t="s">
        <v>24</v>
      </c>
      <c r="R1611" t="s">
        <v>24</v>
      </c>
      <c r="S1611" t="s">
        <v>3691</v>
      </c>
      <c r="T1611" s="5">
        <v>259.81000069901347</v>
      </c>
      <c r="U1611" s="5">
        <v>31.829999148845673</v>
      </c>
      <c r="V1611" s="5">
        <v>28.162800359812366</v>
      </c>
      <c r="W1611" s="5">
        <v>319.80280020767151</v>
      </c>
      <c r="X1611" s="6">
        <f>+Excel_519CONDOR[[#This Row],[Ptos.Total]]-Excel_519CONDOR[[#This Row],[Ptos.PO]]</f>
        <v>66.704021207671502</v>
      </c>
      <c r="Y1611" s="6">
        <v>253.09877900000001</v>
      </c>
      <c r="Z1611" s="6">
        <v>253.09877900000001</v>
      </c>
      <c r="AA1611" s="5">
        <f>+Excel_519CONDOR[[#This Row],[Ptos.Total]]-Excel_519CONDOR[[#This Row],[Ptos.Nilo]]</f>
        <v>66.704021207671502</v>
      </c>
      <c r="AB1611"/>
      <c r="AC1611"/>
      <c r="AD1611"/>
      <c r="AE1611"/>
      <c r="AF1611"/>
      <c r="AG1611"/>
      <c r="AH1611"/>
      <c r="AI1611"/>
    </row>
    <row r="1612" spans="1:35" x14ac:dyDescent="0.25">
      <c r="A1612" t="s">
        <v>391</v>
      </c>
      <c r="B1612" t="s">
        <v>18</v>
      </c>
      <c r="C1612" t="s">
        <v>1371</v>
      </c>
      <c r="D1612" t="s">
        <v>1808</v>
      </c>
      <c r="E1612">
        <v>2040406</v>
      </c>
      <c r="F1612" t="s">
        <v>737</v>
      </c>
      <c r="G1612" t="s">
        <v>29</v>
      </c>
      <c r="H1612" t="s">
        <v>30</v>
      </c>
      <c r="I1612" s="1">
        <v>44853</v>
      </c>
      <c r="J1612" s="1">
        <v>45338</v>
      </c>
      <c r="K1612" s="11">
        <f>+Excel_519CONDOR[[#This Row],[Fx.r]]</f>
        <v>45338</v>
      </c>
      <c r="L1612" s="1">
        <v>45166</v>
      </c>
      <c r="M1612" s="1"/>
      <c r="N1612" s="1">
        <v>45575</v>
      </c>
      <c r="O1612" s="1">
        <v>45595</v>
      </c>
      <c r="P1612" s="1" t="s">
        <v>24</v>
      </c>
      <c r="Q1612" t="s">
        <v>24</v>
      </c>
      <c r="R1612" t="s">
        <v>24</v>
      </c>
      <c r="S1612" t="s">
        <v>3691</v>
      </c>
      <c r="T1612" s="5">
        <v>533.33999816328287</v>
      </c>
      <c r="U1612" s="5">
        <v>113.89999693632126</v>
      </c>
      <c r="V1612" s="5">
        <v>47.365198307070159</v>
      </c>
      <c r="W1612" s="5">
        <v>694.60519340667429</v>
      </c>
      <c r="X1612" s="6">
        <f>+Excel_519CONDOR[[#This Row],[Ptos.Total]]-Excel_519CONDOR[[#This Row],[Ptos.PO]]</f>
        <v>177.51685340667439</v>
      </c>
      <c r="Y1612" s="6">
        <v>517.0883399999999</v>
      </c>
      <c r="Z1612" s="6">
        <v>517.08834000000013</v>
      </c>
      <c r="AA1612" s="5">
        <f>+Excel_519CONDOR[[#This Row],[Ptos.Total]]-Excel_519CONDOR[[#This Row],[Ptos.Nilo]]</f>
        <v>177.51685340667416</v>
      </c>
      <c r="AB1612"/>
      <c r="AC1612"/>
      <c r="AD1612"/>
      <c r="AE1612"/>
      <c r="AF1612"/>
      <c r="AG1612"/>
      <c r="AH1612"/>
      <c r="AI1612"/>
    </row>
    <row r="1613" spans="1:35" x14ac:dyDescent="0.25">
      <c r="A1613" t="s">
        <v>391</v>
      </c>
      <c r="B1613" t="s">
        <v>18</v>
      </c>
      <c r="C1613" t="s">
        <v>1371</v>
      </c>
      <c r="D1613" t="s">
        <v>1809</v>
      </c>
      <c r="E1613">
        <v>2040516</v>
      </c>
      <c r="F1613" t="s">
        <v>32</v>
      </c>
      <c r="G1613" t="s">
        <v>29</v>
      </c>
      <c r="H1613" t="s">
        <v>30</v>
      </c>
      <c r="I1613" s="1">
        <v>44957</v>
      </c>
      <c r="J1613" s="1">
        <v>45119</v>
      </c>
      <c r="K1613" s="11">
        <f>+Excel_519CONDOR[[#This Row],[Fx.r]]</f>
        <v>45119</v>
      </c>
      <c r="L1613" s="1">
        <v>45166</v>
      </c>
      <c r="M1613" s="1"/>
      <c r="N1613" s="1">
        <v>45761</v>
      </c>
      <c r="O1613" s="1">
        <v>45790</v>
      </c>
      <c r="P1613" s="1" t="s">
        <v>24</v>
      </c>
      <c r="Q1613" t="s">
        <v>24</v>
      </c>
      <c r="R1613" t="s">
        <v>24</v>
      </c>
      <c r="S1613" t="s">
        <v>3693</v>
      </c>
      <c r="T1613" s="5">
        <v>85.820000231266022</v>
      </c>
      <c r="U1613" s="5">
        <v>39.399998843669891</v>
      </c>
      <c r="V1613" s="5">
        <v>15.793799781788891</v>
      </c>
      <c r="W1613" s="5">
        <v>141.0137988567248</v>
      </c>
      <c r="X1613" s="6">
        <f>+Excel_519CONDOR[[#This Row],[Ptos.Total]]-Excel_519CONDOR[[#This Row],[Ptos.PO]]</f>
        <v>1.7343228567248161</v>
      </c>
      <c r="Y1613" s="6">
        <v>139.27947599999999</v>
      </c>
      <c r="Z1613" s="6">
        <v>139.27947599999999</v>
      </c>
      <c r="AA1613" s="5">
        <f>+Excel_519CONDOR[[#This Row],[Ptos.Total]]-Excel_519CONDOR[[#This Row],[Ptos.Nilo]]</f>
        <v>1.7343228567248161</v>
      </c>
      <c r="AB1613"/>
      <c r="AC1613"/>
      <c r="AD1613"/>
      <c r="AE1613"/>
      <c r="AF1613"/>
      <c r="AG1613"/>
      <c r="AH1613"/>
      <c r="AI1613"/>
    </row>
    <row r="1614" spans="1:35" x14ac:dyDescent="0.25">
      <c r="A1614" t="s">
        <v>391</v>
      </c>
      <c r="B1614" t="s">
        <v>18</v>
      </c>
      <c r="C1614" t="s">
        <v>1371</v>
      </c>
      <c r="D1614" t="s">
        <v>1810</v>
      </c>
      <c r="E1614">
        <v>2040518</v>
      </c>
      <c r="F1614" t="s">
        <v>32</v>
      </c>
      <c r="G1614" t="s">
        <v>29</v>
      </c>
      <c r="H1614" t="s">
        <v>30</v>
      </c>
      <c r="I1614" s="1">
        <v>45064</v>
      </c>
      <c r="J1614" s="1">
        <v>45120</v>
      </c>
      <c r="K1614" s="11">
        <f>+Excel_519CONDOR[[#This Row],[Fx.r]]</f>
        <v>45120</v>
      </c>
      <c r="L1614" s="1">
        <v>45166</v>
      </c>
      <c r="M1614" s="1"/>
      <c r="N1614" s="1">
        <v>45761</v>
      </c>
      <c r="O1614" s="1">
        <v>45776</v>
      </c>
      <c r="P1614" s="1" t="s">
        <v>24</v>
      </c>
      <c r="Q1614" t="s">
        <v>24</v>
      </c>
      <c r="R1614" t="s">
        <v>24</v>
      </c>
      <c r="S1614" t="s">
        <v>3693</v>
      </c>
      <c r="T1614" s="5">
        <v>81.290000982582569</v>
      </c>
      <c r="U1614" s="5">
        <v>20.049999415874481</v>
      </c>
      <c r="V1614" s="5">
        <v>15.513799788047379</v>
      </c>
      <c r="W1614" s="5">
        <v>116.85380018650443</v>
      </c>
      <c r="X1614" s="6">
        <f>+Excel_519CONDOR[[#This Row],[Ptos.Total]]-Excel_519CONDOR[[#This Row],[Ptos.PO]]</f>
        <v>24.548100186504428</v>
      </c>
      <c r="Y1614" s="6">
        <v>92.305700000000002</v>
      </c>
      <c r="Z1614" s="6">
        <v>92.305699999999987</v>
      </c>
      <c r="AA1614" s="5">
        <f>+Excel_519CONDOR[[#This Row],[Ptos.Total]]-Excel_519CONDOR[[#This Row],[Ptos.Nilo]]</f>
        <v>24.548100186504442</v>
      </c>
      <c r="AB1614"/>
      <c r="AC1614"/>
      <c r="AD1614"/>
      <c r="AE1614"/>
      <c r="AF1614"/>
      <c r="AG1614"/>
      <c r="AH1614"/>
      <c r="AI1614"/>
    </row>
    <row r="1615" spans="1:35" x14ac:dyDescent="0.25">
      <c r="A1615" t="s">
        <v>391</v>
      </c>
      <c r="B1615" t="s">
        <v>18</v>
      </c>
      <c r="C1615" t="s">
        <v>1371</v>
      </c>
      <c r="D1615" t="s">
        <v>1811</v>
      </c>
      <c r="E1615">
        <v>2040520</v>
      </c>
      <c r="F1615" t="s">
        <v>121</v>
      </c>
      <c r="G1615" t="s">
        <v>22</v>
      </c>
      <c r="H1615" t="s">
        <v>23</v>
      </c>
      <c r="I1615" s="1">
        <v>44853</v>
      </c>
      <c r="J1615" s="1">
        <v>44963</v>
      </c>
      <c r="K1615" s="11">
        <f>+Excel_519CONDOR[[#This Row],[Fx.r]]</f>
        <v>44963</v>
      </c>
      <c r="L1615" s="1">
        <v>45166</v>
      </c>
      <c r="M1615" s="1"/>
      <c r="N1615" s="1">
        <v>45405</v>
      </c>
      <c r="O1615" s="1">
        <v>45415</v>
      </c>
      <c r="P1615" s="1" t="s">
        <v>24</v>
      </c>
      <c r="Q1615" t="s">
        <v>24</v>
      </c>
      <c r="R1615" t="s">
        <v>24</v>
      </c>
      <c r="S1615" t="s">
        <v>3691</v>
      </c>
      <c r="T1615" s="5">
        <v>142.60000048205256</v>
      </c>
      <c r="U1615" s="5">
        <v>8.4399997591972351</v>
      </c>
      <c r="V1615" s="5">
        <v>19.614399824565652</v>
      </c>
      <c r="W1615" s="5">
        <v>170.65440006581545</v>
      </c>
      <c r="X1615" s="6">
        <f>+Excel_519CONDOR[[#This Row],[Ptos.Total]]-Excel_519CONDOR[[#This Row],[Ptos.PO]]</f>
        <v>35.459053065815453</v>
      </c>
      <c r="Y1615" s="6">
        <v>135.195347</v>
      </c>
      <c r="Z1615" s="6">
        <v>135.19534700000003</v>
      </c>
      <c r="AA1615" s="5">
        <f>+Excel_519CONDOR[[#This Row],[Ptos.Total]]-Excel_519CONDOR[[#This Row],[Ptos.Nilo]]</f>
        <v>35.459053065815425</v>
      </c>
      <c r="AB1615"/>
      <c r="AC1615"/>
      <c r="AD1615"/>
      <c r="AE1615"/>
      <c r="AF1615"/>
      <c r="AG1615"/>
      <c r="AH1615"/>
      <c r="AI1615"/>
    </row>
    <row r="1616" spans="1:35" x14ac:dyDescent="0.25">
      <c r="A1616" t="s">
        <v>391</v>
      </c>
      <c r="B1616" t="s">
        <v>18</v>
      </c>
      <c r="C1616" t="s">
        <v>1371</v>
      </c>
      <c r="D1616" t="s">
        <v>1812</v>
      </c>
      <c r="E1616">
        <v>2094699</v>
      </c>
      <c r="F1616" t="s">
        <v>32</v>
      </c>
      <c r="G1616" t="s">
        <v>29</v>
      </c>
      <c r="H1616" t="s">
        <v>30</v>
      </c>
      <c r="I1616" s="1">
        <v>45065</v>
      </c>
      <c r="J1616" s="1">
        <v>45324</v>
      </c>
      <c r="K1616" s="11">
        <f>+Excel_519CONDOR[[#This Row],[Fx.r]]</f>
        <v>45324</v>
      </c>
      <c r="L1616" s="1">
        <v>45166</v>
      </c>
      <c r="M1616" s="1"/>
      <c r="N1616" s="1">
        <v>45614</v>
      </c>
      <c r="O1616" s="1">
        <v>45635</v>
      </c>
      <c r="P1616" s="1" t="s">
        <v>24</v>
      </c>
      <c r="Q1616" t="s">
        <v>24</v>
      </c>
      <c r="R1616" t="s">
        <v>24</v>
      </c>
      <c r="S1616" t="s">
        <v>3691</v>
      </c>
      <c r="T1616" s="5">
        <v>268.0400008186698</v>
      </c>
      <c r="U1616" s="5">
        <v>116.79999655485153</v>
      </c>
      <c r="V1616" s="5">
        <v>28.987199145096554</v>
      </c>
      <c r="W1616" s="5">
        <v>413.82719651861788</v>
      </c>
      <c r="X1616" s="6">
        <f>+Excel_519CONDOR[[#This Row],[Ptos.Total]]-Excel_519CONDOR[[#This Row],[Ptos.PO]]</f>
        <v>50.373077518617833</v>
      </c>
      <c r="Y1616" s="6">
        <v>363.45411900000005</v>
      </c>
      <c r="Z1616" s="6">
        <v>363.45411900000011</v>
      </c>
      <c r="AA1616" s="5">
        <f>+Excel_519CONDOR[[#This Row],[Ptos.Total]]-Excel_519CONDOR[[#This Row],[Ptos.Nilo]]</f>
        <v>50.373077518617777</v>
      </c>
      <c r="AB1616"/>
      <c r="AC1616"/>
      <c r="AD1616"/>
      <c r="AE1616"/>
      <c r="AF1616"/>
      <c r="AG1616"/>
      <c r="AH1616"/>
      <c r="AI1616"/>
    </row>
    <row r="1617" spans="1:35" x14ac:dyDescent="0.25">
      <c r="A1617" t="s">
        <v>391</v>
      </c>
      <c r="B1617" t="s">
        <v>18</v>
      </c>
      <c r="C1617" t="s">
        <v>1371</v>
      </c>
      <c r="D1617" t="s">
        <v>1813</v>
      </c>
      <c r="E1617">
        <v>2063254</v>
      </c>
      <c r="F1617" t="s">
        <v>142</v>
      </c>
      <c r="G1617" t="s">
        <v>29</v>
      </c>
      <c r="H1617" t="s">
        <v>30</v>
      </c>
      <c r="I1617" s="1">
        <v>45162</v>
      </c>
      <c r="J1617" s="1">
        <v>45219</v>
      </c>
      <c r="K1617" s="11">
        <f>+Excel_519CONDOR[[#This Row],[Fx.r]]</f>
        <v>45219</v>
      </c>
      <c r="L1617" s="1">
        <v>45223</v>
      </c>
      <c r="M1617" s="1"/>
      <c r="N1617" s="1">
        <v>45502</v>
      </c>
      <c r="O1617" s="1">
        <v>45516</v>
      </c>
      <c r="P1617" s="1" t="s">
        <v>24</v>
      </c>
      <c r="Q1617" t="s">
        <v>24</v>
      </c>
      <c r="R1617" t="s">
        <v>24</v>
      </c>
      <c r="S1617" t="s">
        <v>3693</v>
      </c>
      <c r="T1617" s="5">
        <v>28.660000331699848</v>
      </c>
      <c r="U1617" s="5">
        <v>0</v>
      </c>
      <c r="V1617" s="5">
        <v>11.86890015790835</v>
      </c>
      <c r="W1617" s="5">
        <v>40.528900489608198</v>
      </c>
      <c r="X1617" s="6">
        <f>+Excel_519CONDOR[[#This Row],[Ptos.Total]]-Excel_519CONDOR[[#This Row],[Ptos.PO]]</f>
        <v>-42.019433510391814</v>
      </c>
      <c r="Y1617" s="6">
        <v>82.548334000000011</v>
      </c>
      <c r="Z1617" s="6">
        <v>82.548333999999997</v>
      </c>
      <c r="AA1617" s="5">
        <f>+Excel_519CONDOR[[#This Row],[Ptos.Total]]-Excel_519CONDOR[[#This Row],[Ptos.Nilo]]</f>
        <v>-42.019433510391799</v>
      </c>
      <c r="AB1617"/>
      <c r="AC1617"/>
      <c r="AD1617"/>
      <c r="AE1617"/>
      <c r="AF1617"/>
      <c r="AG1617"/>
      <c r="AH1617"/>
      <c r="AI1617"/>
    </row>
    <row r="1618" spans="1:35" x14ac:dyDescent="0.25">
      <c r="A1618" t="s">
        <v>391</v>
      </c>
      <c r="B1618" t="s">
        <v>18</v>
      </c>
      <c r="C1618" t="s">
        <v>1371</v>
      </c>
      <c r="D1618" t="s">
        <v>1814</v>
      </c>
      <c r="E1618">
        <v>2040525</v>
      </c>
      <c r="F1618" t="s">
        <v>58</v>
      </c>
      <c r="G1618" t="s">
        <v>36</v>
      </c>
      <c r="H1618" t="s">
        <v>42</v>
      </c>
      <c r="I1618" s="1">
        <v>45076</v>
      </c>
      <c r="J1618" s="1">
        <v>44959</v>
      </c>
      <c r="K1618" s="11">
        <f>+Excel_519CONDOR[[#This Row],[Fx.r]]</f>
        <v>44959</v>
      </c>
      <c r="L1618" s="1">
        <v>45964</v>
      </c>
      <c r="M1618" s="1">
        <v>45926</v>
      </c>
      <c r="O1618" s="1"/>
      <c r="P1618" s="1" t="s">
        <v>24</v>
      </c>
      <c r="Q1618" t="s">
        <v>24</v>
      </c>
      <c r="R1618" t="s">
        <v>24</v>
      </c>
      <c r="S1618" t="s">
        <v>3691</v>
      </c>
      <c r="T1618" s="5">
        <v>19.070000216364861</v>
      </c>
      <c r="U1618" s="5">
        <v>15.479999542236328</v>
      </c>
      <c r="V1618" s="5">
        <v>11.171700104064495</v>
      </c>
      <c r="W1618" s="5">
        <v>45.721699862665687</v>
      </c>
      <c r="X1618" s="6">
        <f>+Excel_519CONDOR[[#This Row],[Ptos.Total]]-Excel_519CONDOR[[#This Row],[Ptos.PO]]</f>
        <v>45.721699862665687</v>
      </c>
      <c r="Y1618" s="6">
        <v>0</v>
      </c>
      <c r="Z1618" s="6">
        <v>0</v>
      </c>
      <c r="AA1618" s="5">
        <f>+Excel_519CONDOR[[#This Row],[Ptos.Total]]-Excel_519CONDOR[[#This Row],[Ptos.Nilo]]</f>
        <v>45.721699862665687</v>
      </c>
      <c r="AB1618"/>
      <c r="AC1618"/>
      <c r="AD1618"/>
      <c r="AE1618"/>
      <c r="AF1618"/>
      <c r="AG1618"/>
      <c r="AH1618"/>
      <c r="AI1618"/>
    </row>
    <row r="1619" spans="1:35" x14ac:dyDescent="0.25">
      <c r="A1619" t="s">
        <v>391</v>
      </c>
      <c r="B1619" t="s">
        <v>18</v>
      </c>
      <c r="C1619" t="s">
        <v>1371</v>
      </c>
      <c r="D1619" t="s">
        <v>1815</v>
      </c>
      <c r="E1619">
        <v>2040398</v>
      </c>
      <c r="F1619" t="s">
        <v>125</v>
      </c>
      <c r="G1619" t="s">
        <v>29</v>
      </c>
      <c r="H1619" t="s">
        <v>30</v>
      </c>
      <c r="I1619" s="1">
        <v>44957</v>
      </c>
      <c r="J1619" s="1">
        <v>45356</v>
      </c>
      <c r="K1619" s="11">
        <f>+Excel_519CONDOR[[#This Row],[Fx.r]]</f>
        <v>45356</v>
      </c>
      <c r="L1619" s="1">
        <v>45166</v>
      </c>
      <c r="M1619" s="1"/>
      <c r="N1619" s="1">
        <v>45419</v>
      </c>
      <c r="O1619" s="1">
        <v>45422</v>
      </c>
      <c r="P1619" s="1" t="s">
        <v>24</v>
      </c>
      <c r="Q1619" t="s">
        <v>24</v>
      </c>
      <c r="R1619" t="s">
        <v>24</v>
      </c>
      <c r="S1619" t="s">
        <v>3691</v>
      </c>
      <c r="T1619" s="5">
        <v>236.00000203773379</v>
      </c>
      <c r="U1619" s="5">
        <v>20.049999415874481</v>
      </c>
      <c r="V1619" s="5">
        <v>26.580799967926737</v>
      </c>
      <c r="W1619" s="5">
        <v>282.63080142153501</v>
      </c>
      <c r="X1619" s="6">
        <f>+Excel_519CONDOR[[#This Row],[Ptos.Total]]-Excel_519CONDOR[[#This Row],[Ptos.PO]]</f>
        <v>-20.622712578465041</v>
      </c>
      <c r="Y1619" s="6">
        <v>303.25351400000005</v>
      </c>
      <c r="Z1619" s="6">
        <v>303.25351400000005</v>
      </c>
      <c r="AA1619" s="5">
        <f>+Excel_519CONDOR[[#This Row],[Ptos.Total]]-Excel_519CONDOR[[#This Row],[Ptos.Nilo]]</f>
        <v>-20.622712578465041</v>
      </c>
      <c r="AB1619"/>
      <c r="AC1619"/>
      <c r="AD1619"/>
      <c r="AE1619"/>
      <c r="AF1619"/>
      <c r="AG1619"/>
      <c r="AH1619"/>
      <c r="AI1619"/>
    </row>
    <row r="1620" spans="1:35" x14ac:dyDescent="0.25">
      <c r="A1620" t="s">
        <v>391</v>
      </c>
      <c r="B1620" t="s">
        <v>18</v>
      </c>
      <c r="C1620" t="s">
        <v>1371</v>
      </c>
      <c r="D1620" t="s">
        <v>1816</v>
      </c>
      <c r="E1620">
        <v>2035375</v>
      </c>
      <c r="F1620" t="s">
        <v>121</v>
      </c>
      <c r="G1620" t="s">
        <v>22</v>
      </c>
      <c r="H1620" t="s">
        <v>23</v>
      </c>
      <c r="I1620" s="1">
        <v>44868</v>
      </c>
      <c r="J1620" s="1">
        <v>45064</v>
      </c>
      <c r="K1620" s="11">
        <f>+Excel_519CONDOR[[#This Row],[Fx.r]]</f>
        <v>45064</v>
      </c>
      <c r="L1620" s="1">
        <v>45166</v>
      </c>
      <c r="M1620" s="1"/>
      <c r="N1620" s="1">
        <v>45436</v>
      </c>
      <c r="O1620" s="1">
        <v>45447</v>
      </c>
      <c r="P1620" s="1" t="s">
        <v>24</v>
      </c>
      <c r="Q1620" t="s">
        <v>24</v>
      </c>
      <c r="R1620" t="s">
        <v>24</v>
      </c>
      <c r="S1620" t="s">
        <v>3691</v>
      </c>
      <c r="T1620" s="5">
        <v>56.009998619556427</v>
      </c>
      <c r="U1620" s="5">
        <v>0</v>
      </c>
      <c r="V1620" s="5">
        <v>13.709900063353032</v>
      </c>
      <c r="W1620" s="5">
        <v>69.719898682909459</v>
      </c>
      <c r="X1620" s="6">
        <f>+Excel_519CONDOR[[#This Row],[Ptos.Total]]-Excel_519CONDOR[[#This Row],[Ptos.PO]]</f>
        <v>19.122906682909466</v>
      </c>
      <c r="Y1620" s="6">
        <v>50.596991999999993</v>
      </c>
      <c r="Z1620" s="6">
        <v>50.596992000000014</v>
      </c>
      <c r="AA1620" s="5">
        <f>+Excel_519CONDOR[[#This Row],[Ptos.Total]]-Excel_519CONDOR[[#This Row],[Ptos.Nilo]]</f>
        <v>19.122906682909445</v>
      </c>
      <c r="AB1620"/>
      <c r="AC1620"/>
      <c r="AD1620"/>
      <c r="AE1620"/>
      <c r="AF1620"/>
      <c r="AG1620"/>
      <c r="AH1620"/>
      <c r="AI1620"/>
    </row>
    <row r="1621" spans="1:35" x14ac:dyDescent="0.25">
      <c r="A1621" t="s">
        <v>391</v>
      </c>
      <c r="B1621" t="s">
        <v>18</v>
      </c>
      <c r="C1621" t="s">
        <v>1371</v>
      </c>
      <c r="D1621" t="s">
        <v>1817</v>
      </c>
      <c r="E1621">
        <v>2040400</v>
      </c>
      <c r="F1621" t="s">
        <v>28</v>
      </c>
      <c r="G1621" t="s">
        <v>29</v>
      </c>
      <c r="H1621" t="s">
        <v>30</v>
      </c>
      <c r="I1621" s="1">
        <v>44957</v>
      </c>
      <c r="J1621" s="1">
        <v>45124</v>
      </c>
      <c r="K1621" s="11">
        <f>+Excel_519CONDOR[[#This Row],[Fx.r]]</f>
        <v>45124</v>
      </c>
      <c r="L1621" s="1">
        <v>45166</v>
      </c>
      <c r="M1621" s="1"/>
      <c r="N1621" s="1">
        <v>45691</v>
      </c>
      <c r="O1621" s="1">
        <v>45898</v>
      </c>
      <c r="P1621" s="1" t="s">
        <v>24</v>
      </c>
      <c r="Q1621" t="s">
        <v>24</v>
      </c>
      <c r="R1621" t="s">
        <v>24</v>
      </c>
      <c r="S1621" t="s">
        <v>3691</v>
      </c>
      <c r="T1621" s="5">
        <v>391.36229956264123</v>
      </c>
      <c r="U1621" s="5">
        <v>47.139998614788055</v>
      </c>
      <c r="V1621" s="5">
        <v>41.486900325561294</v>
      </c>
      <c r="W1621" s="5">
        <v>479.98919850299058</v>
      </c>
      <c r="X1621" s="6">
        <f>+Excel_519CONDOR[[#This Row],[Ptos.Total]]-Excel_519CONDOR[[#This Row],[Ptos.PO]]</f>
        <v>34.736584502990581</v>
      </c>
      <c r="Y1621" s="6">
        <v>445.25261399999999</v>
      </c>
      <c r="Z1621" s="6">
        <v>445.25261399999994</v>
      </c>
      <c r="AA1621" s="5">
        <f>+Excel_519CONDOR[[#This Row],[Ptos.Total]]-Excel_519CONDOR[[#This Row],[Ptos.Nilo]]</f>
        <v>34.736584502990638</v>
      </c>
      <c r="AB1621"/>
      <c r="AC1621"/>
      <c r="AD1621"/>
      <c r="AE1621"/>
      <c r="AF1621"/>
      <c r="AG1621"/>
      <c r="AH1621"/>
      <c r="AI1621"/>
    </row>
    <row r="1622" spans="1:35" x14ac:dyDescent="0.25">
      <c r="A1622" t="s">
        <v>391</v>
      </c>
      <c r="B1622" t="s">
        <v>436</v>
      </c>
      <c r="C1622" t="s">
        <v>392</v>
      </c>
      <c r="D1622" t="s">
        <v>1818</v>
      </c>
      <c r="E1622">
        <v>8534085</v>
      </c>
      <c r="F1622" t="s">
        <v>1319</v>
      </c>
      <c r="G1622" t="s">
        <v>29</v>
      </c>
      <c r="H1622" t="s">
        <v>30</v>
      </c>
      <c r="I1622" s="1"/>
      <c r="J1622" s="1">
        <v>45166</v>
      </c>
      <c r="K1622" s="11">
        <f>+Excel_519CONDOR[[#This Row],[Fx.r]]</f>
        <v>45166</v>
      </c>
      <c r="L1622" s="1">
        <v>45229</v>
      </c>
      <c r="M1622" s="1"/>
      <c r="N1622" s="1">
        <v>45229</v>
      </c>
      <c r="O1622" s="1">
        <v>45239</v>
      </c>
      <c r="P1622" s="1" t="s">
        <v>24</v>
      </c>
      <c r="Q1622" t="s">
        <v>25</v>
      </c>
      <c r="R1622" t="s">
        <v>24</v>
      </c>
      <c r="S1622" t="s">
        <v>3642</v>
      </c>
      <c r="T1622" s="5">
        <v>17.073100000619888</v>
      </c>
      <c r="U1622" s="5">
        <v>0</v>
      </c>
      <c r="V1622" s="5">
        <v>6</v>
      </c>
      <c r="W1622" s="5">
        <v>23.073100000619888</v>
      </c>
      <c r="X1622" s="6">
        <f>+Excel_519CONDOR[[#This Row],[Ptos.Total]]-Excel_519CONDOR[[#This Row],[Ptos.PO]]</f>
        <v>-17.06035099938012</v>
      </c>
      <c r="Y1622" s="6">
        <v>40.133451000000008</v>
      </c>
      <c r="Z1622" s="6">
        <v>40.133451000000008</v>
      </c>
      <c r="AA1622" s="5">
        <f>+Excel_519CONDOR[[#This Row],[Ptos.Total]]-Excel_519CONDOR[[#This Row],[Ptos.Nilo]]</f>
        <v>-17.06035099938012</v>
      </c>
      <c r="AB1622"/>
      <c r="AC1622"/>
      <c r="AD1622"/>
      <c r="AE1622"/>
      <c r="AF1622"/>
      <c r="AG1622"/>
      <c r="AH1622"/>
      <c r="AI1622"/>
    </row>
    <row r="1623" spans="1:35" x14ac:dyDescent="0.25">
      <c r="A1623" t="s">
        <v>391</v>
      </c>
      <c r="B1623" t="s">
        <v>18</v>
      </c>
      <c r="C1623" t="s">
        <v>1371</v>
      </c>
      <c r="D1623" t="s">
        <v>1819</v>
      </c>
      <c r="E1623">
        <v>2055066</v>
      </c>
      <c r="F1623" t="s">
        <v>142</v>
      </c>
      <c r="G1623" t="s">
        <v>29</v>
      </c>
      <c r="H1623" t="s">
        <v>30</v>
      </c>
      <c r="I1623" s="1">
        <v>44943</v>
      </c>
      <c r="J1623" s="1">
        <v>45358</v>
      </c>
      <c r="K1623" s="11">
        <f>+Excel_519CONDOR[[#This Row],[Fx.r]]</f>
        <v>45358</v>
      </c>
      <c r="L1623" s="1">
        <v>45166</v>
      </c>
      <c r="M1623" s="1"/>
      <c r="N1623" s="1">
        <v>45561</v>
      </c>
      <c r="O1623" s="1">
        <v>45583</v>
      </c>
      <c r="P1623" s="1" t="s">
        <v>24</v>
      </c>
      <c r="Q1623" t="s">
        <v>24</v>
      </c>
      <c r="R1623" t="s">
        <v>24</v>
      </c>
      <c r="S1623" t="s">
        <v>3691</v>
      </c>
      <c r="T1623" s="5">
        <v>480.08400184071064</v>
      </c>
      <c r="U1623" s="5">
        <v>0</v>
      </c>
      <c r="V1623" s="5">
        <v>43.957598895931255</v>
      </c>
      <c r="W1623" s="5">
        <v>524.04160073664184</v>
      </c>
      <c r="X1623" s="6">
        <f>+Excel_519CONDOR[[#This Row],[Ptos.Total]]-Excel_519CONDOR[[#This Row],[Ptos.PO]]</f>
        <v>-208.19331226335805</v>
      </c>
      <c r="Y1623" s="6">
        <v>732.23491299999989</v>
      </c>
      <c r="Z1623" s="6">
        <v>732.23491299999989</v>
      </c>
      <c r="AA1623" s="5">
        <f>+Excel_519CONDOR[[#This Row],[Ptos.Total]]-Excel_519CONDOR[[#This Row],[Ptos.Nilo]]</f>
        <v>-208.19331226335805</v>
      </c>
      <c r="AB1623"/>
      <c r="AC1623"/>
      <c r="AD1623"/>
      <c r="AE1623"/>
      <c r="AF1623"/>
      <c r="AG1623"/>
      <c r="AH1623"/>
      <c r="AI1623"/>
    </row>
    <row r="1624" spans="1:35" x14ac:dyDescent="0.25">
      <c r="A1624" t="s">
        <v>391</v>
      </c>
      <c r="B1624" t="s">
        <v>18</v>
      </c>
      <c r="C1624" t="s">
        <v>1371</v>
      </c>
      <c r="D1624" t="s">
        <v>1820</v>
      </c>
      <c r="E1624">
        <v>2042246</v>
      </c>
      <c r="F1624" t="s">
        <v>121</v>
      </c>
      <c r="G1624" t="s">
        <v>22</v>
      </c>
      <c r="H1624" t="s">
        <v>23</v>
      </c>
      <c r="I1624" s="1">
        <v>45082</v>
      </c>
      <c r="J1624" s="1">
        <v>45126</v>
      </c>
      <c r="K1624" s="11">
        <f>+Excel_519CONDOR[[#This Row],[Fx.r]]</f>
        <v>45126</v>
      </c>
      <c r="L1624" s="1">
        <v>45166</v>
      </c>
      <c r="M1624" s="1"/>
      <c r="N1624" s="1">
        <v>45496</v>
      </c>
      <c r="O1624" s="1">
        <v>45516</v>
      </c>
      <c r="P1624" s="1" t="s">
        <v>24</v>
      </c>
      <c r="Q1624" t="s">
        <v>24</v>
      </c>
      <c r="R1624" t="s">
        <v>24</v>
      </c>
      <c r="S1624" t="s">
        <v>3693</v>
      </c>
      <c r="T1624" s="5">
        <v>278.58000619709492</v>
      </c>
      <c r="U1624" s="5">
        <v>0</v>
      </c>
      <c r="V1624" s="5">
        <v>29.340899393538393</v>
      </c>
      <c r="W1624" s="5">
        <v>307.92090559063331</v>
      </c>
      <c r="X1624" s="6">
        <f>+Excel_519CONDOR[[#This Row],[Ptos.Total]]-Excel_519CONDOR[[#This Row],[Ptos.PO]]</f>
        <v>-23.426418409366647</v>
      </c>
      <c r="Y1624" s="6">
        <v>331.34732399999996</v>
      </c>
      <c r="Z1624" s="6">
        <v>331.34732400000001</v>
      </c>
      <c r="AA1624" s="5">
        <f>+Excel_519CONDOR[[#This Row],[Ptos.Total]]-Excel_519CONDOR[[#This Row],[Ptos.Nilo]]</f>
        <v>-23.426418409366704</v>
      </c>
      <c r="AB1624"/>
      <c r="AC1624"/>
      <c r="AD1624"/>
      <c r="AE1624"/>
      <c r="AF1624"/>
      <c r="AG1624"/>
      <c r="AH1624"/>
      <c r="AI1624"/>
    </row>
    <row r="1625" spans="1:35" x14ac:dyDescent="0.25">
      <c r="A1625" t="s">
        <v>391</v>
      </c>
      <c r="B1625" t="s">
        <v>436</v>
      </c>
      <c r="C1625" t="s">
        <v>392</v>
      </c>
      <c r="D1625" t="s">
        <v>1821</v>
      </c>
      <c r="E1625">
        <v>8535095</v>
      </c>
      <c r="F1625" t="s">
        <v>369</v>
      </c>
      <c r="G1625" t="s">
        <v>29</v>
      </c>
      <c r="H1625" t="s">
        <v>30</v>
      </c>
      <c r="I1625" s="1"/>
      <c r="J1625" s="1">
        <v>45169</v>
      </c>
      <c r="K1625" s="11">
        <f>+Excel_519CONDOR[[#This Row],[Fx.r]]</f>
        <v>45169</v>
      </c>
      <c r="L1625" s="1">
        <v>45198</v>
      </c>
      <c r="M1625" s="1"/>
      <c r="N1625" s="1">
        <v>45198</v>
      </c>
      <c r="O1625" s="1">
        <v>45216</v>
      </c>
      <c r="P1625" s="1" t="s">
        <v>24</v>
      </c>
      <c r="Q1625" t="s">
        <v>25</v>
      </c>
      <c r="R1625" t="s">
        <v>24</v>
      </c>
      <c r="S1625" t="s">
        <v>3635</v>
      </c>
      <c r="T1625" s="5">
        <v>9.5785000920295715</v>
      </c>
      <c r="U1625" s="5">
        <v>0</v>
      </c>
      <c r="V1625" s="5">
        <v>6</v>
      </c>
      <c r="W1625" s="5">
        <v>15.578500092029572</v>
      </c>
      <c r="X1625" s="6">
        <f>+Excel_519CONDOR[[#This Row],[Ptos.Total]]-Excel_519CONDOR[[#This Row],[Ptos.PO]]</f>
        <v>0.72954809202956916</v>
      </c>
      <c r="Y1625" s="6">
        <v>14.848952000000002</v>
      </c>
      <c r="Z1625" s="6">
        <v>14.848952000000002</v>
      </c>
      <c r="AA1625" s="5">
        <f>+Excel_519CONDOR[[#This Row],[Ptos.Total]]-Excel_519CONDOR[[#This Row],[Ptos.Nilo]]</f>
        <v>0.72954809202956916</v>
      </c>
      <c r="AB1625"/>
      <c r="AC1625"/>
      <c r="AD1625"/>
      <c r="AE1625"/>
      <c r="AF1625"/>
      <c r="AG1625"/>
      <c r="AH1625"/>
      <c r="AI1625"/>
    </row>
    <row r="1626" spans="1:35" x14ac:dyDescent="0.25">
      <c r="A1626" t="s">
        <v>391</v>
      </c>
      <c r="B1626" t="s">
        <v>18</v>
      </c>
      <c r="C1626" t="s">
        <v>1371</v>
      </c>
      <c r="D1626" t="s">
        <v>1822</v>
      </c>
      <c r="E1626">
        <v>8391080</v>
      </c>
      <c r="F1626" t="s">
        <v>352</v>
      </c>
      <c r="G1626" t="s">
        <v>46</v>
      </c>
      <c r="H1626" t="s">
        <v>47</v>
      </c>
      <c r="I1626" s="1">
        <v>44858</v>
      </c>
      <c r="J1626" s="1">
        <v>45167</v>
      </c>
      <c r="K1626" s="11">
        <f>+Excel_519CONDOR[[#This Row],[Fx.r]]</f>
        <v>45167</v>
      </c>
      <c r="L1626" s="1">
        <v>45939</v>
      </c>
      <c r="M1626" s="1"/>
      <c r="O1626" s="1"/>
      <c r="P1626" s="1" t="s">
        <v>24</v>
      </c>
      <c r="Q1626" t="s">
        <v>24</v>
      </c>
      <c r="R1626" t="s">
        <v>24</v>
      </c>
      <c r="S1626" t="s">
        <v>3692</v>
      </c>
      <c r="T1626" s="5">
        <v>2615.969044273138</v>
      </c>
      <c r="U1626" s="5">
        <v>0</v>
      </c>
      <c r="V1626" s="5">
        <v>222.06300369965061</v>
      </c>
      <c r="W1626" s="5">
        <v>2838.0320479727889</v>
      </c>
      <c r="X1626" s="6">
        <f>+Excel_519CONDOR[[#This Row],[Ptos.Total]]-Excel_519CONDOR[[#This Row],[Ptos.PO]]</f>
        <v>1876.9594219727887</v>
      </c>
      <c r="Y1626" s="6">
        <v>961.07262600000013</v>
      </c>
      <c r="Z1626" s="6">
        <v>810.68709000000013</v>
      </c>
      <c r="AA1626" s="5">
        <f>+Excel_519CONDOR[[#This Row],[Ptos.Total]]-Excel_519CONDOR[[#This Row],[Ptos.Nilo]]</f>
        <v>2027.3449579727887</v>
      </c>
      <c r="AB1626"/>
      <c r="AC1626"/>
      <c r="AD1626"/>
      <c r="AE1626"/>
      <c r="AF1626"/>
      <c r="AG1626"/>
      <c r="AH1626"/>
      <c r="AI1626"/>
    </row>
    <row r="1627" spans="1:35" x14ac:dyDescent="0.25">
      <c r="A1627" t="s">
        <v>391</v>
      </c>
      <c r="B1627" t="s">
        <v>18</v>
      </c>
      <c r="C1627" t="s">
        <v>1371</v>
      </c>
      <c r="D1627" t="s">
        <v>1823</v>
      </c>
      <c r="E1627">
        <v>2106927</v>
      </c>
      <c r="F1627" t="s">
        <v>142</v>
      </c>
      <c r="G1627" t="s">
        <v>29</v>
      </c>
      <c r="H1627" t="s">
        <v>30</v>
      </c>
      <c r="I1627" s="1">
        <v>45229</v>
      </c>
      <c r="J1627" s="1">
        <v>45241</v>
      </c>
      <c r="K1627" s="11">
        <f>+Excel_519CONDOR[[#This Row],[Fx.r]]</f>
        <v>45241</v>
      </c>
      <c r="L1627" s="1">
        <v>45180</v>
      </c>
      <c r="M1627" s="1"/>
      <c r="N1627" s="1">
        <v>45418</v>
      </c>
      <c r="O1627" s="1">
        <v>45434</v>
      </c>
      <c r="P1627" s="1" t="s">
        <v>24</v>
      </c>
      <c r="Q1627" t="s">
        <v>24</v>
      </c>
      <c r="R1627" t="s">
        <v>24</v>
      </c>
      <c r="S1627" t="s">
        <v>3687</v>
      </c>
      <c r="T1627" s="5">
        <v>119.78900067365169</v>
      </c>
      <c r="U1627" s="5">
        <v>0</v>
      </c>
      <c r="V1627" s="5">
        <v>18.288600217358763</v>
      </c>
      <c r="W1627" s="5">
        <v>138.07760089101043</v>
      </c>
      <c r="X1627" s="6">
        <f>+Excel_519CONDOR[[#This Row],[Ptos.Total]]-Excel_519CONDOR[[#This Row],[Ptos.PO]]</f>
        <v>-27.037896108989543</v>
      </c>
      <c r="Y1627" s="6">
        <v>165.11549699999998</v>
      </c>
      <c r="Z1627" s="6">
        <v>165.11549700000003</v>
      </c>
      <c r="AA1627" s="5">
        <f>+Excel_519CONDOR[[#This Row],[Ptos.Total]]-Excel_519CONDOR[[#This Row],[Ptos.Nilo]]</f>
        <v>-27.037896108989599</v>
      </c>
      <c r="AB1627"/>
      <c r="AC1627"/>
      <c r="AD1627"/>
      <c r="AE1627"/>
      <c r="AF1627"/>
      <c r="AG1627"/>
      <c r="AH1627"/>
      <c r="AI1627"/>
    </row>
    <row r="1628" spans="1:35" x14ac:dyDescent="0.25">
      <c r="A1628" t="s">
        <v>391</v>
      </c>
      <c r="B1628" t="s">
        <v>18</v>
      </c>
      <c r="C1628" t="s">
        <v>1371</v>
      </c>
      <c r="D1628" t="s">
        <v>1824</v>
      </c>
      <c r="E1628">
        <v>2055101</v>
      </c>
      <c r="F1628" t="s">
        <v>32</v>
      </c>
      <c r="G1628" t="s">
        <v>29</v>
      </c>
      <c r="H1628" t="s">
        <v>30</v>
      </c>
      <c r="I1628" s="1">
        <v>44943</v>
      </c>
      <c r="J1628" s="1">
        <v>45188</v>
      </c>
      <c r="K1628" s="11">
        <f>+Excel_519CONDOR[[#This Row],[Fx.r]]</f>
        <v>45188</v>
      </c>
      <c r="L1628" s="1">
        <v>45191</v>
      </c>
      <c r="M1628" s="1"/>
      <c r="N1628" s="1">
        <v>45629</v>
      </c>
      <c r="O1628" s="1">
        <v>45664</v>
      </c>
      <c r="P1628" s="1" t="s">
        <v>24</v>
      </c>
      <c r="Q1628" t="s">
        <v>24</v>
      </c>
      <c r="R1628" t="s">
        <v>24</v>
      </c>
      <c r="S1628" t="s">
        <v>3691</v>
      </c>
      <c r="T1628" s="5">
        <v>234.25040165021122</v>
      </c>
      <c r="U1628" s="5">
        <v>0</v>
      </c>
      <c r="V1628" s="5">
        <v>30.758699881761515</v>
      </c>
      <c r="W1628" s="5">
        <v>265.00910153197276</v>
      </c>
      <c r="X1628" s="6">
        <f>+Excel_519CONDOR[[#This Row],[Ptos.Total]]-Excel_519CONDOR[[#This Row],[Ptos.PO]]</f>
        <v>-57.039391468027247</v>
      </c>
      <c r="Y1628" s="6">
        <v>322.04849300000001</v>
      </c>
      <c r="Z1628" s="6">
        <v>322.04849300000001</v>
      </c>
      <c r="AA1628" s="5">
        <f>+Excel_519CONDOR[[#This Row],[Ptos.Total]]-Excel_519CONDOR[[#This Row],[Ptos.Nilo]]</f>
        <v>-57.039391468027247</v>
      </c>
      <c r="AB1628"/>
      <c r="AC1628"/>
      <c r="AD1628"/>
      <c r="AE1628"/>
      <c r="AF1628"/>
      <c r="AG1628"/>
      <c r="AH1628"/>
      <c r="AI1628"/>
    </row>
    <row r="1629" spans="1:35" x14ac:dyDescent="0.25">
      <c r="A1629" t="s">
        <v>391</v>
      </c>
      <c r="B1629" t="s">
        <v>18</v>
      </c>
      <c r="C1629" t="s">
        <v>1371</v>
      </c>
      <c r="D1629" t="s">
        <v>1825</v>
      </c>
      <c r="E1629">
        <v>2040403</v>
      </c>
      <c r="F1629" t="s">
        <v>142</v>
      </c>
      <c r="G1629" t="s">
        <v>29</v>
      </c>
      <c r="H1629" t="s">
        <v>30</v>
      </c>
      <c r="I1629" s="1">
        <v>45302</v>
      </c>
      <c r="J1629" s="1">
        <v>45401</v>
      </c>
      <c r="K1629" s="11">
        <f>+Excel_519CONDOR[[#This Row],[Fx.r]]</f>
        <v>45401</v>
      </c>
      <c r="L1629" s="1">
        <v>45169</v>
      </c>
      <c r="M1629" s="1"/>
      <c r="N1629" s="1">
        <v>45434</v>
      </c>
      <c r="O1629" s="1">
        <v>45455</v>
      </c>
      <c r="P1629" s="1" t="s">
        <v>24</v>
      </c>
      <c r="Q1629" t="s">
        <v>24</v>
      </c>
      <c r="R1629" t="s">
        <v>24</v>
      </c>
      <c r="S1629" t="s">
        <v>3691</v>
      </c>
      <c r="T1629" s="5">
        <v>164.96600032442808</v>
      </c>
      <c r="U1629" s="5">
        <v>20.049999415874481</v>
      </c>
      <c r="V1629" s="5">
        <v>21.426699741332982</v>
      </c>
      <c r="W1629" s="5">
        <v>206.44269948163554</v>
      </c>
      <c r="X1629" s="6">
        <f>+Excel_519CONDOR[[#This Row],[Ptos.Total]]-Excel_519CONDOR[[#This Row],[Ptos.PO]]</f>
        <v>-14.195214518364452</v>
      </c>
      <c r="Y1629" s="6">
        <v>220.63791399999999</v>
      </c>
      <c r="Z1629" s="6">
        <v>220.63791399999997</v>
      </c>
      <c r="AA1629" s="5">
        <f>+Excel_519CONDOR[[#This Row],[Ptos.Total]]-Excel_519CONDOR[[#This Row],[Ptos.Nilo]]</f>
        <v>-14.195214518364423</v>
      </c>
      <c r="AB1629"/>
      <c r="AC1629"/>
      <c r="AD1629"/>
      <c r="AE1629"/>
      <c r="AF1629"/>
      <c r="AG1629"/>
      <c r="AH1629"/>
      <c r="AI1629"/>
    </row>
    <row r="1630" spans="1:35" x14ac:dyDescent="0.25">
      <c r="A1630" t="s">
        <v>391</v>
      </c>
      <c r="B1630" t="s">
        <v>18</v>
      </c>
      <c r="C1630" t="s">
        <v>1371</v>
      </c>
      <c r="D1630" t="s">
        <v>1826</v>
      </c>
      <c r="E1630">
        <v>2035367</v>
      </c>
      <c r="F1630" t="s">
        <v>135</v>
      </c>
      <c r="G1630" t="s">
        <v>36</v>
      </c>
      <c r="H1630" t="s">
        <v>344</v>
      </c>
      <c r="I1630" s="1">
        <v>44837</v>
      </c>
      <c r="J1630" s="1">
        <v>44998</v>
      </c>
      <c r="K1630" s="11">
        <f>+Excel_519CONDOR[[#This Row],[Fx.r]]</f>
        <v>44998</v>
      </c>
      <c r="L1630" s="1">
        <v>45964</v>
      </c>
      <c r="M1630" s="1">
        <v>45344</v>
      </c>
      <c r="O1630" s="1"/>
      <c r="P1630" s="1" t="s">
        <v>24</v>
      </c>
      <c r="Q1630" t="s">
        <v>24</v>
      </c>
      <c r="R1630" t="s">
        <v>24</v>
      </c>
      <c r="S1630" t="s">
        <v>3691</v>
      </c>
      <c r="T1630" s="5">
        <v>93.790001038461924</v>
      </c>
      <c r="U1630" s="5">
        <v>4.5699998736381531</v>
      </c>
      <c r="V1630" s="5">
        <v>16.358700281857693</v>
      </c>
      <c r="W1630" s="5">
        <v>114.71870119395777</v>
      </c>
      <c r="X1630" s="6">
        <f>+Excel_519CONDOR[[#This Row],[Ptos.Total]]-Excel_519CONDOR[[#This Row],[Ptos.PO]]</f>
        <v>-2.8030968060422481</v>
      </c>
      <c r="Y1630" s="6">
        <v>117.52179800000002</v>
      </c>
      <c r="Z1630" s="6">
        <v>117.52179799999999</v>
      </c>
      <c r="AA1630" s="5">
        <f>+Excel_519CONDOR[[#This Row],[Ptos.Total]]-Excel_519CONDOR[[#This Row],[Ptos.Nilo]]</f>
        <v>-2.8030968060422197</v>
      </c>
      <c r="AB1630"/>
      <c r="AC1630"/>
      <c r="AD1630"/>
      <c r="AE1630"/>
      <c r="AF1630"/>
      <c r="AG1630"/>
      <c r="AH1630"/>
      <c r="AI1630"/>
    </row>
    <row r="1631" spans="1:35" x14ac:dyDescent="0.25">
      <c r="A1631" t="s">
        <v>391</v>
      </c>
      <c r="B1631" t="s">
        <v>18</v>
      </c>
      <c r="C1631" t="s">
        <v>1371</v>
      </c>
      <c r="D1631" t="s">
        <v>1827</v>
      </c>
      <c r="E1631">
        <v>2074320</v>
      </c>
      <c r="F1631" t="s">
        <v>41</v>
      </c>
      <c r="G1631" t="s">
        <v>36</v>
      </c>
      <c r="H1631" t="s">
        <v>42</v>
      </c>
      <c r="I1631" s="1">
        <v>45140</v>
      </c>
      <c r="J1631" s="1">
        <v>45169</v>
      </c>
      <c r="K1631" s="11">
        <f>+Excel_519CONDOR[[#This Row],[Fx.r]]</f>
        <v>45169</v>
      </c>
      <c r="M1631" s="1">
        <v>45217</v>
      </c>
      <c r="O1631" s="1"/>
      <c r="P1631" s="1" t="s">
        <v>24</v>
      </c>
      <c r="Q1631" t="s">
        <v>24</v>
      </c>
      <c r="R1631" t="s">
        <v>25</v>
      </c>
      <c r="S1631" t="s">
        <v>25</v>
      </c>
      <c r="T1631" s="5">
        <v>0</v>
      </c>
      <c r="U1631" s="5">
        <v>0</v>
      </c>
      <c r="V1631" s="5">
        <v>0</v>
      </c>
      <c r="W1631" s="5">
        <v>0</v>
      </c>
      <c r="X1631" s="6">
        <f>+Excel_519CONDOR[[#This Row],[Ptos.Total]]-Excel_519CONDOR[[#This Row],[Ptos.PO]]</f>
        <v>0</v>
      </c>
      <c r="Y1631" s="6">
        <v>0</v>
      </c>
      <c r="Z1631" s="6">
        <v>0</v>
      </c>
      <c r="AA1631" s="5">
        <f>+Excel_519CONDOR[[#This Row],[Ptos.Total]]-Excel_519CONDOR[[#This Row],[Ptos.Nilo]]</f>
        <v>0</v>
      </c>
      <c r="AB1631"/>
      <c r="AC1631"/>
      <c r="AD1631"/>
      <c r="AE1631"/>
      <c r="AF1631"/>
      <c r="AG1631"/>
      <c r="AH1631"/>
      <c r="AI1631"/>
    </row>
    <row r="1632" spans="1:35" x14ac:dyDescent="0.25">
      <c r="A1632" t="s">
        <v>391</v>
      </c>
      <c r="B1632" t="s">
        <v>436</v>
      </c>
      <c r="C1632" t="s">
        <v>392</v>
      </c>
      <c r="D1632" t="s">
        <v>1828</v>
      </c>
      <c r="E1632">
        <v>8536540</v>
      </c>
      <c r="F1632" t="s">
        <v>1287</v>
      </c>
      <c r="G1632" t="s">
        <v>70</v>
      </c>
      <c r="H1632" t="s">
        <v>71</v>
      </c>
      <c r="I1632" s="1">
        <v>45247</v>
      </c>
      <c r="J1632" s="1">
        <v>45169</v>
      </c>
      <c r="K1632" s="11">
        <f>+Excel_519CONDOR[[#This Row],[Fx.r]]</f>
        <v>45169</v>
      </c>
      <c r="M1632" s="1"/>
      <c r="N1632" s="1">
        <v>45300</v>
      </c>
      <c r="O1632" s="1">
        <v>45301</v>
      </c>
      <c r="P1632" s="1" t="s">
        <v>24</v>
      </c>
      <c r="Q1632" t="s">
        <v>25</v>
      </c>
      <c r="R1632" t="s">
        <v>24</v>
      </c>
      <c r="S1632" t="s">
        <v>25</v>
      </c>
      <c r="T1632" s="5">
        <v>0</v>
      </c>
      <c r="U1632" s="5">
        <v>0</v>
      </c>
      <c r="V1632" s="5">
        <v>0</v>
      </c>
      <c r="W1632" s="5">
        <v>0</v>
      </c>
      <c r="X1632" s="6">
        <f>+Excel_519CONDOR[[#This Row],[Ptos.Total]]-Excel_519CONDOR[[#This Row],[Ptos.PO]]</f>
        <v>-3.5999999999999996</v>
      </c>
      <c r="Y1632" s="6">
        <v>3.5999999999999996</v>
      </c>
      <c r="Z1632" s="6">
        <v>3.5999999999999996</v>
      </c>
      <c r="AA1632" s="5">
        <f>+Excel_519CONDOR[[#This Row],[Ptos.Total]]-Excel_519CONDOR[[#This Row],[Ptos.Nilo]]</f>
        <v>-3.5999999999999996</v>
      </c>
      <c r="AB1632"/>
      <c r="AC1632"/>
      <c r="AD1632"/>
      <c r="AE1632"/>
      <c r="AF1632"/>
      <c r="AG1632"/>
      <c r="AH1632"/>
      <c r="AI1632"/>
    </row>
    <row r="1633" spans="1:35" x14ac:dyDescent="0.25">
      <c r="A1633" t="s">
        <v>391</v>
      </c>
      <c r="B1633" t="s">
        <v>79</v>
      </c>
      <c r="C1633" t="s">
        <v>392</v>
      </c>
      <c r="D1633" t="s">
        <v>1829</v>
      </c>
      <c r="E1633">
        <v>8536839</v>
      </c>
      <c r="F1633" t="s">
        <v>1830</v>
      </c>
      <c r="G1633" t="s">
        <v>36</v>
      </c>
      <c r="H1633" t="s">
        <v>37</v>
      </c>
      <c r="I1633" s="1">
        <v>45215</v>
      </c>
      <c r="J1633" s="1"/>
      <c r="K1633" s="11">
        <f>+Excel_519CONDOR[[#This Row],[Fx.r]]</f>
        <v>0</v>
      </c>
      <c r="L1633" s="1">
        <v>45226</v>
      </c>
      <c r="M1633" s="1">
        <v>45216</v>
      </c>
      <c r="O1633" s="1"/>
      <c r="P1633" s="1" t="s">
        <v>24</v>
      </c>
      <c r="Q1633" t="s">
        <v>24</v>
      </c>
      <c r="R1633" t="s">
        <v>25</v>
      </c>
      <c r="S1633" t="s">
        <v>25</v>
      </c>
      <c r="T1633" s="5">
        <v>0</v>
      </c>
      <c r="U1633" s="5">
        <v>0</v>
      </c>
      <c r="V1633" s="5">
        <v>0</v>
      </c>
      <c r="W1633" s="5">
        <v>0</v>
      </c>
      <c r="X1633" s="6">
        <f>+Excel_519CONDOR[[#This Row],[Ptos.Total]]-Excel_519CONDOR[[#This Row],[Ptos.PO]]</f>
        <v>-300.87067400000001</v>
      </c>
      <c r="Y1633" s="6">
        <v>300.87067400000001</v>
      </c>
      <c r="Z1633" s="6">
        <v>0</v>
      </c>
      <c r="AA1633" s="5">
        <f>+Excel_519CONDOR[[#This Row],[Ptos.Total]]-Excel_519CONDOR[[#This Row],[Ptos.Nilo]]</f>
        <v>0</v>
      </c>
      <c r="AB1633"/>
      <c r="AC1633"/>
      <c r="AD1633"/>
      <c r="AE1633"/>
      <c r="AF1633"/>
      <c r="AG1633"/>
      <c r="AH1633"/>
      <c r="AI1633"/>
    </row>
    <row r="1634" spans="1:35" x14ac:dyDescent="0.25">
      <c r="A1634" t="s">
        <v>391</v>
      </c>
      <c r="B1634" t="s">
        <v>18</v>
      </c>
      <c r="C1634" t="s">
        <v>1371</v>
      </c>
      <c r="D1634" t="s">
        <v>1831</v>
      </c>
      <c r="E1634">
        <v>2106928</v>
      </c>
      <c r="F1634" t="s">
        <v>32</v>
      </c>
      <c r="G1634" t="s">
        <v>29</v>
      </c>
      <c r="H1634" t="s">
        <v>30</v>
      </c>
      <c r="I1634" s="1">
        <v>45128</v>
      </c>
      <c r="J1634" s="1">
        <v>45170</v>
      </c>
      <c r="K1634" s="11">
        <f>+Excel_519CONDOR[[#This Row],[Fx.r]]</f>
        <v>45170</v>
      </c>
      <c r="L1634" s="1">
        <v>45191</v>
      </c>
      <c r="M1634" s="1"/>
      <c r="N1634" s="1">
        <v>45630</v>
      </c>
      <c r="O1634" s="1">
        <v>45664</v>
      </c>
      <c r="P1634" s="1" t="s">
        <v>24</v>
      </c>
      <c r="Q1634" t="s">
        <v>24</v>
      </c>
      <c r="R1634" t="s">
        <v>24</v>
      </c>
      <c r="S1634" t="s">
        <v>3687</v>
      </c>
      <c r="T1634" s="5">
        <v>59.880000978708267</v>
      </c>
      <c r="U1634" s="5">
        <v>0</v>
      </c>
      <c r="V1634" s="5">
        <v>14.067600098082423</v>
      </c>
      <c r="W1634" s="5">
        <v>73.94760107679069</v>
      </c>
      <c r="X1634" s="6">
        <f>+Excel_519CONDOR[[#This Row],[Ptos.Total]]-Excel_519CONDOR[[#This Row],[Ptos.PO]]</f>
        <v>-24.923842903209305</v>
      </c>
      <c r="Y1634" s="6">
        <v>98.871443979999995</v>
      </c>
      <c r="Z1634" s="6">
        <v>98.871464000000017</v>
      </c>
      <c r="AA1634" s="5">
        <f>+Excel_519CONDOR[[#This Row],[Ptos.Total]]-Excel_519CONDOR[[#This Row],[Ptos.Nilo]]</f>
        <v>-24.923862923209327</v>
      </c>
      <c r="AB1634"/>
      <c r="AC1634"/>
      <c r="AD1634"/>
      <c r="AE1634"/>
      <c r="AF1634"/>
      <c r="AG1634"/>
      <c r="AH1634"/>
      <c r="AI1634"/>
    </row>
    <row r="1635" spans="1:35" x14ac:dyDescent="0.25">
      <c r="A1635" t="s">
        <v>391</v>
      </c>
      <c r="B1635" t="s">
        <v>18</v>
      </c>
      <c r="C1635" t="s">
        <v>1371</v>
      </c>
      <c r="D1635" t="s">
        <v>1832</v>
      </c>
      <c r="E1635">
        <v>2106487</v>
      </c>
      <c r="F1635" t="s">
        <v>121</v>
      </c>
      <c r="G1635" t="s">
        <v>22</v>
      </c>
      <c r="H1635" t="s">
        <v>23</v>
      </c>
      <c r="I1635" s="1">
        <v>45128</v>
      </c>
      <c r="J1635" s="1">
        <v>45170</v>
      </c>
      <c r="K1635" s="11">
        <f>+Excel_519CONDOR[[#This Row],[Fx.r]]</f>
        <v>45170</v>
      </c>
      <c r="L1635" s="1">
        <v>45184</v>
      </c>
      <c r="M1635" s="1"/>
      <c r="N1635" s="1">
        <v>45418</v>
      </c>
      <c r="O1635" s="1">
        <v>45419</v>
      </c>
      <c r="P1635" s="1" t="s">
        <v>24</v>
      </c>
      <c r="Q1635" t="s">
        <v>24</v>
      </c>
      <c r="R1635" t="s">
        <v>24</v>
      </c>
      <c r="S1635" t="s">
        <v>3687</v>
      </c>
      <c r="T1635" s="5">
        <v>38.54000036418438</v>
      </c>
      <c r="U1635" s="5">
        <v>0</v>
      </c>
      <c r="V1635" s="5">
        <v>12.581500163342803</v>
      </c>
      <c r="W1635" s="5">
        <v>51.121500527527182</v>
      </c>
      <c r="X1635" s="6">
        <f>+Excel_519CONDOR[[#This Row],[Ptos.Total]]-Excel_519CONDOR[[#This Row],[Ptos.PO]]</f>
        <v>-21.048644472472809</v>
      </c>
      <c r="Y1635" s="6">
        <v>72.170144999999991</v>
      </c>
      <c r="Z1635" s="6">
        <v>72.170145000000005</v>
      </c>
      <c r="AA1635" s="5">
        <f>+Excel_519CONDOR[[#This Row],[Ptos.Total]]-Excel_519CONDOR[[#This Row],[Ptos.Nilo]]</f>
        <v>-21.048644472472823</v>
      </c>
      <c r="AB1635"/>
      <c r="AC1635"/>
      <c r="AD1635"/>
      <c r="AE1635"/>
      <c r="AF1635"/>
      <c r="AG1635"/>
      <c r="AH1635"/>
      <c r="AI1635"/>
    </row>
    <row r="1636" spans="1:35" x14ac:dyDescent="0.25">
      <c r="A1636" t="s">
        <v>391</v>
      </c>
      <c r="B1636" t="s">
        <v>18</v>
      </c>
      <c r="C1636" t="s">
        <v>1371</v>
      </c>
      <c r="D1636" t="s">
        <v>1833</v>
      </c>
      <c r="E1636">
        <v>2107166</v>
      </c>
      <c r="F1636" t="s">
        <v>52</v>
      </c>
      <c r="G1636" t="s">
        <v>36</v>
      </c>
      <c r="H1636" t="s">
        <v>42</v>
      </c>
      <c r="I1636" s="1">
        <v>45128</v>
      </c>
      <c r="J1636" s="1">
        <v>45170</v>
      </c>
      <c r="K1636" s="11">
        <f>+Excel_519CONDOR[[#This Row],[Fx.r]]</f>
        <v>45170</v>
      </c>
      <c r="M1636" s="1">
        <v>45198</v>
      </c>
      <c r="O1636" s="1"/>
      <c r="P1636" s="1" t="s">
        <v>24</v>
      </c>
      <c r="Q1636" t="s">
        <v>24</v>
      </c>
      <c r="R1636" t="s">
        <v>25</v>
      </c>
      <c r="S1636" t="s">
        <v>25</v>
      </c>
      <c r="T1636" s="5">
        <v>0</v>
      </c>
      <c r="U1636" s="5">
        <v>0</v>
      </c>
      <c r="V1636" s="5">
        <v>0</v>
      </c>
      <c r="W1636" s="5">
        <v>0</v>
      </c>
      <c r="X1636" s="6">
        <f>+Excel_519CONDOR[[#This Row],[Ptos.Total]]-Excel_519CONDOR[[#This Row],[Ptos.PO]]</f>
        <v>-4.242</v>
      </c>
      <c r="Y1636" s="6">
        <v>4.242</v>
      </c>
      <c r="Z1636" s="6">
        <v>4.242</v>
      </c>
      <c r="AA1636" s="5">
        <f>+Excel_519CONDOR[[#This Row],[Ptos.Total]]-Excel_519CONDOR[[#This Row],[Ptos.Nilo]]</f>
        <v>-4.242</v>
      </c>
      <c r="AB1636"/>
      <c r="AC1636"/>
      <c r="AD1636"/>
      <c r="AE1636"/>
      <c r="AF1636"/>
      <c r="AG1636"/>
      <c r="AH1636"/>
      <c r="AI1636"/>
    </row>
    <row r="1637" spans="1:35" x14ac:dyDescent="0.25">
      <c r="A1637" t="s">
        <v>391</v>
      </c>
      <c r="B1637" t="s">
        <v>79</v>
      </c>
      <c r="C1637" t="s">
        <v>392</v>
      </c>
      <c r="D1637" t="s">
        <v>1834</v>
      </c>
      <c r="E1637">
        <v>2116509</v>
      </c>
      <c r="F1637" t="s">
        <v>1835</v>
      </c>
      <c r="G1637" t="s">
        <v>70</v>
      </c>
      <c r="H1637" t="s">
        <v>70</v>
      </c>
      <c r="I1637" s="1">
        <v>45170</v>
      </c>
      <c r="J1637" s="1">
        <v>45203</v>
      </c>
      <c r="K1637" s="11">
        <f>+Excel_519CONDOR[[#This Row],[Fx.r]]</f>
        <v>45203</v>
      </c>
      <c r="L1637" s="1">
        <v>45208</v>
      </c>
      <c r="M1637" s="1"/>
      <c r="O1637" s="1"/>
      <c r="P1637" s="1" t="s">
        <v>24</v>
      </c>
      <c r="Q1637" t="s">
        <v>24</v>
      </c>
      <c r="R1637" t="s">
        <v>25</v>
      </c>
      <c r="S1637" t="s">
        <v>25</v>
      </c>
      <c r="T1637" s="5">
        <v>92.85000055283308</v>
      </c>
      <c r="U1637" s="5">
        <v>0</v>
      </c>
      <c r="V1637" s="5">
        <v>16.413300195188071</v>
      </c>
      <c r="W1637" s="5">
        <v>109.26330074802115</v>
      </c>
      <c r="X1637" s="6">
        <f>+Excel_519CONDOR[[#This Row],[Ptos.Total]]-Excel_519CONDOR[[#This Row],[Ptos.PO]]</f>
        <v>109.26330074802115</v>
      </c>
      <c r="Y1637" s="6">
        <v>0</v>
      </c>
      <c r="Z1637" s="6">
        <v>0</v>
      </c>
      <c r="AA1637" s="5">
        <f>+Excel_519CONDOR[[#This Row],[Ptos.Total]]-Excel_519CONDOR[[#This Row],[Ptos.Nilo]]</f>
        <v>109.26330074802115</v>
      </c>
      <c r="AB1637"/>
      <c r="AC1637"/>
      <c r="AD1637"/>
      <c r="AE1637"/>
      <c r="AF1637"/>
      <c r="AG1637"/>
      <c r="AH1637"/>
      <c r="AI1637"/>
    </row>
    <row r="1638" spans="1:35" x14ac:dyDescent="0.25">
      <c r="A1638" t="s">
        <v>391</v>
      </c>
      <c r="B1638" t="s">
        <v>18</v>
      </c>
      <c r="C1638" t="s">
        <v>1371</v>
      </c>
      <c r="D1638" t="s">
        <v>1836</v>
      </c>
      <c r="E1638">
        <v>2106605</v>
      </c>
      <c r="F1638" t="s">
        <v>32</v>
      </c>
      <c r="G1638" t="s">
        <v>29</v>
      </c>
      <c r="H1638" t="s">
        <v>30</v>
      </c>
      <c r="I1638" s="1">
        <v>45165</v>
      </c>
      <c r="J1638" s="1">
        <v>45172</v>
      </c>
      <c r="K1638" s="11">
        <f>+Excel_519CONDOR[[#This Row],[Fx.r]]</f>
        <v>45172</v>
      </c>
      <c r="L1638" s="1">
        <v>45205</v>
      </c>
      <c r="M1638" s="1"/>
      <c r="N1638" s="1">
        <v>45720</v>
      </c>
      <c r="O1638" s="1">
        <v>45737</v>
      </c>
      <c r="P1638" s="1" t="s">
        <v>24</v>
      </c>
      <c r="Q1638" t="s">
        <v>24</v>
      </c>
      <c r="R1638" t="s">
        <v>24</v>
      </c>
      <c r="S1638" t="s">
        <v>3687</v>
      </c>
      <c r="T1638" s="5">
        <v>258.79999957792461</v>
      </c>
      <c r="U1638" s="5">
        <v>0</v>
      </c>
      <c r="V1638" s="5">
        <v>29.537599218243372</v>
      </c>
      <c r="W1638" s="5">
        <v>288.33759879616798</v>
      </c>
      <c r="X1638" s="6">
        <f>+Excel_519CONDOR[[#This Row],[Ptos.Total]]-Excel_519CONDOR[[#This Row],[Ptos.PO]]</f>
        <v>68.714662796167943</v>
      </c>
      <c r="Y1638" s="6">
        <v>219.62293600000004</v>
      </c>
      <c r="Z1638" s="6">
        <v>219.62293600000001</v>
      </c>
      <c r="AA1638" s="5">
        <f>+Excel_519CONDOR[[#This Row],[Ptos.Total]]-Excel_519CONDOR[[#This Row],[Ptos.Nilo]]</f>
        <v>68.714662796167971</v>
      </c>
      <c r="AB1638"/>
      <c r="AC1638"/>
      <c r="AD1638"/>
      <c r="AE1638"/>
      <c r="AF1638"/>
      <c r="AG1638"/>
      <c r="AH1638"/>
      <c r="AI1638"/>
    </row>
    <row r="1639" spans="1:35" x14ac:dyDescent="0.25">
      <c r="A1639" t="s">
        <v>391</v>
      </c>
      <c r="B1639" t="s">
        <v>79</v>
      </c>
      <c r="C1639" t="s">
        <v>392</v>
      </c>
      <c r="D1639" t="s">
        <v>1837</v>
      </c>
      <c r="E1639">
        <v>2105053</v>
      </c>
      <c r="F1639" t="s">
        <v>119</v>
      </c>
      <c r="G1639" t="s">
        <v>22</v>
      </c>
      <c r="H1639" t="s">
        <v>23</v>
      </c>
      <c r="I1639" s="1">
        <v>45173</v>
      </c>
      <c r="J1639" s="1">
        <v>45181</v>
      </c>
      <c r="K1639" s="11">
        <f>+Excel_519CONDOR[[#This Row],[Fx.r]]</f>
        <v>45181</v>
      </c>
      <c r="L1639" s="1">
        <v>45203</v>
      </c>
      <c r="M1639" s="1"/>
      <c r="N1639" s="1">
        <v>45219</v>
      </c>
      <c r="O1639" s="1">
        <v>45232</v>
      </c>
      <c r="P1639" s="1" t="s">
        <v>24</v>
      </c>
      <c r="Q1639" t="s">
        <v>24</v>
      </c>
      <c r="R1639" t="s">
        <v>24</v>
      </c>
      <c r="S1639" t="s">
        <v>3641</v>
      </c>
      <c r="T1639" s="5">
        <v>47.670000478625298</v>
      </c>
      <c r="U1639" s="5">
        <v>0</v>
      </c>
      <c r="V1639" s="5">
        <v>13.194700032144041</v>
      </c>
      <c r="W1639" s="5">
        <v>60.864700510769339</v>
      </c>
      <c r="X1639" s="6">
        <f>+Excel_519CONDOR[[#This Row],[Ptos.Total]]-Excel_519CONDOR[[#This Row],[Ptos.PO]]</f>
        <v>4.234750510769338</v>
      </c>
      <c r="Y1639" s="6">
        <v>56.629950000000001</v>
      </c>
      <c r="Z1639" s="6">
        <v>56.629950000000015</v>
      </c>
      <c r="AA1639" s="5">
        <f>+Excel_519CONDOR[[#This Row],[Ptos.Total]]-Excel_519CONDOR[[#This Row],[Ptos.Nilo]]</f>
        <v>4.2347505107693237</v>
      </c>
      <c r="AB1639"/>
      <c r="AC1639"/>
      <c r="AD1639"/>
      <c r="AE1639"/>
      <c r="AF1639"/>
      <c r="AG1639"/>
      <c r="AH1639"/>
      <c r="AI1639"/>
    </row>
    <row r="1640" spans="1:35" x14ac:dyDescent="0.25">
      <c r="A1640" t="s">
        <v>391</v>
      </c>
      <c r="B1640" t="s">
        <v>18</v>
      </c>
      <c r="C1640" t="s">
        <v>1371</v>
      </c>
      <c r="D1640" t="s">
        <v>1838</v>
      </c>
      <c r="E1640">
        <v>1997992</v>
      </c>
      <c r="F1640" t="s">
        <v>267</v>
      </c>
      <c r="G1640" t="s">
        <v>36</v>
      </c>
      <c r="H1640" t="s">
        <v>42</v>
      </c>
      <c r="I1640" s="1">
        <v>44699</v>
      </c>
      <c r="J1640" s="1">
        <v>44707</v>
      </c>
      <c r="K1640" s="11">
        <f>+Excel_519CONDOR[[#This Row],[Fx.r]]</f>
        <v>44707</v>
      </c>
      <c r="L1640" s="1">
        <v>45939</v>
      </c>
      <c r="M1640" s="1">
        <v>45978</v>
      </c>
      <c r="O1640" s="1"/>
      <c r="P1640" s="1" t="s">
        <v>24</v>
      </c>
      <c r="Q1640" t="s">
        <v>24</v>
      </c>
      <c r="R1640" t="s">
        <v>24</v>
      </c>
      <c r="S1640" t="s">
        <v>3688</v>
      </c>
      <c r="T1640" s="5">
        <v>267.36999917030334</v>
      </c>
      <c r="U1640" s="5">
        <v>39.399998843669891</v>
      </c>
      <c r="V1640" s="5">
        <v>35.041999956920733</v>
      </c>
      <c r="W1640" s="5">
        <v>341.81199797089397</v>
      </c>
      <c r="X1640" s="6">
        <f>+Excel_519CONDOR[[#This Row],[Ptos.Total]]-Excel_519CONDOR[[#This Row],[Ptos.PO]]</f>
        <v>267.34609197089395</v>
      </c>
      <c r="Y1640" s="6">
        <v>74.465906000000004</v>
      </c>
      <c r="Z1640" s="6">
        <v>11.513999999999999</v>
      </c>
      <c r="AA1640" s="5">
        <f>+Excel_519CONDOR[[#This Row],[Ptos.Total]]-Excel_519CONDOR[[#This Row],[Ptos.Nilo]]</f>
        <v>330.29799797089396</v>
      </c>
      <c r="AB1640"/>
      <c r="AC1640"/>
      <c r="AD1640"/>
      <c r="AE1640"/>
      <c r="AF1640"/>
      <c r="AG1640"/>
      <c r="AH1640"/>
      <c r="AI1640"/>
    </row>
    <row r="1641" spans="1:35" x14ac:dyDescent="0.25">
      <c r="A1641" t="s">
        <v>391</v>
      </c>
      <c r="B1641" t="s">
        <v>18</v>
      </c>
      <c r="C1641" t="s">
        <v>1371</v>
      </c>
      <c r="D1641" t="s">
        <v>1839</v>
      </c>
      <c r="E1641">
        <v>1997984</v>
      </c>
      <c r="F1641" t="s">
        <v>1798</v>
      </c>
      <c r="G1641" t="s">
        <v>36</v>
      </c>
      <c r="H1641" t="s">
        <v>42</v>
      </c>
      <c r="I1641" s="1">
        <v>44699</v>
      </c>
      <c r="J1641" s="1">
        <v>44722</v>
      </c>
      <c r="K1641" s="11">
        <f>+Excel_519CONDOR[[#This Row],[Fx.r]]</f>
        <v>44722</v>
      </c>
      <c r="L1641" s="1">
        <v>45939</v>
      </c>
      <c r="M1641" s="1">
        <v>45978</v>
      </c>
      <c r="O1641" s="1"/>
      <c r="P1641" s="1" t="s">
        <v>24</v>
      </c>
      <c r="Q1641" t="s">
        <v>24</v>
      </c>
      <c r="R1641" t="s">
        <v>24</v>
      </c>
      <c r="S1641" t="s">
        <v>3688</v>
      </c>
      <c r="T1641" s="5">
        <v>162.81000038981438</v>
      </c>
      <c r="U1641" s="5">
        <v>16.179999530315399</v>
      </c>
      <c r="V1641" s="5">
        <v>22.03919972764254</v>
      </c>
      <c r="W1641" s="5">
        <v>201.02919964777232</v>
      </c>
      <c r="X1641" s="6">
        <f>+Excel_519CONDOR[[#This Row],[Ptos.Total]]-Excel_519CONDOR[[#This Row],[Ptos.PO]]</f>
        <v>122.64409564777232</v>
      </c>
      <c r="Y1641" s="6">
        <v>78.385103999999998</v>
      </c>
      <c r="Z1641" s="6">
        <v>12.12</v>
      </c>
      <c r="AA1641" s="5">
        <f>+Excel_519CONDOR[[#This Row],[Ptos.Total]]-Excel_519CONDOR[[#This Row],[Ptos.Nilo]]</f>
        <v>188.90919964777231</v>
      </c>
      <c r="AB1641"/>
      <c r="AC1641"/>
      <c r="AD1641"/>
      <c r="AE1641"/>
      <c r="AF1641"/>
      <c r="AG1641"/>
      <c r="AH1641"/>
      <c r="AI1641"/>
    </row>
    <row r="1642" spans="1:35" x14ac:dyDescent="0.25">
      <c r="A1642" t="s">
        <v>391</v>
      </c>
      <c r="B1642" t="s">
        <v>18</v>
      </c>
      <c r="C1642" t="s">
        <v>1371</v>
      </c>
      <c r="D1642" t="s">
        <v>1840</v>
      </c>
      <c r="E1642">
        <v>2014937</v>
      </c>
      <c r="F1642" t="s">
        <v>52</v>
      </c>
      <c r="G1642" t="s">
        <v>36</v>
      </c>
      <c r="H1642" t="s">
        <v>42</v>
      </c>
      <c r="I1642" s="1">
        <v>44771</v>
      </c>
      <c r="J1642" s="1">
        <v>45173</v>
      </c>
      <c r="K1642" s="11">
        <f>+Excel_519CONDOR[[#This Row],[Fx.r]]</f>
        <v>45173</v>
      </c>
      <c r="M1642" s="1">
        <v>45197</v>
      </c>
      <c r="O1642" s="1"/>
      <c r="P1642" s="1" t="s">
        <v>24</v>
      </c>
      <c r="Q1642" t="s">
        <v>24</v>
      </c>
      <c r="R1642" t="s">
        <v>24</v>
      </c>
      <c r="S1642" t="s">
        <v>25</v>
      </c>
      <c r="T1642" s="5">
        <v>0</v>
      </c>
      <c r="U1642" s="5">
        <v>0</v>
      </c>
      <c r="V1642" s="5">
        <v>0</v>
      </c>
      <c r="W1642" s="5">
        <v>0</v>
      </c>
      <c r="X1642" s="6">
        <f>+Excel_519CONDOR[[#This Row],[Ptos.Total]]-Excel_519CONDOR[[#This Row],[Ptos.PO]]</f>
        <v>0</v>
      </c>
      <c r="Y1642" s="6">
        <v>0</v>
      </c>
      <c r="Z1642" s="6">
        <v>0</v>
      </c>
      <c r="AA1642" s="5">
        <f>+Excel_519CONDOR[[#This Row],[Ptos.Total]]-Excel_519CONDOR[[#This Row],[Ptos.Nilo]]</f>
        <v>0</v>
      </c>
      <c r="AB1642"/>
      <c r="AC1642"/>
      <c r="AD1642"/>
      <c r="AE1642"/>
      <c r="AF1642"/>
      <c r="AG1642"/>
      <c r="AH1642"/>
      <c r="AI1642"/>
    </row>
    <row r="1643" spans="1:35" x14ac:dyDescent="0.25">
      <c r="A1643" t="s">
        <v>391</v>
      </c>
      <c r="B1643" t="s">
        <v>18</v>
      </c>
      <c r="C1643" t="s">
        <v>1371</v>
      </c>
      <c r="D1643" t="s">
        <v>1841</v>
      </c>
      <c r="E1643">
        <v>2014962</v>
      </c>
      <c r="F1643" t="s">
        <v>1798</v>
      </c>
      <c r="G1643" t="s">
        <v>36</v>
      </c>
      <c r="H1643" t="s">
        <v>42</v>
      </c>
      <c r="I1643" s="1">
        <v>44774</v>
      </c>
      <c r="J1643" s="1">
        <v>45173</v>
      </c>
      <c r="K1643" s="11">
        <f>+Excel_519CONDOR[[#This Row],[Fx.r]]</f>
        <v>45173</v>
      </c>
      <c r="L1643" s="1">
        <v>45964</v>
      </c>
      <c r="M1643" s="1">
        <v>45926</v>
      </c>
      <c r="O1643" s="1"/>
      <c r="P1643" s="1" t="s">
        <v>24</v>
      </c>
      <c r="Q1643" t="s">
        <v>24</v>
      </c>
      <c r="R1643" t="s">
        <v>24</v>
      </c>
      <c r="S1643" t="s">
        <v>25</v>
      </c>
      <c r="T1643" s="5">
        <v>20040.419999999998</v>
      </c>
      <c r="U1643" s="5">
        <v>1615.6</v>
      </c>
      <c r="V1643" s="5">
        <v>2821.4996999999998</v>
      </c>
      <c r="W1643" s="5">
        <v>24477.519699999997</v>
      </c>
      <c r="X1643" s="6">
        <f>+Excel_519CONDOR[[#This Row],[Ptos.Total]]-Excel_519CONDOR[[#This Row],[Ptos.PO]]</f>
        <v>24474.489699999998</v>
      </c>
      <c r="Y1643" s="6">
        <v>3.03</v>
      </c>
      <c r="Z1643" s="6">
        <v>3.03</v>
      </c>
      <c r="AA1643" s="5">
        <f>+Excel_519CONDOR[[#This Row],[Ptos.Total]]-Excel_519CONDOR[[#This Row],[Ptos.Nilo]]</f>
        <v>24474.489699999998</v>
      </c>
      <c r="AB1643"/>
      <c r="AC1643"/>
      <c r="AD1643"/>
      <c r="AE1643"/>
      <c r="AF1643"/>
      <c r="AG1643"/>
      <c r="AH1643"/>
      <c r="AI1643"/>
    </row>
    <row r="1644" spans="1:35" x14ac:dyDescent="0.25">
      <c r="A1644" t="s">
        <v>391</v>
      </c>
      <c r="B1644" t="s">
        <v>18</v>
      </c>
      <c r="C1644" t="s">
        <v>1371</v>
      </c>
      <c r="D1644" t="s">
        <v>1842</v>
      </c>
      <c r="E1644">
        <v>2106486</v>
      </c>
      <c r="F1644" t="s">
        <v>121</v>
      </c>
      <c r="G1644" t="s">
        <v>22</v>
      </c>
      <c r="H1644" t="s">
        <v>23</v>
      </c>
      <c r="I1644" s="1">
        <v>45128</v>
      </c>
      <c r="J1644" s="1">
        <v>45173</v>
      </c>
      <c r="K1644" s="11">
        <f>+Excel_519CONDOR[[#This Row],[Fx.r]]</f>
        <v>45173</v>
      </c>
      <c r="L1644" s="1">
        <v>45184</v>
      </c>
      <c r="M1644" s="1"/>
      <c r="N1644" s="1">
        <v>45418</v>
      </c>
      <c r="O1644" s="1">
        <v>45420</v>
      </c>
      <c r="P1644" s="1" t="s">
        <v>24</v>
      </c>
      <c r="Q1644" t="s">
        <v>24</v>
      </c>
      <c r="R1644" t="s">
        <v>24</v>
      </c>
      <c r="S1644" t="s">
        <v>3687</v>
      </c>
      <c r="T1644" s="5">
        <v>7.390000119805336</v>
      </c>
      <c r="U1644" s="5">
        <v>0</v>
      </c>
      <c r="V1644" s="5">
        <v>10.338000166758896</v>
      </c>
      <c r="W1644" s="5">
        <v>17.728000286564232</v>
      </c>
      <c r="X1644" s="6">
        <f>+Excel_519CONDOR[[#This Row],[Ptos.Total]]-Excel_519CONDOR[[#This Row],[Ptos.PO]]</f>
        <v>-14.207606713435769</v>
      </c>
      <c r="Y1644" s="6">
        <v>31.935607000000001</v>
      </c>
      <c r="Z1644" s="6">
        <v>31.935607000000001</v>
      </c>
      <c r="AA1644" s="5">
        <f>+Excel_519CONDOR[[#This Row],[Ptos.Total]]-Excel_519CONDOR[[#This Row],[Ptos.Nilo]]</f>
        <v>-14.207606713435769</v>
      </c>
      <c r="AB1644"/>
      <c r="AC1644"/>
      <c r="AD1644"/>
      <c r="AE1644"/>
      <c r="AF1644"/>
      <c r="AG1644"/>
      <c r="AH1644"/>
      <c r="AI1644"/>
    </row>
    <row r="1645" spans="1:35" x14ac:dyDescent="0.25">
      <c r="A1645" t="s">
        <v>391</v>
      </c>
      <c r="B1645" t="s">
        <v>18</v>
      </c>
      <c r="C1645" t="s">
        <v>1371</v>
      </c>
      <c r="D1645" t="s">
        <v>1843</v>
      </c>
      <c r="E1645">
        <v>2063894</v>
      </c>
      <c r="F1645" t="s">
        <v>121</v>
      </c>
      <c r="G1645" t="s">
        <v>22</v>
      </c>
      <c r="H1645" t="s">
        <v>23</v>
      </c>
      <c r="I1645" s="1">
        <v>44944</v>
      </c>
      <c r="J1645" s="1">
        <v>45040</v>
      </c>
      <c r="K1645" s="11">
        <f>+Excel_519CONDOR[[#This Row],[Fx.r]]</f>
        <v>45040</v>
      </c>
      <c r="L1645" s="1">
        <v>45175</v>
      </c>
      <c r="M1645" s="1"/>
      <c r="N1645" s="1">
        <v>45614</v>
      </c>
      <c r="O1645" s="1">
        <v>45635</v>
      </c>
      <c r="P1645" s="1" t="s">
        <v>24</v>
      </c>
      <c r="Q1645" t="s">
        <v>24</v>
      </c>
      <c r="R1645" t="s">
        <v>24</v>
      </c>
      <c r="S1645" t="s">
        <v>3694</v>
      </c>
      <c r="T1645" s="5">
        <v>310.79460035492627</v>
      </c>
      <c r="U1645" s="5">
        <v>0</v>
      </c>
      <c r="V1645" s="5">
        <v>31.740499254453937</v>
      </c>
      <c r="W1645" s="5">
        <v>342.53509960938021</v>
      </c>
      <c r="X1645" s="6">
        <f>+Excel_519CONDOR[[#This Row],[Ptos.Total]]-Excel_519CONDOR[[#This Row],[Ptos.PO]]</f>
        <v>-33.589426390619792</v>
      </c>
      <c r="Y1645" s="6">
        <v>376.124526</v>
      </c>
      <c r="Z1645" s="6">
        <v>376.124526</v>
      </c>
      <c r="AA1645" s="5">
        <f>+Excel_519CONDOR[[#This Row],[Ptos.Total]]-Excel_519CONDOR[[#This Row],[Ptos.Nilo]]</f>
        <v>-33.589426390619792</v>
      </c>
      <c r="AB1645"/>
      <c r="AC1645"/>
      <c r="AD1645"/>
      <c r="AE1645"/>
      <c r="AF1645"/>
      <c r="AG1645"/>
      <c r="AH1645"/>
      <c r="AI1645"/>
    </row>
    <row r="1646" spans="1:35" x14ac:dyDescent="0.25">
      <c r="A1646" t="s">
        <v>391</v>
      </c>
      <c r="B1646" t="s">
        <v>79</v>
      </c>
      <c r="C1646" t="s">
        <v>1235</v>
      </c>
      <c r="D1646" t="s">
        <v>1844</v>
      </c>
      <c r="E1646">
        <v>2111942</v>
      </c>
      <c r="F1646" t="s">
        <v>739</v>
      </c>
      <c r="G1646" t="s">
        <v>70</v>
      </c>
      <c r="H1646" t="s">
        <v>71</v>
      </c>
      <c r="I1646" s="1">
        <v>45174</v>
      </c>
      <c r="J1646" s="1">
        <v>45198</v>
      </c>
      <c r="K1646" s="11">
        <f>+Excel_519CONDOR[[#This Row],[Fx.r]]</f>
        <v>45198</v>
      </c>
      <c r="L1646" s="1">
        <v>45205</v>
      </c>
      <c r="M1646" s="1"/>
      <c r="N1646" s="1">
        <v>45391</v>
      </c>
      <c r="O1646" s="1">
        <v>45391</v>
      </c>
      <c r="P1646" s="1" t="s">
        <v>24</v>
      </c>
      <c r="Q1646" t="s">
        <v>25</v>
      </c>
      <c r="R1646" t="s">
        <v>24</v>
      </c>
      <c r="S1646" t="s">
        <v>3679</v>
      </c>
      <c r="T1646" s="5">
        <v>15.99000009894371</v>
      </c>
      <c r="U1646" s="5">
        <v>0</v>
      </c>
      <c r="V1646" s="5">
        <v>1.122100022984295</v>
      </c>
      <c r="W1646" s="5">
        <v>17.112100121928005</v>
      </c>
      <c r="X1646" s="6">
        <f>+Excel_519CONDOR[[#This Row],[Ptos.Total]]-Excel_519CONDOR[[#This Row],[Ptos.PO]]</f>
        <v>10.486938121928006</v>
      </c>
      <c r="Y1646" s="6">
        <v>6.6251619999999996</v>
      </c>
      <c r="Z1646" s="6">
        <v>6.6251619999999996</v>
      </c>
      <c r="AA1646" s="5">
        <f>+Excel_519CONDOR[[#This Row],[Ptos.Total]]-Excel_519CONDOR[[#This Row],[Ptos.Nilo]]</f>
        <v>10.486938121928006</v>
      </c>
      <c r="AB1646"/>
      <c r="AC1646"/>
      <c r="AD1646"/>
      <c r="AE1646"/>
      <c r="AF1646"/>
      <c r="AG1646"/>
      <c r="AH1646"/>
      <c r="AI1646"/>
    </row>
    <row r="1647" spans="1:35" x14ac:dyDescent="0.25">
      <c r="A1647" t="s">
        <v>391</v>
      </c>
      <c r="B1647" t="s">
        <v>79</v>
      </c>
      <c r="C1647" t="s">
        <v>1235</v>
      </c>
      <c r="D1647" t="s">
        <v>1845</v>
      </c>
      <c r="E1647">
        <v>2111943</v>
      </c>
      <c r="F1647" t="s">
        <v>142</v>
      </c>
      <c r="G1647" t="s">
        <v>29</v>
      </c>
      <c r="H1647" t="s">
        <v>30</v>
      </c>
      <c r="I1647" s="1">
        <v>45174</v>
      </c>
      <c r="J1647" s="1">
        <v>45194</v>
      </c>
      <c r="K1647" s="11">
        <f>+Excel_519CONDOR[[#This Row],[Fx.r]]</f>
        <v>45194</v>
      </c>
      <c r="L1647" s="1">
        <v>45222</v>
      </c>
      <c r="M1647" s="1"/>
      <c r="N1647" s="1">
        <v>45260</v>
      </c>
      <c r="O1647" s="1">
        <v>45282</v>
      </c>
      <c r="P1647" s="1" t="s">
        <v>24</v>
      </c>
      <c r="Q1647" t="s">
        <v>25</v>
      </c>
      <c r="R1647" t="s">
        <v>24</v>
      </c>
      <c r="S1647" t="s">
        <v>3680</v>
      </c>
      <c r="T1647" s="5">
        <v>59.639999695122242</v>
      </c>
      <c r="U1647" s="5">
        <v>0</v>
      </c>
      <c r="V1647" s="5">
        <v>13.935300143764167</v>
      </c>
      <c r="W1647" s="5">
        <v>73.575299838886409</v>
      </c>
      <c r="X1647" s="6">
        <f>+Excel_519CONDOR[[#This Row],[Ptos.Total]]-Excel_519CONDOR[[#This Row],[Ptos.PO]]</f>
        <v>15.006598838886404</v>
      </c>
      <c r="Y1647" s="6">
        <v>58.568701000000004</v>
      </c>
      <c r="Z1647" s="6">
        <v>58.568701000000004</v>
      </c>
      <c r="AA1647" s="5">
        <f>+Excel_519CONDOR[[#This Row],[Ptos.Total]]-Excel_519CONDOR[[#This Row],[Ptos.Nilo]]</f>
        <v>15.006598838886404</v>
      </c>
      <c r="AB1647"/>
      <c r="AC1647"/>
      <c r="AD1647"/>
      <c r="AE1647"/>
      <c r="AF1647"/>
      <c r="AG1647"/>
      <c r="AH1647"/>
      <c r="AI1647"/>
    </row>
    <row r="1648" spans="1:35" x14ac:dyDescent="0.25">
      <c r="A1648" t="s">
        <v>391</v>
      </c>
      <c r="B1648" t="s">
        <v>79</v>
      </c>
      <c r="C1648" t="s">
        <v>1235</v>
      </c>
      <c r="D1648" t="s">
        <v>1846</v>
      </c>
      <c r="E1648">
        <v>2111945</v>
      </c>
      <c r="F1648" t="s">
        <v>142</v>
      </c>
      <c r="G1648" t="s">
        <v>29</v>
      </c>
      <c r="H1648" t="s">
        <v>30</v>
      </c>
      <c r="I1648" s="1">
        <v>45174</v>
      </c>
      <c r="J1648" s="1">
        <v>45190</v>
      </c>
      <c r="K1648" s="11">
        <f>+Excel_519CONDOR[[#This Row],[Fx.r]]</f>
        <v>45190</v>
      </c>
      <c r="L1648" s="1">
        <v>45222</v>
      </c>
      <c r="M1648" s="1"/>
      <c r="N1648" s="1">
        <v>45257</v>
      </c>
      <c r="O1648" s="1">
        <v>45278</v>
      </c>
      <c r="P1648" s="1" t="s">
        <v>24</v>
      </c>
      <c r="Q1648" t="s">
        <v>25</v>
      </c>
      <c r="R1648" t="s">
        <v>24</v>
      </c>
      <c r="S1648" t="s">
        <v>3680</v>
      </c>
      <c r="T1648" s="5">
        <v>158.23000126332045</v>
      </c>
      <c r="U1648" s="5">
        <v>0</v>
      </c>
      <c r="V1648" s="5">
        <v>21.045899578946091</v>
      </c>
      <c r="W1648" s="5">
        <v>179.27590084226654</v>
      </c>
      <c r="X1648" s="6">
        <f>+Excel_519CONDOR[[#This Row],[Ptos.Total]]-Excel_519CONDOR[[#This Row],[Ptos.PO]]</f>
        <v>1.5637408422664976</v>
      </c>
      <c r="Y1648" s="6">
        <v>177.71216000000004</v>
      </c>
      <c r="Z1648" s="6">
        <v>177.71216000000004</v>
      </c>
      <c r="AA1648" s="5">
        <f>+Excel_519CONDOR[[#This Row],[Ptos.Total]]-Excel_519CONDOR[[#This Row],[Ptos.Nilo]]</f>
        <v>1.5637408422664976</v>
      </c>
      <c r="AB1648"/>
      <c r="AC1648"/>
      <c r="AD1648"/>
      <c r="AE1648"/>
      <c r="AF1648"/>
      <c r="AG1648"/>
      <c r="AH1648"/>
      <c r="AI1648"/>
    </row>
    <row r="1649" spans="1:35" x14ac:dyDescent="0.25">
      <c r="A1649" t="s">
        <v>391</v>
      </c>
      <c r="B1649" t="s">
        <v>79</v>
      </c>
      <c r="C1649" t="s">
        <v>1235</v>
      </c>
      <c r="D1649" t="s">
        <v>1847</v>
      </c>
      <c r="E1649">
        <v>2111946</v>
      </c>
      <c r="F1649" t="s">
        <v>142</v>
      </c>
      <c r="G1649" t="s">
        <v>29</v>
      </c>
      <c r="H1649" t="s">
        <v>30</v>
      </c>
      <c r="I1649" s="1">
        <v>45174</v>
      </c>
      <c r="J1649" s="1">
        <v>45190</v>
      </c>
      <c r="K1649" s="11">
        <f>+Excel_519CONDOR[[#This Row],[Fx.r]]</f>
        <v>45190</v>
      </c>
      <c r="L1649" s="1">
        <v>45222</v>
      </c>
      <c r="M1649" s="1"/>
      <c r="N1649" s="1">
        <v>45274</v>
      </c>
      <c r="O1649" s="1">
        <v>45295</v>
      </c>
      <c r="P1649" s="1" t="s">
        <v>24</v>
      </c>
      <c r="Q1649" t="s">
        <v>25</v>
      </c>
      <c r="R1649" t="s">
        <v>24</v>
      </c>
      <c r="S1649" t="s">
        <v>3680</v>
      </c>
      <c r="T1649" s="5">
        <v>111.21000029891729</v>
      </c>
      <c r="U1649" s="5">
        <v>0</v>
      </c>
      <c r="V1649" s="5">
        <v>17.647399975343049</v>
      </c>
      <c r="W1649" s="5">
        <v>128.85740027426033</v>
      </c>
      <c r="X1649" s="6">
        <f>+Excel_519CONDOR[[#This Row],[Ptos.Total]]-Excel_519CONDOR[[#This Row],[Ptos.PO]]</f>
        <v>-168.82834772573966</v>
      </c>
      <c r="Y1649" s="6">
        <v>297.68574799999999</v>
      </c>
      <c r="Z1649" s="6">
        <v>297.68574800000005</v>
      </c>
      <c r="AA1649" s="5">
        <f>+Excel_519CONDOR[[#This Row],[Ptos.Total]]-Excel_519CONDOR[[#This Row],[Ptos.Nilo]]</f>
        <v>-168.82834772573972</v>
      </c>
      <c r="AB1649"/>
      <c r="AC1649"/>
      <c r="AD1649"/>
      <c r="AE1649"/>
      <c r="AF1649"/>
      <c r="AG1649"/>
      <c r="AH1649"/>
      <c r="AI1649"/>
    </row>
    <row r="1650" spans="1:35" x14ac:dyDescent="0.25">
      <c r="A1650" t="s">
        <v>391</v>
      </c>
      <c r="B1650" t="s">
        <v>79</v>
      </c>
      <c r="C1650" t="s">
        <v>1235</v>
      </c>
      <c r="D1650" t="s">
        <v>1848</v>
      </c>
      <c r="E1650">
        <v>2117364</v>
      </c>
      <c r="F1650" t="s">
        <v>121</v>
      </c>
      <c r="G1650" t="s">
        <v>22</v>
      </c>
      <c r="H1650" t="s">
        <v>23</v>
      </c>
      <c r="I1650" s="1">
        <v>45174</v>
      </c>
      <c r="J1650" s="1">
        <v>45190</v>
      </c>
      <c r="K1650" s="11">
        <f>+Excel_519CONDOR[[#This Row],[Fx.r]]</f>
        <v>45190</v>
      </c>
      <c r="L1650" s="1">
        <v>45190</v>
      </c>
      <c r="M1650" s="1"/>
      <c r="N1650" s="1">
        <v>45322</v>
      </c>
      <c r="O1650" s="1">
        <v>45341</v>
      </c>
      <c r="P1650" s="1" t="s">
        <v>24</v>
      </c>
      <c r="Q1650" t="s">
        <v>24</v>
      </c>
      <c r="R1650" t="s">
        <v>24</v>
      </c>
      <c r="S1650" t="s">
        <v>3650</v>
      </c>
      <c r="T1650" s="5">
        <v>69.929999526590109</v>
      </c>
      <c r="U1650" s="5">
        <v>0</v>
      </c>
      <c r="V1650" s="5">
        <v>15.040300126516073</v>
      </c>
      <c r="W1650" s="5">
        <v>84.970299653106181</v>
      </c>
      <c r="X1650" s="6">
        <f>+Excel_519CONDOR[[#This Row],[Ptos.Total]]-Excel_519CONDOR[[#This Row],[Ptos.PO]]</f>
        <v>-44.777725346893831</v>
      </c>
      <c r="Y1650" s="6">
        <v>129.74802500000001</v>
      </c>
      <c r="Z1650" s="6">
        <v>129.74802499999998</v>
      </c>
      <c r="AA1650" s="5">
        <f>+Excel_519CONDOR[[#This Row],[Ptos.Total]]-Excel_519CONDOR[[#This Row],[Ptos.Nilo]]</f>
        <v>-44.777725346893803</v>
      </c>
      <c r="AB1650"/>
      <c r="AC1650"/>
      <c r="AD1650"/>
      <c r="AE1650"/>
      <c r="AF1650"/>
      <c r="AG1650"/>
      <c r="AH1650"/>
      <c r="AI1650"/>
    </row>
    <row r="1651" spans="1:35" x14ac:dyDescent="0.25">
      <c r="A1651" t="s">
        <v>391</v>
      </c>
      <c r="B1651" t="s">
        <v>79</v>
      </c>
      <c r="C1651" t="s">
        <v>392</v>
      </c>
      <c r="D1651" t="s">
        <v>1849</v>
      </c>
      <c r="E1651">
        <v>2014747</v>
      </c>
      <c r="F1651" t="s">
        <v>737</v>
      </c>
      <c r="G1651" t="s">
        <v>29</v>
      </c>
      <c r="H1651" t="s">
        <v>30</v>
      </c>
      <c r="I1651" s="1">
        <v>44769</v>
      </c>
      <c r="J1651" s="1">
        <v>45327</v>
      </c>
      <c r="K1651" s="11">
        <f>+Excel_519CONDOR[[#This Row],[Fx.r]]</f>
        <v>45327</v>
      </c>
      <c r="L1651" s="1">
        <v>45225</v>
      </c>
      <c r="M1651" s="1"/>
      <c r="N1651" s="1">
        <v>45338</v>
      </c>
      <c r="O1651" s="1">
        <v>45343</v>
      </c>
      <c r="P1651" s="1" t="s">
        <v>24</v>
      </c>
      <c r="Q1651" t="s">
        <v>24</v>
      </c>
      <c r="R1651" t="s">
        <v>25</v>
      </c>
      <c r="S1651" t="s">
        <v>3641</v>
      </c>
      <c r="T1651" s="5">
        <v>61.630000367760658</v>
      </c>
      <c r="U1651" s="5">
        <v>27.089999198913574</v>
      </c>
      <c r="V1651" s="5">
        <v>14.162800138679145</v>
      </c>
      <c r="W1651" s="5">
        <v>102.88279970535338</v>
      </c>
      <c r="X1651" s="6">
        <f>+Excel_519CONDOR[[#This Row],[Ptos.Total]]-Excel_519CONDOR[[#This Row],[Ptos.PO]]</f>
        <v>15.089291705353375</v>
      </c>
      <c r="Y1651" s="6">
        <v>87.793508000000003</v>
      </c>
      <c r="Z1651" s="6">
        <v>87.793508000000003</v>
      </c>
      <c r="AA1651" s="5">
        <f>+Excel_519CONDOR[[#This Row],[Ptos.Total]]-Excel_519CONDOR[[#This Row],[Ptos.Nilo]]</f>
        <v>15.089291705353375</v>
      </c>
      <c r="AB1651"/>
      <c r="AC1651"/>
      <c r="AD1651"/>
      <c r="AE1651"/>
      <c r="AF1651"/>
      <c r="AG1651"/>
      <c r="AH1651"/>
      <c r="AI1651"/>
    </row>
    <row r="1652" spans="1:35" x14ac:dyDescent="0.25">
      <c r="A1652" t="s">
        <v>391</v>
      </c>
      <c r="B1652" t="s">
        <v>79</v>
      </c>
      <c r="C1652" t="s">
        <v>392</v>
      </c>
      <c r="D1652" t="s">
        <v>1850</v>
      </c>
      <c r="E1652">
        <v>2015679</v>
      </c>
      <c r="F1652" t="s">
        <v>119</v>
      </c>
      <c r="G1652" t="s">
        <v>22</v>
      </c>
      <c r="H1652" t="s">
        <v>23</v>
      </c>
      <c r="I1652" s="1">
        <v>44775</v>
      </c>
      <c r="J1652" s="1">
        <v>45237</v>
      </c>
      <c r="K1652" s="11">
        <f>+Excel_519CONDOR[[#This Row],[Fx.r]]</f>
        <v>45237</v>
      </c>
      <c r="L1652" s="1">
        <v>45245</v>
      </c>
      <c r="M1652" s="1"/>
      <c r="N1652" s="1">
        <v>45470</v>
      </c>
      <c r="O1652" s="1">
        <v>45481</v>
      </c>
      <c r="P1652" s="1" t="s">
        <v>24</v>
      </c>
      <c r="Q1652" t="s">
        <v>24</v>
      </c>
      <c r="R1652" t="s">
        <v>25</v>
      </c>
      <c r="S1652" t="s">
        <v>3643</v>
      </c>
      <c r="T1652" s="5">
        <v>60.420000441372395</v>
      </c>
      <c r="U1652" s="5">
        <v>47.139998614788055</v>
      </c>
      <c r="V1652" s="5">
        <v>17.275700154549625</v>
      </c>
      <c r="W1652" s="5">
        <v>124.83569921071008</v>
      </c>
      <c r="X1652" s="6">
        <f>+Excel_519CONDOR[[#This Row],[Ptos.Total]]-Excel_519CONDOR[[#This Row],[Ptos.PO]]</f>
        <v>11.803050210710069</v>
      </c>
      <c r="Y1652" s="6">
        <v>113.03264900000001</v>
      </c>
      <c r="Z1652" s="6">
        <v>113.03264900000002</v>
      </c>
      <c r="AA1652" s="5">
        <f>+Excel_519CONDOR[[#This Row],[Ptos.Total]]-Excel_519CONDOR[[#This Row],[Ptos.Nilo]]</f>
        <v>11.803050210710055</v>
      </c>
      <c r="AB1652"/>
      <c r="AC1652"/>
      <c r="AD1652"/>
      <c r="AE1652"/>
      <c r="AF1652"/>
      <c r="AG1652"/>
      <c r="AH1652"/>
      <c r="AI1652"/>
    </row>
    <row r="1653" spans="1:35" x14ac:dyDescent="0.25">
      <c r="A1653" t="s">
        <v>391</v>
      </c>
      <c r="B1653" t="s">
        <v>79</v>
      </c>
      <c r="C1653" t="s">
        <v>392</v>
      </c>
      <c r="D1653" t="s">
        <v>1851</v>
      </c>
      <c r="E1653">
        <v>2015680</v>
      </c>
      <c r="F1653" t="s">
        <v>121</v>
      </c>
      <c r="G1653" t="s">
        <v>22</v>
      </c>
      <c r="H1653" t="s">
        <v>23</v>
      </c>
      <c r="I1653" s="1">
        <v>44777</v>
      </c>
      <c r="J1653" s="1">
        <v>45238</v>
      </c>
      <c r="K1653" s="11">
        <f>+Excel_519CONDOR[[#This Row],[Fx.r]]</f>
        <v>45238</v>
      </c>
      <c r="L1653" s="1">
        <v>45369</v>
      </c>
      <c r="M1653" s="1"/>
      <c r="N1653" s="1">
        <v>45470</v>
      </c>
      <c r="O1653" s="1">
        <v>45496</v>
      </c>
      <c r="P1653" s="1" t="s">
        <v>24</v>
      </c>
      <c r="Q1653" t="s">
        <v>24</v>
      </c>
      <c r="R1653" t="s">
        <v>25</v>
      </c>
      <c r="S1653" t="s">
        <v>3642</v>
      </c>
      <c r="T1653" s="5">
        <v>172.7400013320148</v>
      </c>
      <c r="U1653" s="5">
        <v>23.219999313354492</v>
      </c>
      <c r="V1653" s="5">
        <v>23.775199902462958</v>
      </c>
      <c r="W1653" s="5">
        <v>219.73520054783225</v>
      </c>
      <c r="X1653" s="6">
        <f>+Excel_519CONDOR[[#This Row],[Ptos.Total]]-Excel_519CONDOR[[#This Row],[Ptos.PO]]</f>
        <v>-310.96593745216774</v>
      </c>
      <c r="Y1653" s="6">
        <v>530.70113800000001</v>
      </c>
      <c r="Z1653" s="6">
        <v>530.70113800000001</v>
      </c>
      <c r="AA1653" s="5">
        <f>+Excel_519CONDOR[[#This Row],[Ptos.Total]]-Excel_519CONDOR[[#This Row],[Ptos.Nilo]]</f>
        <v>-310.96593745216774</v>
      </c>
      <c r="AB1653"/>
      <c r="AC1653"/>
      <c r="AD1653"/>
      <c r="AE1653"/>
      <c r="AF1653"/>
      <c r="AG1653"/>
      <c r="AH1653"/>
      <c r="AI1653"/>
    </row>
    <row r="1654" spans="1:35" x14ac:dyDescent="0.25">
      <c r="A1654" t="s">
        <v>391</v>
      </c>
      <c r="B1654" t="s">
        <v>79</v>
      </c>
      <c r="C1654" t="s">
        <v>392</v>
      </c>
      <c r="D1654" t="s">
        <v>1852</v>
      </c>
      <c r="E1654">
        <v>2015681</v>
      </c>
      <c r="F1654" t="s">
        <v>118</v>
      </c>
      <c r="G1654" t="s">
        <v>22</v>
      </c>
      <c r="H1654" t="s">
        <v>23</v>
      </c>
      <c r="I1654" s="1">
        <v>44775</v>
      </c>
      <c r="J1654" s="1">
        <v>45237</v>
      </c>
      <c r="K1654" s="11">
        <f>+Excel_519CONDOR[[#This Row],[Fx.r]]</f>
        <v>45237</v>
      </c>
      <c r="L1654" s="1">
        <v>45369</v>
      </c>
      <c r="M1654" s="1"/>
      <c r="N1654" s="1">
        <v>45470</v>
      </c>
      <c r="O1654" s="1">
        <v>45481</v>
      </c>
      <c r="P1654" s="1" t="s">
        <v>24</v>
      </c>
      <c r="Q1654" t="s">
        <v>24</v>
      </c>
      <c r="R1654" t="s">
        <v>25</v>
      </c>
      <c r="S1654" t="s">
        <v>3642</v>
      </c>
      <c r="T1654" s="5">
        <v>191.30999992415309</v>
      </c>
      <c r="U1654" s="5">
        <v>81.969997584819794</v>
      </c>
      <c r="V1654" s="5">
        <v>23.230600000084934</v>
      </c>
      <c r="W1654" s="5">
        <v>296.51059750905779</v>
      </c>
      <c r="X1654" s="6">
        <f>+Excel_519CONDOR[[#This Row],[Ptos.Total]]-Excel_519CONDOR[[#This Row],[Ptos.PO]]</f>
        <v>-163.89141549094222</v>
      </c>
      <c r="Y1654" s="6">
        <v>460.40201300000001</v>
      </c>
      <c r="Z1654" s="6">
        <v>460.40201300000001</v>
      </c>
      <c r="AA1654" s="5">
        <f>+Excel_519CONDOR[[#This Row],[Ptos.Total]]-Excel_519CONDOR[[#This Row],[Ptos.Nilo]]</f>
        <v>-163.89141549094222</v>
      </c>
      <c r="AB1654"/>
      <c r="AC1654"/>
      <c r="AD1654"/>
      <c r="AE1654"/>
      <c r="AF1654"/>
      <c r="AG1654"/>
      <c r="AH1654"/>
      <c r="AI1654"/>
    </row>
    <row r="1655" spans="1:35" x14ac:dyDescent="0.25">
      <c r="A1655" t="s">
        <v>391</v>
      </c>
      <c r="B1655" t="s">
        <v>18</v>
      </c>
      <c r="C1655" t="s">
        <v>1371</v>
      </c>
      <c r="D1655" t="s">
        <v>1853</v>
      </c>
      <c r="E1655">
        <v>2061747</v>
      </c>
      <c r="F1655" t="s">
        <v>1854</v>
      </c>
      <c r="G1655" t="s">
        <v>36</v>
      </c>
      <c r="H1655" t="s">
        <v>42</v>
      </c>
      <c r="I1655" s="1">
        <v>44938</v>
      </c>
      <c r="J1655" s="1">
        <v>45099</v>
      </c>
      <c r="K1655" s="11">
        <f>+Excel_519CONDOR[[#This Row],[Fx.r]]</f>
        <v>45099</v>
      </c>
      <c r="L1655" s="1">
        <v>45964</v>
      </c>
      <c r="M1655" s="1">
        <v>45926</v>
      </c>
      <c r="O1655" s="1"/>
      <c r="P1655" s="1" t="s">
        <v>24</v>
      </c>
      <c r="Q1655" t="s">
        <v>24</v>
      </c>
      <c r="R1655" t="s">
        <v>24</v>
      </c>
      <c r="S1655" t="s">
        <v>25</v>
      </c>
      <c r="T1655" s="5">
        <v>107.50000070780516</v>
      </c>
      <c r="U1655" s="5">
        <v>0</v>
      </c>
      <c r="V1655" s="5">
        <v>17.057299967170508</v>
      </c>
      <c r="W1655" s="5">
        <v>124.55730067497566</v>
      </c>
      <c r="X1655" s="6">
        <f>+Excel_519CONDOR[[#This Row],[Ptos.Total]]-Excel_519CONDOR[[#This Row],[Ptos.PO]]</f>
        <v>117.28530067497566</v>
      </c>
      <c r="Y1655" s="6">
        <v>7.2720000000000002</v>
      </c>
      <c r="Z1655" s="6">
        <v>7.2720000000000002</v>
      </c>
      <c r="AA1655" s="5">
        <f>+Excel_519CONDOR[[#This Row],[Ptos.Total]]-Excel_519CONDOR[[#This Row],[Ptos.Nilo]]</f>
        <v>117.28530067497566</v>
      </c>
      <c r="AB1655"/>
      <c r="AC1655"/>
      <c r="AD1655"/>
      <c r="AE1655"/>
      <c r="AF1655"/>
      <c r="AG1655"/>
      <c r="AH1655"/>
      <c r="AI1655"/>
    </row>
    <row r="1656" spans="1:35" x14ac:dyDescent="0.25">
      <c r="A1656" t="s">
        <v>391</v>
      </c>
      <c r="B1656" t="s">
        <v>18</v>
      </c>
      <c r="C1656" t="s">
        <v>1371</v>
      </c>
      <c r="D1656" t="s">
        <v>1855</v>
      </c>
      <c r="E1656">
        <v>2055105</v>
      </c>
      <c r="F1656" t="s">
        <v>28</v>
      </c>
      <c r="G1656" t="s">
        <v>29</v>
      </c>
      <c r="H1656" t="s">
        <v>182</v>
      </c>
      <c r="I1656" s="1">
        <v>44943</v>
      </c>
      <c r="J1656" s="1">
        <v>44954</v>
      </c>
      <c r="K1656" s="11">
        <f>+Excel_519CONDOR[[#This Row],[Fx.r]]</f>
        <v>44954</v>
      </c>
      <c r="L1656" s="1">
        <v>45176</v>
      </c>
      <c r="M1656" s="1"/>
      <c r="N1656" s="1">
        <v>45761</v>
      </c>
      <c r="O1656" s="1"/>
      <c r="P1656" s="1" t="s">
        <v>24</v>
      </c>
      <c r="Q1656" t="s">
        <v>24</v>
      </c>
      <c r="R1656" t="s">
        <v>24</v>
      </c>
      <c r="S1656" t="s">
        <v>3694</v>
      </c>
      <c r="T1656" s="5">
        <v>420.25230038548335</v>
      </c>
      <c r="U1656" s="5">
        <v>0</v>
      </c>
      <c r="V1656" s="5">
        <v>42.984199181254212</v>
      </c>
      <c r="W1656" s="5">
        <v>463.23649956673756</v>
      </c>
      <c r="X1656" s="6">
        <f>+Excel_519CONDOR[[#This Row],[Ptos.Total]]-Excel_519CONDOR[[#This Row],[Ptos.PO]]</f>
        <v>-217.71270543326256</v>
      </c>
      <c r="Y1656" s="6">
        <v>680.94920500000012</v>
      </c>
      <c r="Z1656" s="6">
        <v>680.87827699999991</v>
      </c>
      <c r="AA1656" s="5">
        <f>+Excel_519CONDOR[[#This Row],[Ptos.Total]]-Excel_519CONDOR[[#This Row],[Ptos.Nilo]]</f>
        <v>-217.64177743326235</v>
      </c>
      <c r="AB1656"/>
      <c r="AC1656"/>
      <c r="AD1656"/>
      <c r="AE1656"/>
      <c r="AF1656"/>
      <c r="AG1656"/>
      <c r="AH1656"/>
      <c r="AI1656"/>
    </row>
    <row r="1657" spans="1:35" x14ac:dyDescent="0.25">
      <c r="A1657" t="s">
        <v>391</v>
      </c>
      <c r="B1657" t="s">
        <v>18</v>
      </c>
      <c r="C1657" t="s">
        <v>1371</v>
      </c>
      <c r="D1657" t="s">
        <v>1856</v>
      </c>
      <c r="E1657">
        <v>2056774</v>
      </c>
      <c r="F1657" t="s">
        <v>125</v>
      </c>
      <c r="G1657" t="s">
        <v>29</v>
      </c>
      <c r="H1657" t="s">
        <v>30</v>
      </c>
      <c r="I1657" s="1">
        <v>44908</v>
      </c>
      <c r="J1657" s="1">
        <v>45512</v>
      </c>
      <c r="K1657" s="11">
        <f>+Excel_519CONDOR[[#This Row],[Fx.r]]</f>
        <v>45512</v>
      </c>
      <c r="L1657" s="1">
        <v>45176</v>
      </c>
      <c r="M1657" s="1"/>
      <c r="N1657" s="1">
        <v>45840</v>
      </c>
      <c r="O1657" s="1">
        <v>45905</v>
      </c>
      <c r="P1657" s="1" t="s">
        <v>24</v>
      </c>
      <c r="Q1657" t="s">
        <v>24</v>
      </c>
      <c r="R1657" t="s">
        <v>24</v>
      </c>
      <c r="S1657" t="s">
        <v>3688</v>
      </c>
      <c r="T1657" s="5">
        <v>375.39999955147505</v>
      </c>
      <c r="U1657" s="5">
        <v>0.34999999403953552</v>
      </c>
      <c r="V1657" s="5">
        <v>37.804899980614323</v>
      </c>
      <c r="W1657" s="5">
        <v>413.55489952612891</v>
      </c>
      <c r="X1657" s="6">
        <f>+Excel_519CONDOR[[#This Row],[Ptos.Total]]-Excel_519CONDOR[[#This Row],[Ptos.PO]]</f>
        <v>-1747.4863214738712</v>
      </c>
      <c r="Y1657" s="6">
        <v>2161.041221</v>
      </c>
      <c r="Z1657" s="6">
        <v>2161.0412209999995</v>
      </c>
      <c r="AA1657" s="5">
        <f>+Excel_519CONDOR[[#This Row],[Ptos.Total]]-Excel_519CONDOR[[#This Row],[Ptos.Nilo]]</f>
        <v>-1747.4863214738707</v>
      </c>
      <c r="AB1657"/>
      <c r="AC1657"/>
      <c r="AD1657"/>
      <c r="AE1657"/>
      <c r="AF1657"/>
      <c r="AG1657"/>
      <c r="AH1657"/>
      <c r="AI1657"/>
    </row>
    <row r="1658" spans="1:35" x14ac:dyDescent="0.25">
      <c r="A1658" t="s">
        <v>391</v>
      </c>
      <c r="B1658" t="s">
        <v>18</v>
      </c>
      <c r="C1658" t="s">
        <v>1371</v>
      </c>
      <c r="D1658" t="s">
        <v>1857</v>
      </c>
      <c r="E1658">
        <v>2055106</v>
      </c>
      <c r="F1658" t="s">
        <v>49</v>
      </c>
      <c r="G1658" t="s">
        <v>36</v>
      </c>
      <c r="H1658" t="s">
        <v>42</v>
      </c>
      <c r="I1658" s="1">
        <v>44943</v>
      </c>
      <c r="J1658" s="1">
        <v>44975</v>
      </c>
      <c r="K1658" s="11">
        <f>+Excel_519CONDOR[[#This Row],[Fx.r]]</f>
        <v>44975</v>
      </c>
      <c r="L1658" s="1">
        <v>45964</v>
      </c>
      <c r="M1658" s="1">
        <v>45926</v>
      </c>
      <c r="O1658" s="1"/>
      <c r="P1658" s="1" t="s">
        <v>24</v>
      </c>
      <c r="Q1658" t="s">
        <v>24</v>
      </c>
      <c r="R1658" t="s">
        <v>24</v>
      </c>
      <c r="S1658" t="s">
        <v>25</v>
      </c>
      <c r="T1658" s="5">
        <v>59866.246699999996</v>
      </c>
      <c r="U1658" s="5">
        <v>0</v>
      </c>
      <c r="V1658" s="5">
        <v>5666.6503999999995</v>
      </c>
      <c r="W1658" s="5">
        <v>65532.897099999995</v>
      </c>
      <c r="X1658" s="6">
        <f>+Excel_519CONDOR[[#This Row],[Ptos.Total]]-Excel_519CONDOR[[#This Row],[Ptos.PO]]</f>
        <v>65504.415099999991</v>
      </c>
      <c r="Y1658" s="6">
        <v>28.481999999999999</v>
      </c>
      <c r="Z1658" s="6">
        <v>28.481999999999999</v>
      </c>
      <c r="AA1658" s="5">
        <f>+Excel_519CONDOR[[#This Row],[Ptos.Total]]-Excel_519CONDOR[[#This Row],[Ptos.Nilo]]</f>
        <v>65504.415099999991</v>
      </c>
      <c r="AB1658"/>
      <c r="AC1658"/>
      <c r="AD1658"/>
      <c r="AE1658"/>
      <c r="AF1658"/>
      <c r="AG1658"/>
      <c r="AH1658"/>
      <c r="AI1658"/>
    </row>
    <row r="1659" spans="1:35" x14ac:dyDescent="0.25">
      <c r="A1659" t="s">
        <v>391</v>
      </c>
      <c r="B1659" t="s">
        <v>18</v>
      </c>
      <c r="C1659" t="s">
        <v>1371</v>
      </c>
      <c r="D1659" t="s">
        <v>1858</v>
      </c>
      <c r="E1659">
        <v>2055073</v>
      </c>
      <c r="F1659" t="s">
        <v>1439</v>
      </c>
      <c r="G1659" t="s">
        <v>36</v>
      </c>
      <c r="H1659" t="s">
        <v>42</v>
      </c>
      <c r="I1659" s="1">
        <v>44943</v>
      </c>
      <c r="J1659" s="1">
        <v>44967</v>
      </c>
      <c r="K1659" s="11">
        <f>+Excel_519CONDOR[[#This Row],[Fx.r]]</f>
        <v>44967</v>
      </c>
      <c r="L1659" s="1">
        <v>45964</v>
      </c>
      <c r="M1659" s="1">
        <v>45926</v>
      </c>
      <c r="O1659" s="1"/>
      <c r="P1659" s="1" t="s">
        <v>25</v>
      </c>
      <c r="Q1659" t="s">
        <v>24</v>
      </c>
      <c r="R1659" t="s">
        <v>24</v>
      </c>
      <c r="S1659" t="s">
        <v>3694</v>
      </c>
      <c r="T1659" s="5">
        <v>49726.778099999996</v>
      </c>
      <c r="U1659" s="5">
        <v>0</v>
      </c>
      <c r="V1659" s="5">
        <v>4990.9584999999997</v>
      </c>
      <c r="W1659" s="5">
        <v>54717.736599999997</v>
      </c>
      <c r="X1659" s="6">
        <f>+Excel_519CONDOR[[#This Row],[Ptos.Total]]-Excel_519CONDOR[[#This Row],[Ptos.PO]]</f>
        <v>54674.104599999999</v>
      </c>
      <c r="Y1659" s="6">
        <v>43.632000000000005</v>
      </c>
      <c r="Z1659" s="6">
        <v>43.631999999999998</v>
      </c>
      <c r="AA1659" s="5">
        <f>+Excel_519CONDOR[[#This Row],[Ptos.Total]]-Excel_519CONDOR[[#This Row],[Ptos.Nilo]]</f>
        <v>54674.104599999999</v>
      </c>
      <c r="AB1659"/>
      <c r="AC1659"/>
      <c r="AD1659"/>
      <c r="AE1659"/>
      <c r="AF1659"/>
      <c r="AG1659"/>
      <c r="AH1659"/>
      <c r="AI1659"/>
    </row>
    <row r="1660" spans="1:35" x14ac:dyDescent="0.25">
      <c r="A1660" t="s">
        <v>391</v>
      </c>
      <c r="B1660" t="s">
        <v>18</v>
      </c>
      <c r="C1660" t="s">
        <v>1371</v>
      </c>
      <c r="D1660" t="s">
        <v>1859</v>
      </c>
      <c r="E1660">
        <v>2074362</v>
      </c>
      <c r="F1660" t="s">
        <v>739</v>
      </c>
      <c r="G1660" t="s">
        <v>70</v>
      </c>
      <c r="H1660" t="s">
        <v>71</v>
      </c>
      <c r="I1660" s="1">
        <v>44971</v>
      </c>
      <c r="J1660" s="1">
        <v>44979</v>
      </c>
      <c r="K1660" s="11">
        <f>+Excel_519CONDOR[[#This Row],[Fx.r]]</f>
        <v>44979</v>
      </c>
      <c r="L1660" s="1">
        <v>45176</v>
      </c>
      <c r="M1660" s="1"/>
      <c r="N1660" s="1">
        <v>45323</v>
      </c>
      <c r="O1660" s="1">
        <v>45323</v>
      </c>
      <c r="P1660" s="1" t="s">
        <v>24</v>
      </c>
      <c r="Q1660" t="s">
        <v>24</v>
      </c>
      <c r="R1660" t="s">
        <v>24</v>
      </c>
      <c r="S1660" t="s">
        <v>25</v>
      </c>
      <c r="T1660" s="5">
        <v>55.480000860989094</v>
      </c>
      <c r="U1660" s="5">
        <v>23.219999313354492</v>
      </c>
      <c r="V1660" s="5">
        <v>13.759599998155238</v>
      </c>
      <c r="W1660" s="5">
        <v>92.459600172498824</v>
      </c>
      <c r="X1660" s="6">
        <f>+Excel_519CONDOR[[#This Row],[Ptos.Total]]-Excel_519CONDOR[[#This Row],[Ptos.PO]]</f>
        <v>92.459600172498824</v>
      </c>
      <c r="Y1660" s="6">
        <v>0</v>
      </c>
      <c r="Z1660" s="6">
        <v>0</v>
      </c>
      <c r="AA1660" s="5">
        <f>+Excel_519CONDOR[[#This Row],[Ptos.Total]]-Excel_519CONDOR[[#This Row],[Ptos.Nilo]]</f>
        <v>92.459600172498824</v>
      </c>
      <c r="AB1660"/>
      <c r="AC1660"/>
      <c r="AD1660"/>
      <c r="AE1660"/>
      <c r="AF1660"/>
      <c r="AG1660"/>
      <c r="AH1660"/>
      <c r="AI1660"/>
    </row>
    <row r="1661" spans="1:35" x14ac:dyDescent="0.25">
      <c r="A1661" t="s">
        <v>391</v>
      </c>
      <c r="B1661" t="s">
        <v>18</v>
      </c>
      <c r="C1661" t="s">
        <v>1371</v>
      </c>
      <c r="D1661" t="s">
        <v>1860</v>
      </c>
      <c r="E1661">
        <v>2014965</v>
      </c>
      <c r="F1661" t="s">
        <v>142</v>
      </c>
      <c r="G1661" t="s">
        <v>29</v>
      </c>
      <c r="H1661" t="s">
        <v>30</v>
      </c>
      <c r="I1661" s="1">
        <v>44774</v>
      </c>
      <c r="J1661" s="1">
        <v>44795</v>
      </c>
      <c r="K1661" s="11">
        <f>+Excel_519CONDOR[[#This Row],[Fx.r]]</f>
        <v>44795</v>
      </c>
      <c r="L1661" s="1">
        <v>45176</v>
      </c>
      <c r="M1661" s="1"/>
      <c r="N1661" s="1">
        <v>45477</v>
      </c>
      <c r="O1661" s="1">
        <v>45503</v>
      </c>
      <c r="P1661" s="1" t="s">
        <v>24</v>
      </c>
      <c r="Q1661" t="s">
        <v>24</v>
      </c>
      <c r="R1661" t="s">
        <v>24</v>
      </c>
      <c r="S1661" t="s">
        <v>3694</v>
      </c>
      <c r="T1661" s="5">
        <v>235.31000155583024</v>
      </c>
      <c r="U1661" s="5">
        <v>16.179999530315399</v>
      </c>
      <c r="V1661" s="5">
        <v>26.426099501413859</v>
      </c>
      <c r="W1661" s="5">
        <v>277.91610058755953</v>
      </c>
      <c r="X1661" s="6">
        <f>+Excel_519CONDOR[[#This Row],[Ptos.Total]]-Excel_519CONDOR[[#This Row],[Ptos.PO]]</f>
        <v>-87.605590412440449</v>
      </c>
      <c r="Y1661" s="6">
        <v>365.52169099999998</v>
      </c>
      <c r="Z1661" s="6">
        <v>329.33960999999999</v>
      </c>
      <c r="AA1661" s="5">
        <f>+Excel_519CONDOR[[#This Row],[Ptos.Total]]-Excel_519CONDOR[[#This Row],[Ptos.Nilo]]</f>
        <v>-51.423509412440467</v>
      </c>
      <c r="AB1661"/>
      <c r="AC1661"/>
      <c r="AD1661"/>
      <c r="AE1661"/>
      <c r="AF1661"/>
      <c r="AG1661"/>
      <c r="AH1661"/>
      <c r="AI1661"/>
    </row>
    <row r="1662" spans="1:35" x14ac:dyDescent="0.25">
      <c r="A1662" t="s">
        <v>391</v>
      </c>
      <c r="B1662" t="s">
        <v>18</v>
      </c>
      <c r="C1662" t="s">
        <v>1371</v>
      </c>
      <c r="D1662" t="s">
        <v>1861</v>
      </c>
      <c r="E1662">
        <v>2014961</v>
      </c>
      <c r="F1662" t="s">
        <v>164</v>
      </c>
      <c r="G1662" t="s">
        <v>22</v>
      </c>
      <c r="H1662" t="s">
        <v>23</v>
      </c>
      <c r="I1662" s="1">
        <v>44774</v>
      </c>
      <c r="J1662" s="1">
        <v>44844</v>
      </c>
      <c r="K1662" s="11">
        <f>+Excel_519CONDOR[[#This Row],[Fx.r]]</f>
        <v>44844</v>
      </c>
      <c r="L1662" s="1">
        <v>45176</v>
      </c>
      <c r="M1662" s="1"/>
      <c r="N1662" s="1">
        <v>45686</v>
      </c>
      <c r="O1662" s="1">
        <v>45713</v>
      </c>
      <c r="P1662" s="1" t="s">
        <v>24</v>
      </c>
      <c r="Q1662" t="s">
        <v>24</v>
      </c>
      <c r="R1662" t="s">
        <v>3672</v>
      </c>
      <c r="S1662" t="s">
        <v>3694</v>
      </c>
      <c r="T1662" s="5">
        <v>282.18999863415956</v>
      </c>
      <c r="U1662" s="5">
        <v>0.69999998807907104</v>
      </c>
      <c r="V1662" s="5">
        <v>33.499900076838571</v>
      </c>
      <c r="W1662" s="5">
        <v>316.38989869907721</v>
      </c>
      <c r="X1662" s="6">
        <f>+Excel_519CONDOR[[#This Row],[Ptos.Total]]-Excel_519CONDOR[[#This Row],[Ptos.PO]]</f>
        <v>-276.58663230092282</v>
      </c>
      <c r="Y1662" s="6">
        <v>592.97653100000002</v>
      </c>
      <c r="Z1662" s="6">
        <v>579.33653099999992</v>
      </c>
      <c r="AA1662" s="5">
        <f>+Excel_519CONDOR[[#This Row],[Ptos.Total]]-Excel_519CONDOR[[#This Row],[Ptos.Nilo]]</f>
        <v>-262.94663230092272</v>
      </c>
      <c r="AB1662"/>
      <c r="AC1662"/>
      <c r="AD1662"/>
      <c r="AE1662"/>
      <c r="AF1662"/>
      <c r="AG1662"/>
      <c r="AH1662"/>
      <c r="AI1662"/>
    </row>
    <row r="1663" spans="1:35" x14ac:dyDescent="0.25">
      <c r="A1663" t="s">
        <v>391</v>
      </c>
      <c r="B1663" t="s">
        <v>18</v>
      </c>
      <c r="C1663" t="s">
        <v>1371</v>
      </c>
      <c r="D1663" t="s">
        <v>1862</v>
      </c>
      <c r="E1663">
        <v>2016671</v>
      </c>
      <c r="F1663" t="s">
        <v>49</v>
      </c>
      <c r="G1663" t="s">
        <v>36</v>
      </c>
      <c r="H1663" t="s">
        <v>42</v>
      </c>
      <c r="I1663" s="1">
        <v>44777</v>
      </c>
      <c r="J1663" s="1">
        <v>44880</v>
      </c>
      <c r="K1663" s="11">
        <f>+Excel_519CONDOR[[#This Row],[Fx.r]]</f>
        <v>44880</v>
      </c>
      <c r="L1663" s="1">
        <v>45939</v>
      </c>
      <c r="M1663" s="1">
        <v>45978</v>
      </c>
      <c r="O1663" s="1"/>
      <c r="P1663" s="1" t="s">
        <v>24</v>
      </c>
      <c r="Q1663" t="s">
        <v>24</v>
      </c>
      <c r="R1663" t="s">
        <v>24</v>
      </c>
      <c r="S1663" t="s">
        <v>25</v>
      </c>
      <c r="T1663" s="5">
        <v>227.90000088885427</v>
      </c>
      <c r="U1663" s="5">
        <v>8.4399997591972351</v>
      </c>
      <c r="V1663" s="5">
        <v>25.717000243581822</v>
      </c>
      <c r="W1663" s="5">
        <v>262.05700089163332</v>
      </c>
      <c r="X1663" s="6">
        <f>+Excel_519CONDOR[[#This Row],[Ptos.Total]]-Excel_519CONDOR[[#This Row],[Ptos.PO]]</f>
        <v>188.09500089163333</v>
      </c>
      <c r="Y1663" s="6">
        <v>73.962000000000003</v>
      </c>
      <c r="Z1663" s="6">
        <v>73.961999999999989</v>
      </c>
      <c r="AA1663" s="5">
        <f>+Excel_519CONDOR[[#This Row],[Ptos.Total]]-Excel_519CONDOR[[#This Row],[Ptos.Nilo]]</f>
        <v>188.09500089163333</v>
      </c>
      <c r="AB1663"/>
      <c r="AC1663"/>
      <c r="AD1663"/>
      <c r="AE1663"/>
      <c r="AF1663"/>
      <c r="AG1663"/>
      <c r="AH1663"/>
      <c r="AI1663"/>
    </row>
    <row r="1664" spans="1:35" x14ac:dyDescent="0.25">
      <c r="A1664" t="s">
        <v>391</v>
      </c>
      <c r="B1664" t="s">
        <v>79</v>
      </c>
      <c r="C1664" t="s">
        <v>392</v>
      </c>
      <c r="D1664" t="s">
        <v>1863</v>
      </c>
      <c r="E1664">
        <v>2102444</v>
      </c>
      <c r="F1664" t="s">
        <v>121</v>
      </c>
      <c r="G1664" t="s">
        <v>22</v>
      </c>
      <c r="H1664" t="s">
        <v>23</v>
      </c>
      <c r="I1664" s="1">
        <v>45096</v>
      </c>
      <c r="J1664" s="1">
        <v>45191</v>
      </c>
      <c r="K1664" s="11">
        <f>+Excel_519CONDOR[[#This Row],[Fx.r]]</f>
        <v>45191</v>
      </c>
      <c r="L1664" s="1">
        <v>45203</v>
      </c>
      <c r="M1664" s="1"/>
      <c r="N1664" s="1">
        <v>45217</v>
      </c>
      <c r="O1664" s="1">
        <v>45244</v>
      </c>
      <c r="P1664" s="1" t="s">
        <v>24</v>
      </c>
      <c r="Q1664" t="s">
        <v>24</v>
      </c>
      <c r="R1664" t="s">
        <v>24</v>
      </c>
      <c r="S1664" t="s">
        <v>3632</v>
      </c>
      <c r="T1664" s="5">
        <v>83.570000752806664</v>
      </c>
      <c r="U1664" s="5">
        <v>0</v>
      </c>
      <c r="V1664" s="5">
        <v>15.76929988914803</v>
      </c>
      <c r="W1664" s="5">
        <v>99.339300641954694</v>
      </c>
      <c r="X1664" s="6">
        <f>+Excel_519CONDOR[[#This Row],[Ptos.Total]]-Excel_519CONDOR[[#This Row],[Ptos.PO]]</f>
        <v>-52.955083358045314</v>
      </c>
      <c r="Y1664" s="6">
        <v>152.29438400000001</v>
      </c>
      <c r="Z1664" s="6">
        <v>169.542384</v>
      </c>
      <c r="AA1664" s="5">
        <f>+Excel_519CONDOR[[#This Row],[Ptos.Total]]-Excel_519CONDOR[[#This Row],[Ptos.Nilo]]</f>
        <v>-70.203083358045305</v>
      </c>
      <c r="AB1664"/>
      <c r="AC1664"/>
      <c r="AD1664"/>
      <c r="AE1664"/>
      <c r="AF1664"/>
      <c r="AG1664"/>
      <c r="AH1664"/>
      <c r="AI1664"/>
    </row>
    <row r="1665" spans="1:35" x14ac:dyDescent="0.25">
      <c r="A1665" t="s">
        <v>391</v>
      </c>
      <c r="B1665" t="s">
        <v>79</v>
      </c>
      <c r="C1665" t="s">
        <v>392</v>
      </c>
      <c r="D1665" t="s">
        <v>1864</v>
      </c>
      <c r="E1665">
        <v>2102911</v>
      </c>
      <c r="F1665" t="s">
        <v>732</v>
      </c>
      <c r="G1665" t="s">
        <v>70</v>
      </c>
      <c r="H1665" t="s">
        <v>71</v>
      </c>
      <c r="I1665" s="1">
        <v>45317</v>
      </c>
      <c r="J1665" s="1">
        <v>45323</v>
      </c>
      <c r="K1665" s="11">
        <f>+Excel_519CONDOR[[#This Row],[Fx.r]]</f>
        <v>45323</v>
      </c>
      <c r="M1665" s="1"/>
      <c r="N1665" s="1">
        <v>45366</v>
      </c>
      <c r="O1665" s="1">
        <v>45371</v>
      </c>
      <c r="P1665" s="1" t="s">
        <v>24</v>
      </c>
      <c r="Q1665" t="s">
        <v>24</v>
      </c>
      <c r="R1665" t="s">
        <v>24</v>
      </c>
      <c r="S1665" t="s">
        <v>25</v>
      </c>
      <c r="T1665" s="5">
        <v>0</v>
      </c>
      <c r="U1665" s="5">
        <v>0</v>
      </c>
      <c r="V1665" s="5">
        <v>0</v>
      </c>
      <c r="W1665" s="5">
        <v>0</v>
      </c>
      <c r="X1665" s="6">
        <f>+Excel_519CONDOR[[#This Row],[Ptos.Total]]-Excel_519CONDOR[[#This Row],[Ptos.PO]]</f>
        <v>-7.545971999999999</v>
      </c>
      <c r="Y1665" s="6">
        <v>7.545971999999999</v>
      </c>
      <c r="Z1665" s="6">
        <v>7.5459719999999999</v>
      </c>
      <c r="AA1665" s="5">
        <f>+Excel_519CONDOR[[#This Row],[Ptos.Total]]-Excel_519CONDOR[[#This Row],[Ptos.Nilo]]</f>
        <v>-7.5459719999999999</v>
      </c>
      <c r="AB1665"/>
      <c r="AC1665"/>
      <c r="AD1665"/>
      <c r="AE1665"/>
      <c r="AF1665"/>
      <c r="AG1665"/>
      <c r="AH1665"/>
      <c r="AI1665"/>
    </row>
    <row r="1666" spans="1:35" x14ac:dyDescent="0.25">
      <c r="A1666" t="s">
        <v>391</v>
      </c>
      <c r="B1666" t="s">
        <v>79</v>
      </c>
      <c r="C1666" t="s">
        <v>392</v>
      </c>
      <c r="D1666" t="s">
        <v>1865</v>
      </c>
      <c r="E1666">
        <v>2103330</v>
      </c>
      <c r="F1666" t="s">
        <v>297</v>
      </c>
      <c r="G1666" t="s">
        <v>22</v>
      </c>
      <c r="H1666" t="s">
        <v>23</v>
      </c>
      <c r="I1666" s="1">
        <v>45098</v>
      </c>
      <c r="J1666" s="1">
        <v>45216</v>
      </c>
      <c r="K1666" s="11">
        <f>+Excel_519CONDOR[[#This Row],[Fx.r]]</f>
        <v>45216</v>
      </c>
      <c r="L1666" s="1">
        <v>45203</v>
      </c>
      <c r="M1666" s="1"/>
      <c r="N1666" s="1">
        <v>45229</v>
      </c>
      <c r="O1666" s="1">
        <v>45238</v>
      </c>
      <c r="P1666" s="1" t="s">
        <v>24</v>
      </c>
      <c r="Q1666" t="s">
        <v>24</v>
      </c>
      <c r="R1666" t="s">
        <v>24</v>
      </c>
      <c r="S1666" t="s">
        <v>3632</v>
      </c>
      <c r="T1666" s="5">
        <v>51.620000850409269</v>
      </c>
      <c r="U1666" s="5">
        <v>0</v>
      </c>
      <c r="V1666" s="5">
        <v>13.315100114902108</v>
      </c>
      <c r="W1666" s="5">
        <v>64.935100965311378</v>
      </c>
      <c r="X1666" s="6">
        <f>+Excel_519CONDOR[[#This Row],[Ptos.Total]]-Excel_519CONDOR[[#This Row],[Ptos.PO]]</f>
        <v>-53.954848034688624</v>
      </c>
      <c r="Y1666" s="6">
        <v>118.889949</v>
      </c>
      <c r="Z1666" s="6">
        <v>118.88994900000002</v>
      </c>
      <c r="AA1666" s="5">
        <f>+Excel_519CONDOR[[#This Row],[Ptos.Total]]-Excel_519CONDOR[[#This Row],[Ptos.Nilo]]</f>
        <v>-53.954848034688638</v>
      </c>
      <c r="AB1666"/>
      <c r="AC1666"/>
      <c r="AD1666"/>
      <c r="AE1666"/>
      <c r="AF1666"/>
      <c r="AG1666"/>
      <c r="AH1666"/>
      <c r="AI1666"/>
    </row>
    <row r="1667" spans="1:35" x14ac:dyDescent="0.25">
      <c r="A1667" t="s">
        <v>391</v>
      </c>
      <c r="B1667" t="s">
        <v>79</v>
      </c>
      <c r="C1667" t="s">
        <v>392</v>
      </c>
      <c r="D1667" t="s">
        <v>1866</v>
      </c>
      <c r="E1667">
        <v>2114205</v>
      </c>
      <c r="F1667" t="s">
        <v>121</v>
      </c>
      <c r="G1667" t="s">
        <v>22</v>
      </c>
      <c r="H1667" t="s">
        <v>23</v>
      </c>
      <c r="I1667" s="1">
        <v>45174</v>
      </c>
      <c r="J1667" s="1">
        <v>45180</v>
      </c>
      <c r="K1667" s="11">
        <f>+Excel_519CONDOR[[#This Row],[Fx.r]]</f>
        <v>45180</v>
      </c>
      <c r="L1667" s="1">
        <v>45203</v>
      </c>
      <c r="M1667" s="1"/>
      <c r="N1667" s="1">
        <v>45378</v>
      </c>
      <c r="O1667" s="1">
        <v>45392</v>
      </c>
      <c r="P1667" s="1" t="s">
        <v>24</v>
      </c>
      <c r="Q1667" t="s">
        <v>24</v>
      </c>
      <c r="R1667" t="s">
        <v>25</v>
      </c>
      <c r="S1667" t="s">
        <v>3641</v>
      </c>
      <c r="T1667" s="5">
        <v>113.87000105530024</v>
      </c>
      <c r="U1667" s="5">
        <v>0</v>
      </c>
      <c r="V1667" s="5">
        <v>17.883300162331011</v>
      </c>
      <c r="W1667" s="5">
        <v>131.75330121763125</v>
      </c>
      <c r="X1667" s="6">
        <f>+Excel_519CONDOR[[#This Row],[Ptos.Total]]-Excel_519CONDOR[[#This Row],[Ptos.PO]]</f>
        <v>-106.62478578236875</v>
      </c>
      <c r="Y1667" s="6">
        <v>238.37808699999999</v>
      </c>
      <c r="Z1667" s="6">
        <v>238.37808700000002</v>
      </c>
      <c r="AA1667" s="5">
        <f>+Excel_519CONDOR[[#This Row],[Ptos.Total]]-Excel_519CONDOR[[#This Row],[Ptos.Nilo]]</f>
        <v>-106.62478578236878</v>
      </c>
      <c r="AB1667"/>
      <c r="AC1667"/>
      <c r="AD1667"/>
      <c r="AE1667"/>
      <c r="AF1667"/>
      <c r="AG1667"/>
      <c r="AH1667"/>
      <c r="AI1667"/>
    </row>
    <row r="1668" spans="1:35" x14ac:dyDescent="0.25">
      <c r="A1668" t="s">
        <v>391</v>
      </c>
      <c r="B1668" t="s">
        <v>79</v>
      </c>
      <c r="C1668" t="s">
        <v>392</v>
      </c>
      <c r="D1668" t="s">
        <v>1867</v>
      </c>
      <c r="E1668">
        <v>2114207</v>
      </c>
      <c r="F1668" t="s">
        <v>60</v>
      </c>
      <c r="G1668" t="s">
        <v>22</v>
      </c>
      <c r="H1668" t="s">
        <v>23</v>
      </c>
      <c r="I1668" s="1">
        <v>45174</v>
      </c>
      <c r="J1668" s="1">
        <v>45177</v>
      </c>
      <c r="K1668" s="11">
        <f>+Excel_519CONDOR[[#This Row],[Fx.r]]</f>
        <v>45177</v>
      </c>
      <c r="L1668" s="1">
        <v>45468</v>
      </c>
      <c r="M1668" s="1"/>
      <c r="N1668" s="1">
        <v>45731</v>
      </c>
      <c r="O1668" s="1">
        <v>45748</v>
      </c>
      <c r="P1668" s="1" t="s">
        <v>24</v>
      </c>
      <c r="Q1668" t="s">
        <v>24</v>
      </c>
      <c r="R1668" t="s">
        <v>25</v>
      </c>
      <c r="S1668" t="s">
        <v>3642</v>
      </c>
      <c r="T1668" s="5">
        <v>84.610000394284725</v>
      </c>
      <c r="U1668" s="5">
        <v>0</v>
      </c>
      <c r="V1668" s="5">
        <v>15.818999823950236</v>
      </c>
      <c r="W1668" s="5">
        <v>100.42900021823496</v>
      </c>
      <c r="X1668" s="6">
        <f>+Excel_519CONDOR[[#This Row],[Ptos.Total]]-Excel_519CONDOR[[#This Row],[Ptos.PO]]</f>
        <v>-196.83230078176504</v>
      </c>
      <c r="Y1668" s="6">
        <v>297.261301</v>
      </c>
      <c r="Z1668" s="6">
        <v>297.261301</v>
      </c>
      <c r="AA1668" s="5">
        <f>+Excel_519CONDOR[[#This Row],[Ptos.Total]]-Excel_519CONDOR[[#This Row],[Ptos.Nilo]]</f>
        <v>-196.83230078176504</v>
      </c>
      <c r="AB1668"/>
      <c r="AC1668"/>
      <c r="AD1668"/>
      <c r="AE1668"/>
      <c r="AF1668"/>
      <c r="AG1668"/>
      <c r="AH1668"/>
      <c r="AI1668"/>
    </row>
    <row r="1669" spans="1:35" x14ac:dyDescent="0.25">
      <c r="A1669" t="s">
        <v>391</v>
      </c>
      <c r="B1669" t="s">
        <v>79</v>
      </c>
      <c r="C1669" t="s">
        <v>392</v>
      </c>
      <c r="D1669" t="s">
        <v>1868</v>
      </c>
      <c r="E1669">
        <v>2114208</v>
      </c>
      <c r="F1669" t="s">
        <v>121</v>
      </c>
      <c r="G1669" t="s">
        <v>22</v>
      </c>
      <c r="H1669" t="s">
        <v>23</v>
      </c>
      <c r="I1669" s="1">
        <v>45174</v>
      </c>
      <c r="J1669" s="1">
        <v>45216</v>
      </c>
      <c r="K1669" s="11">
        <f>+Excel_519CONDOR[[#This Row],[Fx.r]]</f>
        <v>45216</v>
      </c>
      <c r="L1669" s="1">
        <v>45308</v>
      </c>
      <c r="M1669" s="1"/>
      <c r="N1669" s="1">
        <v>45378</v>
      </c>
      <c r="O1669" s="1">
        <v>45394</v>
      </c>
      <c r="P1669" s="1" t="s">
        <v>24</v>
      </c>
      <c r="Q1669" t="s">
        <v>24</v>
      </c>
      <c r="R1669" t="s">
        <v>25</v>
      </c>
      <c r="S1669" t="s">
        <v>3641</v>
      </c>
      <c r="T1669" s="5">
        <v>44.780000559985638</v>
      </c>
      <c r="U1669" s="5">
        <v>0</v>
      </c>
      <c r="V1669" s="5">
        <v>13.54819997083694</v>
      </c>
      <c r="W1669" s="5">
        <v>58.328200530822578</v>
      </c>
      <c r="X1669" s="6">
        <f>+Excel_519CONDOR[[#This Row],[Ptos.Total]]-Excel_519CONDOR[[#This Row],[Ptos.PO]]</f>
        <v>-50.367587469177415</v>
      </c>
      <c r="Y1669" s="6">
        <v>108.69578799999999</v>
      </c>
      <c r="Z1669" s="6">
        <v>108.69578799999999</v>
      </c>
      <c r="AA1669" s="5">
        <f>+Excel_519CONDOR[[#This Row],[Ptos.Total]]-Excel_519CONDOR[[#This Row],[Ptos.Nilo]]</f>
        <v>-50.367587469177415</v>
      </c>
      <c r="AB1669"/>
      <c r="AC1669"/>
      <c r="AD1669"/>
      <c r="AE1669"/>
      <c r="AF1669"/>
      <c r="AG1669"/>
      <c r="AH1669"/>
      <c r="AI1669"/>
    </row>
    <row r="1670" spans="1:35" x14ac:dyDescent="0.25">
      <c r="A1670" t="s">
        <v>391</v>
      </c>
      <c r="B1670" t="s">
        <v>79</v>
      </c>
      <c r="C1670" t="s">
        <v>392</v>
      </c>
      <c r="D1670" t="s">
        <v>1869</v>
      </c>
      <c r="E1670">
        <v>2115220</v>
      </c>
      <c r="F1670" t="s">
        <v>60</v>
      </c>
      <c r="G1670" t="s">
        <v>22</v>
      </c>
      <c r="H1670" t="s">
        <v>23</v>
      </c>
      <c r="I1670" s="1">
        <v>45209</v>
      </c>
      <c r="J1670" s="1">
        <v>45219</v>
      </c>
      <c r="K1670" s="11">
        <f>+Excel_519CONDOR[[#This Row],[Fx.r]]</f>
        <v>45219</v>
      </c>
      <c r="L1670" s="1">
        <v>45223</v>
      </c>
      <c r="M1670" s="1"/>
      <c r="N1670" s="1">
        <v>45602</v>
      </c>
      <c r="O1670" s="1">
        <v>45614</v>
      </c>
      <c r="P1670" s="1" t="s">
        <v>24</v>
      </c>
      <c r="Q1670" t="s">
        <v>24</v>
      </c>
      <c r="R1670" t="s">
        <v>25</v>
      </c>
      <c r="S1670" t="s">
        <v>3642</v>
      </c>
      <c r="T1670" s="5">
        <v>71.550000838935375</v>
      </c>
      <c r="U1670" s="5">
        <v>0</v>
      </c>
      <c r="V1670" s="5">
        <v>14.917400036363304</v>
      </c>
      <c r="W1670" s="5">
        <v>86.467400875298679</v>
      </c>
      <c r="X1670" s="6">
        <f>+Excel_519CONDOR[[#This Row],[Ptos.Total]]-Excel_519CONDOR[[#This Row],[Ptos.PO]]</f>
        <v>-51.244010124701319</v>
      </c>
      <c r="Y1670" s="6">
        <v>137.711411</v>
      </c>
      <c r="Z1670" s="6">
        <v>137.71141099999997</v>
      </c>
      <c r="AA1670" s="5">
        <f>+Excel_519CONDOR[[#This Row],[Ptos.Total]]-Excel_519CONDOR[[#This Row],[Ptos.Nilo]]</f>
        <v>-51.24401012470129</v>
      </c>
      <c r="AB1670"/>
      <c r="AC1670"/>
      <c r="AD1670"/>
      <c r="AE1670"/>
      <c r="AF1670"/>
      <c r="AG1670"/>
      <c r="AH1670"/>
      <c r="AI1670"/>
    </row>
    <row r="1671" spans="1:35" x14ac:dyDescent="0.25">
      <c r="A1671" t="s">
        <v>391</v>
      </c>
      <c r="B1671" t="s">
        <v>79</v>
      </c>
      <c r="C1671" t="s">
        <v>392</v>
      </c>
      <c r="D1671" t="s">
        <v>1870</v>
      </c>
      <c r="E1671">
        <v>2115221</v>
      </c>
      <c r="F1671" t="s">
        <v>60</v>
      </c>
      <c r="G1671" t="s">
        <v>22</v>
      </c>
      <c r="H1671" t="s">
        <v>23</v>
      </c>
      <c r="I1671" s="1">
        <v>45209</v>
      </c>
      <c r="J1671" s="1">
        <v>45216</v>
      </c>
      <c r="K1671" s="11">
        <f>+Excel_519CONDOR[[#This Row],[Fx.r]]</f>
        <v>45216</v>
      </c>
      <c r="L1671" s="1">
        <v>45218</v>
      </c>
      <c r="M1671" s="1"/>
      <c r="N1671" s="1">
        <v>45602</v>
      </c>
      <c r="O1671" s="1">
        <v>45616</v>
      </c>
      <c r="P1671" s="1" t="s">
        <v>24</v>
      </c>
      <c r="Q1671" t="s">
        <v>24</v>
      </c>
      <c r="R1671" t="s">
        <v>25</v>
      </c>
      <c r="S1671" t="s">
        <v>3642</v>
      </c>
      <c r="T1671" s="5">
        <v>160.68000141903758</v>
      </c>
      <c r="U1671" s="5">
        <v>0</v>
      </c>
      <c r="V1671" s="5">
        <v>21.276200171943003</v>
      </c>
      <c r="W1671" s="5">
        <v>181.95620159098058</v>
      </c>
      <c r="X1671" s="6">
        <f>+Excel_519CONDOR[[#This Row],[Ptos.Total]]-Excel_519CONDOR[[#This Row],[Ptos.PO]]</f>
        <v>-258.80786340901938</v>
      </c>
      <c r="Y1671" s="6">
        <v>440.76406499999996</v>
      </c>
      <c r="Z1671" s="6">
        <v>440.76406499999996</v>
      </c>
      <c r="AA1671" s="5">
        <f>+Excel_519CONDOR[[#This Row],[Ptos.Total]]-Excel_519CONDOR[[#This Row],[Ptos.Nilo]]</f>
        <v>-258.80786340901938</v>
      </c>
      <c r="AB1671"/>
      <c r="AC1671"/>
      <c r="AD1671"/>
      <c r="AE1671"/>
      <c r="AF1671"/>
      <c r="AG1671"/>
      <c r="AH1671"/>
      <c r="AI1671"/>
    </row>
    <row r="1672" spans="1:35" x14ac:dyDescent="0.25">
      <c r="A1672" t="s">
        <v>391</v>
      </c>
      <c r="B1672" t="s">
        <v>79</v>
      </c>
      <c r="C1672" t="s">
        <v>392</v>
      </c>
      <c r="D1672" t="s">
        <v>1871</v>
      </c>
      <c r="E1672">
        <v>2115222</v>
      </c>
      <c r="F1672" t="s">
        <v>60</v>
      </c>
      <c r="G1672" t="s">
        <v>22</v>
      </c>
      <c r="H1672" t="s">
        <v>23</v>
      </c>
      <c r="I1672" s="1">
        <v>45209</v>
      </c>
      <c r="J1672" s="1">
        <v>45216</v>
      </c>
      <c r="K1672" s="11">
        <f>+Excel_519CONDOR[[#This Row],[Fx.r]]</f>
        <v>45216</v>
      </c>
      <c r="L1672" s="1">
        <v>45222</v>
      </c>
      <c r="M1672" s="1"/>
      <c r="N1672" s="1">
        <v>45602</v>
      </c>
      <c r="O1672" s="1">
        <v>45615</v>
      </c>
      <c r="P1672" s="1" t="s">
        <v>24</v>
      </c>
      <c r="Q1672" t="s">
        <v>24</v>
      </c>
      <c r="R1672" t="s">
        <v>25</v>
      </c>
      <c r="S1672" t="s">
        <v>3642</v>
      </c>
      <c r="T1672" s="5">
        <v>106.32000158727169</v>
      </c>
      <c r="U1672" s="5">
        <v>0</v>
      </c>
      <c r="V1672" s="5">
        <v>17.373000109650192</v>
      </c>
      <c r="W1672" s="5">
        <v>123.69300169692188</v>
      </c>
      <c r="X1672" s="6">
        <f>+Excel_519CONDOR[[#This Row],[Ptos.Total]]-Excel_519CONDOR[[#This Row],[Ptos.PO]]</f>
        <v>-294.9917523030781</v>
      </c>
      <c r="Y1672" s="6">
        <v>418.684754</v>
      </c>
      <c r="Z1672" s="6">
        <v>418.68475400000005</v>
      </c>
      <c r="AA1672" s="5">
        <f>+Excel_519CONDOR[[#This Row],[Ptos.Total]]-Excel_519CONDOR[[#This Row],[Ptos.Nilo]]</f>
        <v>-294.99175230307816</v>
      </c>
      <c r="AB1672"/>
      <c r="AC1672"/>
      <c r="AD1672"/>
      <c r="AE1672"/>
      <c r="AF1672"/>
      <c r="AG1672"/>
      <c r="AH1672"/>
      <c r="AI1672"/>
    </row>
    <row r="1673" spans="1:35" x14ac:dyDescent="0.25">
      <c r="A1673" t="s">
        <v>391</v>
      </c>
      <c r="B1673" t="s">
        <v>79</v>
      </c>
      <c r="C1673" t="s">
        <v>392</v>
      </c>
      <c r="D1673" t="s">
        <v>1872</v>
      </c>
      <c r="E1673">
        <v>2115223</v>
      </c>
      <c r="F1673" t="s">
        <v>60</v>
      </c>
      <c r="G1673" t="s">
        <v>22</v>
      </c>
      <c r="H1673" t="s">
        <v>23</v>
      </c>
      <c r="I1673" s="1">
        <v>45209</v>
      </c>
      <c r="J1673" s="1">
        <v>45218</v>
      </c>
      <c r="K1673" s="11">
        <f>+Excel_519CONDOR[[#This Row],[Fx.r]]</f>
        <v>45218</v>
      </c>
      <c r="L1673" s="1">
        <v>45238</v>
      </c>
      <c r="M1673" s="1"/>
      <c r="N1673" s="1">
        <v>45602</v>
      </c>
      <c r="O1673" s="1">
        <v>45623</v>
      </c>
      <c r="P1673" s="1" t="s">
        <v>24</v>
      </c>
      <c r="Q1673" t="s">
        <v>24</v>
      </c>
      <c r="R1673" t="s">
        <v>25</v>
      </c>
      <c r="S1673" t="s">
        <v>3642</v>
      </c>
      <c r="T1673" s="5">
        <v>213.4100012332201</v>
      </c>
      <c r="U1673" s="5">
        <v>0</v>
      </c>
      <c r="V1673" s="5">
        <v>25.065299360931675</v>
      </c>
      <c r="W1673" s="5">
        <v>238.47530059415178</v>
      </c>
      <c r="X1673" s="6">
        <f>+Excel_519CONDOR[[#This Row],[Ptos.Total]]-Excel_519CONDOR[[#This Row],[Ptos.PO]]</f>
        <v>-220.92346340584837</v>
      </c>
      <c r="Y1673" s="6">
        <v>459.39876400000014</v>
      </c>
      <c r="Z1673" s="6">
        <v>459.4051990000001</v>
      </c>
      <c r="AA1673" s="5">
        <f>+Excel_519CONDOR[[#This Row],[Ptos.Total]]-Excel_519CONDOR[[#This Row],[Ptos.Nilo]]</f>
        <v>-220.92989840584832</v>
      </c>
      <c r="AB1673"/>
      <c r="AC1673"/>
      <c r="AD1673"/>
      <c r="AE1673"/>
      <c r="AF1673"/>
      <c r="AG1673"/>
      <c r="AH1673"/>
      <c r="AI1673"/>
    </row>
    <row r="1674" spans="1:35" x14ac:dyDescent="0.25">
      <c r="A1674" t="s">
        <v>391</v>
      </c>
      <c r="B1674" t="s">
        <v>79</v>
      </c>
      <c r="C1674" t="s">
        <v>392</v>
      </c>
      <c r="D1674" t="s">
        <v>1873</v>
      </c>
      <c r="E1674">
        <v>2115226</v>
      </c>
      <c r="F1674" t="s">
        <v>60</v>
      </c>
      <c r="G1674" t="s">
        <v>22</v>
      </c>
      <c r="H1674" t="s">
        <v>23</v>
      </c>
      <c r="I1674" s="1">
        <v>45209</v>
      </c>
      <c r="J1674" s="1">
        <v>45252</v>
      </c>
      <c r="K1674" s="11">
        <f>+Excel_519CONDOR[[#This Row],[Fx.r]]</f>
        <v>45252</v>
      </c>
      <c r="L1674" s="1">
        <v>45257</v>
      </c>
      <c r="M1674" s="1"/>
      <c r="N1674" s="1">
        <v>45602</v>
      </c>
      <c r="O1674" s="1">
        <v>45616</v>
      </c>
      <c r="P1674" s="1" t="s">
        <v>24</v>
      </c>
      <c r="Q1674" t="s">
        <v>24</v>
      </c>
      <c r="R1674" t="s">
        <v>25</v>
      </c>
      <c r="S1674" t="s">
        <v>3642</v>
      </c>
      <c r="T1674" s="5">
        <v>92.320001356303692</v>
      </c>
      <c r="U1674" s="5">
        <v>124.5399963259697</v>
      </c>
      <c r="V1674" s="5">
        <v>16.383200174498555</v>
      </c>
      <c r="W1674" s="5">
        <v>233.24319785677193</v>
      </c>
      <c r="X1674" s="6">
        <f>+Excel_519CONDOR[[#This Row],[Ptos.Total]]-Excel_519CONDOR[[#This Row],[Ptos.PO]]</f>
        <v>-143.43259314322813</v>
      </c>
      <c r="Y1674" s="6">
        <v>376.67579100000006</v>
      </c>
      <c r="Z1674" s="6">
        <v>376.67579100000006</v>
      </c>
      <c r="AA1674" s="5">
        <f>+Excel_519CONDOR[[#This Row],[Ptos.Total]]-Excel_519CONDOR[[#This Row],[Ptos.Nilo]]</f>
        <v>-143.43259314322813</v>
      </c>
      <c r="AB1674"/>
      <c r="AC1674"/>
      <c r="AD1674"/>
      <c r="AE1674"/>
      <c r="AF1674"/>
      <c r="AG1674"/>
      <c r="AH1674"/>
      <c r="AI1674"/>
    </row>
    <row r="1675" spans="1:35" x14ac:dyDescent="0.25">
      <c r="A1675" t="s">
        <v>391</v>
      </c>
      <c r="B1675" t="s">
        <v>79</v>
      </c>
      <c r="C1675" t="s">
        <v>392</v>
      </c>
      <c r="D1675" t="s">
        <v>1874</v>
      </c>
      <c r="E1675">
        <v>2116895</v>
      </c>
      <c r="F1675" t="s">
        <v>1875</v>
      </c>
      <c r="G1675" t="s">
        <v>70</v>
      </c>
      <c r="H1675" t="s">
        <v>70</v>
      </c>
      <c r="I1675" s="1">
        <v>45174</v>
      </c>
      <c r="J1675" s="1">
        <v>45191</v>
      </c>
      <c r="K1675" s="11">
        <f>+Excel_519CONDOR[[#This Row],[Fx.r]]</f>
        <v>45191</v>
      </c>
      <c r="M1675" s="1"/>
      <c r="O1675" s="1"/>
      <c r="P1675" s="1" t="s">
        <v>24</v>
      </c>
      <c r="Q1675" t="s">
        <v>24</v>
      </c>
      <c r="R1675" t="s">
        <v>24</v>
      </c>
      <c r="S1675" t="s">
        <v>25</v>
      </c>
      <c r="T1675" s="5">
        <v>0</v>
      </c>
      <c r="U1675" s="5">
        <v>0</v>
      </c>
      <c r="V1675" s="5">
        <v>0</v>
      </c>
      <c r="W1675" s="5">
        <v>0</v>
      </c>
      <c r="X1675" s="6">
        <f>+Excel_519CONDOR[[#This Row],[Ptos.Total]]-Excel_519CONDOR[[#This Row],[Ptos.PO]]</f>
        <v>-4.7531749999999997</v>
      </c>
      <c r="Y1675" s="6">
        <v>4.7531749999999997</v>
      </c>
      <c r="Z1675" s="6">
        <v>4.3131749999999993</v>
      </c>
      <c r="AA1675" s="5">
        <f>+Excel_519CONDOR[[#This Row],[Ptos.Total]]-Excel_519CONDOR[[#This Row],[Ptos.Nilo]]</f>
        <v>-4.3131749999999993</v>
      </c>
      <c r="AB1675"/>
      <c r="AC1675"/>
      <c r="AD1675"/>
      <c r="AE1675"/>
      <c r="AF1675"/>
      <c r="AG1675"/>
      <c r="AH1675"/>
      <c r="AI1675"/>
    </row>
    <row r="1676" spans="1:35" x14ac:dyDescent="0.25">
      <c r="A1676" t="s">
        <v>391</v>
      </c>
      <c r="B1676" t="s">
        <v>79</v>
      </c>
      <c r="C1676" t="s">
        <v>392</v>
      </c>
      <c r="D1676" t="s">
        <v>1876</v>
      </c>
      <c r="E1676">
        <v>2116897</v>
      </c>
      <c r="F1676" t="s">
        <v>707</v>
      </c>
      <c r="G1676" t="s">
        <v>70</v>
      </c>
      <c r="H1676" t="s">
        <v>71</v>
      </c>
      <c r="I1676" s="1">
        <v>45174</v>
      </c>
      <c r="J1676" s="1">
        <v>45189</v>
      </c>
      <c r="K1676" s="11">
        <f>+Excel_519CONDOR[[#This Row],[Fx.r]]</f>
        <v>45189</v>
      </c>
      <c r="L1676" s="1">
        <v>45203</v>
      </c>
      <c r="M1676" s="1"/>
      <c r="N1676" s="1">
        <v>45219</v>
      </c>
      <c r="O1676" s="1">
        <v>45222</v>
      </c>
      <c r="P1676" s="1" t="s">
        <v>24</v>
      </c>
      <c r="Q1676" t="s">
        <v>24</v>
      </c>
      <c r="R1676" t="s">
        <v>24</v>
      </c>
      <c r="S1676" t="s">
        <v>25</v>
      </c>
      <c r="T1676" s="5">
        <v>59.030000537633896</v>
      </c>
      <c r="U1676" s="5">
        <v>0</v>
      </c>
      <c r="V1676" s="5">
        <v>14.013000184752045</v>
      </c>
      <c r="W1676" s="5">
        <v>73.043000722385941</v>
      </c>
      <c r="X1676" s="6">
        <f>+Excel_519CONDOR[[#This Row],[Ptos.Total]]-Excel_519CONDOR[[#This Row],[Ptos.PO]]</f>
        <v>58.662810722385942</v>
      </c>
      <c r="Y1676" s="6">
        <v>14.380189999999999</v>
      </c>
      <c r="Z1676" s="6">
        <v>8.6281140000000001</v>
      </c>
      <c r="AA1676" s="5">
        <f>+Excel_519CONDOR[[#This Row],[Ptos.Total]]-Excel_519CONDOR[[#This Row],[Ptos.Nilo]]</f>
        <v>64.414886722385944</v>
      </c>
      <c r="AB1676"/>
      <c r="AC1676"/>
      <c r="AD1676"/>
      <c r="AE1676"/>
      <c r="AF1676"/>
      <c r="AG1676"/>
      <c r="AH1676"/>
      <c r="AI1676"/>
    </row>
    <row r="1677" spans="1:35" x14ac:dyDescent="0.25">
      <c r="A1677" t="s">
        <v>391</v>
      </c>
      <c r="B1677" t="s">
        <v>79</v>
      </c>
      <c r="C1677" t="s">
        <v>392</v>
      </c>
      <c r="D1677" t="s">
        <v>1877</v>
      </c>
      <c r="E1677">
        <v>2114203</v>
      </c>
      <c r="F1677" t="s">
        <v>60</v>
      </c>
      <c r="G1677" t="s">
        <v>22</v>
      </c>
      <c r="H1677" t="s">
        <v>23</v>
      </c>
      <c r="I1677" s="1">
        <v>45174</v>
      </c>
      <c r="J1677" s="1">
        <v>45198</v>
      </c>
      <c r="K1677" s="11">
        <f>+Excel_519CONDOR[[#This Row],[Fx.r]]</f>
        <v>45198</v>
      </c>
      <c r="L1677" s="1">
        <v>45232</v>
      </c>
      <c r="M1677" s="1"/>
      <c r="N1677" s="1">
        <v>45747</v>
      </c>
      <c r="O1677" s="1">
        <v>45750</v>
      </c>
      <c r="P1677" s="1" t="s">
        <v>24</v>
      </c>
      <c r="Q1677" t="s">
        <v>24</v>
      </c>
      <c r="R1677" t="s">
        <v>25</v>
      </c>
      <c r="S1677" t="s">
        <v>3641</v>
      </c>
      <c r="T1677" s="5">
        <v>202.24000134319067</v>
      </c>
      <c r="U1677" s="5">
        <v>78.099997699260712</v>
      </c>
      <c r="V1677" s="5">
        <v>23.705899519490458</v>
      </c>
      <c r="W1677" s="5">
        <v>304.04589856194184</v>
      </c>
      <c r="X1677" s="6">
        <f>+Excel_519CONDOR[[#This Row],[Ptos.Total]]-Excel_519CONDOR[[#This Row],[Ptos.PO]]</f>
        <v>-46.78922843805816</v>
      </c>
      <c r="Y1677" s="6">
        <v>350.835127</v>
      </c>
      <c r="Z1677" s="6">
        <v>350.83512699999994</v>
      </c>
      <c r="AA1677" s="5">
        <f>+Excel_519CONDOR[[#This Row],[Ptos.Total]]-Excel_519CONDOR[[#This Row],[Ptos.Nilo]]</f>
        <v>-46.789228438058103</v>
      </c>
      <c r="AB1677"/>
      <c r="AC1677"/>
      <c r="AD1677"/>
      <c r="AE1677"/>
      <c r="AF1677"/>
      <c r="AG1677"/>
      <c r="AH1677"/>
      <c r="AI1677"/>
    </row>
    <row r="1678" spans="1:35" x14ac:dyDescent="0.25">
      <c r="A1678" t="s">
        <v>391</v>
      </c>
      <c r="B1678" t="s">
        <v>79</v>
      </c>
      <c r="C1678" t="s">
        <v>392</v>
      </c>
      <c r="D1678" t="s">
        <v>1878</v>
      </c>
      <c r="E1678">
        <v>8382498</v>
      </c>
      <c r="F1678" t="s">
        <v>106</v>
      </c>
      <c r="G1678" t="s">
        <v>29</v>
      </c>
      <c r="H1678" t="s">
        <v>30</v>
      </c>
      <c r="I1678" s="1"/>
      <c r="J1678" s="1">
        <v>45442</v>
      </c>
      <c r="K1678" s="11">
        <f>+Excel_519CONDOR[[#This Row],[Fx.r]]</f>
        <v>45442</v>
      </c>
      <c r="L1678" s="1">
        <v>45369</v>
      </c>
      <c r="M1678" s="1"/>
      <c r="N1678" s="1">
        <v>45730</v>
      </c>
      <c r="O1678" s="1">
        <v>45744</v>
      </c>
      <c r="P1678" s="1" t="s">
        <v>24</v>
      </c>
      <c r="Q1678" t="s">
        <v>24</v>
      </c>
      <c r="R1678" t="s">
        <v>25</v>
      </c>
      <c r="S1678" t="s">
        <v>3637</v>
      </c>
      <c r="T1678" s="5">
        <v>1527.4678024774194</v>
      </c>
      <c r="U1678" s="5">
        <v>0</v>
      </c>
      <c r="V1678" s="5">
        <v>130.9956536254723</v>
      </c>
      <c r="W1678" s="5">
        <v>1658.4634561028915</v>
      </c>
      <c r="X1678" s="6">
        <f>+Excel_519CONDOR[[#This Row],[Ptos.Total]]-Excel_519CONDOR[[#This Row],[Ptos.PO]]</f>
        <v>-1659.6248540171091</v>
      </c>
      <c r="Y1678" s="6">
        <v>3318.0883101200006</v>
      </c>
      <c r="Z1678" s="6">
        <v>3318.0883329999997</v>
      </c>
      <c r="AA1678" s="5">
        <f>+Excel_519CONDOR[[#This Row],[Ptos.Total]]-Excel_519CONDOR[[#This Row],[Ptos.Nilo]]</f>
        <v>-1659.6248768971082</v>
      </c>
      <c r="AB1678"/>
      <c r="AC1678"/>
      <c r="AD1678"/>
      <c r="AE1678"/>
      <c r="AF1678"/>
      <c r="AG1678"/>
      <c r="AH1678"/>
      <c r="AI1678"/>
    </row>
    <row r="1679" spans="1:35" x14ac:dyDescent="0.25">
      <c r="A1679" t="s">
        <v>391</v>
      </c>
      <c r="B1679" t="s">
        <v>436</v>
      </c>
      <c r="C1679" t="s">
        <v>392</v>
      </c>
      <c r="D1679" t="s">
        <v>3698</v>
      </c>
      <c r="E1679">
        <v>8515507</v>
      </c>
      <c r="F1679" t="s">
        <v>3699</v>
      </c>
      <c r="G1679" t="s">
        <v>3557</v>
      </c>
      <c r="H1679" t="s">
        <v>3557</v>
      </c>
      <c r="I1679" s="1"/>
      <c r="J1679" s="1"/>
      <c r="K1679" s="11">
        <f>+Excel_519CONDOR[[#This Row],[Fx.r]]</f>
        <v>0</v>
      </c>
      <c r="M1679" s="1"/>
      <c r="O1679" s="1"/>
      <c r="P1679" s="1" t="s">
        <v>24</v>
      </c>
      <c r="Q1679" t="s">
        <v>25</v>
      </c>
      <c r="R1679" t="s">
        <v>24</v>
      </c>
      <c r="S1679" t="s">
        <v>25</v>
      </c>
      <c r="T1679" s="5">
        <v>0</v>
      </c>
      <c r="U1679" s="5">
        <v>0</v>
      </c>
      <c r="V1679" s="5">
        <v>0</v>
      </c>
      <c r="W1679" s="5">
        <v>0</v>
      </c>
      <c r="X1679" s="6">
        <f>+Excel_519CONDOR[[#This Row],[Ptos.Total]]-Excel_519CONDOR[[#This Row],[Ptos.PO]]</f>
        <v>0</v>
      </c>
      <c r="Y1679" s="6">
        <v>0</v>
      </c>
      <c r="Z1679" s="6">
        <v>0</v>
      </c>
      <c r="AA1679" s="5">
        <f>+Excel_519CONDOR[[#This Row],[Ptos.Total]]-Excel_519CONDOR[[#This Row],[Ptos.Nilo]]</f>
        <v>0</v>
      </c>
      <c r="AB1679"/>
      <c r="AC1679"/>
      <c r="AD1679"/>
      <c r="AE1679"/>
      <c r="AF1679"/>
      <c r="AG1679"/>
      <c r="AH1679"/>
      <c r="AI1679"/>
    </row>
    <row r="1680" spans="1:35" x14ac:dyDescent="0.25">
      <c r="A1680" t="s">
        <v>391</v>
      </c>
      <c r="B1680" t="s">
        <v>436</v>
      </c>
      <c r="C1680" t="s">
        <v>392</v>
      </c>
      <c r="D1680" t="s">
        <v>1879</v>
      </c>
      <c r="E1680">
        <v>8528767</v>
      </c>
      <c r="F1680" t="s">
        <v>1880</v>
      </c>
      <c r="G1680" t="s">
        <v>70</v>
      </c>
      <c r="H1680" t="s">
        <v>71</v>
      </c>
      <c r="I1680" s="1"/>
      <c r="J1680" s="1"/>
      <c r="K1680" s="11">
        <f>+Excel_519CONDOR[[#This Row],[Fx.r]]</f>
        <v>0</v>
      </c>
      <c r="M1680" s="1"/>
      <c r="O1680" s="1"/>
      <c r="P1680" s="1" t="s">
        <v>24</v>
      </c>
      <c r="Q1680" t="s">
        <v>25</v>
      </c>
      <c r="R1680" t="s">
        <v>24</v>
      </c>
      <c r="S1680" t="s">
        <v>25</v>
      </c>
      <c r="T1680" s="5">
        <v>0</v>
      </c>
      <c r="U1680" s="5">
        <v>0</v>
      </c>
      <c r="V1680" s="5">
        <v>0</v>
      </c>
      <c r="W1680" s="5">
        <v>0</v>
      </c>
      <c r="X1680" s="6">
        <f>+Excel_519CONDOR[[#This Row],[Ptos.Total]]-Excel_519CONDOR[[#This Row],[Ptos.PO]]</f>
        <v>-3.5999999999999996</v>
      </c>
      <c r="Y1680" s="6">
        <v>3.5999999999999996</v>
      </c>
      <c r="Z1680" s="6">
        <v>0</v>
      </c>
      <c r="AA1680" s="5">
        <f>+Excel_519CONDOR[[#This Row],[Ptos.Total]]-Excel_519CONDOR[[#This Row],[Ptos.Nilo]]</f>
        <v>0</v>
      </c>
      <c r="AB1680"/>
      <c r="AC1680"/>
      <c r="AD1680"/>
      <c r="AE1680"/>
      <c r="AF1680"/>
      <c r="AG1680"/>
      <c r="AH1680"/>
      <c r="AI1680"/>
    </row>
    <row r="1681" spans="1:35" x14ac:dyDescent="0.25">
      <c r="A1681" t="s">
        <v>391</v>
      </c>
      <c r="B1681" t="s">
        <v>436</v>
      </c>
      <c r="C1681" t="s">
        <v>392</v>
      </c>
      <c r="D1681" t="s">
        <v>1881</v>
      </c>
      <c r="E1681">
        <v>8534298</v>
      </c>
      <c r="F1681" t="s">
        <v>1124</v>
      </c>
      <c r="G1681" t="s">
        <v>70</v>
      </c>
      <c r="H1681" t="s">
        <v>71</v>
      </c>
      <c r="I1681" s="1">
        <v>45378</v>
      </c>
      <c r="J1681" s="1">
        <v>45163</v>
      </c>
      <c r="K1681" s="11">
        <f>+Excel_519CONDOR[[#This Row],[Fx.r]]</f>
        <v>45163</v>
      </c>
      <c r="M1681" s="1"/>
      <c r="N1681" s="1">
        <v>45383</v>
      </c>
      <c r="O1681" s="1">
        <v>45385</v>
      </c>
      <c r="P1681" s="1" t="s">
        <v>24</v>
      </c>
      <c r="Q1681" t="s">
        <v>25</v>
      </c>
      <c r="R1681" t="s">
        <v>24</v>
      </c>
      <c r="S1681" t="s">
        <v>25</v>
      </c>
      <c r="T1681" s="5">
        <v>0</v>
      </c>
      <c r="U1681" s="5">
        <v>0</v>
      </c>
      <c r="V1681" s="5">
        <v>0</v>
      </c>
      <c r="W1681" s="5">
        <v>0</v>
      </c>
      <c r="X1681" s="6">
        <f>+Excel_519CONDOR[[#This Row],[Ptos.Total]]-Excel_519CONDOR[[#This Row],[Ptos.PO]]</f>
        <v>-3.5999999999999996</v>
      </c>
      <c r="Y1681" s="6">
        <v>3.5999999999999996</v>
      </c>
      <c r="Z1681" s="6">
        <v>7.1999999999999993</v>
      </c>
      <c r="AA1681" s="5">
        <f>+Excel_519CONDOR[[#This Row],[Ptos.Total]]-Excel_519CONDOR[[#This Row],[Ptos.Nilo]]</f>
        <v>-7.1999999999999993</v>
      </c>
      <c r="AB1681"/>
      <c r="AC1681"/>
      <c r="AD1681"/>
      <c r="AE1681"/>
      <c r="AF1681"/>
      <c r="AG1681"/>
      <c r="AH1681"/>
      <c r="AI1681"/>
    </row>
    <row r="1682" spans="1:35" x14ac:dyDescent="0.25">
      <c r="A1682" t="s">
        <v>391</v>
      </c>
      <c r="B1682" t="s">
        <v>79</v>
      </c>
      <c r="C1682" t="s">
        <v>392</v>
      </c>
      <c r="D1682" t="s">
        <v>1882</v>
      </c>
      <c r="E1682">
        <v>8534395</v>
      </c>
      <c r="F1682" t="s">
        <v>569</v>
      </c>
      <c r="G1682" t="s">
        <v>29</v>
      </c>
      <c r="H1682" t="s">
        <v>30</v>
      </c>
      <c r="I1682" s="1">
        <v>45180</v>
      </c>
      <c r="J1682" s="1">
        <v>45186</v>
      </c>
      <c r="K1682" s="11">
        <f>+Excel_519CONDOR[[#This Row],[Fx.r]]</f>
        <v>45186</v>
      </c>
      <c r="L1682" s="1">
        <v>45356</v>
      </c>
      <c r="M1682" s="1"/>
      <c r="N1682" s="1">
        <v>45603</v>
      </c>
      <c r="O1682" s="1">
        <v>45610</v>
      </c>
      <c r="P1682" s="1" t="s">
        <v>24</v>
      </c>
      <c r="Q1682" t="s">
        <v>24</v>
      </c>
      <c r="R1682" t="s">
        <v>25</v>
      </c>
      <c r="S1682" t="s">
        <v>3642</v>
      </c>
      <c r="T1682" s="5">
        <v>2173.7070634737611</v>
      </c>
      <c r="U1682" s="5">
        <v>147.53199630975723</v>
      </c>
      <c r="V1682" s="5">
        <v>179.4211239538572</v>
      </c>
      <c r="W1682" s="5">
        <v>2500.6601837373755</v>
      </c>
      <c r="X1682" s="6">
        <f>+Excel_519CONDOR[[#This Row],[Ptos.Total]]-Excel_519CONDOR[[#This Row],[Ptos.PO]]</f>
        <v>2132.7907517373756</v>
      </c>
      <c r="Y1682" s="6">
        <v>367.86943200000002</v>
      </c>
      <c r="Z1682" s="6">
        <v>367.86943199999996</v>
      </c>
      <c r="AA1682" s="5">
        <f>+Excel_519CONDOR[[#This Row],[Ptos.Total]]-Excel_519CONDOR[[#This Row],[Ptos.Nilo]]</f>
        <v>2132.7907517373756</v>
      </c>
      <c r="AB1682"/>
      <c r="AC1682"/>
      <c r="AD1682"/>
      <c r="AE1682"/>
      <c r="AF1682"/>
      <c r="AG1682"/>
      <c r="AH1682"/>
      <c r="AI1682"/>
    </row>
    <row r="1683" spans="1:35" x14ac:dyDescent="0.25">
      <c r="A1683" t="s">
        <v>391</v>
      </c>
      <c r="B1683" t="s">
        <v>18</v>
      </c>
      <c r="C1683" t="s">
        <v>1371</v>
      </c>
      <c r="D1683" t="s">
        <v>1883</v>
      </c>
      <c r="E1683">
        <v>2005260</v>
      </c>
      <c r="F1683" t="s">
        <v>1884</v>
      </c>
      <c r="G1683" t="s">
        <v>29</v>
      </c>
      <c r="H1683" t="s">
        <v>30</v>
      </c>
      <c r="I1683" s="1"/>
      <c r="J1683" s="1">
        <v>44743</v>
      </c>
      <c r="K1683" s="11">
        <f>+Excel_519CONDOR[[#This Row],[Fx.r]]</f>
        <v>44743</v>
      </c>
      <c r="L1683" s="1">
        <v>45176</v>
      </c>
      <c r="M1683" s="1"/>
      <c r="N1683" s="1">
        <v>45561</v>
      </c>
      <c r="O1683" s="1">
        <v>45568</v>
      </c>
      <c r="P1683" s="1" t="s">
        <v>24</v>
      </c>
      <c r="Q1683" t="s">
        <v>24</v>
      </c>
      <c r="R1683" t="s">
        <v>24</v>
      </c>
      <c r="S1683" t="s">
        <v>3694</v>
      </c>
      <c r="T1683" s="5">
        <v>0</v>
      </c>
      <c r="U1683" s="5">
        <v>0</v>
      </c>
      <c r="V1683" s="5">
        <v>0</v>
      </c>
      <c r="W1683" s="5">
        <v>0</v>
      </c>
      <c r="X1683" s="6">
        <f>+Excel_519CONDOR[[#This Row],[Ptos.Total]]-Excel_519CONDOR[[#This Row],[Ptos.PO]]</f>
        <v>-140.79178299999998</v>
      </c>
      <c r="Y1683" s="6">
        <v>140.79178299999998</v>
      </c>
      <c r="Z1683" s="6">
        <v>140.79178299999998</v>
      </c>
      <c r="AA1683" s="5">
        <f>+Excel_519CONDOR[[#This Row],[Ptos.Total]]-Excel_519CONDOR[[#This Row],[Ptos.Nilo]]</f>
        <v>-140.79178299999998</v>
      </c>
      <c r="AB1683"/>
      <c r="AC1683"/>
      <c r="AD1683"/>
      <c r="AE1683"/>
      <c r="AF1683"/>
      <c r="AG1683"/>
      <c r="AH1683"/>
      <c r="AI1683"/>
    </row>
    <row r="1684" spans="1:35" x14ac:dyDescent="0.25">
      <c r="A1684" t="s">
        <v>391</v>
      </c>
      <c r="B1684" t="s">
        <v>18</v>
      </c>
      <c r="C1684" t="s">
        <v>1371</v>
      </c>
      <c r="D1684" t="s">
        <v>1885</v>
      </c>
      <c r="E1684">
        <v>2005261</v>
      </c>
      <c r="F1684" t="s">
        <v>1884</v>
      </c>
      <c r="G1684" t="s">
        <v>29</v>
      </c>
      <c r="H1684" t="s">
        <v>30</v>
      </c>
      <c r="I1684" s="1"/>
      <c r="J1684" s="1">
        <v>44825</v>
      </c>
      <c r="K1684" s="11">
        <f>+Excel_519CONDOR[[#This Row],[Fx.r]]</f>
        <v>44825</v>
      </c>
      <c r="L1684" s="1">
        <v>45176</v>
      </c>
      <c r="M1684" s="1"/>
      <c r="N1684" s="1">
        <v>45355</v>
      </c>
      <c r="O1684" s="1">
        <v>45369</v>
      </c>
      <c r="P1684" s="1" t="s">
        <v>24</v>
      </c>
      <c r="Q1684" t="s">
        <v>24</v>
      </c>
      <c r="R1684" t="s">
        <v>24</v>
      </c>
      <c r="S1684" t="s">
        <v>3697</v>
      </c>
      <c r="T1684" s="5">
        <v>382.81000153720379</v>
      </c>
      <c r="U1684" s="5">
        <v>0</v>
      </c>
      <c r="V1684" s="5">
        <v>0</v>
      </c>
      <c r="W1684" s="5">
        <v>382.81000153720379</v>
      </c>
      <c r="X1684" s="6">
        <f>+Excel_519CONDOR[[#This Row],[Ptos.Total]]-Excel_519CONDOR[[#This Row],[Ptos.PO]]</f>
        <v>-114.60856146279627</v>
      </c>
      <c r="Y1684" s="6">
        <v>497.41856300000006</v>
      </c>
      <c r="Z1684" s="6">
        <v>497.41856300000006</v>
      </c>
      <c r="AA1684" s="5">
        <f>+Excel_519CONDOR[[#This Row],[Ptos.Total]]-Excel_519CONDOR[[#This Row],[Ptos.Nilo]]</f>
        <v>-114.60856146279627</v>
      </c>
      <c r="AB1684"/>
      <c r="AC1684"/>
      <c r="AD1684"/>
      <c r="AE1684"/>
      <c r="AF1684"/>
      <c r="AG1684"/>
      <c r="AH1684"/>
      <c r="AI1684"/>
    </row>
    <row r="1685" spans="1:35" x14ac:dyDescent="0.25">
      <c r="A1685" t="s">
        <v>391</v>
      </c>
      <c r="B1685" t="s">
        <v>18</v>
      </c>
      <c r="C1685" t="s">
        <v>1371</v>
      </c>
      <c r="D1685" t="s">
        <v>1886</v>
      </c>
      <c r="E1685">
        <v>2005262</v>
      </c>
      <c r="F1685" t="s">
        <v>290</v>
      </c>
      <c r="G1685" t="s">
        <v>22</v>
      </c>
      <c r="H1685" t="s">
        <v>23</v>
      </c>
      <c r="I1685" s="1"/>
      <c r="J1685" s="1">
        <v>44754</v>
      </c>
      <c r="K1685" s="11">
        <f>+Excel_519CONDOR[[#This Row],[Fx.r]]</f>
        <v>44754</v>
      </c>
      <c r="L1685" s="1">
        <v>45176</v>
      </c>
      <c r="M1685" s="1"/>
      <c r="N1685" s="1">
        <v>45412</v>
      </c>
      <c r="O1685" s="1">
        <v>45428</v>
      </c>
      <c r="P1685" s="1" t="s">
        <v>25</v>
      </c>
      <c r="Q1685" t="s">
        <v>24</v>
      </c>
      <c r="R1685" t="s">
        <v>24</v>
      </c>
      <c r="S1685" t="s">
        <v>3693</v>
      </c>
      <c r="T1685" s="5">
        <v>210.35000032186508</v>
      </c>
      <c r="U1685" s="5">
        <v>0</v>
      </c>
      <c r="V1685" s="5">
        <v>0</v>
      </c>
      <c r="W1685" s="5">
        <v>210.35000032186508</v>
      </c>
      <c r="X1685" s="6">
        <f>+Excel_519CONDOR[[#This Row],[Ptos.Total]]-Excel_519CONDOR[[#This Row],[Ptos.PO]]</f>
        <v>-26.032214678134977</v>
      </c>
      <c r="Y1685" s="6">
        <v>236.38221500000006</v>
      </c>
      <c r="Z1685" s="6">
        <v>236.38221500000003</v>
      </c>
      <c r="AA1685" s="5">
        <f>+Excel_519CONDOR[[#This Row],[Ptos.Total]]-Excel_519CONDOR[[#This Row],[Ptos.Nilo]]</f>
        <v>-26.032214678134949</v>
      </c>
      <c r="AB1685"/>
      <c r="AC1685"/>
      <c r="AD1685"/>
      <c r="AE1685"/>
      <c r="AF1685"/>
      <c r="AG1685"/>
      <c r="AH1685"/>
      <c r="AI1685"/>
    </row>
    <row r="1686" spans="1:35" x14ac:dyDescent="0.25">
      <c r="A1686" t="s">
        <v>391</v>
      </c>
      <c r="B1686" t="s">
        <v>18</v>
      </c>
      <c r="C1686" t="s">
        <v>1371</v>
      </c>
      <c r="D1686" t="s">
        <v>1887</v>
      </c>
      <c r="E1686">
        <v>2005263</v>
      </c>
      <c r="F1686" t="s">
        <v>290</v>
      </c>
      <c r="G1686" t="s">
        <v>22</v>
      </c>
      <c r="H1686" t="s">
        <v>23</v>
      </c>
      <c r="I1686" s="1"/>
      <c r="J1686" s="1">
        <v>44753</v>
      </c>
      <c r="K1686" s="11">
        <f>+Excel_519CONDOR[[#This Row],[Fx.r]]</f>
        <v>44753</v>
      </c>
      <c r="L1686" s="1">
        <v>45176</v>
      </c>
      <c r="M1686" s="1"/>
      <c r="N1686" s="1">
        <v>45355</v>
      </c>
      <c r="O1686" s="1">
        <v>45370</v>
      </c>
      <c r="P1686" s="1" t="s">
        <v>24</v>
      </c>
      <c r="Q1686" t="s">
        <v>24</v>
      </c>
      <c r="R1686" t="s">
        <v>24</v>
      </c>
      <c r="S1686" t="s">
        <v>3693</v>
      </c>
      <c r="T1686" s="5">
        <v>309.76000003516674</v>
      </c>
      <c r="U1686" s="5">
        <v>0</v>
      </c>
      <c r="V1686" s="5">
        <v>0</v>
      </c>
      <c r="W1686" s="5">
        <v>309.76000003516674</v>
      </c>
      <c r="X1686" s="6">
        <f>+Excel_519CONDOR[[#This Row],[Ptos.Total]]-Excel_519CONDOR[[#This Row],[Ptos.PO]]</f>
        <v>-194.48860196483332</v>
      </c>
      <c r="Y1686" s="6">
        <v>504.24860200000006</v>
      </c>
      <c r="Z1686" s="6">
        <v>504.24860200000006</v>
      </c>
      <c r="AA1686" s="5">
        <f>+Excel_519CONDOR[[#This Row],[Ptos.Total]]-Excel_519CONDOR[[#This Row],[Ptos.Nilo]]</f>
        <v>-194.48860196483332</v>
      </c>
      <c r="AB1686"/>
      <c r="AC1686"/>
      <c r="AD1686"/>
      <c r="AE1686"/>
      <c r="AF1686"/>
      <c r="AG1686"/>
      <c r="AH1686"/>
      <c r="AI1686"/>
    </row>
    <row r="1687" spans="1:35" x14ac:dyDescent="0.25">
      <c r="A1687" t="s">
        <v>391</v>
      </c>
      <c r="B1687" t="s">
        <v>18</v>
      </c>
      <c r="C1687" t="s">
        <v>1371</v>
      </c>
      <c r="D1687" t="s">
        <v>1888</v>
      </c>
      <c r="E1687">
        <v>2014124</v>
      </c>
      <c r="F1687" t="s">
        <v>49</v>
      </c>
      <c r="G1687" t="s">
        <v>36</v>
      </c>
      <c r="H1687" t="s">
        <v>42</v>
      </c>
      <c r="I1687" s="1">
        <v>44795</v>
      </c>
      <c r="J1687" s="1">
        <v>44935</v>
      </c>
      <c r="K1687" s="11">
        <f>+Excel_519CONDOR[[#This Row],[Fx.r]]</f>
        <v>44935</v>
      </c>
      <c r="L1687" s="1">
        <v>45964</v>
      </c>
      <c r="M1687" s="1">
        <v>45926</v>
      </c>
      <c r="O1687" s="1"/>
      <c r="P1687" s="1" t="s">
        <v>24</v>
      </c>
      <c r="Q1687" t="s">
        <v>24</v>
      </c>
      <c r="R1687" t="s">
        <v>24</v>
      </c>
      <c r="S1687" t="s">
        <v>3700</v>
      </c>
      <c r="T1687" s="5">
        <v>591.1700004786253</v>
      </c>
      <c r="U1687" s="5">
        <v>0.69999998807907104</v>
      </c>
      <c r="V1687" s="5">
        <v>51.459497531961688</v>
      </c>
      <c r="W1687" s="5">
        <v>643.32949799866606</v>
      </c>
      <c r="X1687" s="6">
        <f>+Excel_519CONDOR[[#This Row],[Ptos.Total]]-Excel_519CONDOR[[#This Row],[Ptos.PO]]</f>
        <v>544.37449799866602</v>
      </c>
      <c r="Y1687" s="6">
        <v>98.955000000000013</v>
      </c>
      <c r="Z1687" s="6">
        <v>98.955000000000013</v>
      </c>
      <c r="AA1687" s="5">
        <f>+Excel_519CONDOR[[#This Row],[Ptos.Total]]-Excel_519CONDOR[[#This Row],[Ptos.Nilo]]</f>
        <v>544.37449799866602</v>
      </c>
      <c r="AB1687"/>
      <c r="AC1687"/>
      <c r="AD1687"/>
      <c r="AE1687"/>
      <c r="AF1687"/>
      <c r="AG1687"/>
      <c r="AH1687"/>
      <c r="AI1687"/>
    </row>
    <row r="1688" spans="1:35" x14ac:dyDescent="0.25">
      <c r="A1688" t="s">
        <v>391</v>
      </c>
      <c r="B1688" t="s">
        <v>18</v>
      </c>
      <c r="C1688" t="s">
        <v>1371</v>
      </c>
      <c r="D1688" t="s">
        <v>1889</v>
      </c>
      <c r="E1688">
        <v>2056766</v>
      </c>
      <c r="F1688" t="s">
        <v>32</v>
      </c>
      <c r="G1688" t="s">
        <v>29</v>
      </c>
      <c r="H1688" t="s">
        <v>30</v>
      </c>
      <c r="I1688" s="1">
        <v>44929</v>
      </c>
      <c r="J1688" s="1">
        <v>44951</v>
      </c>
      <c r="K1688" s="11">
        <f>+Excel_519CONDOR[[#This Row],[Fx.r]]</f>
        <v>44951</v>
      </c>
      <c r="L1688" s="1">
        <v>45176</v>
      </c>
      <c r="M1688" s="1"/>
      <c r="N1688" s="1">
        <v>45593</v>
      </c>
      <c r="O1688" s="1">
        <v>45595</v>
      </c>
      <c r="P1688" s="1" t="s">
        <v>24</v>
      </c>
      <c r="Q1688" t="s">
        <v>24</v>
      </c>
      <c r="R1688" t="s">
        <v>24</v>
      </c>
      <c r="S1688" t="s">
        <v>3693</v>
      </c>
      <c r="T1688" s="5">
        <v>7.6800001561641693</v>
      </c>
      <c r="U1688" s="5">
        <v>0.34999999403953552</v>
      </c>
      <c r="V1688" s="5">
        <v>10.361800143529475</v>
      </c>
      <c r="W1688" s="5">
        <v>18.39180029373318</v>
      </c>
      <c r="X1688" s="6">
        <f>+Excel_519CONDOR[[#This Row],[Ptos.Total]]-Excel_519CONDOR[[#This Row],[Ptos.PO]]</f>
        <v>0.12395729373318076</v>
      </c>
      <c r="Y1688" s="6">
        <v>18.267842999999999</v>
      </c>
      <c r="Z1688" s="6">
        <v>18.267842999999999</v>
      </c>
      <c r="AA1688" s="5">
        <f>+Excel_519CONDOR[[#This Row],[Ptos.Total]]-Excel_519CONDOR[[#This Row],[Ptos.Nilo]]</f>
        <v>0.12395729373318076</v>
      </c>
      <c r="AB1688"/>
      <c r="AC1688"/>
      <c r="AD1688"/>
      <c r="AE1688"/>
      <c r="AF1688"/>
      <c r="AG1688"/>
      <c r="AH1688"/>
      <c r="AI1688"/>
    </row>
    <row r="1689" spans="1:35" x14ac:dyDescent="0.25">
      <c r="A1689" t="s">
        <v>391</v>
      </c>
      <c r="B1689" t="s">
        <v>18</v>
      </c>
      <c r="C1689" t="s">
        <v>1371</v>
      </c>
      <c r="D1689" t="s">
        <v>1890</v>
      </c>
      <c r="E1689">
        <v>2056773</v>
      </c>
      <c r="F1689" t="s">
        <v>142</v>
      </c>
      <c r="G1689" t="s">
        <v>29</v>
      </c>
      <c r="H1689" t="s">
        <v>30</v>
      </c>
      <c r="I1689" s="1">
        <v>44908</v>
      </c>
      <c r="J1689" s="1">
        <v>45355</v>
      </c>
      <c r="K1689" s="11">
        <f>+Excel_519CONDOR[[#This Row],[Fx.r]]</f>
        <v>45355</v>
      </c>
      <c r="L1689" s="1">
        <v>45176</v>
      </c>
      <c r="M1689" s="1"/>
      <c r="N1689" s="1">
        <v>45762</v>
      </c>
      <c r="O1689" s="1">
        <v>45779</v>
      </c>
      <c r="P1689" s="1" t="s">
        <v>24</v>
      </c>
      <c r="Q1689" t="s">
        <v>24</v>
      </c>
      <c r="R1689" t="s">
        <v>24</v>
      </c>
      <c r="S1689" t="s">
        <v>3689</v>
      </c>
      <c r="T1689" s="5">
        <v>334.18000289797783</v>
      </c>
      <c r="U1689" s="5">
        <v>0.34999999403953552</v>
      </c>
      <c r="V1689" s="5">
        <v>33.186699478476498</v>
      </c>
      <c r="W1689" s="5">
        <v>367.71670237049386</v>
      </c>
      <c r="X1689" s="6">
        <f>+Excel_519CONDOR[[#This Row],[Ptos.Total]]-Excel_519CONDOR[[#This Row],[Ptos.PO]]</f>
        <v>9.3811983704937347</v>
      </c>
      <c r="Y1689" s="6">
        <v>358.33550400000013</v>
      </c>
      <c r="Z1689" s="6">
        <v>358.33550400000007</v>
      </c>
      <c r="AA1689" s="5">
        <f>+Excel_519CONDOR[[#This Row],[Ptos.Total]]-Excel_519CONDOR[[#This Row],[Ptos.Nilo]]</f>
        <v>9.3811983704937916</v>
      </c>
      <c r="AB1689"/>
      <c r="AC1689"/>
      <c r="AD1689"/>
      <c r="AE1689"/>
      <c r="AF1689"/>
      <c r="AG1689"/>
      <c r="AH1689"/>
      <c r="AI1689"/>
    </row>
    <row r="1690" spans="1:35" x14ac:dyDescent="0.25">
      <c r="A1690" t="s">
        <v>391</v>
      </c>
      <c r="B1690" t="s">
        <v>18</v>
      </c>
      <c r="C1690" t="s">
        <v>1371</v>
      </c>
      <c r="D1690" t="s">
        <v>1891</v>
      </c>
      <c r="E1690">
        <v>2063246</v>
      </c>
      <c r="F1690" t="s">
        <v>28</v>
      </c>
      <c r="G1690" t="s">
        <v>29</v>
      </c>
      <c r="H1690" t="s">
        <v>182</v>
      </c>
      <c r="I1690" s="1">
        <v>44943</v>
      </c>
      <c r="J1690" s="1">
        <v>45176</v>
      </c>
      <c r="K1690" s="11">
        <f>+Excel_519CONDOR[[#This Row],[Fx.r]]</f>
        <v>45176</v>
      </c>
      <c r="L1690" s="1">
        <v>45939</v>
      </c>
      <c r="M1690" s="1"/>
      <c r="N1690" s="1">
        <v>46013</v>
      </c>
      <c r="O1690" s="1"/>
      <c r="P1690" s="1" t="s">
        <v>24</v>
      </c>
      <c r="Q1690" t="s">
        <v>24</v>
      </c>
      <c r="R1690" t="s">
        <v>24</v>
      </c>
      <c r="S1690" t="s">
        <v>25</v>
      </c>
      <c r="T1690" s="5">
        <v>351.27999826520681</v>
      </c>
      <c r="U1690" s="5">
        <v>0</v>
      </c>
      <c r="V1690" s="5">
        <v>37.993200147303924</v>
      </c>
      <c r="W1690" s="5">
        <v>389.27319841251074</v>
      </c>
      <c r="X1690" s="6">
        <f>+Excel_519CONDOR[[#This Row],[Ptos.Total]]-Excel_519CONDOR[[#This Row],[Ptos.PO]]</f>
        <v>226.98519841251073</v>
      </c>
      <c r="Y1690" s="6">
        <v>162.28800000000001</v>
      </c>
      <c r="Z1690" s="6">
        <v>299.12400000000002</v>
      </c>
      <c r="AA1690" s="5">
        <f>+Excel_519CONDOR[[#This Row],[Ptos.Total]]-Excel_519CONDOR[[#This Row],[Ptos.Nilo]]</f>
        <v>90.149198412510714</v>
      </c>
      <c r="AB1690"/>
      <c r="AC1690"/>
      <c r="AD1690"/>
      <c r="AE1690"/>
      <c r="AF1690"/>
      <c r="AG1690"/>
      <c r="AH1690"/>
      <c r="AI1690"/>
    </row>
    <row r="1691" spans="1:35" x14ac:dyDescent="0.25">
      <c r="A1691" t="s">
        <v>391</v>
      </c>
      <c r="B1691" t="s">
        <v>18</v>
      </c>
      <c r="C1691" t="s">
        <v>1371</v>
      </c>
      <c r="D1691" t="s">
        <v>1892</v>
      </c>
      <c r="E1691">
        <v>2107169</v>
      </c>
      <c r="F1691" t="s">
        <v>142</v>
      </c>
      <c r="G1691" t="s">
        <v>29</v>
      </c>
      <c r="H1691" t="s">
        <v>30</v>
      </c>
      <c r="I1691" s="1">
        <v>45128</v>
      </c>
      <c r="J1691" s="1">
        <v>45394</v>
      </c>
      <c r="K1691" s="11">
        <f>+Excel_519CONDOR[[#This Row],[Fx.r]]</f>
        <v>45394</v>
      </c>
      <c r="L1691" s="1">
        <v>45191</v>
      </c>
      <c r="M1691" s="1"/>
      <c r="N1691" s="1">
        <v>45761</v>
      </c>
      <c r="O1691" s="1">
        <v>45791</v>
      </c>
      <c r="P1691" s="1" t="s">
        <v>24</v>
      </c>
      <c r="Q1691" t="s">
        <v>24</v>
      </c>
      <c r="R1691" t="s">
        <v>24</v>
      </c>
      <c r="S1691" t="s">
        <v>3687</v>
      </c>
      <c r="T1691" s="5">
        <v>318.07000275701284</v>
      </c>
      <c r="U1691" s="5">
        <v>0</v>
      </c>
      <c r="V1691" s="5">
        <v>32.374699069380029</v>
      </c>
      <c r="W1691" s="5">
        <v>350.44470182639287</v>
      </c>
      <c r="X1691" s="6">
        <f>+Excel_519CONDOR[[#This Row],[Ptos.Total]]-Excel_519CONDOR[[#This Row],[Ptos.PO]]</f>
        <v>-125.3996001736071</v>
      </c>
      <c r="Y1691" s="6">
        <v>475.84430199999997</v>
      </c>
      <c r="Z1691" s="6">
        <v>475.84430200000008</v>
      </c>
      <c r="AA1691" s="5">
        <f>+Excel_519CONDOR[[#This Row],[Ptos.Total]]-Excel_519CONDOR[[#This Row],[Ptos.Nilo]]</f>
        <v>-125.39960017360721</v>
      </c>
      <c r="AB1691"/>
      <c r="AC1691"/>
      <c r="AD1691"/>
      <c r="AE1691"/>
      <c r="AF1691"/>
      <c r="AG1691"/>
      <c r="AH1691"/>
      <c r="AI1691"/>
    </row>
    <row r="1692" spans="1:35" x14ac:dyDescent="0.25">
      <c r="A1692" t="s">
        <v>391</v>
      </c>
      <c r="B1692" t="s">
        <v>18</v>
      </c>
      <c r="C1692" t="s">
        <v>1371</v>
      </c>
      <c r="D1692" t="s">
        <v>1893</v>
      </c>
      <c r="E1692">
        <v>8359684</v>
      </c>
      <c r="F1692" t="s">
        <v>347</v>
      </c>
      <c r="G1692" t="s">
        <v>36</v>
      </c>
      <c r="H1692" t="s">
        <v>42</v>
      </c>
      <c r="I1692" s="1"/>
      <c r="J1692" s="1">
        <v>45174</v>
      </c>
      <c r="K1692" s="11">
        <f>+Excel_519CONDOR[[#This Row],[Fx.r]]</f>
        <v>45174</v>
      </c>
      <c r="L1692" s="1">
        <v>45964</v>
      </c>
      <c r="M1692" s="1">
        <v>45926</v>
      </c>
      <c r="O1692" s="1"/>
      <c r="P1692" s="1" t="s">
        <v>24</v>
      </c>
      <c r="Q1692" t="s">
        <v>24</v>
      </c>
      <c r="R1692" t="s">
        <v>24</v>
      </c>
      <c r="S1692" t="s">
        <v>3694</v>
      </c>
      <c r="T1692" s="5">
        <v>266.10049360990524</v>
      </c>
      <c r="U1692" s="5">
        <v>0</v>
      </c>
      <c r="V1692" s="5">
        <v>0</v>
      </c>
      <c r="W1692" s="5">
        <v>266.10049360990524</v>
      </c>
      <c r="X1692" s="6">
        <f>+Excel_519CONDOR[[#This Row],[Ptos.Total]]-Excel_519CONDOR[[#This Row],[Ptos.PO]]</f>
        <v>-66.78890639009478</v>
      </c>
      <c r="Y1692" s="6">
        <v>332.88940000000002</v>
      </c>
      <c r="Z1692" s="6">
        <v>59.217399999999998</v>
      </c>
      <c r="AA1692" s="5">
        <f>+Excel_519CONDOR[[#This Row],[Ptos.Total]]-Excel_519CONDOR[[#This Row],[Ptos.Nilo]]</f>
        <v>206.88309360990525</v>
      </c>
      <c r="AB1692"/>
      <c r="AC1692"/>
      <c r="AD1692"/>
      <c r="AE1692"/>
      <c r="AF1692"/>
      <c r="AG1692"/>
      <c r="AH1692"/>
      <c r="AI1692"/>
    </row>
    <row r="1693" spans="1:35" x14ac:dyDescent="0.25">
      <c r="A1693" t="s">
        <v>391</v>
      </c>
      <c r="B1693" t="s">
        <v>18</v>
      </c>
      <c r="C1693" t="s">
        <v>1371</v>
      </c>
      <c r="D1693" t="s">
        <v>1894</v>
      </c>
      <c r="E1693">
        <v>2106712</v>
      </c>
      <c r="F1693" t="s">
        <v>125</v>
      </c>
      <c r="G1693" t="s">
        <v>29</v>
      </c>
      <c r="H1693" t="s">
        <v>30</v>
      </c>
      <c r="I1693" s="1">
        <v>45394</v>
      </c>
      <c r="J1693" s="1">
        <v>45667</v>
      </c>
      <c r="K1693" s="11">
        <f>+Excel_519CONDOR[[#This Row],[Fx.r]]</f>
        <v>45667</v>
      </c>
      <c r="L1693" s="1">
        <v>45205</v>
      </c>
      <c r="M1693" s="1"/>
      <c r="N1693" s="1">
        <v>45757</v>
      </c>
      <c r="O1693" s="1">
        <v>45790</v>
      </c>
      <c r="P1693" s="1" t="s">
        <v>24</v>
      </c>
      <c r="Q1693" t="s">
        <v>24</v>
      </c>
      <c r="R1693" t="s">
        <v>24</v>
      </c>
      <c r="S1693" t="s">
        <v>3697</v>
      </c>
      <c r="T1693" s="5">
        <v>300.63000112771988</v>
      </c>
      <c r="U1693" s="5">
        <v>0</v>
      </c>
      <c r="V1693" s="5">
        <v>31.144700317575769</v>
      </c>
      <c r="W1693" s="5">
        <v>331.77470144529565</v>
      </c>
      <c r="X1693" s="6">
        <f>+Excel_519CONDOR[[#This Row],[Ptos.Total]]-Excel_519CONDOR[[#This Row],[Ptos.PO]]</f>
        <v>-302.55779455470446</v>
      </c>
      <c r="Y1693" s="6">
        <v>634.33249600000011</v>
      </c>
      <c r="Z1693" s="6">
        <v>634.99229600000035</v>
      </c>
      <c r="AA1693" s="5">
        <f>+Excel_519CONDOR[[#This Row],[Ptos.Total]]-Excel_519CONDOR[[#This Row],[Ptos.Nilo]]</f>
        <v>-303.2175945547047</v>
      </c>
      <c r="AB1693"/>
      <c r="AC1693"/>
      <c r="AD1693"/>
      <c r="AE1693"/>
      <c r="AF1693"/>
      <c r="AG1693"/>
      <c r="AH1693"/>
      <c r="AI1693"/>
    </row>
    <row r="1694" spans="1:35" x14ac:dyDescent="0.25">
      <c r="A1694" t="s">
        <v>391</v>
      </c>
      <c r="B1694" t="s">
        <v>18</v>
      </c>
      <c r="C1694" t="s">
        <v>1371</v>
      </c>
      <c r="D1694" t="s">
        <v>1895</v>
      </c>
      <c r="E1694">
        <v>2106607</v>
      </c>
      <c r="F1694" t="s">
        <v>121</v>
      </c>
      <c r="G1694" t="s">
        <v>22</v>
      </c>
      <c r="H1694" t="s">
        <v>23</v>
      </c>
      <c r="I1694" s="1">
        <v>45165</v>
      </c>
      <c r="J1694" s="1">
        <v>45190</v>
      </c>
      <c r="K1694" s="11">
        <f>+Excel_519CONDOR[[#This Row],[Fx.r]]</f>
        <v>45190</v>
      </c>
      <c r="L1694" s="1">
        <v>45195</v>
      </c>
      <c r="M1694" s="1"/>
      <c r="N1694" s="1">
        <v>45418</v>
      </c>
      <c r="O1694" s="1">
        <v>45420</v>
      </c>
      <c r="P1694" s="1" t="s">
        <v>24</v>
      </c>
      <c r="Q1694" t="s">
        <v>24</v>
      </c>
      <c r="R1694" t="s">
        <v>24</v>
      </c>
      <c r="S1694" t="s">
        <v>3687</v>
      </c>
      <c r="T1694" s="5">
        <v>35.220000475645065</v>
      </c>
      <c r="U1694" s="5">
        <v>0</v>
      </c>
      <c r="V1694" s="5">
        <v>12.319700051701815</v>
      </c>
      <c r="W1694" s="5">
        <v>47.539700527346881</v>
      </c>
      <c r="X1694" s="6">
        <f>+Excel_519CONDOR[[#This Row],[Ptos.Total]]-Excel_519CONDOR[[#This Row],[Ptos.PO]]</f>
        <v>-13.262984472653116</v>
      </c>
      <c r="Y1694" s="6">
        <v>60.802684999999997</v>
      </c>
      <c r="Z1694" s="6">
        <v>60.802685000000011</v>
      </c>
      <c r="AA1694" s="5">
        <f>+Excel_519CONDOR[[#This Row],[Ptos.Total]]-Excel_519CONDOR[[#This Row],[Ptos.Nilo]]</f>
        <v>-13.26298447265313</v>
      </c>
      <c r="AB1694"/>
      <c r="AC1694"/>
      <c r="AD1694"/>
      <c r="AE1694"/>
      <c r="AF1694"/>
      <c r="AG1694"/>
      <c r="AH1694"/>
      <c r="AI1694"/>
    </row>
    <row r="1695" spans="1:35" x14ac:dyDescent="0.25">
      <c r="A1695" t="s">
        <v>391</v>
      </c>
      <c r="B1695" t="s">
        <v>18</v>
      </c>
      <c r="C1695" t="s">
        <v>1371</v>
      </c>
      <c r="D1695" t="s">
        <v>1896</v>
      </c>
      <c r="E1695">
        <v>2106715</v>
      </c>
      <c r="F1695" t="s">
        <v>32</v>
      </c>
      <c r="G1695" t="s">
        <v>29</v>
      </c>
      <c r="H1695" t="s">
        <v>30</v>
      </c>
      <c r="I1695" s="1">
        <v>45165</v>
      </c>
      <c r="J1695" s="1">
        <v>45253</v>
      </c>
      <c r="K1695" s="11">
        <f>+Excel_519CONDOR[[#This Row],[Fx.r]]</f>
        <v>45253</v>
      </c>
      <c r="L1695" s="1">
        <v>45198</v>
      </c>
      <c r="M1695" s="1"/>
      <c r="N1695" s="1">
        <v>45629</v>
      </c>
      <c r="O1695" s="1">
        <v>45645</v>
      </c>
      <c r="P1695" s="1" t="s">
        <v>24</v>
      </c>
      <c r="Q1695" t="s">
        <v>24</v>
      </c>
      <c r="R1695" t="s">
        <v>24</v>
      </c>
      <c r="S1695" t="s">
        <v>3687</v>
      </c>
      <c r="T1695" s="5">
        <v>65.270000509917736</v>
      </c>
      <c r="U1695" s="5">
        <v>0</v>
      </c>
      <c r="V1695" s="5">
        <v>14.498100195271519</v>
      </c>
      <c r="W1695" s="5">
        <v>79.768100705189255</v>
      </c>
      <c r="X1695" s="6">
        <f>+Excel_519CONDOR[[#This Row],[Ptos.Total]]-Excel_519CONDOR[[#This Row],[Ptos.PO]]</f>
        <v>-60.643136854810734</v>
      </c>
      <c r="Y1695" s="6">
        <v>140.41123755999999</v>
      </c>
      <c r="Z1695" s="6">
        <v>140.411249</v>
      </c>
      <c r="AA1695" s="5">
        <f>+Excel_519CONDOR[[#This Row],[Ptos.Total]]-Excel_519CONDOR[[#This Row],[Ptos.Nilo]]</f>
        <v>-60.643148294810743</v>
      </c>
      <c r="AB1695"/>
      <c r="AC1695"/>
      <c r="AD1695"/>
      <c r="AE1695"/>
      <c r="AF1695"/>
      <c r="AG1695"/>
      <c r="AH1695"/>
      <c r="AI1695"/>
    </row>
    <row r="1696" spans="1:35" x14ac:dyDescent="0.25">
      <c r="A1696" t="s">
        <v>391</v>
      </c>
      <c r="B1696" t="s">
        <v>104</v>
      </c>
      <c r="C1696" t="s">
        <v>1371</v>
      </c>
      <c r="D1696" t="s">
        <v>1897</v>
      </c>
      <c r="E1696">
        <v>2106606</v>
      </c>
      <c r="F1696" t="s">
        <v>60</v>
      </c>
      <c r="G1696" t="s">
        <v>22</v>
      </c>
      <c r="H1696" t="s">
        <v>23</v>
      </c>
      <c r="I1696" s="1">
        <v>45165</v>
      </c>
      <c r="J1696" s="1">
        <v>45192</v>
      </c>
      <c r="K1696" s="11">
        <f>+Excel_519CONDOR[[#This Row],[Fx.r]]</f>
        <v>45192</v>
      </c>
      <c r="L1696" s="1">
        <v>45202</v>
      </c>
      <c r="M1696" s="1"/>
      <c r="N1696" s="1">
        <v>45672</v>
      </c>
      <c r="O1696" s="1">
        <v>45679</v>
      </c>
      <c r="P1696" s="1" t="s">
        <v>24</v>
      </c>
      <c r="Q1696" t="s">
        <v>24</v>
      </c>
      <c r="R1696" t="s">
        <v>24</v>
      </c>
      <c r="S1696" t="s">
        <v>3687</v>
      </c>
      <c r="T1696" s="5">
        <v>151.61000110208988</v>
      </c>
      <c r="U1696" s="5">
        <v>0</v>
      </c>
      <c r="V1696" s="5">
        <v>20.398399593418844</v>
      </c>
      <c r="W1696" s="5">
        <v>172.00840069550873</v>
      </c>
      <c r="X1696" s="6">
        <f>+Excel_519CONDOR[[#This Row],[Ptos.Total]]-Excel_519CONDOR[[#This Row],[Ptos.PO]]</f>
        <v>-8.5674283044912727</v>
      </c>
      <c r="Y1696" s="6">
        <v>180.575829</v>
      </c>
      <c r="Z1696" s="6">
        <v>180.57582900000003</v>
      </c>
      <c r="AA1696" s="5">
        <f>+Excel_519CONDOR[[#This Row],[Ptos.Total]]-Excel_519CONDOR[[#This Row],[Ptos.Nilo]]</f>
        <v>-8.5674283044913011</v>
      </c>
      <c r="AB1696"/>
      <c r="AC1696"/>
      <c r="AD1696"/>
      <c r="AE1696"/>
      <c r="AF1696"/>
      <c r="AG1696"/>
      <c r="AH1696"/>
      <c r="AI1696"/>
    </row>
    <row r="1697" spans="1:35" x14ac:dyDescent="0.25">
      <c r="A1697" t="s">
        <v>391</v>
      </c>
      <c r="B1697" t="s">
        <v>18</v>
      </c>
      <c r="C1697" t="s">
        <v>1371</v>
      </c>
      <c r="D1697" t="s">
        <v>1898</v>
      </c>
      <c r="E1697">
        <v>2063253</v>
      </c>
      <c r="F1697" t="s">
        <v>28</v>
      </c>
      <c r="G1697" t="s">
        <v>29</v>
      </c>
      <c r="H1697" t="s">
        <v>30</v>
      </c>
      <c r="I1697" s="1">
        <v>44943</v>
      </c>
      <c r="J1697" s="1">
        <v>45181</v>
      </c>
      <c r="K1697" s="11">
        <f>+Excel_519CONDOR[[#This Row],[Fx.r]]</f>
        <v>45181</v>
      </c>
      <c r="L1697" s="1">
        <v>45198</v>
      </c>
      <c r="M1697" s="1"/>
      <c r="N1697" s="1">
        <v>45856</v>
      </c>
      <c r="O1697" s="1">
        <v>45904</v>
      </c>
      <c r="P1697" s="1" t="s">
        <v>24</v>
      </c>
      <c r="Q1697" t="s">
        <v>24</v>
      </c>
      <c r="R1697" t="s">
        <v>24</v>
      </c>
      <c r="S1697" t="s">
        <v>3697</v>
      </c>
      <c r="T1697" s="5">
        <v>495.18999826163054</v>
      </c>
      <c r="U1697" s="5">
        <v>0</v>
      </c>
      <c r="V1697" s="5">
        <v>46.446398505723494</v>
      </c>
      <c r="W1697" s="5">
        <v>541.63639676735397</v>
      </c>
      <c r="X1697" s="6">
        <f>+Excel_519CONDOR[[#This Row],[Ptos.Total]]-Excel_519CONDOR[[#This Row],[Ptos.PO]]</f>
        <v>-136.11282023264607</v>
      </c>
      <c r="Y1697" s="6">
        <v>677.74921700000004</v>
      </c>
      <c r="Z1697" s="6">
        <v>677.74864500000001</v>
      </c>
      <c r="AA1697" s="5">
        <f>+Excel_519CONDOR[[#This Row],[Ptos.Total]]-Excel_519CONDOR[[#This Row],[Ptos.Nilo]]</f>
        <v>-136.11224823264604</v>
      </c>
      <c r="AB1697"/>
      <c r="AC1697"/>
      <c r="AD1697"/>
      <c r="AE1697"/>
      <c r="AF1697"/>
      <c r="AG1697"/>
      <c r="AH1697"/>
      <c r="AI1697"/>
    </row>
    <row r="1698" spans="1:35" x14ac:dyDescent="0.25">
      <c r="A1698" t="s">
        <v>391</v>
      </c>
      <c r="B1698" t="s">
        <v>436</v>
      </c>
      <c r="C1698" t="s">
        <v>392</v>
      </c>
      <c r="D1698" t="s">
        <v>1899</v>
      </c>
      <c r="E1698">
        <v>8541707</v>
      </c>
      <c r="F1698" t="s">
        <v>1319</v>
      </c>
      <c r="G1698" t="s">
        <v>29</v>
      </c>
      <c r="H1698" t="s">
        <v>30</v>
      </c>
      <c r="I1698" s="1"/>
      <c r="J1698" s="1">
        <v>45182</v>
      </c>
      <c r="K1698" s="11">
        <f>+Excel_519CONDOR[[#This Row],[Fx.r]]</f>
        <v>45182</v>
      </c>
      <c r="L1698" s="1">
        <v>45182</v>
      </c>
      <c r="M1698" s="1"/>
      <c r="N1698" s="1">
        <v>45190</v>
      </c>
      <c r="O1698" s="1">
        <v>45205</v>
      </c>
      <c r="P1698" s="1" t="s">
        <v>24</v>
      </c>
      <c r="Q1698" t="s">
        <v>25</v>
      </c>
      <c r="R1698" t="s">
        <v>24</v>
      </c>
      <c r="S1698" t="s">
        <v>3646</v>
      </c>
      <c r="T1698" s="5">
        <v>15.374200135469437</v>
      </c>
      <c r="U1698" s="5">
        <v>0</v>
      </c>
      <c r="V1698" s="5">
        <v>6</v>
      </c>
      <c r="W1698" s="5">
        <v>21.374200135469437</v>
      </c>
      <c r="X1698" s="6">
        <f>+Excel_519CONDOR[[#This Row],[Ptos.Total]]-Excel_519CONDOR[[#This Row],[Ptos.PO]]</f>
        <v>-1.9893288645305631</v>
      </c>
      <c r="Y1698" s="6">
        <v>23.363529</v>
      </c>
      <c r="Z1698" s="6">
        <v>23.363529000000003</v>
      </c>
      <c r="AA1698" s="5">
        <f>+Excel_519CONDOR[[#This Row],[Ptos.Total]]-Excel_519CONDOR[[#This Row],[Ptos.Nilo]]</f>
        <v>-1.9893288645305667</v>
      </c>
      <c r="AB1698"/>
      <c r="AC1698"/>
      <c r="AD1698"/>
      <c r="AE1698"/>
      <c r="AF1698"/>
      <c r="AG1698"/>
      <c r="AH1698"/>
      <c r="AI1698"/>
    </row>
    <row r="1699" spans="1:35" x14ac:dyDescent="0.25">
      <c r="A1699" t="s">
        <v>391</v>
      </c>
      <c r="B1699" t="s">
        <v>436</v>
      </c>
      <c r="C1699" t="s">
        <v>392</v>
      </c>
      <c r="D1699" t="s">
        <v>1900</v>
      </c>
      <c r="E1699">
        <v>8541387</v>
      </c>
      <c r="F1699" t="s">
        <v>1319</v>
      </c>
      <c r="G1699" t="s">
        <v>29</v>
      </c>
      <c r="H1699" t="s">
        <v>30</v>
      </c>
      <c r="I1699" s="1"/>
      <c r="J1699" s="1">
        <v>45182</v>
      </c>
      <c r="K1699" s="11">
        <f>+Excel_519CONDOR[[#This Row],[Fx.r]]</f>
        <v>45182</v>
      </c>
      <c r="L1699" s="1">
        <v>45182</v>
      </c>
      <c r="M1699" s="1"/>
      <c r="N1699" s="1">
        <v>45188</v>
      </c>
      <c r="O1699" s="1">
        <v>45198</v>
      </c>
      <c r="P1699" s="1" t="s">
        <v>24</v>
      </c>
      <c r="Q1699" t="s">
        <v>25</v>
      </c>
      <c r="R1699" t="s">
        <v>24</v>
      </c>
      <c r="S1699" t="s">
        <v>3641</v>
      </c>
      <c r="T1699" s="5">
        <v>29.094800174236298</v>
      </c>
      <c r="U1699" s="5">
        <v>0</v>
      </c>
      <c r="V1699" s="5">
        <v>6</v>
      </c>
      <c r="W1699" s="5">
        <v>35.094800174236298</v>
      </c>
      <c r="X1699" s="6">
        <f>+Excel_519CONDOR[[#This Row],[Ptos.Total]]-Excel_519CONDOR[[#This Row],[Ptos.PO]]</f>
        <v>-3.3160408257637002</v>
      </c>
      <c r="Y1699" s="6">
        <v>38.410840999999998</v>
      </c>
      <c r="Z1699" s="6">
        <v>38.410840999999998</v>
      </c>
      <c r="AA1699" s="5">
        <f>+Excel_519CONDOR[[#This Row],[Ptos.Total]]-Excel_519CONDOR[[#This Row],[Ptos.Nilo]]</f>
        <v>-3.3160408257637002</v>
      </c>
      <c r="AB1699"/>
      <c r="AC1699"/>
      <c r="AD1699"/>
      <c r="AE1699"/>
      <c r="AF1699"/>
      <c r="AG1699"/>
      <c r="AH1699"/>
      <c r="AI1699"/>
    </row>
    <row r="1700" spans="1:35" x14ac:dyDescent="0.25">
      <c r="A1700" t="s">
        <v>391</v>
      </c>
      <c r="B1700" t="s">
        <v>104</v>
      </c>
      <c r="C1700" t="s">
        <v>1371</v>
      </c>
      <c r="D1700" t="s">
        <v>1901</v>
      </c>
      <c r="E1700">
        <v>8479610</v>
      </c>
      <c r="F1700" t="s">
        <v>1902</v>
      </c>
      <c r="G1700" t="s">
        <v>55</v>
      </c>
      <c r="H1700" t="s">
        <v>1903</v>
      </c>
      <c r="I1700" s="1"/>
      <c r="J1700" s="1">
        <v>45322</v>
      </c>
      <c r="K1700" s="11">
        <f>+Excel_519CONDOR[[#This Row],[Fx.r]]</f>
        <v>45322</v>
      </c>
      <c r="L1700" s="1">
        <v>45208</v>
      </c>
      <c r="M1700" s="1"/>
      <c r="N1700" s="1">
        <v>45964</v>
      </c>
      <c r="O1700" s="1"/>
      <c r="P1700" s="1" t="s">
        <v>24</v>
      </c>
      <c r="Q1700" t="s">
        <v>24</v>
      </c>
      <c r="R1700" t="s">
        <v>25</v>
      </c>
      <c r="S1700" t="s">
        <v>3701</v>
      </c>
      <c r="T1700" s="5">
        <v>643.24649029970169</v>
      </c>
      <c r="U1700" s="5">
        <v>0</v>
      </c>
      <c r="V1700" s="5">
        <v>0</v>
      </c>
      <c r="W1700" s="5">
        <v>643.24649029970169</v>
      </c>
      <c r="X1700" s="6">
        <f>+Excel_519CONDOR[[#This Row],[Ptos.Total]]-Excel_519CONDOR[[#This Row],[Ptos.PO]]</f>
        <v>273.03783329970173</v>
      </c>
      <c r="Y1700" s="6">
        <v>370.20865699999996</v>
      </c>
      <c r="Z1700" s="6">
        <v>370.20865700000002</v>
      </c>
      <c r="AA1700" s="5">
        <f>+Excel_519CONDOR[[#This Row],[Ptos.Total]]-Excel_519CONDOR[[#This Row],[Ptos.Nilo]]</f>
        <v>273.03783329970167</v>
      </c>
      <c r="AB1700"/>
      <c r="AC1700"/>
      <c r="AD1700"/>
      <c r="AE1700"/>
      <c r="AF1700"/>
      <c r="AG1700"/>
      <c r="AH1700"/>
      <c r="AI1700"/>
    </row>
    <row r="1701" spans="1:35" x14ac:dyDescent="0.25">
      <c r="A1701" t="s">
        <v>391</v>
      </c>
      <c r="B1701" t="s">
        <v>436</v>
      </c>
      <c r="C1701" t="s">
        <v>392</v>
      </c>
      <c r="D1701" t="s">
        <v>1904</v>
      </c>
      <c r="E1701">
        <v>8541856</v>
      </c>
      <c r="F1701" t="s">
        <v>512</v>
      </c>
      <c r="G1701" t="s">
        <v>22</v>
      </c>
      <c r="H1701" t="s">
        <v>23</v>
      </c>
      <c r="I1701" s="1"/>
      <c r="J1701" s="1">
        <v>45183</v>
      </c>
      <c r="K1701" s="11">
        <f>+Excel_519CONDOR[[#This Row],[Fx.r]]</f>
        <v>45183</v>
      </c>
      <c r="L1701" s="1">
        <v>45247</v>
      </c>
      <c r="M1701" s="1"/>
      <c r="N1701" s="1">
        <v>45250</v>
      </c>
      <c r="O1701" s="1">
        <v>45278</v>
      </c>
      <c r="P1701" s="1" t="s">
        <v>24</v>
      </c>
      <c r="Q1701" t="s">
        <v>25</v>
      </c>
      <c r="R1701" t="s">
        <v>24</v>
      </c>
      <c r="S1701" t="s">
        <v>3635</v>
      </c>
      <c r="T1701" s="5">
        <v>17.855599910020828</v>
      </c>
      <c r="U1701" s="5">
        <v>0</v>
      </c>
      <c r="V1701" s="5">
        <v>0</v>
      </c>
      <c r="W1701" s="5">
        <v>17.855599910020828</v>
      </c>
      <c r="X1701" s="6">
        <f>+Excel_519CONDOR[[#This Row],[Ptos.Total]]-Excel_519CONDOR[[#This Row],[Ptos.PO]]</f>
        <v>-7.3396120899791697</v>
      </c>
      <c r="Y1701" s="6">
        <v>25.195211999999998</v>
      </c>
      <c r="Z1701" s="6">
        <v>25.195212000000001</v>
      </c>
      <c r="AA1701" s="5">
        <f>+Excel_519CONDOR[[#This Row],[Ptos.Total]]-Excel_519CONDOR[[#This Row],[Ptos.Nilo]]</f>
        <v>-7.3396120899791732</v>
      </c>
      <c r="AB1701"/>
      <c r="AC1701"/>
      <c r="AD1701"/>
      <c r="AE1701"/>
      <c r="AF1701"/>
      <c r="AG1701"/>
      <c r="AH1701"/>
      <c r="AI1701"/>
    </row>
    <row r="1702" spans="1:35" x14ac:dyDescent="0.25">
      <c r="A1702" t="s">
        <v>391</v>
      </c>
      <c r="B1702" t="s">
        <v>18</v>
      </c>
      <c r="C1702" t="s">
        <v>1371</v>
      </c>
      <c r="D1702" t="s">
        <v>1905</v>
      </c>
      <c r="E1702">
        <v>2063903</v>
      </c>
      <c r="F1702" t="s">
        <v>49</v>
      </c>
      <c r="G1702" t="s">
        <v>36</v>
      </c>
      <c r="H1702" t="s">
        <v>42</v>
      </c>
      <c r="I1702" s="1">
        <v>44944</v>
      </c>
      <c r="J1702" s="1">
        <v>45077</v>
      </c>
      <c r="K1702" s="11">
        <f>+Excel_519CONDOR[[#This Row],[Fx.r]]</f>
        <v>45077</v>
      </c>
      <c r="L1702" s="1">
        <v>45964</v>
      </c>
      <c r="M1702" s="1">
        <v>45926</v>
      </c>
      <c r="O1702" s="1"/>
      <c r="P1702" s="1" t="s">
        <v>24</v>
      </c>
      <c r="Q1702" t="s">
        <v>24</v>
      </c>
      <c r="R1702" t="s">
        <v>24</v>
      </c>
      <c r="S1702" t="s">
        <v>25</v>
      </c>
      <c r="T1702" s="5">
        <v>92859.91</v>
      </c>
      <c r="U1702" s="5">
        <v>70</v>
      </c>
      <c r="V1702" s="5">
        <v>7634.9768999999987</v>
      </c>
      <c r="W1702" s="5">
        <v>100564.8869</v>
      </c>
      <c r="X1702" s="6">
        <f>+Excel_519CONDOR[[#This Row],[Ptos.Total]]-Excel_519CONDOR[[#This Row],[Ptos.PO]]</f>
        <v>100533.3749</v>
      </c>
      <c r="Y1702" s="6">
        <v>31.512</v>
      </c>
      <c r="Z1702" s="6">
        <v>31.512</v>
      </c>
      <c r="AA1702" s="5">
        <f>+Excel_519CONDOR[[#This Row],[Ptos.Total]]-Excel_519CONDOR[[#This Row],[Ptos.Nilo]]</f>
        <v>100533.3749</v>
      </c>
      <c r="AB1702"/>
      <c r="AC1702"/>
      <c r="AD1702"/>
      <c r="AE1702"/>
      <c r="AF1702"/>
      <c r="AG1702"/>
      <c r="AH1702"/>
      <c r="AI1702"/>
    </row>
    <row r="1703" spans="1:35" x14ac:dyDescent="0.25">
      <c r="A1703" t="s">
        <v>391</v>
      </c>
      <c r="B1703" t="s">
        <v>18</v>
      </c>
      <c r="C1703" t="s">
        <v>1371</v>
      </c>
      <c r="D1703" t="s">
        <v>1906</v>
      </c>
      <c r="E1703">
        <v>2054935</v>
      </c>
      <c r="F1703" t="s">
        <v>267</v>
      </c>
      <c r="G1703" t="s">
        <v>36</v>
      </c>
      <c r="H1703" t="s">
        <v>42</v>
      </c>
      <c r="I1703" s="1">
        <v>44943</v>
      </c>
      <c r="J1703" s="1">
        <v>45069</v>
      </c>
      <c r="K1703" s="11">
        <f>+Excel_519CONDOR[[#This Row],[Fx.r]]</f>
        <v>45069</v>
      </c>
      <c r="L1703" s="1">
        <v>45964</v>
      </c>
      <c r="M1703" s="1">
        <v>45926</v>
      </c>
      <c r="O1703" s="1"/>
      <c r="P1703" s="1" t="s">
        <v>24</v>
      </c>
      <c r="Q1703" t="s">
        <v>24</v>
      </c>
      <c r="R1703" t="s">
        <v>24</v>
      </c>
      <c r="S1703" t="s">
        <v>3691</v>
      </c>
      <c r="T1703" s="5">
        <v>29680.1342</v>
      </c>
      <c r="U1703" s="5">
        <v>0</v>
      </c>
      <c r="V1703" s="5">
        <v>3321.7049999999995</v>
      </c>
      <c r="W1703" s="5">
        <v>33001.839200000002</v>
      </c>
      <c r="X1703" s="6">
        <f>+Excel_519CONDOR[[#This Row],[Ptos.Total]]-Excel_519CONDOR[[#This Row],[Ptos.PO]]</f>
        <v>33000.021200000003</v>
      </c>
      <c r="Y1703" s="6">
        <v>1.8180000000000001</v>
      </c>
      <c r="Z1703" s="6">
        <v>1.8180000000000001</v>
      </c>
      <c r="AA1703" s="5">
        <f>+Excel_519CONDOR[[#This Row],[Ptos.Total]]-Excel_519CONDOR[[#This Row],[Ptos.Nilo]]</f>
        <v>33000.021200000003</v>
      </c>
      <c r="AB1703"/>
      <c r="AC1703"/>
      <c r="AD1703"/>
      <c r="AE1703"/>
      <c r="AF1703"/>
      <c r="AG1703"/>
      <c r="AH1703"/>
      <c r="AI1703"/>
    </row>
    <row r="1704" spans="1:35" x14ac:dyDescent="0.25">
      <c r="A1704" t="s">
        <v>391</v>
      </c>
      <c r="B1704" t="s">
        <v>79</v>
      </c>
      <c r="C1704" t="s">
        <v>392</v>
      </c>
      <c r="D1704" t="s">
        <v>1907</v>
      </c>
      <c r="E1704">
        <v>2118153</v>
      </c>
      <c r="F1704" t="s">
        <v>164</v>
      </c>
      <c r="G1704" t="s">
        <v>22</v>
      </c>
      <c r="H1704" t="s">
        <v>23</v>
      </c>
      <c r="I1704" s="1">
        <v>45181</v>
      </c>
      <c r="J1704" s="1">
        <v>45190</v>
      </c>
      <c r="K1704" s="11">
        <f>+Excel_519CONDOR[[#This Row],[Fx.r]]</f>
        <v>45190</v>
      </c>
      <c r="L1704" s="1">
        <v>45222</v>
      </c>
      <c r="M1704" s="1"/>
      <c r="N1704" s="1">
        <v>45723</v>
      </c>
      <c r="O1704" s="1">
        <v>45747</v>
      </c>
      <c r="P1704" s="1" t="s">
        <v>24</v>
      </c>
      <c r="Q1704" t="s">
        <v>24</v>
      </c>
      <c r="R1704" t="s">
        <v>25</v>
      </c>
      <c r="S1704" t="s">
        <v>3631</v>
      </c>
      <c r="T1704" s="5">
        <v>949.42999299243093</v>
      </c>
      <c r="U1704" s="5">
        <v>194.19999426603317</v>
      </c>
      <c r="V1704" s="5">
        <v>79.629198362174634</v>
      </c>
      <c r="W1704" s="5">
        <v>1223.2591856206386</v>
      </c>
      <c r="X1704" s="6">
        <f>+Excel_519CONDOR[[#This Row],[Ptos.Total]]-Excel_519CONDOR[[#This Row],[Ptos.PO]]</f>
        <v>432.06394251063875</v>
      </c>
      <c r="Y1704" s="6">
        <v>791.19524310999986</v>
      </c>
      <c r="Z1704" s="6">
        <v>791.19527600000015</v>
      </c>
      <c r="AA1704" s="5">
        <f>+Excel_519CONDOR[[#This Row],[Ptos.Total]]-Excel_519CONDOR[[#This Row],[Ptos.Nilo]]</f>
        <v>432.06390962063847</v>
      </c>
      <c r="AB1704"/>
      <c r="AC1704"/>
      <c r="AD1704"/>
      <c r="AE1704"/>
      <c r="AF1704"/>
      <c r="AG1704"/>
      <c r="AH1704"/>
      <c r="AI1704"/>
    </row>
    <row r="1705" spans="1:35" x14ac:dyDescent="0.25">
      <c r="A1705" t="s">
        <v>391</v>
      </c>
      <c r="B1705" t="s">
        <v>18</v>
      </c>
      <c r="C1705" t="s">
        <v>1371</v>
      </c>
      <c r="D1705" t="s">
        <v>1908</v>
      </c>
      <c r="E1705">
        <v>2055103</v>
      </c>
      <c r="F1705" t="s">
        <v>142</v>
      </c>
      <c r="G1705" t="s">
        <v>29</v>
      </c>
      <c r="H1705" t="s">
        <v>30</v>
      </c>
      <c r="I1705" s="1">
        <v>44943</v>
      </c>
      <c r="J1705" s="1">
        <v>45118</v>
      </c>
      <c r="K1705" s="11">
        <f>+Excel_519CONDOR[[#This Row],[Fx.r]]</f>
        <v>45118</v>
      </c>
      <c r="L1705" s="1">
        <v>45191</v>
      </c>
      <c r="M1705" s="1"/>
      <c r="N1705" s="1">
        <v>45362</v>
      </c>
      <c r="O1705" s="1">
        <v>45390</v>
      </c>
      <c r="P1705" s="1" t="s">
        <v>24</v>
      </c>
      <c r="Q1705" t="s">
        <v>24</v>
      </c>
      <c r="R1705" t="s">
        <v>24</v>
      </c>
      <c r="S1705" t="s">
        <v>3691</v>
      </c>
      <c r="T1705" s="5">
        <v>97.078900083402544</v>
      </c>
      <c r="U1705" s="5">
        <v>0</v>
      </c>
      <c r="V1705" s="5">
        <v>16.698899782920634</v>
      </c>
      <c r="W1705" s="5">
        <v>113.77779986632318</v>
      </c>
      <c r="X1705" s="6">
        <f>+Excel_519CONDOR[[#This Row],[Ptos.Total]]-Excel_519CONDOR[[#This Row],[Ptos.PO]]</f>
        <v>-9.4762361336768208</v>
      </c>
      <c r="Y1705" s="6">
        <v>123.254036</v>
      </c>
      <c r="Z1705" s="6">
        <v>123.25403599999999</v>
      </c>
      <c r="AA1705" s="5">
        <f>+Excel_519CONDOR[[#This Row],[Ptos.Total]]-Excel_519CONDOR[[#This Row],[Ptos.Nilo]]</f>
        <v>-9.4762361336768066</v>
      </c>
      <c r="AB1705"/>
      <c r="AC1705"/>
      <c r="AD1705"/>
      <c r="AE1705"/>
      <c r="AF1705"/>
      <c r="AG1705"/>
      <c r="AH1705"/>
      <c r="AI1705"/>
    </row>
    <row r="1706" spans="1:35" x14ac:dyDescent="0.25">
      <c r="A1706" t="s">
        <v>391</v>
      </c>
      <c r="B1706" t="s">
        <v>18</v>
      </c>
      <c r="C1706" t="s">
        <v>1371</v>
      </c>
      <c r="D1706" t="s">
        <v>1909</v>
      </c>
      <c r="E1706">
        <v>2063243</v>
      </c>
      <c r="F1706" t="s">
        <v>28</v>
      </c>
      <c r="G1706" t="s">
        <v>29</v>
      </c>
      <c r="H1706" t="s">
        <v>30</v>
      </c>
      <c r="I1706" s="1">
        <v>44943</v>
      </c>
      <c r="J1706" s="1">
        <v>45126</v>
      </c>
      <c r="K1706" s="11">
        <f>+Excel_519CONDOR[[#This Row],[Fx.r]]</f>
        <v>45126</v>
      </c>
      <c r="L1706" s="1">
        <v>45190</v>
      </c>
      <c r="M1706" s="1"/>
      <c r="N1706" s="1">
        <v>45859</v>
      </c>
      <c r="O1706" s="1">
        <v>45945</v>
      </c>
      <c r="P1706" s="1" t="s">
        <v>24</v>
      </c>
      <c r="Q1706" t="s">
        <v>24</v>
      </c>
      <c r="R1706" t="s">
        <v>24</v>
      </c>
      <c r="S1706" t="s">
        <v>3693</v>
      </c>
      <c r="T1706" s="5">
        <v>508.0800002142787</v>
      </c>
      <c r="U1706" s="5">
        <v>0</v>
      </c>
      <c r="V1706" s="5">
        <v>49.086798532155171</v>
      </c>
      <c r="W1706" s="5">
        <v>557.16679874643387</v>
      </c>
      <c r="X1706" s="6">
        <f>+Excel_519CONDOR[[#This Row],[Ptos.Total]]-Excel_519CONDOR[[#This Row],[Ptos.PO]]</f>
        <v>-88.966244253566174</v>
      </c>
      <c r="Y1706" s="6">
        <v>646.13304300000004</v>
      </c>
      <c r="Z1706" s="6">
        <v>646.13304300000004</v>
      </c>
      <c r="AA1706" s="5">
        <f>+Excel_519CONDOR[[#This Row],[Ptos.Total]]-Excel_519CONDOR[[#This Row],[Ptos.Nilo]]</f>
        <v>-88.966244253566174</v>
      </c>
      <c r="AB1706"/>
      <c r="AC1706"/>
      <c r="AD1706"/>
      <c r="AE1706"/>
      <c r="AF1706"/>
      <c r="AG1706"/>
      <c r="AH1706"/>
      <c r="AI1706"/>
    </row>
    <row r="1707" spans="1:35" x14ac:dyDescent="0.25">
      <c r="A1707" t="s">
        <v>391</v>
      </c>
      <c r="B1707" t="s">
        <v>18</v>
      </c>
      <c r="C1707" t="s">
        <v>1371</v>
      </c>
      <c r="D1707" t="s">
        <v>1910</v>
      </c>
      <c r="E1707">
        <v>2063819</v>
      </c>
      <c r="F1707" t="s">
        <v>1911</v>
      </c>
      <c r="G1707" t="s">
        <v>29</v>
      </c>
      <c r="H1707" t="s">
        <v>30</v>
      </c>
      <c r="I1707" s="1">
        <v>44944</v>
      </c>
      <c r="J1707" s="1">
        <v>45055</v>
      </c>
      <c r="K1707" s="11">
        <f>+Excel_519CONDOR[[#This Row],[Fx.r]]</f>
        <v>45055</v>
      </c>
      <c r="L1707" s="1">
        <v>45187</v>
      </c>
      <c r="M1707" s="1"/>
      <c r="N1707" s="1">
        <v>45712</v>
      </c>
      <c r="O1707" s="1">
        <v>45719</v>
      </c>
      <c r="P1707" s="1" t="s">
        <v>24</v>
      </c>
      <c r="Q1707" t="s">
        <v>24</v>
      </c>
      <c r="R1707" t="s">
        <v>24</v>
      </c>
      <c r="S1707" t="s">
        <v>3688</v>
      </c>
      <c r="T1707" s="5">
        <v>437.17000256478786</v>
      </c>
      <c r="U1707" s="5">
        <v>0</v>
      </c>
      <c r="V1707" s="5">
        <v>40.922399989163864</v>
      </c>
      <c r="W1707" s="5">
        <v>478.09240255395173</v>
      </c>
      <c r="X1707" s="6">
        <f>+Excel_519CONDOR[[#This Row],[Ptos.Total]]-Excel_519CONDOR[[#This Row],[Ptos.PO]]</f>
        <v>-106.33891444604831</v>
      </c>
      <c r="Y1707" s="6">
        <v>584.43131700000004</v>
      </c>
      <c r="Z1707" s="6">
        <v>584.43131700000015</v>
      </c>
      <c r="AA1707" s="5">
        <f>+Excel_519CONDOR[[#This Row],[Ptos.Total]]-Excel_519CONDOR[[#This Row],[Ptos.Nilo]]</f>
        <v>-106.33891444604842</v>
      </c>
      <c r="AB1707"/>
      <c r="AC1707"/>
      <c r="AD1707"/>
      <c r="AE1707"/>
      <c r="AF1707"/>
      <c r="AG1707"/>
      <c r="AH1707"/>
      <c r="AI1707"/>
    </row>
    <row r="1708" spans="1:35" x14ac:dyDescent="0.25">
      <c r="A1708" t="s">
        <v>391</v>
      </c>
      <c r="B1708" t="s">
        <v>18</v>
      </c>
      <c r="C1708" t="s">
        <v>1371</v>
      </c>
      <c r="D1708" t="s">
        <v>1912</v>
      </c>
      <c r="E1708">
        <v>2063823</v>
      </c>
      <c r="F1708" t="s">
        <v>32</v>
      </c>
      <c r="G1708" t="s">
        <v>29</v>
      </c>
      <c r="H1708" t="s">
        <v>182</v>
      </c>
      <c r="I1708" s="1">
        <v>44944</v>
      </c>
      <c r="J1708" s="1">
        <v>45050</v>
      </c>
      <c r="K1708" s="11">
        <f>+Excel_519CONDOR[[#This Row],[Fx.r]]</f>
        <v>45050</v>
      </c>
      <c r="L1708" s="1">
        <v>45187</v>
      </c>
      <c r="M1708" s="1"/>
      <c r="N1708" s="1">
        <v>45947</v>
      </c>
      <c r="O1708" s="1"/>
      <c r="P1708" s="1" t="s">
        <v>24</v>
      </c>
      <c r="Q1708" t="s">
        <v>24</v>
      </c>
      <c r="R1708" t="s">
        <v>24</v>
      </c>
      <c r="S1708" t="s">
        <v>3688</v>
      </c>
      <c r="T1708" s="5">
        <v>231.23000118881464</v>
      </c>
      <c r="U1708" s="5">
        <v>0</v>
      </c>
      <c r="V1708" s="5">
        <v>26.178999592386191</v>
      </c>
      <c r="W1708" s="5">
        <v>257.4090007812008</v>
      </c>
      <c r="X1708" s="6">
        <f>+Excel_519CONDOR[[#This Row],[Ptos.Total]]-Excel_519CONDOR[[#This Row],[Ptos.PO]]</f>
        <v>-79.383828218799124</v>
      </c>
      <c r="Y1708" s="6">
        <v>336.79282899999993</v>
      </c>
      <c r="Z1708" s="6">
        <v>336.79282899999998</v>
      </c>
      <c r="AA1708" s="5">
        <f>+Excel_519CONDOR[[#This Row],[Ptos.Total]]-Excel_519CONDOR[[#This Row],[Ptos.Nilo]]</f>
        <v>-79.383828218799181</v>
      </c>
      <c r="AB1708"/>
      <c r="AC1708"/>
      <c r="AD1708"/>
      <c r="AE1708"/>
      <c r="AF1708"/>
      <c r="AG1708"/>
      <c r="AH1708"/>
      <c r="AI1708"/>
    </row>
    <row r="1709" spans="1:35" x14ac:dyDescent="0.25">
      <c r="A1709" t="s">
        <v>391</v>
      </c>
      <c r="B1709" t="s">
        <v>18</v>
      </c>
      <c r="C1709" t="s">
        <v>1371</v>
      </c>
      <c r="D1709" t="s">
        <v>1913</v>
      </c>
      <c r="E1709">
        <v>2063828</v>
      </c>
      <c r="F1709" t="s">
        <v>269</v>
      </c>
      <c r="G1709" t="s">
        <v>36</v>
      </c>
      <c r="H1709" t="s">
        <v>344</v>
      </c>
      <c r="I1709" s="1">
        <v>45016</v>
      </c>
      <c r="J1709" s="1">
        <v>45058</v>
      </c>
      <c r="K1709" s="11">
        <f>+Excel_519CONDOR[[#This Row],[Fx.r]]</f>
        <v>45058</v>
      </c>
      <c r="L1709" s="1">
        <v>45964</v>
      </c>
      <c r="M1709" s="1">
        <v>45348</v>
      </c>
      <c r="O1709" s="1"/>
      <c r="P1709" s="1" t="s">
        <v>24</v>
      </c>
      <c r="Q1709" t="s">
        <v>24</v>
      </c>
      <c r="R1709" t="s">
        <v>24</v>
      </c>
      <c r="S1709" t="s">
        <v>3688</v>
      </c>
      <c r="T1709" s="5">
        <v>197.05999962985516</v>
      </c>
      <c r="U1709" s="5">
        <v>0</v>
      </c>
      <c r="V1709" s="5">
        <v>23.449700336984534</v>
      </c>
      <c r="W1709" s="5">
        <v>220.50969996683969</v>
      </c>
      <c r="X1709" s="6">
        <f>+Excel_519CONDOR[[#This Row],[Ptos.Total]]-Excel_519CONDOR[[#This Row],[Ptos.PO]]</f>
        <v>24.005015966839693</v>
      </c>
      <c r="Y1709" s="6">
        <v>196.504684</v>
      </c>
      <c r="Z1709" s="6">
        <v>180.425284</v>
      </c>
      <c r="AA1709" s="5">
        <f>+Excel_519CONDOR[[#This Row],[Ptos.Total]]-Excel_519CONDOR[[#This Row],[Ptos.Nilo]]</f>
        <v>40.084415966839686</v>
      </c>
      <c r="AB1709"/>
      <c r="AC1709"/>
      <c r="AD1709"/>
      <c r="AE1709"/>
      <c r="AF1709"/>
      <c r="AG1709"/>
      <c r="AH1709"/>
      <c r="AI1709"/>
    </row>
    <row r="1710" spans="1:35" x14ac:dyDescent="0.25">
      <c r="A1710" t="s">
        <v>391</v>
      </c>
      <c r="B1710" t="s">
        <v>18</v>
      </c>
      <c r="C1710" t="s">
        <v>1371</v>
      </c>
      <c r="D1710" t="s">
        <v>1914</v>
      </c>
      <c r="E1710">
        <v>2063812</v>
      </c>
      <c r="F1710" t="s">
        <v>32</v>
      </c>
      <c r="G1710" t="s">
        <v>29</v>
      </c>
      <c r="H1710" t="s">
        <v>30</v>
      </c>
      <c r="I1710" s="1">
        <v>44944</v>
      </c>
      <c r="J1710" s="1">
        <v>45047</v>
      </c>
      <c r="K1710" s="11">
        <f>+Excel_519CONDOR[[#This Row],[Fx.r]]</f>
        <v>45047</v>
      </c>
      <c r="L1710" s="1">
        <v>45187</v>
      </c>
      <c r="M1710" s="1"/>
      <c r="N1710" s="1">
        <v>45870</v>
      </c>
      <c r="O1710" s="1">
        <v>45901</v>
      </c>
      <c r="P1710" s="1" t="s">
        <v>24</v>
      </c>
      <c r="Q1710" t="s">
        <v>24</v>
      </c>
      <c r="R1710" t="s">
        <v>24</v>
      </c>
      <c r="S1710" t="s">
        <v>3702</v>
      </c>
      <c r="T1710" s="5">
        <v>114.83000139147043</v>
      </c>
      <c r="U1710" s="5">
        <v>0</v>
      </c>
      <c r="V1710" s="5">
        <v>18.039399859769645</v>
      </c>
      <c r="W1710" s="5">
        <v>132.86940125124008</v>
      </c>
      <c r="X1710" s="6">
        <f>+Excel_519CONDOR[[#This Row],[Ptos.Total]]-Excel_519CONDOR[[#This Row],[Ptos.PO]]</f>
        <v>33.951065251240053</v>
      </c>
      <c r="Y1710" s="6">
        <v>98.918336000000025</v>
      </c>
      <c r="Z1710" s="6">
        <v>98.918335999999996</v>
      </c>
      <c r="AA1710" s="5">
        <f>+Excel_519CONDOR[[#This Row],[Ptos.Total]]-Excel_519CONDOR[[#This Row],[Ptos.Nilo]]</f>
        <v>33.951065251240081</v>
      </c>
      <c r="AB1710"/>
      <c r="AC1710"/>
      <c r="AD1710"/>
      <c r="AE1710"/>
      <c r="AF1710"/>
      <c r="AG1710"/>
      <c r="AH1710"/>
      <c r="AI1710"/>
    </row>
    <row r="1711" spans="1:35" x14ac:dyDescent="0.25">
      <c r="A1711" t="s">
        <v>391</v>
      </c>
      <c r="B1711" t="s">
        <v>18</v>
      </c>
      <c r="C1711" t="s">
        <v>1371</v>
      </c>
      <c r="D1711" t="s">
        <v>1915</v>
      </c>
      <c r="E1711">
        <v>2063816</v>
      </c>
      <c r="F1711" t="s">
        <v>125</v>
      </c>
      <c r="G1711" t="s">
        <v>29</v>
      </c>
      <c r="H1711" t="s">
        <v>30</v>
      </c>
      <c r="I1711" s="1">
        <v>45016</v>
      </c>
      <c r="J1711" s="1">
        <v>45083</v>
      </c>
      <c r="K1711" s="11">
        <f>+Excel_519CONDOR[[#This Row],[Fx.r]]</f>
        <v>45083</v>
      </c>
      <c r="L1711" s="1">
        <v>45187</v>
      </c>
      <c r="M1711" s="1"/>
      <c r="N1711" s="1">
        <v>45566</v>
      </c>
      <c r="O1711" s="1">
        <v>45888</v>
      </c>
      <c r="P1711" s="1" t="s">
        <v>24</v>
      </c>
      <c r="Q1711" t="s">
        <v>24</v>
      </c>
      <c r="R1711" t="s">
        <v>24</v>
      </c>
      <c r="S1711" t="s">
        <v>3688</v>
      </c>
      <c r="T1711" s="5">
        <v>244.65999863296747</v>
      </c>
      <c r="U1711" s="5">
        <v>0</v>
      </c>
      <c r="V1711" s="5">
        <v>30.774799582329393</v>
      </c>
      <c r="W1711" s="5">
        <v>275.43479821529684</v>
      </c>
      <c r="X1711" s="6">
        <f>+Excel_519CONDOR[[#This Row],[Ptos.Total]]-Excel_519CONDOR[[#This Row],[Ptos.PO]]</f>
        <v>9.8551412152967828</v>
      </c>
      <c r="Y1711" s="6">
        <v>265.57965700000005</v>
      </c>
      <c r="Z1711" s="6">
        <v>254.57965700000003</v>
      </c>
      <c r="AA1711" s="5">
        <f>+Excel_519CONDOR[[#This Row],[Ptos.Total]]-Excel_519CONDOR[[#This Row],[Ptos.Nilo]]</f>
        <v>20.855141215296811</v>
      </c>
      <c r="AB1711"/>
      <c r="AC1711"/>
      <c r="AD1711"/>
      <c r="AE1711"/>
      <c r="AF1711"/>
      <c r="AG1711"/>
      <c r="AH1711"/>
      <c r="AI1711"/>
    </row>
    <row r="1712" spans="1:35" x14ac:dyDescent="0.25">
      <c r="A1712" t="s">
        <v>391</v>
      </c>
      <c r="B1712" t="s">
        <v>18</v>
      </c>
      <c r="C1712" t="s">
        <v>1371</v>
      </c>
      <c r="D1712" t="s">
        <v>1916</v>
      </c>
      <c r="E1712">
        <v>2063814</v>
      </c>
      <c r="F1712" t="s">
        <v>32</v>
      </c>
      <c r="G1712" t="s">
        <v>29</v>
      </c>
      <c r="H1712" t="s">
        <v>182</v>
      </c>
      <c r="I1712" s="1">
        <v>44944</v>
      </c>
      <c r="J1712" s="1">
        <v>45047</v>
      </c>
      <c r="K1712" s="11">
        <f>+Excel_519CONDOR[[#This Row],[Fx.r]]</f>
        <v>45047</v>
      </c>
      <c r="L1712" s="1">
        <v>45187</v>
      </c>
      <c r="M1712" s="1"/>
      <c r="N1712" s="1">
        <v>45974</v>
      </c>
      <c r="O1712" s="1"/>
      <c r="P1712" s="1" t="s">
        <v>25</v>
      </c>
      <c r="Q1712" t="s">
        <v>24</v>
      </c>
      <c r="R1712" t="s">
        <v>24</v>
      </c>
      <c r="S1712" t="s">
        <v>3702</v>
      </c>
      <c r="T1712" s="5">
        <v>122.17000027745962</v>
      </c>
      <c r="U1712" s="5">
        <v>0</v>
      </c>
      <c r="V1712" s="5">
        <v>18.483899743022775</v>
      </c>
      <c r="W1712" s="5">
        <v>140.65390002048241</v>
      </c>
      <c r="X1712" s="6">
        <f>+Excel_519CONDOR[[#This Row],[Ptos.Total]]-Excel_519CONDOR[[#This Row],[Ptos.PO]]</f>
        <v>-76.038051979517576</v>
      </c>
      <c r="Y1712" s="6">
        <v>216.69195199999999</v>
      </c>
      <c r="Z1712" s="6">
        <v>216.69195199999999</v>
      </c>
      <c r="AA1712" s="5">
        <f>+Excel_519CONDOR[[#This Row],[Ptos.Total]]-Excel_519CONDOR[[#This Row],[Ptos.Nilo]]</f>
        <v>-76.038051979517576</v>
      </c>
      <c r="AB1712"/>
      <c r="AC1712"/>
      <c r="AD1712"/>
      <c r="AE1712"/>
      <c r="AF1712"/>
      <c r="AG1712"/>
      <c r="AH1712"/>
      <c r="AI1712"/>
    </row>
    <row r="1713" spans="1:35" x14ac:dyDescent="0.25">
      <c r="A1713" t="s">
        <v>391</v>
      </c>
      <c r="B1713" t="s">
        <v>18</v>
      </c>
      <c r="C1713" t="s">
        <v>1371</v>
      </c>
      <c r="D1713" t="s">
        <v>1917</v>
      </c>
      <c r="E1713">
        <v>2063821</v>
      </c>
      <c r="F1713" t="s">
        <v>142</v>
      </c>
      <c r="G1713" t="s">
        <v>29</v>
      </c>
      <c r="H1713" t="s">
        <v>30</v>
      </c>
      <c r="I1713" s="1">
        <v>45016</v>
      </c>
      <c r="J1713" s="1">
        <v>45051</v>
      </c>
      <c r="K1713" s="11">
        <f>+Excel_519CONDOR[[#This Row],[Fx.r]]</f>
        <v>45051</v>
      </c>
      <c r="L1713" s="1">
        <v>45187</v>
      </c>
      <c r="M1713" s="1"/>
      <c r="N1713" s="1">
        <v>45832</v>
      </c>
      <c r="O1713" s="1">
        <v>45846</v>
      </c>
      <c r="P1713" s="1" t="s">
        <v>24</v>
      </c>
      <c r="Q1713" t="s">
        <v>24</v>
      </c>
      <c r="R1713" t="s">
        <v>24</v>
      </c>
      <c r="S1713" t="s">
        <v>3702</v>
      </c>
      <c r="T1713" s="5">
        <v>150.81000046432018</v>
      </c>
      <c r="U1713" s="5">
        <v>0</v>
      </c>
      <c r="V1713" s="5">
        <v>20.09600015559792</v>
      </c>
      <c r="W1713" s="5">
        <v>170.9060006199181</v>
      </c>
      <c r="X1713" s="6">
        <f>+Excel_519CONDOR[[#This Row],[Ptos.Total]]-Excel_519CONDOR[[#This Row],[Ptos.PO]]</f>
        <v>-4.8845393800818613</v>
      </c>
      <c r="Y1713" s="6">
        <v>175.79053999999996</v>
      </c>
      <c r="Z1713" s="6">
        <v>175.73991800000005</v>
      </c>
      <c r="AA1713" s="5">
        <f>+Excel_519CONDOR[[#This Row],[Ptos.Total]]-Excel_519CONDOR[[#This Row],[Ptos.Nilo]]</f>
        <v>-4.8339173800819424</v>
      </c>
      <c r="AB1713"/>
      <c r="AC1713"/>
      <c r="AD1713"/>
      <c r="AE1713"/>
      <c r="AF1713"/>
      <c r="AG1713"/>
      <c r="AH1713"/>
      <c r="AI1713"/>
    </row>
    <row r="1714" spans="1:35" x14ac:dyDescent="0.25">
      <c r="A1714" t="s">
        <v>391</v>
      </c>
      <c r="B1714" t="s">
        <v>18</v>
      </c>
      <c r="C1714" t="s">
        <v>1371</v>
      </c>
      <c r="D1714" t="s">
        <v>1918</v>
      </c>
      <c r="E1714">
        <v>2063216</v>
      </c>
      <c r="F1714" t="s">
        <v>28</v>
      </c>
      <c r="G1714" t="s">
        <v>29</v>
      </c>
      <c r="H1714" t="s">
        <v>30</v>
      </c>
      <c r="I1714" s="1">
        <v>45028</v>
      </c>
      <c r="J1714" s="1">
        <v>45100</v>
      </c>
      <c r="K1714" s="11">
        <f>+Excel_519CONDOR[[#This Row],[Fx.r]]</f>
        <v>45100</v>
      </c>
      <c r="L1714" s="1">
        <v>45187</v>
      </c>
      <c r="M1714" s="1"/>
      <c r="N1714" s="1">
        <v>45856</v>
      </c>
      <c r="O1714" s="1">
        <v>45915</v>
      </c>
      <c r="P1714" s="1" t="s">
        <v>24</v>
      </c>
      <c r="Q1714" t="s">
        <v>24</v>
      </c>
      <c r="R1714" t="s">
        <v>24</v>
      </c>
      <c r="S1714" t="s">
        <v>3695</v>
      </c>
      <c r="T1714" s="5">
        <v>449.89999984204769</v>
      </c>
      <c r="U1714" s="5">
        <v>0</v>
      </c>
      <c r="V1714" s="5">
        <v>44.519999317824841</v>
      </c>
      <c r="W1714" s="5">
        <v>494.41999915987253</v>
      </c>
      <c r="X1714" s="6">
        <f>+Excel_519CONDOR[[#This Row],[Ptos.Total]]-Excel_519CONDOR[[#This Row],[Ptos.PO]]</f>
        <v>-121.77425084012748</v>
      </c>
      <c r="Y1714" s="6">
        <v>616.19425000000001</v>
      </c>
      <c r="Z1714" s="6">
        <v>616.19425000000001</v>
      </c>
      <c r="AA1714" s="5">
        <f>+Excel_519CONDOR[[#This Row],[Ptos.Total]]-Excel_519CONDOR[[#This Row],[Ptos.Nilo]]</f>
        <v>-121.77425084012748</v>
      </c>
      <c r="AB1714"/>
      <c r="AC1714"/>
      <c r="AD1714"/>
      <c r="AE1714"/>
      <c r="AF1714"/>
      <c r="AG1714"/>
      <c r="AH1714"/>
      <c r="AI1714"/>
    </row>
    <row r="1715" spans="1:35" x14ac:dyDescent="0.25">
      <c r="A1715" t="s">
        <v>391</v>
      </c>
      <c r="B1715" t="s">
        <v>18</v>
      </c>
      <c r="C1715" t="s">
        <v>1371</v>
      </c>
      <c r="D1715" t="s">
        <v>1919</v>
      </c>
      <c r="E1715">
        <v>2063241</v>
      </c>
      <c r="F1715" t="s">
        <v>125</v>
      </c>
      <c r="G1715" t="s">
        <v>29</v>
      </c>
      <c r="H1715" t="s">
        <v>30</v>
      </c>
      <c r="I1715" s="1">
        <v>44943</v>
      </c>
      <c r="J1715" s="1">
        <v>45125</v>
      </c>
      <c r="K1715" s="11">
        <f>+Excel_519CONDOR[[#This Row],[Fx.r]]</f>
        <v>45125</v>
      </c>
      <c r="L1715" s="1">
        <v>45187</v>
      </c>
      <c r="M1715" s="1"/>
      <c r="N1715" s="1">
        <v>45856</v>
      </c>
      <c r="O1715" s="1">
        <v>45916</v>
      </c>
      <c r="P1715" s="1" t="s">
        <v>24</v>
      </c>
      <c r="Q1715" t="s">
        <v>24</v>
      </c>
      <c r="R1715" t="s">
        <v>24</v>
      </c>
      <c r="S1715" t="s">
        <v>3688</v>
      </c>
      <c r="T1715" s="5">
        <v>556.18999706581235</v>
      </c>
      <c r="U1715" s="5">
        <v>0</v>
      </c>
      <c r="V1715" s="5">
        <v>52.509800164629496</v>
      </c>
      <c r="W1715" s="5">
        <v>608.69979723044185</v>
      </c>
      <c r="X1715" s="6">
        <f>+Excel_519CONDOR[[#This Row],[Ptos.Total]]-Excel_519CONDOR[[#This Row],[Ptos.PO]]</f>
        <v>-518.59392276955828</v>
      </c>
      <c r="Y1715" s="6">
        <v>1127.2937200000001</v>
      </c>
      <c r="Z1715" s="6">
        <v>1379.3017629999999</v>
      </c>
      <c r="AA1715" s="5">
        <f>+Excel_519CONDOR[[#This Row],[Ptos.Total]]-Excel_519CONDOR[[#This Row],[Ptos.Nilo]]</f>
        <v>-770.60196576955809</v>
      </c>
      <c r="AB1715"/>
      <c r="AC1715"/>
      <c r="AD1715"/>
      <c r="AE1715"/>
      <c r="AF1715"/>
      <c r="AG1715"/>
      <c r="AH1715"/>
      <c r="AI1715"/>
    </row>
    <row r="1716" spans="1:35" x14ac:dyDescent="0.25">
      <c r="A1716" t="s">
        <v>391</v>
      </c>
      <c r="B1716" t="s">
        <v>18</v>
      </c>
      <c r="C1716" t="s">
        <v>1371</v>
      </c>
      <c r="D1716" t="s">
        <v>1920</v>
      </c>
      <c r="E1716">
        <v>2063242</v>
      </c>
      <c r="F1716" t="s">
        <v>28</v>
      </c>
      <c r="G1716" t="s">
        <v>29</v>
      </c>
      <c r="H1716" t="s">
        <v>30</v>
      </c>
      <c r="I1716" s="1">
        <v>44943</v>
      </c>
      <c r="J1716" s="1">
        <v>45121</v>
      </c>
      <c r="K1716" s="11">
        <f>+Excel_519CONDOR[[#This Row],[Fx.r]]</f>
        <v>45121</v>
      </c>
      <c r="L1716" s="1">
        <v>45187</v>
      </c>
      <c r="M1716" s="1"/>
      <c r="N1716" s="1">
        <v>45890</v>
      </c>
      <c r="O1716" s="1">
        <v>45943</v>
      </c>
      <c r="P1716" s="1" t="s">
        <v>24</v>
      </c>
      <c r="Q1716" t="s">
        <v>24</v>
      </c>
      <c r="R1716" t="s">
        <v>24</v>
      </c>
      <c r="S1716" t="s">
        <v>3688</v>
      </c>
      <c r="T1716" s="5">
        <v>608.00999875366688</v>
      </c>
      <c r="U1716" s="5">
        <v>0</v>
      </c>
      <c r="V1716" s="5">
        <v>55.086499936137329</v>
      </c>
      <c r="W1716" s="5">
        <v>663.09649868980421</v>
      </c>
      <c r="X1716" s="6">
        <f>+Excel_519CONDOR[[#This Row],[Ptos.Total]]-Excel_519CONDOR[[#This Row],[Ptos.PO]]</f>
        <v>69.299408689804295</v>
      </c>
      <c r="Y1716" s="6">
        <v>593.79708999999991</v>
      </c>
      <c r="Z1716" s="6">
        <v>589.61708999999996</v>
      </c>
      <c r="AA1716" s="5">
        <f>+Excel_519CONDOR[[#This Row],[Ptos.Total]]-Excel_519CONDOR[[#This Row],[Ptos.Nilo]]</f>
        <v>73.479408689804245</v>
      </c>
      <c r="AB1716"/>
      <c r="AC1716"/>
      <c r="AD1716"/>
      <c r="AE1716"/>
      <c r="AF1716"/>
      <c r="AG1716"/>
      <c r="AH1716"/>
      <c r="AI1716"/>
    </row>
    <row r="1717" spans="1:35" x14ac:dyDescent="0.25">
      <c r="A1717" t="s">
        <v>391</v>
      </c>
      <c r="B1717" t="s">
        <v>18</v>
      </c>
      <c r="C1717" t="s">
        <v>1371</v>
      </c>
      <c r="D1717" t="s">
        <v>1921</v>
      </c>
      <c r="E1717">
        <v>2063211</v>
      </c>
      <c r="F1717" t="s">
        <v>118</v>
      </c>
      <c r="G1717" t="s">
        <v>22</v>
      </c>
      <c r="H1717" t="s">
        <v>23</v>
      </c>
      <c r="I1717" s="1">
        <v>45016</v>
      </c>
      <c r="J1717" s="1">
        <v>45110</v>
      </c>
      <c r="K1717" s="11">
        <f>+Excel_519CONDOR[[#This Row],[Fx.r]]</f>
        <v>45110</v>
      </c>
      <c r="L1717" s="1">
        <v>45187</v>
      </c>
      <c r="M1717" s="1"/>
      <c r="N1717" s="1">
        <v>45814</v>
      </c>
      <c r="O1717" s="1">
        <v>45860</v>
      </c>
      <c r="P1717" s="1" t="s">
        <v>24</v>
      </c>
      <c r="Q1717" t="s">
        <v>24</v>
      </c>
      <c r="R1717" t="s">
        <v>24</v>
      </c>
      <c r="S1717" t="s">
        <v>3695</v>
      </c>
      <c r="T1717" s="5">
        <v>351.45999972522259</v>
      </c>
      <c r="U1717" s="5">
        <v>0</v>
      </c>
      <c r="V1717" s="5">
        <v>40.938799141523248</v>
      </c>
      <c r="W1717" s="5">
        <v>392.39879886674584</v>
      </c>
      <c r="X1717" s="6">
        <f>+Excel_519CONDOR[[#This Row],[Ptos.Total]]-Excel_519CONDOR[[#This Row],[Ptos.PO]]</f>
        <v>-105.17861113325415</v>
      </c>
      <c r="Y1717" s="6">
        <v>497.57740999999999</v>
      </c>
      <c r="Z1717" s="6">
        <v>487.57740999999999</v>
      </c>
      <c r="AA1717" s="5">
        <f>+Excel_519CONDOR[[#This Row],[Ptos.Total]]-Excel_519CONDOR[[#This Row],[Ptos.Nilo]]</f>
        <v>-95.178611133254151</v>
      </c>
      <c r="AB1717"/>
      <c r="AC1717"/>
      <c r="AD1717"/>
      <c r="AE1717"/>
      <c r="AF1717"/>
      <c r="AG1717"/>
      <c r="AH1717"/>
      <c r="AI1717"/>
    </row>
    <row r="1718" spans="1:35" x14ac:dyDescent="0.25">
      <c r="A1718" t="s">
        <v>391</v>
      </c>
      <c r="B1718" t="s">
        <v>18</v>
      </c>
      <c r="C1718" t="s">
        <v>1371</v>
      </c>
      <c r="D1718" t="s">
        <v>1922</v>
      </c>
      <c r="E1718">
        <v>2063249</v>
      </c>
      <c r="F1718" t="s">
        <v>60</v>
      </c>
      <c r="G1718" t="s">
        <v>22</v>
      </c>
      <c r="H1718" t="s">
        <v>23</v>
      </c>
      <c r="I1718" s="1">
        <v>44943</v>
      </c>
      <c r="J1718" s="1">
        <v>45126</v>
      </c>
      <c r="K1718" s="11">
        <f>+Excel_519CONDOR[[#This Row],[Fx.r]]</f>
        <v>45126</v>
      </c>
      <c r="L1718" s="1">
        <v>45187</v>
      </c>
      <c r="M1718" s="1"/>
      <c r="N1718" s="1">
        <v>45686</v>
      </c>
      <c r="O1718" s="1">
        <v>45693</v>
      </c>
      <c r="P1718" s="1" t="s">
        <v>24</v>
      </c>
      <c r="Q1718" t="s">
        <v>24</v>
      </c>
      <c r="R1718" t="s">
        <v>24</v>
      </c>
      <c r="S1718" t="s">
        <v>3693</v>
      </c>
      <c r="T1718" s="5">
        <v>75.67000100761652</v>
      </c>
      <c r="U1718" s="5">
        <v>0</v>
      </c>
      <c r="V1718" s="5">
        <v>15.2135002647303</v>
      </c>
      <c r="W1718" s="5">
        <v>90.88350127234682</v>
      </c>
      <c r="X1718" s="6">
        <f>+Excel_519CONDOR[[#This Row],[Ptos.Total]]-Excel_519CONDOR[[#This Row],[Ptos.PO]]</f>
        <v>-42.250516727653178</v>
      </c>
      <c r="Y1718" s="6">
        <v>133.134018</v>
      </c>
      <c r="Z1718" s="6">
        <v>133.134018</v>
      </c>
      <c r="AA1718" s="5">
        <f>+Excel_519CONDOR[[#This Row],[Ptos.Total]]-Excel_519CONDOR[[#This Row],[Ptos.Nilo]]</f>
        <v>-42.250516727653178</v>
      </c>
      <c r="AB1718"/>
      <c r="AC1718"/>
      <c r="AD1718"/>
      <c r="AE1718"/>
      <c r="AF1718"/>
      <c r="AG1718"/>
      <c r="AH1718"/>
      <c r="AI1718"/>
    </row>
    <row r="1719" spans="1:35" x14ac:dyDescent="0.25">
      <c r="A1719" t="s">
        <v>391</v>
      </c>
      <c r="B1719" t="s">
        <v>18</v>
      </c>
      <c r="C1719" t="s">
        <v>1371</v>
      </c>
      <c r="D1719" t="s">
        <v>1923</v>
      </c>
      <c r="E1719">
        <v>2063838</v>
      </c>
      <c r="F1719" t="s">
        <v>125</v>
      </c>
      <c r="G1719" t="s">
        <v>29</v>
      </c>
      <c r="H1719" t="s">
        <v>30</v>
      </c>
      <c r="I1719" s="1">
        <v>44944</v>
      </c>
      <c r="J1719" s="1">
        <v>45453</v>
      </c>
      <c r="K1719" s="11">
        <f>+Excel_519CONDOR[[#This Row],[Fx.r]]</f>
        <v>45453</v>
      </c>
      <c r="L1719" s="1">
        <v>45187</v>
      </c>
      <c r="M1719" s="1"/>
      <c r="N1719" s="1">
        <v>45859</v>
      </c>
      <c r="O1719" s="1">
        <v>45912</v>
      </c>
      <c r="P1719" s="1" t="s">
        <v>24</v>
      </c>
      <c r="Q1719" t="s">
        <v>24</v>
      </c>
      <c r="R1719" t="s">
        <v>24</v>
      </c>
      <c r="S1719" t="s">
        <v>3688</v>
      </c>
      <c r="T1719" s="5">
        <v>551.19000360742211</v>
      </c>
      <c r="U1719" s="5">
        <v>0</v>
      </c>
      <c r="V1719" s="5">
        <v>48.791097933401943</v>
      </c>
      <c r="W1719" s="5">
        <v>599.98110154082406</v>
      </c>
      <c r="X1719" s="6">
        <f>+Excel_519CONDOR[[#This Row],[Ptos.Total]]-Excel_519CONDOR[[#This Row],[Ptos.PO]]</f>
        <v>-557.53525845917625</v>
      </c>
      <c r="Y1719" s="6">
        <v>1157.5163600000003</v>
      </c>
      <c r="Z1719" s="6">
        <v>1157.5163600000001</v>
      </c>
      <c r="AA1719" s="5">
        <f>+Excel_519CONDOR[[#This Row],[Ptos.Total]]-Excel_519CONDOR[[#This Row],[Ptos.Nilo]]</f>
        <v>-557.53525845917602</v>
      </c>
      <c r="AB1719"/>
      <c r="AC1719"/>
      <c r="AD1719"/>
      <c r="AE1719"/>
      <c r="AF1719"/>
      <c r="AG1719"/>
      <c r="AH1719"/>
      <c r="AI1719"/>
    </row>
    <row r="1720" spans="1:35" x14ac:dyDescent="0.25">
      <c r="A1720" t="s">
        <v>391</v>
      </c>
      <c r="B1720" t="s">
        <v>18</v>
      </c>
      <c r="C1720" t="s">
        <v>1371</v>
      </c>
      <c r="D1720" t="s">
        <v>1924</v>
      </c>
      <c r="E1720">
        <v>2063248</v>
      </c>
      <c r="F1720" t="s">
        <v>49</v>
      </c>
      <c r="G1720" t="s">
        <v>36</v>
      </c>
      <c r="H1720" t="s">
        <v>42</v>
      </c>
      <c r="I1720" s="1">
        <v>45016</v>
      </c>
      <c r="J1720" s="1">
        <v>45134</v>
      </c>
      <c r="K1720" s="11">
        <f>+Excel_519CONDOR[[#This Row],[Fx.r]]</f>
        <v>45134</v>
      </c>
      <c r="L1720" s="1">
        <v>45964</v>
      </c>
      <c r="M1720" s="1">
        <v>45926</v>
      </c>
      <c r="O1720" s="1"/>
      <c r="P1720" s="1" t="s">
        <v>24</v>
      </c>
      <c r="Q1720" t="s">
        <v>24</v>
      </c>
      <c r="R1720" t="s">
        <v>24</v>
      </c>
      <c r="S1720" t="s">
        <v>25</v>
      </c>
      <c r="T1720" s="5">
        <v>30132.799999999999</v>
      </c>
      <c r="U1720" s="5">
        <v>0</v>
      </c>
      <c r="V1720" s="5">
        <v>3568.4212000000002</v>
      </c>
      <c r="W1720" s="5">
        <v>33701.2212</v>
      </c>
      <c r="X1720" s="6">
        <f>+Excel_519CONDOR[[#This Row],[Ptos.Total]]-Excel_519CONDOR[[#This Row],[Ptos.PO]]</f>
        <v>33684.859199999999</v>
      </c>
      <c r="Y1720" s="6">
        <v>16.361999999999998</v>
      </c>
      <c r="Z1720" s="6">
        <v>16.361999999999998</v>
      </c>
      <c r="AA1720" s="5">
        <f>+Excel_519CONDOR[[#This Row],[Ptos.Total]]-Excel_519CONDOR[[#This Row],[Ptos.Nilo]]</f>
        <v>33684.859199999999</v>
      </c>
      <c r="AB1720"/>
      <c r="AC1720"/>
      <c r="AD1720"/>
      <c r="AE1720"/>
      <c r="AF1720"/>
      <c r="AG1720"/>
      <c r="AH1720"/>
      <c r="AI1720"/>
    </row>
    <row r="1721" spans="1:35" x14ac:dyDescent="0.25">
      <c r="A1721" t="s">
        <v>391</v>
      </c>
      <c r="B1721" t="s">
        <v>18</v>
      </c>
      <c r="C1721" t="s">
        <v>1371</v>
      </c>
      <c r="D1721" t="s">
        <v>1925</v>
      </c>
      <c r="E1721">
        <v>2063781</v>
      </c>
      <c r="F1721" t="s">
        <v>60</v>
      </c>
      <c r="G1721" t="s">
        <v>22</v>
      </c>
      <c r="H1721" t="s">
        <v>23</v>
      </c>
      <c r="I1721" s="1">
        <v>44944</v>
      </c>
      <c r="J1721" s="1">
        <v>45042</v>
      </c>
      <c r="K1721" s="11">
        <f>+Excel_519CONDOR[[#This Row],[Fx.r]]</f>
        <v>45042</v>
      </c>
      <c r="L1721" s="1">
        <v>45187</v>
      </c>
      <c r="M1721" s="1"/>
      <c r="N1721" s="1">
        <v>45593</v>
      </c>
      <c r="O1721" s="1">
        <v>45623</v>
      </c>
      <c r="P1721" s="1" t="s">
        <v>24</v>
      </c>
      <c r="Q1721" t="s">
        <v>24</v>
      </c>
      <c r="R1721" t="s">
        <v>24</v>
      </c>
      <c r="S1721" t="s">
        <v>3688</v>
      </c>
      <c r="T1721" s="5">
        <v>85.950000129640102</v>
      </c>
      <c r="U1721" s="5">
        <v>0</v>
      </c>
      <c r="V1721" s="5">
        <v>15.796599845813219</v>
      </c>
      <c r="W1721" s="5">
        <v>101.74659997545332</v>
      </c>
      <c r="X1721" s="6">
        <f>+Excel_519CONDOR[[#This Row],[Ptos.Total]]-Excel_519CONDOR[[#This Row],[Ptos.PO]]</f>
        <v>-28.128872024546709</v>
      </c>
      <c r="Y1721" s="6">
        <v>129.87547200000003</v>
      </c>
      <c r="Z1721" s="6">
        <v>98.843472000000034</v>
      </c>
      <c r="AA1721" s="5">
        <f>+Excel_519CONDOR[[#This Row],[Ptos.Total]]-Excel_519CONDOR[[#This Row],[Ptos.Nilo]]</f>
        <v>2.9031279754532875</v>
      </c>
      <c r="AB1721"/>
      <c r="AC1721"/>
      <c r="AD1721"/>
      <c r="AE1721"/>
      <c r="AF1721"/>
      <c r="AG1721"/>
      <c r="AH1721"/>
      <c r="AI1721"/>
    </row>
    <row r="1722" spans="1:35" x14ac:dyDescent="0.25">
      <c r="A1722" t="s">
        <v>391</v>
      </c>
      <c r="B1722" t="s">
        <v>18</v>
      </c>
      <c r="C1722" t="s">
        <v>1371</v>
      </c>
      <c r="D1722" t="s">
        <v>1926</v>
      </c>
      <c r="E1722">
        <v>2063252</v>
      </c>
      <c r="F1722" t="s">
        <v>164</v>
      </c>
      <c r="G1722" t="s">
        <v>22</v>
      </c>
      <c r="H1722" t="s">
        <v>23</v>
      </c>
      <c r="I1722" s="1">
        <v>44943</v>
      </c>
      <c r="J1722" s="1">
        <v>45272</v>
      </c>
      <c r="K1722" s="11">
        <f>+Excel_519CONDOR[[#This Row],[Fx.r]]</f>
        <v>45272</v>
      </c>
      <c r="L1722" s="1">
        <v>45187</v>
      </c>
      <c r="M1722" s="1"/>
      <c r="N1722" s="1">
        <v>45671</v>
      </c>
      <c r="O1722" s="1">
        <v>45678</v>
      </c>
      <c r="P1722" s="1" t="s">
        <v>24</v>
      </c>
      <c r="Q1722" t="s">
        <v>24</v>
      </c>
      <c r="R1722" t="s">
        <v>24</v>
      </c>
      <c r="S1722" t="s">
        <v>3697</v>
      </c>
      <c r="T1722" s="5">
        <v>376.81000101566315</v>
      </c>
      <c r="U1722" s="5">
        <v>0</v>
      </c>
      <c r="V1722" s="5">
        <v>36.104298900567755</v>
      </c>
      <c r="W1722" s="5">
        <v>412.9142999162309</v>
      </c>
      <c r="X1722" s="6">
        <f>+Excel_519CONDOR[[#This Row],[Ptos.Total]]-Excel_519CONDOR[[#This Row],[Ptos.PO]]</f>
        <v>-136.19449108376909</v>
      </c>
      <c r="Y1722" s="6">
        <v>549.108791</v>
      </c>
      <c r="Z1722" s="6">
        <v>549.10879100000011</v>
      </c>
      <c r="AA1722" s="5">
        <f>+Excel_519CONDOR[[#This Row],[Ptos.Total]]-Excel_519CONDOR[[#This Row],[Ptos.Nilo]]</f>
        <v>-136.19449108376921</v>
      </c>
      <c r="AB1722"/>
      <c r="AC1722"/>
      <c r="AD1722"/>
      <c r="AE1722"/>
      <c r="AF1722"/>
      <c r="AG1722"/>
      <c r="AH1722"/>
      <c r="AI1722"/>
    </row>
    <row r="1723" spans="1:35" x14ac:dyDescent="0.25">
      <c r="A1723" t="s">
        <v>391</v>
      </c>
      <c r="B1723" t="s">
        <v>18</v>
      </c>
      <c r="C1723" t="s">
        <v>1371</v>
      </c>
      <c r="D1723" t="s">
        <v>1927</v>
      </c>
      <c r="E1723">
        <v>2063229</v>
      </c>
      <c r="F1723" t="s">
        <v>1439</v>
      </c>
      <c r="G1723" t="s">
        <v>36</v>
      </c>
      <c r="H1723" t="s">
        <v>42</v>
      </c>
      <c r="I1723" s="1">
        <v>44943</v>
      </c>
      <c r="J1723" s="1">
        <v>45100</v>
      </c>
      <c r="K1723" s="11">
        <f>+Excel_519CONDOR[[#This Row],[Fx.r]]</f>
        <v>45100</v>
      </c>
      <c r="L1723" s="1">
        <v>45939</v>
      </c>
      <c r="M1723" s="1">
        <v>45974</v>
      </c>
      <c r="O1723" s="1"/>
      <c r="P1723" s="1" t="s">
        <v>24</v>
      </c>
      <c r="Q1723" t="s">
        <v>24</v>
      </c>
      <c r="R1723" t="s">
        <v>24</v>
      </c>
      <c r="S1723" t="s">
        <v>3695</v>
      </c>
      <c r="T1723" s="5">
        <v>745.74999748915434</v>
      </c>
      <c r="U1723" s="5">
        <v>0</v>
      </c>
      <c r="V1723" s="5">
        <v>64.607896818044082</v>
      </c>
      <c r="W1723" s="5">
        <v>810.35789430719842</v>
      </c>
      <c r="X1723" s="6">
        <f>+Excel_519CONDOR[[#This Row],[Ptos.Total]]-Excel_519CONDOR[[#This Row],[Ptos.PO]]</f>
        <v>495.55085530719845</v>
      </c>
      <c r="Y1723" s="6">
        <v>314.80703899999997</v>
      </c>
      <c r="Z1723" s="6">
        <v>318.22488199999998</v>
      </c>
      <c r="AA1723" s="5">
        <f>+Excel_519CONDOR[[#This Row],[Ptos.Total]]-Excel_519CONDOR[[#This Row],[Ptos.Nilo]]</f>
        <v>492.13301230719844</v>
      </c>
      <c r="AB1723"/>
      <c r="AC1723"/>
      <c r="AD1723"/>
      <c r="AE1723"/>
      <c r="AF1723"/>
      <c r="AG1723"/>
      <c r="AH1723"/>
      <c r="AI1723"/>
    </row>
    <row r="1724" spans="1:35" x14ac:dyDescent="0.25">
      <c r="A1724" t="s">
        <v>391</v>
      </c>
      <c r="B1724" t="s">
        <v>18</v>
      </c>
      <c r="C1724" t="s">
        <v>1371</v>
      </c>
      <c r="D1724" t="s">
        <v>1928</v>
      </c>
      <c r="E1724">
        <v>2063790</v>
      </c>
      <c r="F1724" t="s">
        <v>142</v>
      </c>
      <c r="G1724" t="s">
        <v>29</v>
      </c>
      <c r="H1724" t="s">
        <v>30</v>
      </c>
      <c r="I1724" s="1">
        <v>45021</v>
      </c>
      <c r="J1724" s="1">
        <v>45048</v>
      </c>
      <c r="K1724" s="11">
        <f>+Excel_519CONDOR[[#This Row],[Fx.r]]</f>
        <v>45048</v>
      </c>
      <c r="L1724" s="1">
        <v>45187</v>
      </c>
      <c r="M1724" s="1"/>
      <c r="N1724" s="1">
        <v>45566</v>
      </c>
      <c r="O1724" s="1">
        <v>45590</v>
      </c>
      <c r="P1724" s="1" t="s">
        <v>24</v>
      </c>
      <c r="Q1724" t="s">
        <v>24</v>
      </c>
      <c r="R1724" t="s">
        <v>24</v>
      </c>
      <c r="S1724" t="s">
        <v>3688</v>
      </c>
      <c r="T1724" s="5">
        <v>263.06000100821257</v>
      </c>
      <c r="U1724" s="5">
        <v>0</v>
      </c>
      <c r="V1724" s="5">
        <v>27.44529930773453</v>
      </c>
      <c r="W1724" s="5">
        <v>290.50530031594712</v>
      </c>
      <c r="X1724" s="6">
        <f>+Excel_519CONDOR[[#This Row],[Ptos.Total]]-Excel_519CONDOR[[#This Row],[Ptos.PO]]</f>
        <v>-261.54091768405283</v>
      </c>
      <c r="Y1724" s="6">
        <v>552.04621799999995</v>
      </c>
      <c r="Z1724" s="6">
        <v>552.04621799999995</v>
      </c>
      <c r="AA1724" s="5">
        <f>+Excel_519CONDOR[[#This Row],[Ptos.Total]]-Excel_519CONDOR[[#This Row],[Ptos.Nilo]]</f>
        <v>-261.54091768405283</v>
      </c>
      <c r="AB1724"/>
      <c r="AC1724"/>
      <c r="AD1724"/>
      <c r="AE1724"/>
      <c r="AF1724"/>
      <c r="AG1724"/>
      <c r="AH1724"/>
      <c r="AI1724"/>
    </row>
    <row r="1725" spans="1:35" x14ac:dyDescent="0.25">
      <c r="A1725" t="s">
        <v>391</v>
      </c>
      <c r="B1725" t="s">
        <v>18</v>
      </c>
      <c r="C1725" t="s">
        <v>1371</v>
      </c>
      <c r="D1725" t="s">
        <v>1929</v>
      </c>
      <c r="E1725">
        <v>2063251</v>
      </c>
      <c r="F1725" t="s">
        <v>32</v>
      </c>
      <c r="G1725" t="s">
        <v>29</v>
      </c>
      <c r="H1725" t="s">
        <v>30</v>
      </c>
      <c r="I1725" s="1">
        <v>44943</v>
      </c>
      <c r="J1725" s="1">
        <v>45273</v>
      </c>
      <c r="K1725" s="11">
        <f>+Excel_519CONDOR[[#This Row],[Fx.r]]</f>
        <v>45273</v>
      </c>
      <c r="L1725" s="1">
        <v>45187</v>
      </c>
      <c r="M1725" s="1"/>
      <c r="N1725" s="1">
        <v>45713</v>
      </c>
      <c r="O1725" s="1">
        <v>45720</v>
      </c>
      <c r="P1725" s="1" t="s">
        <v>24</v>
      </c>
      <c r="Q1725" t="s">
        <v>24</v>
      </c>
      <c r="R1725" t="s">
        <v>24</v>
      </c>
      <c r="S1725" t="s">
        <v>3693</v>
      </c>
      <c r="T1725" s="5">
        <v>24.530000239610672</v>
      </c>
      <c r="U1725" s="5">
        <v>0</v>
      </c>
      <c r="V1725" s="5">
        <v>11.576300143086165</v>
      </c>
      <c r="W1725" s="5">
        <v>36.106300382696837</v>
      </c>
      <c r="X1725" s="6">
        <f>+Excel_519CONDOR[[#This Row],[Ptos.Total]]-Excel_519CONDOR[[#This Row],[Ptos.PO]]</f>
        <v>-143.05775161730315</v>
      </c>
      <c r="Y1725" s="6">
        <v>179.164052</v>
      </c>
      <c r="Z1725" s="6">
        <v>179.16405199999997</v>
      </c>
      <c r="AA1725" s="5">
        <f>+Excel_519CONDOR[[#This Row],[Ptos.Total]]-Excel_519CONDOR[[#This Row],[Ptos.Nilo]]</f>
        <v>-143.05775161730313</v>
      </c>
      <c r="AB1725"/>
      <c r="AC1725"/>
      <c r="AD1725"/>
      <c r="AE1725"/>
      <c r="AF1725"/>
      <c r="AG1725"/>
      <c r="AH1725"/>
      <c r="AI1725"/>
    </row>
    <row r="1726" spans="1:35" x14ac:dyDescent="0.25">
      <c r="A1726" t="s">
        <v>391</v>
      </c>
      <c r="B1726" t="s">
        <v>18</v>
      </c>
      <c r="C1726" t="s">
        <v>1371</v>
      </c>
      <c r="D1726" t="s">
        <v>1930</v>
      </c>
      <c r="E1726">
        <v>2063219</v>
      </c>
      <c r="F1726" t="s">
        <v>142</v>
      </c>
      <c r="G1726" t="s">
        <v>29</v>
      </c>
      <c r="H1726" t="s">
        <v>30</v>
      </c>
      <c r="I1726" s="1">
        <v>45016</v>
      </c>
      <c r="J1726" s="1">
        <v>45106</v>
      </c>
      <c r="K1726" s="11">
        <f>+Excel_519CONDOR[[#This Row],[Fx.r]]</f>
        <v>45106</v>
      </c>
      <c r="L1726" s="1">
        <v>45187</v>
      </c>
      <c r="M1726" s="1"/>
      <c r="N1726" s="1">
        <v>45840</v>
      </c>
      <c r="O1726" s="1">
        <v>45847</v>
      </c>
      <c r="P1726" s="1" t="s">
        <v>24</v>
      </c>
      <c r="Q1726" t="s">
        <v>24</v>
      </c>
      <c r="R1726" t="s">
        <v>24</v>
      </c>
      <c r="S1726" t="s">
        <v>3693</v>
      </c>
      <c r="T1726" s="5">
        <v>181.93000001460314</v>
      </c>
      <c r="U1726" s="5">
        <v>0</v>
      </c>
      <c r="V1726" s="5">
        <v>22.196000108659263</v>
      </c>
      <c r="W1726" s="5">
        <v>204.1260001232624</v>
      </c>
      <c r="X1726" s="6">
        <f>+Excel_519CONDOR[[#This Row],[Ptos.Total]]-Excel_519CONDOR[[#This Row],[Ptos.PO]]</f>
        <v>-47.762918876737587</v>
      </c>
      <c r="Y1726" s="6">
        <v>251.88891899999999</v>
      </c>
      <c r="Z1726" s="6">
        <v>251.88891900000002</v>
      </c>
      <c r="AA1726" s="5">
        <f>+Excel_519CONDOR[[#This Row],[Ptos.Total]]-Excel_519CONDOR[[#This Row],[Ptos.Nilo]]</f>
        <v>-47.762918876737615</v>
      </c>
      <c r="AB1726"/>
      <c r="AC1726"/>
      <c r="AD1726"/>
      <c r="AE1726"/>
      <c r="AF1726"/>
      <c r="AG1726"/>
      <c r="AH1726"/>
      <c r="AI1726"/>
    </row>
    <row r="1727" spans="1:35" x14ac:dyDescent="0.25">
      <c r="A1727" t="s">
        <v>391</v>
      </c>
      <c r="B1727" t="s">
        <v>18</v>
      </c>
      <c r="C1727" t="s">
        <v>1371</v>
      </c>
      <c r="D1727" t="s">
        <v>1931</v>
      </c>
      <c r="E1727">
        <v>2063234</v>
      </c>
      <c r="F1727" t="s">
        <v>63</v>
      </c>
      <c r="G1727" t="s">
        <v>36</v>
      </c>
      <c r="H1727" t="s">
        <v>42</v>
      </c>
      <c r="I1727" s="1">
        <v>44943</v>
      </c>
      <c r="J1727" s="1">
        <v>45910</v>
      </c>
      <c r="K1727" s="11">
        <f>+Excel_519CONDOR[[#This Row],[Fx.r]]</f>
        <v>45910</v>
      </c>
      <c r="L1727" s="1">
        <v>45939</v>
      </c>
      <c r="M1727" s="1">
        <v>45974</v>
      </c>
      <c r="O1727" s="1"/>
      <c r="P1727" s="1" t="s">
        <v>24</v>
      </c>
      <c r="Q1727" t="s">
        <v>24</v>
      </c>
      <c r="R1727" t="s">
        <v>24</v>
      </c>
      <c r="S1727" t="s">
        <v>25</v>
      </c>
      <c r="T1727" s="5">
        <v>356.8000001013279</v>
      </c>
      <c r="U1727" s="5">
        <v>0</v>
      </c>
      <c r="V1727" s="5">
        <v>38.371199711608881</v>
      </c>
      <c r="W1727" s="5">
        <v>395.17119981293678</v>
      </c>
      <c r="X1727" s="6">
        <f>+Excel_519CONDOR[[#This Row],[Ptos.Total]]-Excel_519CONDOR[[#This Row],[Ptos.PO]]</f>
        <v>328.54383281293678</v>
      </c>
      <c r="Y1727" s="6">
        <v>66.627366999999992</v>
      </c>
      <c r="Z1727" s="6">
        <v>10.302</v>
      </c>
      <c r="AA1727" s="5">
        <f>+Excel_519CONDOR[[#This Row],[Ptos.Total]]-Excel_519CONDOR[[#This Row],[Ptos.Nilo]]</f>
        <v>384.86919981293676</v>
      </c>
      <c r="AB1727"/>
      <c r="AC1727"/>
      <c r="AD1727"/>
      <c r="AE1727"/>
      <c r="AF1727"/>
      <c r="AG1727"/>
      <c r="AH1727"/>
      <c r="AI1727"/>
    </row>
    <row r="1728" spans="1:35" x14ac:dyDescent="0.25">
      <c r="A1728" t="s">
        <v>391</v>
      </c>
      <c r="B1728" t="s">
        <v>18</v>
      </c>
      <c r="C1728" t="s">
        <v>1371</v>
      </c>
      <c r="D1728" t="s">
        <v>1932</v>
      </c>
      <c r="E1728">
        <v>2063225</v>
      </c>
      <c r="F1728" t="s">
        <v>135</v>
      </c>
      <c r="G1728" t="s">
        <v>36</v>
      </c>
      <c r="H1728" t="s">
        <v>344</v>
      </c>
      <c r="I1728" s="1">
        <v>44943</v>
      </c>
      <c r="J1728" s="1">
        <v>45117</v>
      </c>
      <c r="K1728" s="11">
        <f>+Excel_519CONDOR[[#This Row],[Fx.r]]</f>
        <v>45117</v>
      </c>
      <c r="L1728" s="1">
        <v>45964</v>
      </c>
      <c r="M1728" s="1">
        <v>45344</v>
      </c>
      <c r="O1728" s="1"/>
      <c r="P1728" s="1" t="s">
        <v>24</v>
      </c>
      <c r="Q1728" t="s">
        <v>24</v>
      </c>
      <c r="R1728" t="s">
        <v>24</v>
      </c>
      <c r="S1728" t="s">
        <v>3693</v>
      </c>
      <c r="T1728" s="5">
        <v>228.56000013649464</v>
      </c>
      <c r="U1728" s="5">
        <v>0</v>
      </c>
      <c r="V1728" s="5">
        <v>25.28649961233512</v>
      </c>
      <c r="W1728" s="5">
        <v>253.84649974882976</v>
      </c>
      <c r="X1728" s="6">
        <f>+Excel_519CONDOR[[#This Row],[Ptos.Total]]-Excel_519CONDOR[[#This Row],[Ptos.PO]]</f>
        <v>29.935591748829779</v>
      </c>
      <c r="Y1728" s="6">
        <v>223.91090799999998</v>
      </c>
      <c r="Z1728" s="6">
        <v>146.63090799999998</v>
      </c>
      <c r="AA1728" s="5">
        <f>+Excel_519CONDOR[[#This Row],[Ptos.Total]]-Excel_519CONDOR[[#This Row],[Ptos.Nilo]]</f>
        <v>107.21559174882978</v>
      </c>
      <c r="AB1728"/>
      <c r="AC1728"/>
      <c r="AD1728"/>
      <c r="AE1728"/>
      <c r="AF1728"/>
      <c r="AG1728"/>
      <c r="AH1728"/>
      <c r="AI1728"/>
    </row>
    <row r="1729" spans="1:35" x14ac:dyDescent="0.25">
      <c r="A1729" t="s">
        <v>391</v>
      </c>
      <c r="B1729" t="s">
        <v>18</v>
      </c>
      <c r="C1729" t="s">
        <v>1371</v>
      </c>
      <c r="D1729" t="s">
        <v>1933</v>
      </c>
      <c r="E1729">
        <v>2063231</v>
      </c>
      <c r="F1729" t="s">
        <v>118</v>
      </c>
      <c r="G1729" t="s">
        <v>22</v>
      </c>
      <c r="H1729" t="s">
        <v>23</v>
      </c>
      <c r="I1729" s="1">
        <v>45016</v>
      </c>
      <c r="J1729" s="1">
        <v>45113</v>
      </c>
      <c r="K1729" s="11">
        <f>+Excel_519CONDOR[[#This Row],[Fx.r]]</f>
        <v>45113</v>
      </c>
      <c r="L1729" s="1">
        <v>45190</v>
      </c>
      <c r="M1729" s="1"/>
      <c r="N1729" s="1">
        <v>45735</v>
      </c>
      <c r="O1729" s="1">
        <v>45856</v>
      </c>
      <c r="P1729" s="1" t="s">
        <v>24</v>
      </c>
      <c r="Q1729" t="s">
        <v>24</v>
      </c>
      <c r="R1729" t="s">
        <v>25</v>
      </c>
      <c r="S1729" t="s">
        <v>3697</v>
      </c>
      <c r="T1729" s="5">
        <v>607.29999595880508</v>
      </c>
      <c r="U1729" s="5">
        <v>0</v>
      </c>
      <c r="V1729" s="5">
        <v>56.26739956794529</v>
      </c>
      <c r="W1729" s="5">
        <v>663.56739552675037</v>
      </c>
      <c r="X1729" s="6">
        <f>+Excel_519CONDOR[[#This Row],[Ptos.Total]]-Excel_519CONDOR[[#This Row],[Ptos.PO]]</f>
        <v>-411.70620947324949</v>
      </c>
      <c r="Y1729" s="6">
        <v>1075.2736049999999</v>
      </c>
      <c r="Z1729" s="6">
        <v>1059.2736050000001</v>
      </c>
      <c r="AA1729" s="5">
        <f>+Excel_519CONDOR[[#This Row],[Ptos.Total]]-Excel_519CONDOR[[#This Row],[Ptos.Nilo]]</f>
        <v>-395.70620947324971</v>
      </c>
      <c r="AB1729"/>
      <c r="AC1729"/>
      <c r="AD1729"/>
      <c r="AE1729"/>
      <c r="AF1729"/>
      <c r="AG1729"/>
      <c r="AH1729"/>
      <c r="AI1729"/>
    </row>
    <row r="1730" spans="1:35" x14ac:dyDescent="0.25">
      <c r="A1730" t="s">
        <v>391</v>
      </c>
      <c r="B1730" t="s">
        <v>18</v>
      </c>
      <c r="C1730" t="s">
        <v>1371</v>
      </c>
      <c r="D1730" t="s">
        <v>1934</v>
      </c>
      <c r="E1730">
        <v>2044641</v>
      </c>
      <c r="F1730" t="s">
        <v>49</v>
      </c>
      <c r="G1730" t="s">
        <v>36</v>
      </c>
      <c r="H1730" t="s">
        <v>37</v>
      </c>
      <c r="I1730" s="1">
        <v>44958</v>
      </c>
      <c r="J1730" s="1">
        <v>45113</v>
      </c>
      <c r="K1730" s="11">
        <f>+Excel_519CONDOR[[#This Row],[Fx.r]]</f>
        <v>45113</v>
      </c>
      <c r="L1730" s="1">
        <v>45964</v>
      </c>
      <c r="M1730" s="1">
        <v>45926</v>
      </c>
      <c r="O1730" s="1"/>
      <c r="P1730" s="1" t="s">
        <v>24</v>
      </c>
      <c r="Q1730" t="s">
        <v>24</v>
      </c>
      <c r="R1730" t="s">
        <v>24</v>
      </c>
      <c r="S1730" t="s">
        <v>25</v>
      </c>
      <c r="T1730" s="5">
        <v>31828.36</v>
      </c>
      <c r="U1730" s="5">
        <v>8184.4</v>
      </c>
      <c r="V1730" s="5">
        <v>3635.998</v>
      </c>
      <c r="W1730" s="5">
        <v>43648.758000000002</v>
      </c>
      <c r="X1730" s="6">
        <f>+Excel_519CONDOR[[#This Row],[Ptos.Total]]-Excel_519CONDOR[[#This Row],[Ptos.PO]]</f>
        <v>43628.76</v>
      </c>
      <c r="Y1730" s="6">
        <v>19.997999999999998</v>
      </c>
      <c r="Z1730" s="6">
        <v>19.998000000000001</v>
      </c>
      <c r="AA1730" s="5">
        <f>+Excel_519CONDOR[[#This Row],[Ptos.Total]]-Excel_519CONDOR[[#This Row],[Ptos.Nilo]]</f>
        <v>43628.76</v>
      </c>
      <c r="AB1730"/>
      <c r="AC1730"/>
      <c r="AD1730"/>
      <c r="AE1730"/>
      <c r="AF1730"/>
      <c r="AG1730"/>
      <c r="AH1730"/>
      <c r="AI1730"/>
    </row>
    <row r="1731" spans="1:35" x14ac:dyDescent="0.25">
      <c r="A1731" t="s">
        <v>391</v>
      </c>
      <c r="B1731" t="s">
        <v>79</v>
      </c>
      <c r="C1731" t="s">
        <v>392</v>
      </c>
      <c r="D1731" t="s">
        <v>1935</v>
      </c>
      <c r="E1731">
        <v>2117948</v>
      </c>
      <c r="F1731" t="s">
        <v>121</v>
      </c>
      <c r="G1731" t="s">
        <v>22</v>
      </c>
      <c r="H1731" t="s">
        <v>23</v>
      </c>
      <c r="I1731" s="1">
        <v>45181</v>
      </c>
      <c r="J1731" s="1">
        <v>45188</v>
      </c>
      <c r="K1731" s="11">
        <f>+Excel_519CONDOR[[#This Row],[Fx.r]]</f>
        <v>45188</v>
      </c>
      <c r="L1731" s="1">
        <v>45223</v>
      </c>
      <c r="M1731" s="1"/>
      <c r="N1731" s="1">
        <v>45240</v>
      </c>
      <c r="O1731" s="1">
        <v>45264</v>
      </c>
      <c r="P1731" s="1" t="s">
        <v>24</v>
      </c>
      <c r="Q1731" t="s">
        <v>24</v>
      </c>
      <c r="R1731" t="s">
        <v>25</v>
      </c>
      <c r="S1731" t="s">
        <v>3641</v>
      </c>
      <c r="T1731" s="5">
        <v>13.820000078529119</v>
      </c>
      <c r="U1731" s="5">
        <v>0</v>
      </c>
      <c r="V1731" s="5">
        <v>10.785300147414953</v>
      </c>
      <c r="W1731" s="5">
        <v>24.60530022594407</v>
      </c>
      <c r="X1731" s="6">
        <f>+Excel_519CONDOR[[#This Row],[Ptos.Total]]-Excel_519CONDOR[[#This Row],[Ptos.PO]]</f>
        <v>-38.126654774055929</v>
      </c>
      <c r="Y1731" s="6">
        <v>62.731954999999999</v>
      </c>
      <c r="Z1731" s="6">
        <v>62.731955000000013</v>
      </c>
      <c r="AA1731" s="5">
        <f>+Excel_519CONDOR[[#This Row],[Ptos.Total]]-Excel_519CONDOR[[#This Row],[Ptos.Nilo]]</f>
        <v>-38.126654774055943</v>
      </c>
      <c r="AB1731"/>
      <c r="AC1731"/>
      <c r="AD1731"/>
      <c r="AE1731"/>
      <c r="AF1731"/>
      <c r="AG1731"/>
      <c r="AH1731"/>
      <c r="AI1731"/>
    </row>
    <row r="1732" spans="1:35" x14ac:dyDescent="0.25">
      <c r="A1732" t="s">
        <v>391</v>
      </c>
      <c r="B1732" t="s">
        <v>436</v>
      </c>
      <c r="C1732" t="s">
        <v>392</v>
      </c>
      <c r="D1732" t="s">
        <v>1936</v>
      </c>
      <c r="E1732">
        <v>8544286</v>
      </c>
      <c r="F1732" t="s">
        <v>1734</v>
      </c>
      <c r="G1732" t="s">
        <v>70</v>
      </c>
      <c r="H1732" t="s">
        <v>71</v>
      </c>
      <c r="I1732" s="1"/>
      <c r="J1732" s="1">
        <v>45187</v>
      </c>
      <c r="K1732" s="11">
        <f>+Excel_519CONDOR[[#This Row],[Fx.r]]</f>
        <v>45187</v>
      </c>
      <c r="M1732" s="1"/>
      <c r="N1732" s="1">
        <v>45964</v>
      </c>
      <c r="O1732" s="1"/>
      <c r="P1732" s="1" t="s">
        <v>24</v>
      </c>
      <c r="Q1732" t="s">
        <v>25</v>
      </c>
      <c r="R1732" t="s">
        <v>24</v>
      </c>
      <c r="S1732" t="s">
        <v>25</v>
      </c>
      <c r="T1732" s="5">
        <v>0</v>
      </c>
      <c r="U1732" s="5">
        <v>0</v>
      </c>
      <c r="V1732" s="5">
        <v>0</v>
      </c>
      <c r="W1732" s="5">
        <v>0</v>
      </c>
      <c r="X1732" s="6">
        <f>+Excel_519CONDOR[[#This Row],[Ptos.Total]]-Excel_519CONDOR[[#This Row],[Ptos.PO]]</f>
        <v>-6</v>
      </c>
      <c r="Y1732" s="6">
        <v>6</v>
      </c>
      <c r="Z1732" s="6">
        <v>3.5999999999999996</v>
      </c>
      <c r="AA1732" s="5">
        <f>+Excel_519CONDOR[[#This Row],[Ptos.Total]]-Excel_519CONDOR[[#This Row],[Ptos.Nilo]]</f>
        <v>-3.5999999999999996</v>
      </c>
      <c r="AB1732"/>
      <c r="AC1732"/>
      <c r="AD1732"/>
      <c r="AE1732"/>
      <c r="AF1732"/>
      <c r="AG1732"/>
      <c r="AH1732"/>
      <c r="AI1732"/>
    </row>
    <row r="1733" spans="1:35" x14ac:dyDescent="0.25">
      <c r="A1733" t="s">
        <v>391</v>
      </c>
      <c r="B1733" t="s">
        <v>79</v>
      </c>
      <c r="C1733" t="s">
        <v>392</v>
      </c>
      <c r="D1733" t="s">
        <v>1937</v>
      </c>
      <c r="E1733">
        <v>8543846</v>
      </c>
      <c r="F1733" t="s">
        <v>1307</v>
      </c>
      <c r="G1733" t="s">
        <v>46</v>
      </c>
      <c r="H1733" t="s">
        <v>47</v>
      </c>
      <c r="I1733" s="1">
        <v>45202</v>
      </c>
      <c r="J1733" s="1">
        <v>45191</v>
      </c>
      <c r="K1733" s="11">
        <f>+Excel_519CONDOR[[#This Row],[Fx.r]]</f>
        <v>45191</v>
      </c>
      <c r="L1733" s="1">
        <v>45636</v>
      </c>
      <c r="M1733" s="1"/>
      <c r="O1733" s="1"/>
      <c r="P1733" s="1" t="s">
        <v>24</v>
      </c>
      <c r="Q1733" t="s">
        <v>24</v>
      </c>
      <c r="R1733" t="s">
        <v>25</v>
      </c>
      <c r="S1733" t="s">
        <v>3677</v>
      </c>
      <c r="T1733" s="5">
        <v>5128.357351846993</v>
      </c>
      <c r="U1733" s="5">
        <v>0</v>
      </c>
      <c r="V1733" s="5">
        <v>400.08997672314899</v>
      </c>
      <c r="W1733" s="5">
        <v>5528.4473285701424</v>
      </c>
      <c r="X1733" s="6">
        <f>+Excel_519CONDOR[[#This Row],[Ptos.Total]]-Excel_519CONDOR[[#This Row],[Ptos.PO]]</f>
        <v>2745.4179935701427</v>
      </c>
      <c r="Y1733" s="6">
        <v>2783.0293349999997</v>
      </c>
      <c r="Z1733" s="6">
        <v>2782.7306079999998</v>
      </c>
      <c r="AA1733" s="5">
        <f>+Excel_519CONDOR[[#This Row],[Ptos.Total]]-Excel_519CONDOR[[#This Row],[Ptos.Nilo]]</f>
        <v>2745.7167205701426</v>
      </c>
      <c r="AB1733"/>
      <c r="AC1733"/>
      <c r="AD1733"/>
      <c r="AE1733"/>
      <c r="AF1733"/>
      <c r="AG1733"/>
      <c r="AH1733"/>
      <c r="AI1733"/>
    </row>
    <row r="1734" spans="1:35" x14ac:dyDescent="0.25">
      <c r="A1734" t="s">
        <v>391</v>
      </c>
      <c r="B1734" t="s">
        <v>18</v>
      </c>
      <c r="C1734" t="s">
        <v>1371</v>
      </c>
      <c r="D1734" t="s">
        <v>1938</v>
      </c>
      <c r="E1734">
        <v>2044639</v>
      </c>
      <c r="F1734" t="s">
        <v>121</v>
      </c>
      <c r="G1734" t="s">
        <v>22</v>
      </c>
      <c r="H1734" t="s">
        <v>23</v>
      </c>
      <c r="I1734" s="1">
        <v>44958</v>
      </c>
      <c r="J1734" s="1">
        <v>45338</v>
      </c>
      <c r="K1734" s="11">
        <f>+Excel_519CONDOR[[#This Row],[Fx.r]]</f>
        <v>45338</v>
      </c>
      <c r="L1734" s="1">
        <v>45202</v>
      </c>
      <c r="M1734" s="1"/>
      <c r="N1734" s="1">
        <v>45509</v>
      </c>
      <c r="O1734" s="1">
        <v>45540</v>
      </c>
      <c r="P1734" s="1" t="s">
        <v>24</v>
      </c>
      <c r="Q1734" t="s">
        <v>24</v>
      </c>
      <c r="R1734" t="s">
        <v>24</v>
      </c>
      <c r="S1734" t="s">
        <v>3701</v>
      </c>
      <c r="T1734" s="5">
        <v>681.60000621899962</v>
      </c>
      <c r="U1734" s="5">
        <v>232.89999312162399</v>
      </c>
      <c r="V1734" s="5">
        <v>57.954800121155358</v>
      </c>
      <c r="W1734" s="5">
        <v>972.45479946177898</v>
      </c>
      <c r="X1734" s="6">
        <f>+Excel_519CONDOR[[#This Row],[Ptos.Total]]-Excel_519CONDOR[[#This Row],[Ptos.PO]]</f>
        <v>92.546149461778896</v>
      </c>
      <c r="Y1734" s="6">
        <v>879.90865000000008</v>
      </c>
      <c r="Z1734" s="6">
        <v>879.90865000000008</v>
      </c>
      <c r="AA1734" s="5">
        <f>+Excel_519CONDOR[[#This Row],[Ptos.Total]]-Excel_519CONDOR[[#This Row],[Ptos.Nilo]]</f>
        <v>92.546149461778896</v>
      </c>
      <c r="AB1734"/>
      <c r="AC1734"/>
      <c r="AD1734"/>
      <c r="AE1734"/>
      <c r="AF1734"/>
      <c r="AG1734"/>
      <c r="AH1734"/>
      <c r="AI1734"/>
    </row>
    <row r="1735" spans="1:35" x14ac:dyDescent="0.25">
      <c r="A1735" t="s">
        <v>391</v>
      </c>
      <c r="B1735" t="s">
        <v>18</v>
      </c>
      <c r="C1735" t="s">
        <v>1371</v>
      </c>
      <c r="D1735" t="s">
        <v>1939</v>
      </c>
      <c r="E1735">
        <v>2063227</v>
      </c>
      <c r="F1735" t="s">
        <v>1513</v>
      </c>
      <c r="G1735" t="s">
        <v>29</v>
      </c>
      <c r="H1735" t="s">
        <v>30</v>
      </c>
      <c r="I1735" s="1">
        <v>45665</v>
      </c>
      <c r="J1735" s="1">
        <v>45666</v>
      </c>
      <c r="K1735" s="11">
        <f>+Excel_519CONDOR[[#This Row],[Fx.r]]</f>
        <v>45666</v>
      </c>
      <c r="L1735" s="1">
        <v>45198</v>
      </c>
      <c r="M1735" s="1"/>
      <c r="N1735" s="1">
        <v>45754</v>
      </c>
      <c r="O1735" s="1">
        <v>45861</v>
      </c>
      <c r="P1735" s="1" t="s">
        <v>24</v>
      </c>
      <c r="Q1735" t="s">
        <v>24</v>
      </c>
      <c r="R1735" t="s">
        <v>25</v>
      </c>
      <c r="S1735" t="s">
        <v>3700</v>
      </c>
      <c r="T1735" s="5">
        <v>835.98999978601933</v>
      </c>
      <c r="U1735" s="5">
        <v>0</v>
      </c>
      <c r="V1735" s="5">
        <v>71.064700262590463</v>
      </c>
      <c r="W1735" s="5">
        <v>907.05470004860979</v>
      </c>
      <c r="X1735" s="6">
        <f>+Excel_519CONDOR[[#This Row],[Ptos.Total]]-Excel_519CONDOR[[#This Row],[Ptos.PO]]</f>
        <v>3.3256260486097062</v>
      </c>
      <c r="Y1735" s="6">
        <v>903.72907400000008</v>
      </c>
      <c r="Z1735" s="6">
        <v>889.72907399999997</v>
      </c>
      <c r="AA1735" s="5">
        <f>+Excel_519CONDOR[[#This Row],[Ptos.Total]]-Excel_519CONDOR[[#This Row],[Ptos.Nilo]]</f>
        <v>17.32562604860982</v>
      </c>
      <c r="AB1735"/>
      <c r="AC1735"/>
      <c r="AD1735"/>
      <c r="AE1735"/>
      <c r="AF1735"/>
      <c r="AG1735"/>
      <c r="AH1735"/>
      <c r="AI1735"/>
    </row>
    <row r="1736" spans="1:35" x14ac:dyDescent="0.25">
      <c r="A1736" t="s">
        <v>391</v>
      </c>
      <c r="B1736" t="s">
        <v>18</v>
      </c>
      <c r="C1736" t="s">
        <v>1371</v>
      </c>
      <c r="D1736" t="s">
        <v>1940</v>
      </c>
      <c r="E1736">
        <v>2063787</v>
      </c>
      <c r="F1736" t="s">
        <v>118</v>
      </c>
      <c r="G1736" t="s">
        <v>22</v>
      </c>
      <c r="H1736" t="s">
        <v>23</v>
      </c>
      <c r="I1736" s="1">
        <v>44944</v>
      </c>
      <c r="J1736" s="1">
        <v>45043</v>
      </c>
      <c r="K1736" s="11">
        <f>+Excel_519CONDOR[[#This Row],[Fx.r]]</f>
        <v>45043</v>
      </c>
      <c r="L1736" s="1">
        <v>45191</v>
      </c>
      <c r="M1736" s="1"/>
      <c r="N1736" s="1">
        <v>45566</v>
      </c>
      <c r="O1736" s="1">
        <v>45691</v>
      </c>
      <c r="P1736" s="1" t="s">
        <v>24</v>
      </c>
      <c r="Q1736" t="s">
        <v>24</v>
      </c>
      <c r="R1736" t="s">
        <v>24</v>
      </c>
      <c r="S1736" t="s">
        <v>3688</v>
      </c>
      <c r="T1736" s="5">
        <v>267.54999653249979</v>
      </c>
      <c r="U1736" s="5">
        <v>0</v>
      </c>
      <c r="V1736" s="5">
        <v>32.328799333971745</v>
      </c>
      <c r="W1736" s="5">
        <v>299.87879586647153</v>
      </c>
      <c r="X1736" s="6">
        <f>+Excel_519CONDOR[[#This Row],[Ptos.Total]]-Excel_519CONDOR[[#This Row],[Ptos.PO]]</f>
        <v>37.181679866471484</v>
      </c>
      <c r="Y1736" s="6">
        <v>262.69711600000005</v>
      </c>
      <c r="Z1736" s="6">
        <v>253.69711599999999</v>
      </c>
      <c r="AA1736" s="5">
        <f>+Excel_519CONDOR[[#This Row],[Ptos.Total]]-Excel_519CONDOR[[#This Row],[Ptos.Nilo]]</f>
        <v>46.181679866471541</v>
      </c>
      <c r="AB1736"/>
      <c r="AC1736"/>
      <c r="AD1736"/>
      <c r="AE1736"/>
      <c r="AF1736"/>
      <c r="AG1736"/>
      <c r="AH1736"/>
      <c r="AI1736"/>
    </row>
    <row r="1737" spans="1:35" x14ac:dyDescent="0.25">
      <c r="A1737" t="s">
        <v>391</v>
      </c>
      <c r="B1737" t="s">
        <v>104</v>
      </c>
      <c r="C1737" t="s">
        <v>1371</v>
      </c>
      <c r="D1737" t="s">
        <v>1941</v>
      </c>
      <c r="E1737">
        <v>2110917</v>
      </c>
      <c r="F1737" t="s">
        <v>267</v>
      </c>
      <c r="G1737" t="s">
        <v>36</v>
      </c>
      <c r="H1737" t="s">
        <v>42</v>
      </c>
      <c r="I1737" s="1">
        <v>45191</v>
      </c>
      <c r="J1737" s="1">
        <v>45201</v>
      </c>
      <c r="K1737" s="11">
        <f>+Excel_519CONDOR[[#This Row],[Fx.r]]</f>
        <v>45201</v>
      </c>
      <c r="L1737" s="1">
        <v>45964</v>
      </c>
      <c r="M1737" s="1">
        <v>45812</v>
      </c>
      <c r="O1737" s="1"/>
      <c r="P1737" s="1" t="s">
        <v>24</v>
      </c>
      <c r="Q1737" t="s">
        <v>24</v>
      </c>
      <c r="R1737" t="s">
        <v>24</v>
      </c>
      <c r="S1737" t="s">
        <v>25</v>
      </c>
      <c r="T1737" s="5">
        <v>992.38999738544226</v>
      </c>
      <c r="U1737" s="5">
        <v>0</v>
      </c>
      <c r="V1737" s="5">
        <v>82.119799502794422</v>
      </c>
      <c r="W1737" s="5">
        <v>1074.5097968882367</v>
      </c>
      <c r="X1737" s="6">
        <f>+Excel_519CONDOR[[#This Row],[Ptos.Total]]-Excel_519CONDOR[[#This Row],[Ptos.PO]]</f>
        <v>1074.5097968882367</v>
      </c>
      <c r="Y1737" s="6">
        <v>0</v>
      </c>
      <c r="Z1737" s="6">
        <v>0</v>
      </c>
      <c r="AA1737" s="5">
        <f>+Excel_519CONDOR[[#This Row],[Ptos.Total]]-Excel_519CONDOR[[#This Row],[Ptos.Nilo]]</f>
        <v>1074.5097968882367</v>
      </c>
      <c r="AB1737"/>
      <c r="AC1737"/>
      <c r="AD1737"/>
      <c r="AE1737"/>
      <c r="AF1737"/>
      <c r="AG1737"/>
      <c r="AH1737"/>
      <c r="AI1737"/>
    </row>
    <row r="1738" spans="1:35" x14ac:dyDescent="0.25">
      <c r="A1738" t="s">
        <v>391</v>
      </c>
      <c r="B1738" t="s">
        <v>79</v>
      </c>
      <c r="C1738" t="s">
        <v>1235</v>
      </c>
      <c r="D1738" t="s">
        <v>1942</v>
      </c>
      <c r="E1738">
        <v>2102334</v>
      </c>
      <c r="F1738" t="s">
        <v>1943</v>
      </c>
      <c r="G1738" t="s">
        <v>22</v>
      </c>
      <c r="H1738" t="s">
        <v>23</v>
      </c>
      <c r="I1738" s="1">
        <v>45119</v>
      </c>
      <c r="J1738" s="1">
        <v>45194</v>
      </c>
      <c r="K1738" s="11">
        <f>+Excel_519CONDOR[[#This Row],[Fx.r]]</f>
        <v>45194</v>
      </c>
      <c r="L1738" s="1">
        <v>45222</v>
      </c>
      <c r="M1738" s="1"/>
      <c r="N1738" s="1">
        <v>45260</v>
      </c>
      <c r="O1738" s="1">
        <v>45289</v>
      </c>
      <c r="P1738" s="1" t="s">
        <v>24</v>
      </c>
      <c r="Q1738" t="s">
        <v>25</v>
      </c>
      <c r="R1738" t="s">
        <v>24</v>
      </c>
      <c r="S1738" t="s">
        <v>3680</v>
      </c>
      <c r="T1738" s="5">
        <v>57.670000940561295</v>
      </c>
      <c r="U1738" s="5">
        <v>0</v>
      </c>
      <c r="V1738" s="5">
        <v>13.903800091062486</v>
      </c>
      <c r="W1738" s="5">
        <v>71.573801031623788</v>
      </c>
      <c r="X1738" s="6">
        <f>+Excel_519CONDOR[[#This Row],[Ptos.Total]]-Excel_519CONDOR[[#This Row],[Ptos.PO]]</f>
        <v>-26.171963968376204</v>
      </c>
      <c r="Y1738" s="6">
        <v>97.745764999999992</v>
      </c>
      <c r="Z1738" s="6">
        <v>97.745764999999992</v>
      </c>
      <c r="AA1738" s="5">
        <f>+Excel_519CONDOR[[#This Row],[Ptos.Total]]-Excel_519CONDOR[[#This Row],[Ptos.Nilo]]</f>
        <v>-26.171963968376204</v>
      </c>
      <c r="AB1738"/>
      <c r="AC1738"/>
      <c r="AD1738"/>
      <c r="AE1738"/>
      <c r="AF1738"/>
      <c r="AG1738"/>
      <c r="AH1738"/>
      <c r="AI1738"/>
    </row>
    <row r="1739" spans="1:35" x14ac:dyDescent="0.25">
      <c r="A1739" t="s">
        <v>391</v>
      </c>
      <c r="B1739" t="s">
        <v>79</v>
      </c>
      <c r="C1739" t="s">
        <v>392</v>
      </c>
      <c r="D1739" t="s">
        <v>1944</v>
      </c>
      <c r="E1739">
        <v>2118508</v>
      </c>
      <c r="F1739" t="s">
        <v>1945</v>
      </c>
      <c r="G1739" t="s">
        <v>22</v>
      </c>
      <c r="H1739" t="s">
        <v>23</v>
      </c>
      <c r="I1739" s="1">
        <v>45191</v>
      </c>
      <c r="J1739" s="1">
        <v>45330</v>
      </c>
      <c r="K1739" s="11">
        <f>+Excel_519CONDOR[[#This Row],[Fx.r]]</f>
        <v>45330</v>
      </c>
      <c r="L1739" s="1">
        <v>45313</v>
      </c>
      <c r="M1739" s="1"/>
      <c r="N1739" s="1">
        <v>45523</v>
      </c>
      <c r="O1739" s="1">
        <v>45548</v>
      </c>
      <c r="P1739" s="1" t="s">
        <v>25</v>
      </c>
      <c r="Q1739" t="s">
        <v>24</v>
      </c>
      <c r="R1739" t="s">
        <v>25</v>
      </c>
      <c r="S1739" t="s">
        <v>3635</v>
      </c>
      <c r="T1739" s="5">
        <v>349.50000029802322</v>
      </c>
      <c r="U1739" s="5">
        <v>51.009998500347137</v>
      </c>
      <c r="V1739" s="5">
        <v>38.123399119003125</v>
      </c>
      <c r="W1739" s="5">
        <v>438.63339791737349</v>
      </c>
      <c r="X1739" s="6">
        <f>+Excel_519CONDOR[[#This Row],[Ptos.Total]]-Excel_519CONDOR[[#This Row],[Ptos.PO]]</f>
        <v>-41.993382822626529</v>
      </c>
      <c r="Y1739" s="6">
        <v>480.62678074000002</v>
      </c>
      <c r="Z1739" s="6">
        <v>480.626755</v>
      </c>
      <c r="AA1739" s="5">
        <f>+Excel_519CONDOR[[#This Row],[Ptos.Total]]-Excel_519CONDOR[[#This Row],[Ptos.Nilo]]</f>
        <v>-41.993357082626517</v>
      </c>
      <c r="AB1739"/>
      <c r="AC1739"/>
      <c r="AD1739"/>
      <c r="AE1739"/>
      <c r="AF1739"/>
      <c r="AG1739"/>
      <c r="AH1739"/>
      <c r="AI1739"/>
    </row>
    <row r="1740" spans="1:35" x14ac:dyDescent="0.25">
      <c r="A1740" t="s">
        <v>391</v>
      </c>
      <c r="B1740" t="s">
        <v>79</v>
      </c>
      <c r="C1740" t="s">
        <v>392</v>
      </c>
      <c r="D1740" t="s">
        <v>1946</v>
      </c>
      <c r="E1740">
        <v>8542244</v>
      </c>
      <c r="F1740" t="s">
        <v>602</v>
      </c>
      <c r="G1740" t="s">
        <v>70</v>
      </c>
      <c r="H1740" t="s">
        <v>70</v>
      </c>
      <c r="I1740" s="1">
        <v>45182</v>
      </c>
      <c r="J1740" s="1">
        <v>45232</v>
      </c>
      <c r="K1740" s="11">
        <f>+Excel_519CONDOR[[#This Row],[Fx.r]]</f>
        <v>45232</v>
      </c>
      <c r="L1740" s="1">
        <v>45356</v>
      </c>
      <c r="M1740" s="1"/>
      <c r="O1740" s="1"/>
      <c r="P1740" s="1" t="s">
        <v>24</v>
      </c>
      <c r="Q1740" t="s">
        <v>24</v>
      </c>
      <c r="R1740" t="s">
        <v>25</v>
      </c>
      <c r="S1740" t="s">
        <v>25</v>
      </c>
      <c r="T1740" s="5">
        <v>3903.271336859405</v>
      </c>
      <c r="U1740" s="5">
        <v>0.69999998807907104</v>
      </c>
      <c r="V1740" s="5">
        <v>311.04064150313161</v>
      </c>
      <c r="W1740" s="5">
        <v>4215.0119783506161</v>
      </c>
      <c r="X1740" s="6">
        <f>+Excel_519CONDOR[[#This Row],[Ptos.Total]]-Excel_519CONDOR[[#This Row],[Ptos.PO]]</f>
        <v>4215.0119783506161</v>
      </c>
      <c r="Y1740" s="6">
        <v>0</v>
      </c>
      <c r="Z1740" s="6">
        <v>0</v>
      </c>
      <c r="AA1740" s="5">
        <f>+Excel_519CONDOR[[#This Row],[Ptos.Total]]-Excel_519CONDOR[[#This Row],[Ptos.Nilo]]</f>
        <v>4215.0119783506161</v>
      </c>
      <c r="AB1740"/>
      <c r="AC1740"/>
      <c r="AD1740"/>
      <c r="AE1740"/>
      <c r="AF1740"/>
      <c r="AG1740"/>
      <c r="AH1740"/>
      <c r="AI1740"/>
    </row>
    <row r="1741" spans="1:35" x14ac:dyDescent="0.25">
      <c r="A1741" t="s">
        <v>391</v>
      </c>
      <c r="B1741" t="s">
        <v>18</v>
      </c>
      <c r="C1741" t="s">
        <v>1371</v>
      </c>
      <c r="D1741" t="s">
        <v>1947</v>
      </c>
      <c r="E1741">
        <v>2056770</v>
      </c>
      <c r="F1741" t="s">
        <v>49</v>
      </c>
      <c r="G1741" t="s">
        <v>36</v>
      </c>
      <c r="H1741" t="s">
        <v>42</v>
      </c>
      <c r="I1741" s="1">
        <v>44929</v>
      </c>
      <c r="J1741" s="1">
        <v>45030</v>
      </c>
      <c r="K1741" s="11">
        <f>+Excel_519CONDOR[[#This Row],[Fx.r]]</f>
        <v>45030</v>
      </c>
      <c r="L1741" s="1">
        <v>45964</v>
      </c>
      <c r="M1741" s="1">
        <v>45926</v>
      </c>
      <c r="O1741" s="1"/>
      <c r="P1741" s="1" t="s">
        <v>24</v>
      </c>
      <c r="Q1741" t="s">
        <v>24</v>
      </c>
      <c r="R1741" t="s">
        <v>24</v>
      </c>
      <c r="S1741" t="s">
        <v>25</v>
      </c>
      <c r="T1741" s="5">
        <v>45367.42</v>
      </c>
      <c r="U1741" s="5">
        <v>35</v>
      </c>
      <c r="V1741" s="5">
        <v>4652.6178999999993</v>
      </c>
      <c r="W1741" s="5">
        <v>50055.037899999996</v>
      </c>
      <c r="X1741" s="6">
        <f>+Excel_519CONDOR[[#This Row],[Ptos.Total]]-Excel_519CONDOR[[#This Row],[Ptos.PO]]</f>
        <v>50052.613899999997</v>
      </c>
      <c r="Y1741" s="6">
        <v>2.4239999999999999</v>
      </c>
      <c r="Z1741" s="6">
        <v>2.4239999999999999</v>
      </c>
      <c r="AA1741" s="5">
        <f>+Excel_519CONDOR[[#This Row],[Ptos.Total]]-Excel_519CONDOR[[#This Row],[Ptos.Nilo]]</f>
        <v>50052.613899999997</v>
      </c>
      <c r="AB1741"/>
      <c r="AC1741"/>
      <c r="AD1741"/>
      <c r="AE1741"/>
      <c r="AF1741"/>
      <c r="AG1741"/>
      <c r="AH1741"/>
      <c r="AI1741"/>
    </row>
    <row r="1742" spans="1:35" x14ac:dyDescent="0.25">
      <c r="A1742" t="s">
        <v>391</v>
      </c>
      <c r="B1742" t="s">
        <v>18</v>
      </c>
      <c r="C1742" t="s">
        <v>1371</v>
      </c>
      <c r="D1742" t="s">
        <v>1948</v>
      </c>
      <c r="E1742">
        <v>2056998</v>
      </c>
      <c r="F1742" t="s">
        <v>121</v>
      </c>
      <c r="G1742" t="s">
        <v>22</v>
      </c>
      <c r="H1742" t="s">
        <v>23</v>
      </c>
      <c r="I1742" s="1">
        <v>44909</v>
      </c>
      <c r="J1742" s="1">
        <v>45114</v>
      </c>
      <c r="K1742" s="11">
        <f>+Excel_519CONDOR[[#This Row],[Fx.r]]</f>
        <v>45114</v>
      </c>
      <c r="L1742" s="1">
        <v>45194</v>
      </c>
      <c r="M1742" s="1"/>
      <c r="N1742" s="1">
        <v>45372</v>
      </c>
      <c r="O1742" s="1">
        <v>45393</v>
      </c>
      <c r="P1742" s="1" t="s">
        <v>24</v>
      </c>
      <c r="Q1742" t="s">
        <v>24</v>
      </c>
      <c r="R1742" t="s">
        <v>24</v>
      </c>
      <c r="S1742" t="s">
        <v>3689</v>
      </c>
      <c r="T1742" s="5">
        <v>198.11000099778175</v>
      </c>
      <c r="U1742" s="5">
        <v>0.34999999403953552</v>
      </c>
      <c r="V1742" s="5">
        <v>23.496600207762413</v>
      </c>
      <c r="W1742" s="5">
        <v>221.9566011995837</v>
      </c>
      <c r="X1742" s="6">
        <f>+Excel_519CONDOR[[#This Row],[Ptos.Total]]-Excel_519CONDOR[[#This Row],[Ptos.PO]]</f>
        <v>39.865065199583711</v>
      </c>
      <c r="Y1742" s="6">
        <v>182.09153599999999</v>
      </c>
      <c r="Z1742" s="6">
        <v>182.09153600000002</v>
      </c>
      <c r="AA1742" s="5">
        <f>+Excel_519CONDOR[[#This Row],[Ptos.Total]]-Excel_519CONDOR[[#This Row],[Ptos.Nilo]]</f>
        <v>39.865065199583682</v>
      </c>
      <c r="AB1742"/>
      <c r="AC1742"/>
      <c r="AD1742"/>
      <c r="AE1742"/>
      <c r="AF1742"/>
      <c r="AG1742"/>
      <c r="AH1742"/>
      <c r="AI1742"/>
    </row>
    <row r="1743" spans="1:35" x14ac:dyDescent="0.25">
      <c r="A1743" t="s">
        <v>391</v>
      </c>
      <c r="B1743" t="s">
        <v>18</v>
      </c>
      <c r="C1743" t="s">
        <v>1371</v>
      </c>
      <c r="D1743" t="s">
        <v>1949</v>
      </c>
      <c r="E1743">
        <v>2056997</v>
      </c>
      <c r="F1743" t="s">
        <v>28</v>
      </c>
      <c r="G1743" t="s">
        <v>29</v>
      </c>
      <c r="H1743" t="s">
        <v>30</v>
      </c>
      <c r="I1743" s="1">
        <v>44909</v>
      </c>
      <c r="J1743" s="1">
        <v>45113</v>
      </c>
      <c r="K1743" s="11">
        <f>+Excel_519CONDOR[[#This Row],[Fx.r]]</f>
        <v>45113</v>
      </c>
      <c r="L1743" s="1">
        <v>45194</v>
      </c>
      <c r="M1743" s="1"/>
      <c r="N1743" s="1">
        <v>45729</v>
      </c>
      <c r="O1743" s="1">
        <v>45874</v>
      </c>
      <c r="P1743" s="1" t="s">
        <v>24</v>
      </c>
      <c r="Q1743" t="s">
        <v>24</v>
      </c>
      <c r="R1743" t="s">
        <v>24</v>
      </c>
      <c r="S1743" t="s">
        <v>3694</v>
      </c>
      <c r="T1743" s="5">
        <v>515.77999671176076</v>
      </c>
      <c r="U1743" s="5">
        <v>0.34999999403953552</v>
      </c>
      <c r="V1743" s="5">
        <v>43.207499347161502</v>
      </c>
      <c r="W1743" s="5">
        <v>559.3374960529618</v>
      </c>
      <c r="X1743" s="6">
        <f>+Excel_519CONDOR[[#This Row],[Ptos.Total]]-Excel_519CONDOR[[#This Row],[Ptos.PO]]</f>
        <v>-94.237467947038226</v>
      </c>
      <c r="Y1743" s="6">
        <v>653.57496400000002</v>
      </c>
      <c r="Z1743" s="6">
        <v>644.57496400000002</v>
      </c>
      <c r="AA1743" s="5">
        <f>+Excel_519CONDOR[[#This Row],[Ptos.Total]]-Excel_519CONDOR[[#This Row],[Ptos.Nilo]]</f>
        <v>-85.237467947038226</v>
      </c>
      <c r="AB1743"/>
      <c r="AC1743"/>
      <c r="AD1743"/>
      <c r="AE1743"/>
      <c r="AF1743"/>
      <c r="AG1743"/>
      <c r="AH1743"/>
      <c r="AI1743"/>
    </row>
    <row r="1744" spans="1:35" x14ac:dyDescent="0.25">
      <c r="A1744" t="s">
        <v>391</v>
      </c>
      <c r="B1744" t="s">
        <v>104</v>
      </c>
      <c r="C1744" t="s">
        <v>1371</v>
      </c>
      <c r="D1744" t="s">
        <v>1950</v>
      </c>
      <c r="E1744">
        <v>8391088</v>
      </c>
      <c r="F1744" t="s">
        <v>1951</v>
      </c>
      <c r="G1744" t="s">
        <v>46</v>
      </c>
      <c r="H1744" t="s">
        <v>1356</v>
      </c>
      <c r="I1744" s="1">
        <v>44858</v>
      </c>
      <c r="J1744" s="1">
        <v>44860</v>
      </c>
      <c r="K1744" s="11">
        <f>+Excel_519CONDOR[[#This Row],[Fx.r]]</f>
        <v>44860</v>
      </c>
      <c r="L1744" s="1">
        <v>45194</v>
      </c>
      <c r="M1744" s="1"/>
      <c r="O1744" s="1"/>
      <c r="P1744" s="1" t="s">
        <v>24</v>
      </c>
      <c r="Q1744" t="s">
        <v>24</v>
      </c>
      <c r="R1744" t="s">
        <v>24</v>
      </c>
      <c r="S1744" t="s">
        <v>3692</v>
      </c>
      <c r="T1744" s="5">
        <v>411.08209055662155</v>
      </c>
      <c r="U1744" s="5">
        <v>0.69999998807907104</v>
      </c>
      <c r="V1744" s="5">
        <v>52.800622447023756</v>
      </c>
      <c r="W1744" s="5">
        <v>464.58271299172441</v>
      </c>
      <c r="X1744" s="6">
        <f>+Excel_519CONDOR[[#This Row],[Ptos.Total]]-Excel_519CONDOR[[#This Row],[Ptos.PO]]</f>
        <v>463.37071299172442</v>
      </c>
      <c r="Y1744" s="6">
        <v>1.212</v>
      </c>
      <c r="Z1744" s="6">
        <v>1.212</v>
      </c>
      <c r="AA1744" s="5">
        <f>+Excel_519CONDOR[[#This Row],[Ptos.Total]]-Excel_519CONDOR[[#This Row],[Ptos.Nilo]]</f>
        <v>463.37071299172442</v>
      </c>
      <c r="AB1744"/>
      <c r="AC1744"/>
      <c r="AD1744"/>
      <c r="AE1744"/>
      <c r="AF1744"/>
      <c r="AG1744"/>
      <c r="AH1744"/>
      <c r="AI1744"/>
    </row>
    <row r="1745" spans="1:35" x14ac:dyDescent="0.25">
      <c r="A1745" t="s">
        <v>391</v>
      </c>
      <c r="B1745" t="s">
        <v>18</v>
      </c>
      <c r="C1745" t="s">
        <v>1371</v>
      </c>
      <c r="D1745" t="s">
        <v>1952</v>
      </c>
      <c r="E1745">
        <v>2056775</v>
      </c>
      <c r="F1745" t="s">
        <v>125</v>
      </c>
      <c r="G1745" t="s">
        <v>29</v>
      </c>
      <c r="H1745" t="s">
        <v>30</v>
      </c>
      <c r="I1745" s="1">
        <v>44908</v>
      </c>
      <c r="J1745" s="1">
        <v>44974</v>
      </c>
      <c r="K1745" s="11">
        <f>+Excel_519CONDOR[[#This Row],[Fx.r]]</f>
        <v>44974</v>
      </c>
      <c r="L1745" s="1">
        <v>45194</v>
      </c>
      <c r="M1745" s="1"/>
      <c r="N1745" s="1">
        <v>45729</v>
      </c>
      <c r="O1745" s="1">
        <v>46000</v>
      </c>
      <c r="P1745" s="1" t="s">
        <v>24</v>
      </c>
      <c r="Q1745" t="s">
        <v>24</v>
      </c>
      <c r="R1745" t="s">
        <v>24</v>
      </c>
      <c r="S1745" t="s">
        <v>3688</v>
      </c>
      <c r="T1745" s="5">
        <v>1383.2599928677082</v>
      </c>
      <c r="U1745" s="5">
        <v>0.34999999403953552</v>
      </c>
      <c r="V1745" s="5">
        <v>102.53039597041015</v>
      </c>
      <c r="W1745" s="5">
        <v>1486.1403888321579</v>
      </c>
      <c r="X1745" s="6">
        <f>+Excel_519CONDOR[[#This Row],[Ptos.Total]]-Excel_519CONDOR[[#This Row],[Ptos.PO]]</f>
        <v>444.0116968321579</v>
      </c>
      <c r="Y1745" s="6">
        <v>1042.128692</v>
      </c>
      <c r="Z1745" s="6">
        <v>1042.1286919999998</v>
      </c>
      <c r="AA1745" s="5">
        <f>+Excel_519CONDOR[[#This Row],[Ptos.Total]]-Excel_519CONDOR[[#This Row],[Ptos.Nilo]]</f>
        <v>444.01169683215812</v>
      </c>
      <c r="AB1745"/>
      <c r="AC1745"/>
      <c r="AD1745"/>
      <c r="AE1745"/>
      <c r="AF1745"/>
      <c r="AG1745"/>
      <c r="AH1745"/>
      <c r="AI1745"/>
    </row>
    <row r="1746" spans="1:35" x14ac:dyDescent="0.25">
      <c r="A1746" t="s">
        <v>391</v>
      </c>
      <c r="B1746" t="s">
        <v>18</v>
      </c>
      <c r="C1746" t="s">
        <v>1371</v>
      </c>
      <c r="D1746" t="s">
        <v>1953</v>
      </c>
      <c r="E1746">
        <v>2065155</v>
      </c>
      <c r="F1746" t="s">
        <v>121</v>
      </c>
      <c r="G1746" t="s">
        <v>22</v>
      </c>
      <c r="H1746" t="s">
        <v>23</v>
      </c>
      <c r="I1746" s="1">
        <v>44945</v>
      </c>
      <c r="J1746" s="1">
        <v>45453</v>
      </c>
      <c r="K1746" s="11">
        <f>+Excel_519CONDOR[[#This Row],[Fx.r]]</f>
        <v>45453</v>
      </c>
      <c r="L1746" s="1">
        <v>45194</v>
      </c>
      <c r="M1746" s="1"/>
      <c r="N1746" s="1">
        <v>45561</v>
      </c>
      <c r="O1746" s="1">
        <v>45593</v>
      </c>
      <c r="P1746" s="1" t="s">
        <v>24</v>
      </c>
      <c r="Q1746" t="s">
        <v>24</v>
      </c>
      <c r="R1746" t="s">
        <v>24</v>
      </c>
      <c r="S1746" t="s">
        <v>3696</v>
      </c>
      <c r="T1746" s="5">
        <v>304.34410024179294</v>
      </c>
      <c r="U1746" s="5">
        <v>0</v>
      </c>
      <c r="V1746" s="5">
        <v>31.268699948593223</v>
      </c>
      <c r="W1746" s="5">
        <v>335.61280019038617</v>
      </c>
      <c r="X1746" s="6">
        <f>+Excel_519CONDOR[[#This Row],[Ptos.Total]]-Excel_519CONDOR[[#This Row],[Ptos.PO]]</f>
        <v>-153.38756780961381</v>
      </c>
      <c r="Y1746" s="6">
        <v>489.00036799999998</v>
      </c>
      <c r="Z1746" s="6">
        <v>489.00036800000004</v>
      </c>
      <c r="AA1746" s="5">
        <f>+Excel_519CONDOR[[#This Row],[Ptos.Total]]-Excel_519CONDOR[[#This Row],[Ptos.Nilo]]</f>
        <v>-153.38756780961387</v>
      </c>
      <c r="AB1746"/>
      <c r="AC1746"/>
      <c r="AD1746"/>
      <c r="AE1746"/>
      <c r="AF1746"/>
      <c r="AG1746"/>
      <c r="AH1746"/>
      <c r="AI1746"/>
    </row>
    <row r="1747" spans="1:35" x14ac:dyDescent="0.25">
      <c r="A1747" t="s">
        <v>391</v>
      </c>
      <c r="B1747" t="s">
        <v>18</v>
      </c>
      <c r="C1747" t="s">
        <v>1371</v>
      </c>
      <c r="D1747" t="s">
        <v>1954</v>
      </c>
      <c r="E1747">
        <v>2004740</v>
      </c>
      <c r="F1747" t="s">
        <v>267</v>
      </c>
      <c r="G1747" t="s">
        <v>36</v>
      </c>
      <c r="H1747" t="s">
        <v>42</v>
      </c>
      <c r="I1747" s="1"/>
      <c r="J1747" s="1">
        <v>44939</v>
      </c>
      <c r="K1747" s="11">
        <f>+Excel_519CONDOR[[#This Row],[Fx.r]]</f>
        <v>44939</v>
      </c>
      <c r="L1747" s="1">
        <v>45964</v>
      </c>
      <c r="M1747" s="1">
        <v>45926</v>
      </c>
      <c r="O1747" s="1"/>
      <c r="P1747" s="1" t="s">
        <v>24</v>
      </c>
      <c r="Q1747" t="s">
        <v>24</v>
      </c>
      <c r="R1747" t="s">
        <v>24</v>
      </c>
      <c r="S1747" t="s">
        <v>3694</v>
      </c>
      <c r="T1747" s="5">
        <v>700.16999826580286</v>
      </c>
      <c r="U1747" s="5">
        <v>0</v>
      </c>
      <c r="V1747" s="5">
        <v>0</v>
      </c>
      <c r="W1747" s="5">
        <v>700.16999826580286</v>
      </c>
      <c r="X1747" s="6">
        <f>+Excel_519CONDOR[[#This Row],[Ptos.Total]]-Excel_519CONDOR[[#This Row],[Ptos.PO]]</f>
        <v>686.23199826580287</v>
      </c>
      <c r="Y1747" s="6">
        <v>13.937999999999999</v>
      </c>
      <c r="Z1747" s="6">
        <v>13.937999999999999</v>
      </c>
      <c r="AA1747" s="5">
        <f>+Excel_519CONDOR[[#This Row],[Ptos.Total]]-Excel_519CONDOR[[#This Row],[Ptos.Nilo]]</f>
        <v>686.23199826580287</v>
      </c>
      <c r="AB1747"/>
      <c r="AC1747"/>
      <c r="AD1747"/>
      <c r="AE1747"/>
      <c r="AF1747"/>
      <c r="AG1747"/>
      <c r="AH1747"/>
      <c r="AI1747"/>
    </row>
    <row r="1748" spans="1:35" x14ac:dyDescent="0.25">
      <c r="A1748" t="s">
        <v>391</v>
      </c>
      <c r="B1748" t="s">
        <v>18</v>
      </c>
      <c r="C1748" t="s">
        <v>1371</v>
      </c>
      <c r="D1748" t="s">
        <v>1955</v>
      </c>
      <c r="E1748">
        <v>2061751</v>
      </c>
      <c r="F1748" t="s">
        <v>58</v>
      </c>
      <c r="G1748" t="s">
        <v>36</v>
      </c>
      <c r="H1748" t="s">
        <v>42</v>
      </c>
      <c r="I1748" s="1">
        <v>44938</v>
      </c>
      <c r="J1748" s="1">
        <v>44976</v>
      </c>
      <c r="K1748" s="11">
        <f>+Excel_519CONDOR[[#This Row],[Fx.r]]</f>
        <v>44976</v>
      </c>
      <c r="L1748" s="1">
        <v>45964</v>
      </c>
      <c r="M1748" s="1">
        <v>45926</v>
      </c>
      <c r="O1748" s="1"/>
      <c r="P1748" s="1" t="s">
        <v>24</v>
      </c>
      <c r="Q1748" t="s">
        <v>24</v>
      </c>
      <c r="R1748" t="s">
        <v>24</v>
      </c>
      <c r="S1748" t="s">
        <v>25</v>
      </c>
      <c r="T1748" s="5">
        <v>213.18129966300802</v>
      </c>
      <c r="U1748" s="5">
        <v>0</v>
      </c>
      <c r="V1748" s="5">
        <v>24.449300229192517</v>
      </c>
      <c r="W1748" s="5">
        <v>237.63059989220054</v>
      </c>
      <c r="X1748" s="6">
        <f>+Excel_519CONDOR[[#This Row],[Ptos.Total]]-Excel_519CONDOR[[#This Row],[Ptos.PO]]</f>
        <v>233.99459989220054</v>
      </c>
      <c r="Y1748" s="6">
        <v>3.6360000000000001</v>
      </c>
      <c r="Z1748" s="6">
        <v>3.6360000000000001</v>
      </c>
      <c r="AA1748" s="5">
        <f>+Excel_519CONDOR[[#This Row],[Ptos.Total]]-Excel_519CONDOR[[#This Row],[Ptos.Nilo]]</f>
        <v>233.99459989220054</v>
      </c>
      <c r="AB1748"/>
      <c r="AC1748"/>
      <c r="AD1748"/>
      <c r="AE1748"/>
      <c r="AF1748"/>
      <c r="AG1748"/>
      <c r="AH1748"/>
      <c r="AI1748"/>
    </row>
    <row r="1749" spans="1:35" x14ac:dyDescent="0.25">
      <c r="A1749" t="s">
        <v>391</v>
      </c>
      <c r="B1749" t="s">
        <v>18</v>
      </c>
      <c r="C1749" t="s">
        <v>1371</v>
      </c>
      <c r="D1749" t="s">
        <v>1956</v>
      </c>
      <c r="E1749">
        <v>2063897</v>
      </c>
      <c r="F1749" t="s">
        <v>121</v>
      </c>
      <c r="G1749" t="s">
        <v>22</v>
      </c>
      <c r="H1749" t="s">
        <v>23</v>
      </c>
      <c r="I1749" s="1">
        <v>44944</v>
      </c>
      <c r="J1749" s="1">
        <v>45044</v>
      </c>
      <c r="K1749" s="11">
        <f>+Excel_519CONDOR[[#This Row],[Fx.r]]</f>
        <v>45044</v>
      </c>
      <c r="L1749" s="1">
        <v>45194</v>
      </c>
      <c r="M1749" s="1"/>
      <c r="N1749" s="1">
        <v>45523</v>
      </c>
      <c r="O1749" s="1">
        <v>45553</v>
      </c>
      <c r="P1749" s="1" t="s">
        <v>24</v>
      </c>
      <c r="Q1749" t="s">
        <v>24</v>
      </c>
      <c r="R1749" t="s">
        <v>24</v>
      </c>
      <c r="S1749" t="s">
        <v>3696</v>
      </c>
      <c r="T1749" s="5">
        <v>69.103901009994004</v>
      </c>
      <c r="U1749" s="5">
        <v>0</v>
      </c>
      <c r="V1749" s="5">
        <v>14.719299912617359</v>
      </c>
      <c r="W1749" s="5">
        <v>83.823200922611363</v>
      </c>
      <c r="X1749" s="6">
        <f>+Excel_519CONDOR[[#This Row],[Ptos.Total]]-Excel_519CONDOR[[#This Row],[Ptos.PO]]</f>
        <v>-10.108122077388657</v>
      </c>
      <c r="Y1749" s="6">
        <v>93.93132300000002</v>
      </c>
      <c r="Z1749" s="6">
        <v>93.931323000000006</v>
      </c>
      <c r="AA1749" s="5">
        <f>+Excel_519CONDOR[[#This Row],[Ptos.Total]]-Excel_519CONDOR[[#This Row],[Ptos.Nilo]]</f>
        <v>-10.108122077388643</v>
      </c>
      <c r="AB1749"/>
      <c r="AC1749"/>
      <c r="AD1749"/>
      <c r="AE1749"/>
      <c r="AF1749"/>
      <c r="AG1749"/>
      <c r="AH1749"/>
      <c r="AI1749"/>
    </row>
    <row r="1750" spans="1:35" x14ac:dyDescent="0.25">
      <c r="A1750" t="s">
        <v>391</v>
      </c>
      <c r="B1750" t="s">
        <v>18</v>
      </c>
      <c r="C1750" t="s">
        <v>1371</v>
      </c>
      <c r="D1750" t="s">
        <v>1957</v>
      </c>
      <c r="E1750">
        <v>2055099</v>
      </c>
      <c r="F1750" t="s">
        <v>142</v>
      </c>
      <c r="G1750" t="s">
        <v>29</v>
      </c>
      <c r="H1750" t="s">
        <v>30</v>
      </c>
      <c r="I1750" s="1">
        <v>44970</v>
      </c>
      <c r="J1750" s="1">
        <v>45043</v>
      </c>
      <c r="K1750" s="11">
        <f>+Excel_519CONDOR[[#This Row],[Fx.r]]</f>
        <v>45043</v>
      </c>
      <c r="L1750" s="1">
        <v>45194</v>
      </c>
      <c r="M1750" s="1"/>
      <c r="N1750" s="1">
        <v>45496</v>
      </c>
      <c r="O1750" s="1">
        <v>45518</v>
      </c>
      <c r="P1750" s="1" t="s">
        <v>24</v>
      </c>
      <c r="Q1750" t="s">
        <v>24</v>
      </c>
      <c r="R1750" t="s">
        <v>24</v>
      </c>
      <c r="S1750" t="s">
        <v>3689</v>
      </c>
      <c r="T1750" s="5">
        <v>156.20999980717897</v>
      </c>
      <c r="U1750" s="5">
        <v>0</v>
      </c>
      <c r="V1750" s="5">
        <v>20.808599626974768</v>
      </c>
      <c r="W1750" s="5">
        <v>177.01859943415374</v>
      </c>
      <c r="X1750" s="6">
        <f>+Excel_519CONDOR[[#This Row],[Ptos.Total]]-Excel_519CONDOR[[#This Row],[Ptos.PO]]</f>
        <v>-55.75955056584624</v>
      </c>
      <c r="Y1750" s="6">
        <v>232.77814999999998</v>
      </c>
      <c r="Z1750" s="6">
        <v>232.77815000000004</v>
      </c>
      <c r="AA1750" s="5">
        <f>+Excel_519CONDOR[[#This Row],[Ptos.Total]]-Excel_519CONDOR[[#This Row],[Ptos.Nilo]]</f>
        <v>-55.759550565846297</v>
      </c>
      <c r="AB1750"/>
      <c r="AC1750"/>
      <c r="AD1750"/>
      <c r="AE1750"/>
      <c r="AF1750"/>
      <c r="AG1750"/>
      <c r="AH1750"/>
      <c r="AI1750"/>
    </row>
    <row r="1751" spans="1:35" x14ac:dyDescent="0.25">
      <c r="A1751" t="s">
        <v>391</v>
      </c>
      <c r="B1751" t="s">
        <v>18</v>
      </c>
      <c r="C1751" t="s">
        <v>1371</v>
      </c>
      <c r="D1751" t="s">
        <v>1958</v>
      </c>
      <c r="E1751">
        <v>2044967</v>
      </c>
      <c r="F1751" t="s">
        <v>267</v>
      </c>
      <c r="G1751" t="s">
        <v>36</v>
      </c>
      <c r="H1751" t="s">
        <v>42</v>
      </c>
      <c r="I1751" s="1">
        <v>44931</v>
      </c>
      <c r="J1751" s="1">
        <v>44929</v>
      </c>
      <c r="K1751" s="11">
        <f>+Excel_519CONDOR[[#This Row],[Fx.r]]</f>
        <v>44929</v>
      </c>
      <c r="L1751" s="1">
        <v>45964</v>
      </c>
      <c r="M1751" s="1">
        <v>45926</v>
      </c>
      <c r="O1751" s="1"/>
      <c r="P1751" s="1" t="s">
        <v>25</v>
      </c>
      <c r="Q1751" t="s">
        <v>24</v>
      </c>
      <c r="R1751" t="s">
        <v>24</v>
      </c>
      <c r="S1751" t="s">
        <v>25</v>
      </c>
      <c r="T1751" s="5">
        <v>1068.159994982183</v>
      </c>
      <c r="U1751" s="5">
        <v>16.179999530315399</v>
      </c>
      <c r="V1751" s="5">
        <v>81.808999338842909</v>
      </c>
      <c r="W1751" s="5">
        <v>1166.1489938513414</v>
      </c>
      <c r="X1751" s="6">
        <f>+Excel_519CONDOR[[#This Row],[Ptos.Total]]-Excel_519CONDOR[[#This Row],[Ptos.PO]]</f>
        <v>1128.5769938513415</v>
      </c>
      <c r="Y1751" s="6">
        <v>37.571999999999996</v>
      </c>
      <c r="Z1751" s="6">
        <v>37.571999999999996</v>
      </c>
      <c r="AA1751" s="5">
        <f>+Excel_519CONDOR[[#This Row],[Ptos.Total]]-Excel_519CONDOR[[#This Row],[Ptos.Nilo]]</f>
        <v>1128.5769938513415</v>
      </c>
      <c r="AB1751"/>
      <c r="AC1751"/>
      <c r="AD1751"/>
      <c r="AE1751"/>
      <c r="AF1751"/>
      <c r="AG1751"/>
      <c r="AH1751"/>
      <c r="AI1751"/>
    </row>
    <row r="1752" spans="1:35" x14ac:dyDescent="0.25">
      <c r="A1752" t="s">
        <v>391</v>
      </c>
      <c r="B1752" t="s">
        <v>18</v>
      </c>
      <c r="C1752" t="s">
        <v>1371</v>
      </c>
      <c r="D1752" t="s">
        <v>1959</v>
      </c>
      <c r="E1752">
        <v>2040386</v>
      </c>
      <c r="F1752" t="s">
        <v>135</v>
      </c>
      <c r="G1752" t="s">
        <v>36</v>
      </c>
      <c r="H1752" t="s">
        <v>42</v>
      </c>
      <c r="I1752" s="1">
        <v>44872</v>
      </c>
      <c r="J1752" s="1">
        <v>45015</v>
      </c>
      <c r="K1752" s="11">
        <f>+Excel_519CONDOR[[#This Row],[Fx.r]]</f>
        <v>45015</v>
      </c>
      <c r="L1752" s="1">
        <v>45964</v>
      </c>
      <c r="M1752" s="1">
        <v>45926</v>
      </c>
      <c r="O1752" s="1"/>
      <c r="P1752" s="1" t="s">
        <v>25</v>
      </c>
      <c r="Q1752" t="s">
        <v>24</v>
      </c>
      <c r="R1752" t="s">
        <v>24</v>
      </c>
      <c r="S1752" t="s">
        <v>25</v>
      </c>
      <c r="T1752" s="5">
        <v>40.209999978542328</v>
      </c>
      <c r="U1752" s="5">
        <v>0.69999998807907104</v>
      </c>
      <c r="V1752" s="5">
        <v>12.574500003281983</v>
      </c>
      <c r="W1752" s="5">
        <v>53.484499969903382</v>
      </c>
      <c r="X1752" s="6">
        <f>+Excel_519CONDOR[[#This Row],[Ptos.Total]]-Excel_519CONDOR[[#This Row],[Ptos.PO]]</f>
        <v>53.484499969903382</v>
      </c>
      <c r="Y1752" s="6">
        <v>0</v>
      </c>
      <c r="Z1752" s="6">
        <v>0</v>
      </c>
      <c r="AA1752" s="5">
        <f>+Excel_519CONDOR[[#This Row],[Ptos.Total]]-Excel_519CONDOR[[#This Row],[Ptos.Nilo]]</f>
        <v>53.484499969903382</v>
      </c>
      <c r="AB1752"/>
      <c r="AC1752"/>
      <c r="AD1752"/>
      <c r="AE1752"/>
      <c r="AF1752"/>
      <c r="AG1752"/>
      <c r="AH1752"/>
      <c r="AI1752"/>
    </row>
    <row r="1753" spans="1:35" x14ac:dyDescent="0.25">
      <c r="A1753" t="s">
        <v>391</v>
      </c>
      <c r="B1753" t="s">
        <v>18</v>
      </c>
      <c r="C1753" t="s">
        <v>1371</v>
      </c>
      <c r="D1753" t="s">
        <v>1960</v>
      </c>
      <c r="E1753">
        <v>2044643</v>
      </c>
      <c r="F1753" t="s">
        <v>125</v>
      </c>
      <c r="G1753" t="s">
        <v>29</v>
      </c>
      <c r="H1753" t="s">
        <v>30</v>
      </c>
      <c r="I1753" s="1">
        <v>44931</v>
      </c>
      <c r="J1753" s="1">
        <v>44925</v>
      </c>
      <c r="K1753" s="11">
        <f>+Excel_519CONDOR[[#This Row],[Fx.r]]</f>
        <v>44925</v>
      </c>
      <c r="L1753" s="1">
        <v>45194</v>
      </c>
      <c r="M1753" s="1"/>
      <c r="N1753" s="1">
        <v>45751</v>
      </c>
      <c r="O1753" s="1">
        <v>45877</v>
      </c>
      <c r="P1753" s="1" t="s">
        <v>24</v>
      </c>
      <c r="Q1753" t="s">
        <v>24</v>
      </c>
      <c r="R1753" t="s">
        <v>25</v>
      </c>
      <c r="S1753" t="s">
        <v>3694</v>
      </c>
      <c r="T1753" s="5">
        <v>326.29999772459269</v>
      </c>
      <c r="U1753" s="5">
        <v>4.5699998736381531</v>
      </c>
      <c r="V1753" s="5">
        <v>32.885300176025169</v>
      </c>
      <c r="W1753" s="5">
        <v>363.75529777425601</v>
      </c>
      <c r="X1753" s="6">
        <f>+Excel_519CONDOR[[#This Row],[Ptos.Total]]-Excel_519CONDOR[[#This Row],[Ptos.PO]]</f>
        <v>-15.561292225744012</v>
      </c>
      <c r="Y1753" s="6">
        <v>379.31659000000002</v>
      </c>
      <c r="Z1753" s="6">
        <v>355.31659000000002</v>
      </c>
      <c r="AA1753" s="5">
        <f>+Excel_519CONDOR[[#This Row],[Ptos.Total]]-Excel_519CONDOR[[#This Row],[Ptos.Nilo]]</f>
        <v>8.4387077742559882</v>
      </c>
      <c r="AB1753"/>
      <c r="AC1753"/>
      <c r="AD1753"/>
      <c r="AE1753"/>
      <c r="AF1753"/>
      <c r="AG1753"/>
      <c r="AH1753"/>
      <c r="AI1753"/>
    </row>
    <row r="1754" spans="1:35" x14ac:dyDescent="0.25">
      <c r="A1754" t="s">
        <v>391</v>
      </c>
      <c r="B1754" t="s">
        <v>18</v>
      </c>
      <c r="C1754" t="s">
        <v>1371</v>
      </c>
      <c r="D1754" t="s">
        <v>1961</v>
      </c>
      <c r="E1754">
        <v>2055098</v>
      </c>
      <c r="F1754" t="s">
        <v>121</v>
      </c>
      <c r="G1754" t="s">
        <v>22</v>
      </c>
      <c r="H1754" t="s">
        <v>23</v>
      </c>
      <c r="I1754" s="1">
        <v>44970</v>
      </c>
      <c r="J1754" s="1">
        <v>45063</v>
      </c>
      <c r="K1754" s="11">
        <f>+Excel_519CONDOR[[#This Row],[Fx.r]]</f>
        <v>45063</v>
      </c>
      <c r="L1754" s="1">
        <v>45194</v>
      </c>
      <c r="M1754" s="1"/>
      <c r="N1754" s="1">
        <v>45362</v>
      </c>
      <c r="O1754" s="1">
        <v>45376</v>
      </c>
      <c r="P1754" s="1" t="s">
        <v>24</v>
      </c>
      <c r="Q1754" t="s">
        <v>24</v>
      </c>
      <c r="R1754" t="s">
        <v>24</v>
      </c>
      <c r="S1754" t="s">
        <v>3689</v>
      </c>
      <c r="T1754" s="5">
        <v>29.500000335276127</v>
      </c>
      <c r="U1754" s="5">
        <v>0</v>
      </c>
      <c r="V1754" s="5">
        <v>11.917900076704473</v>
      </c>
      <c r="W1754" s="5">
        <v>41.417900411980597</v>
      </c>
      <c r="X1754" s="6">
        <f>+Excel_519CONDOR[[#This Row],[Ptos.Total]]-Excel_519CONDOR[[#This Row],[Ptos.PO]]</f>
        <v>0.7195844119805983</v>
      </c>
      <c r="Y1754" s="6">
        <v>40.698315999999998</v>
      </c>
      <c r="Z1754" s="6">
        <v>40.698316000000005</v>
      </c>
      <c r="AA1754" s="5">
        <f>+Excel_519CONDOR[[#This Row],[Ptos.Total]]-Excel_519CONDOR[[#This Row],[Ptos.Nilo]]</f>
        <v>0.7195844119805912</v>
      </c>
      <c r="AB1754"/>
      <c r="AC1754"/>
      <c r="AD1754"/>
      <c r="AE1754"/>
      <c r="AF1754"/>
      <c r="AG1754"/>
      <c r="AH1754"/>
      <c r="AI1754"/>
    </row>
    <row r="1755" spans="1:35" x14ac:dyDescent="0.25">
      <c r="A1755" t="s">
        <v>391</v>
      </c>
      <c r="B1755" t="s">
        <v>18</v>
      </c>
      <c r="C1755" t="s">
        <v>1371</v>
      </c>
      <c r="D1755" t="s">
        <v>1962</v>
      </c>
      <c r="E1755">
        <v>2040401</v>
      </c>
      <c r="F1755" t="s">
        <v>121</v>
      </c>
      <c r="G1755" t="s">
        <v>22</v>
      </c>
      <c r="H1755" t="s">
        <v>23</v>
      </c>
      <c r="I1755" s="1">
        <v>44872</v>
      </c>
      <c r="J1755" s="1">
        <v>45013</v>
      </c>
      <c r="K1755" s="11">
        <f>+Excel_519CONDOR[[#This Row],[Fx.r]]</f>
        <v>45013</v>
      </c>
      <c r="L1755" s="1">
        <v>45194</v>
      </c>
      <c r="M1755" s="1"/>
      <c r="N1755" s="1">
        <v>45419</v>
      </c>
      <c r="O1755" s="1">
        <v>45427</v>
      </c>
      <c r="P1755" s="1" t="s">
        <v>24</v>
      </c>
      <c r="Q1755" t="s">
        <v>24</v>
      </c>
      <c r="R1755" t="s">
        <v>24</v>
      </c>
      <c r="S1755" t="s">
        <v>3691</v>
      </c>
      <c r="T1755" s="5">
        <v>101.13000123947859</v>
      </c>
      <c r="U1755" s="5">
        <v>31.659999072551727</v>
      </c>
      <c r="V1755" s="5">
        <v>16.968400204142924</v>
      </c>
      <c r="W1755" s="5">
        <v>149.75840051617325</v>
      </c>
      <c r="X1755" s="6">
        <f>+Excel_519CONDOR[[#This Row],[Ptos.Total]]-Excel_519CONDOR[[#This Row],[Ptos.PO]]</f>
        <v>3.2090365161732564</v>
      </c>
      <c r="Y1755" s="6">
        <v>146.549364</v>
      </c>
      <c r="Z1755" s="6">
        <v>146.54936399999997</v>
      </c>
      <c r="AA1755" s="5">
        <f>+Excel_519CONDOR[[#This Row],[Ptos.Total]]-Excel_519CONDOR[[#This Row],[Ptos.Nilo]]</f>
        <v>3.2090365161732848</v>
      </c>
      <c r="AB1755"/>
      <c r="AC1755"/>
      <c r="AD1755"/>
      <c r="AE1755"/>
      <c r="AF1755"/>
      <c r="AG1755"/>
      <c r="AH1755"/>
      <c r="AI1755"/>
    </row>
    <row r="1756" spans="1:35" x14ac:dyDescent="0.25">
      <c r="A1756" t="s">
        <v>391</v>
      </c>
      <c r="B1756" t="s">
        <v>79</v>
      </c>
      <c r="C1756" t="s">
        <v>1235</v>
      </c>
      <c r="D1756" t="s">
        <v>1963</v>
      </c>
      <c r="E1756">
        <v>2102406</v>
      </c>
      <c r="F1756" t="s">
        <v>120</v>
      </c>
      <c r="G1756" t="s">
        <v>22</v>
      </c>
      <c r="H1756" t="s">
        <v>23</v>
      </c>
      <c r="I1756" s="1">
        <v>45120</v>
      </c>
      <c r="J1756" s="1">
        <v>45204</v>
      </c>
      <c r="K1756" s="11">
        <f>+Excel_519CONDOR[[#This Row],[Fx.r]]</f>
        <v>45204</v>
      </c>
      <c r="L1756" s="1">
        <v>45198</v>
      </c>
      <c r="M1756" s="1"/>
      <c r="N1756" s="1">
        <v>45230</v>
      </c>
      <c r="O1756" s="1">
        <v>45254</v>
      </c>
      <c r="P1756" s="1" t="s">
        <v>24</v>
      </c>
      <c r="Q1756" t="s">
        <v>25</v>
      </c>
      <c r="R1756" t="s">
        <v>24</v>
      </c>
      <c r="S1756" t="s">
        <v>3680</v>
      </c>
      <c r="T1756" s="5">
        <v>85.270000837743282</v>
      </c>
      <c r="U1756" s="5">
        <v>0</v>
      </c>
      <c r="V1756" s="5">
        <v>0</v>
      </c>
      <c r="W1756" s="5">
        <v>85.270000837743282</v>
      </c>
      <c r="X1756" s="6">
        <f>+Excel_519CONDOR[[#This Row],[Ptos.Total]]-Excel_519CONDOR[[#This Row],[Ptos.PO]]</f>
        <v>-61.860170162256708</v>
      </c>
      <c r="Y1756" s="6">
        <v>147.13017099999999</v>
      </c>
      <c r="Z1756" s="6">
        <v>147.13017100000002</v>
      </c>
      <c r="AA1756" s="5">
        <f>+Excel_519CONDOR[[#This Row],[Ptos.Total]]-Excel_519CONDOR[[#This Row],[Ptos.Nilo]]</f>
        <v>-61.860170162256736</v>
      </c>
      <c r="AB1756"/>
      <c r="AC1756"/>
      <c r="AD1756"/>
      <c r="AE1756"/>
      <c r="AF1756"/>
      <c r="AG1756"/>
      <c r="AH1756"/>
      <c r="AI1756"/>
    </row>
    <row r="1757" spans="1:35" x14ac:dyDescent="0.25">
      <c r="A1757" t="s">
        <v>391</v>
      </c>
      <c r="B1757" t="s">
        <v>104</v>
      </c>
      <c r="C1757" t="s">
        <v>1371</v>
      </c>
      <c r="D1757" t="s">
        <v>1964</v>
      </c>
      <c r="E1757">
        <v>8541938</v>
      </c>
      <c r="F1757" t="s">
        <v>425</v>
      </c>
      <c r="G1757" t="s">
        <v>29</v>
      </c>
      <c r="H1757" t="s">
        <v>182</v>
      </c>
      <c r="I1757" s="1"/>
      <c r="J1757" s="1">
        <v>45561</v>
      </c>
      <c r="K1757" s="11">
        <f>+Excel_519CONDOR[[#This Row],[Fx.r]]</f>
        <v>45561</v>
      </c>
      <c r="L1757" s="1">
        <v>45223</v>
      </c>
      <c r="M1757" s="1"/>
      <c r="N1757" s="1">
        <v>45973</v>
      </c>
      <c r="O1757" s="1"/>
      <c r="P1757" s="1" t="s">
        <v>24</v>
      </c>
      <c r="Q1757" t="s">
        <v>24</v>
      </c>
      <c r="R1757" t="s">
        <v>25</v>
      </c>
      <c r="S1757" t="s">
        <v>3691</v>
      </c>
      <c r="T1757" s="5">
        <v>5456.8648110702634</v>
      </c>
      <c r="U1757" s="5">
        <v>39.33999902009964</v>
      </c>
      <c r="V1757" s="5">
        <v>429.26882599883857</v>
      </c>
      <c r="W1757" s="5">
        <v>5925.473636089202</v>
      </c>
      <c r="X1757" s="6">
        <f>+Excel_519CONDOR[[#This Row],[Ptos.Total]]-Excel_519CONDOR[[#This Row],[Ptos.PO]]</f>
        <v>2712.5208980892021</v>
      </c>
      <c r="Y1757" s="6">
        <v>3212.952738</v>
      </c>
      <c r="Z1757" s="6">
        <v>3212.952738</v>
      </c>
      <c r="AA1757" s="5">
        <f>+Excel_519CONDOR[[#This Row],[Ptos.Total]]-Excel_519CONDOR[[#This Row],[Ptos.Nilo]]</f>
        <v>2712.5208980892021</v>
      </c>
      <c r="AB1757"/>
      <c r="AC1757"/>
      <c r="AD1757"/>
      <c r="AE1757"/>
      <c r="AF1757"/>
      <c r="AG1757"/>
      <c r="AH1757"/>
      <c r="AI1757"/>
    </row>
    <row r="1758" spans="1:35" x14ac:dyDescent="0.25">
      <c r="A1758" t="s">
        <v>391</v>
      </c>
      <c r="B1758" t="s">
        <v>104</v>
      </c>
      <c r="C1758" t="s">
        <v>1371</v>
      </c>
      <c r="D1758" t="s">
        <v>1965</v>
      </c>
      <c r="E1758">
        <v>8549078</v>
      </c>
      <c r="F1758" t="s">
        <v>369</v>
      </c>
      <c r="G1758" t="s">
        <v>29</v>
      </c>
      <c r="H1758" t="s">
        <v>30</v>
      </c>
      <c r="I1758" s="1"/>
      <c r="J1758" s="1">
        <v>45199</v>
      </c>
      <c r="K1758" s="11">
        <f>+Excel_519CONDOR[[#This Row],[Fx.r]]</f>
        <v>45199</v>
      </c>
      <c r="L1758" s="1">
        <v>45217</v>
      </c>
      <c r="M1758" s="1"/>
      <c r="N1758" s="1">
        <v>45673</v>
      </c>
      <c r="O1758" s="1">
        <v>45686</v>
      </c>
      <c r="P1758" s="1" t="s">
        <v>25</v>
      </c>
      <c r="Q1758" t="s">
        <v>24</v>
      </c>
      <c r="R1758" t="s">
        <v>24</v>
      </c>
      <c r="S1758" t="s">
        <v>3692</v>
      </c>
      <c r="T1758" s="5">
        <v>0</v>
      </c>
      <c r="U1758" s="5">
        <v>0</v>
      </c>
      <c r="V1758" s="5">
        <v>0</v>
      </c>
      <c r="W1758" s="5">
        <v>0</v>
      </c>
      <c r="X1758" s="6">
        <f>+Excel_519CONDOR[[#This Row],[Ptos.Total]]-Excel_519CONDOR[[#This Row],[Ptos.PO]]</f>
        <v>-3827.5156649999994</v>
      </c>
      <c r="Y1758" s="6">
        <v>3827.5156649999994</v>
      </c>
      <c r="Z1758" s="6">
        <v>3827.5156650000004</v>
      </c>
      <c r="AA1758" s="5">
        <f>+Excel_519CONDOR[[#This Row],[Ptos.Total]]-Excel_519CONDOR[[#This Row],[Ptos.Nilo]]</f>
        <v>-3827.5156650000004</v>
      </c>
      <c r="AB1758"/>
      <c r="AC1758"/>
      <c r="AD1758"/>
      <c r="AE1758"/>
      <c r="AF1758"/>
      <c r="AG1758"/>
      <c r="AH1758"/>
      <c r="AI1758"/>
    </row>
    <row r="1759" spans="1:35" x14ac:dyDescent="0.25">
      <c r="A1759" t="s">
        <v>391</v>
      </c>
      <c r="B1759" t="s">
        <v>18</v>
      </c>
      <c r="C1759" t="s">
        <v>1371</v>
      </c>
      <c r="D1759" t="s">
        <v>1966</v>
      </c>
      <c r="E1759">
        <v>2012855</v>
      </c>
      <c r="F1759" t="s">
        <v>49</v>
      </c>
      <c r="G1759" t="s">
        <v>36</v>
      </c>
      <c r="H1759" t="s">
        <v>42</v>
      </c>
      <c r="I1759" s="1">
        <v>44763</v>
      </c>
      <c r="J1759" s="1">
        <v>45199</v>
      </c>
      <c r="K1759" s="11">
        <f>+Excel_519CONDOR[[#This Row],[Fx.r]]</f>
        <v>45199</v>
      </c>
      <c r="L1759" s="1">
        <v>45964</v>
      </c>
      <c r="M1759" s="1">
        <v>45926</v>
      </c>
      <c r="O1759" s="1"/>
      <c r="P1759" s="1" t="s">
        <v>24</v>
      </c>
      <c r="Q1759" t="s">
        <v>24</v>
      </c>
      <c r="R1759" t="s">
        <v>24</v>
      </c>
      <c r="S1759" t="s">
        <v>3691</v>
      </c>
      <c r="T1759" s="5">
        <v>449.84000006690621</v>
      </c>
      <c r="U1759" s="5">
        <v>0</v>
      </c>
      <c r="V1759" s="5">
        <v>4.179999828338623</v>
      </c>
      <c r="W1759" s="5">
        <v>454.01999989524484</v>
      </c>
      <c r="X1759" s="6">
        <f>+Excel_519CONDOR[[#This Row],[Ptos.Total]]-Excel_519CONDOR[[#This Row],[Ptos.PO]]</f>
        <v>437.29209989524486</v>
      </c>
      <c r="Y1759" s="6">
        <v>16.727900000000002</v>
      </c>
      <c r="Z1759" s="6">
        <v>0</v>
      </c>
      <c r="AA1759" s="5">
        <f>+Excel_519CONDOR[[#This Row],[Ptos.Total]]-Excel_519CONDOR[[#This Row],[Ptos.Nilo]]</f>
        <v>454.01999989524484</v>
      </c>
      <c r="AB1759"/>
      <c r="AC1759"/>
      <c r="AD1759"/>
      <c r="AE1759"/>
      <c r="AF1759"/>
      <c r="AG1759"/>
      <c r="AH1759"/>
      <c r="AI1759"/>
    </row>
    <row r="1760" spans="1:35" x14ac:dyDescent="0.25">
      <c r="A1760" t="s">
        <v>391</v>
      </c>
      <c r="B1760" t="s">
        <v>18</v>
      </c>
      <c r="C1760" t="s">
        <v>1371</v>
      </c>
      <c r="D1760" t="s">
        <v>1967</v>
      </c>
      <c r="E1760">
        <v>2060350</v>
      </c>
      <c r="F1760" t="s">
        <v>290</v>
      </c>
      <c r="G1760" t="s">
        <v>22</v>
      </c>
      <c r="H1760" t="s">
        <v>23</v>
      </c>
      <c r="I1760" s="1"/>
      <c r="J1760" s="1">
        <v>45050</v>
      </c>
      <c r="K1760" s="11">
        <f>+Excel_519CONDOR[[#This Row],[Fx.r]]</f>
        <v>45050</v>
      </c>
      <c r="L1760" s="1">
        <v>45194</v>
      </c>
      <c r="M1760" s="1"/>
      <c r="N1760" s="1">
        <v>45351</v>
      </c>
      <c r="O1760" s="1">
        <v>45365</v>
      </c>
      <c r="P1760" s="1" t="s">
        <v>24</v>
      </c>
      <c r="Q1760" t="s">
        <v>24</v>
      </c>
      <c r="R1760" t="s">
        <v>24</v>
      </c>
      <c r="S1760" t="s">
        <v>3694</v>
      </c>
      <c r="T1760" s="5">
        <v>109.04000153392553</v>
      </c>
      <c r="U1760" s="5">
        <v>42.569998741149902</v>
      </c>
      <c r="V1760" s="5">
        <v>8.8400001525878906</v>
      </c>
      <c r="W1760" s="5">
        <v>160.45000042766333</v>
      </c>
      <c r="X1760" s="6">
        <f>+Excel_519CONDOR[[#This Row],[Ptos.Total]]-Excel_519CONDOR[[#This Row],[Ptos.PO]]</f>
        <v>-53.373182572336702</v>
      </c>
      <c r="Y1760" s="6">
        <v>213.82318300000003</v>
      </c>
      <c r="Z1760" s="6">
        <v>213.823183</v>
      </c>
      <c r="AA1760" s="5">
        <f>+Excel_519CONDOR[[#This Row],[Ptos.Total]]-Excel_519CONDOR[[#This Row],[Ptos.Nilo]]</f>
        <v>-53.373182572336674</v>
      </c>
      <c r="AB1760"/>
      <c r="AC1760"/>
      <c r="AD1760"/>
      <c r="AE1760"/>
      <c r="AF1760"/>
      <c r="AG1760"/>
      <c r="AH1760"/>
      <c r="AI1760"/>
    </row>
    <row r="1761" spans="1:35" x14ac:dyDescent="0.25">
      <c r="A1761" t="s">
        <v>391</v>
      </c>
      <c r="B1761" t="s">
        <v>18</v>
      </c>
      <c r="C1761" t="s">
        <v>1371</v>
      </c>
      <c r="D1761" t="s">
        <v>1968</v>
      </c>
      <c r="E1761">
        <v>2063233</v>
      </c>
      <c r="F1761" t="s">
        <v>142</v>
      </c>
      <c r="G1761" t="s">
        <v>29</v>
      </c>
      <c r="H1761" t="s">
        <v>30</v>
      </c>
      <c r="I1761" s="1">
        <v>45016</v>
      </c>
      <c r="J1761" s="1">
        <v>45124</v>
      </c>
      <c r="K1761" s="11">
        <f>+Excel_519CONDOR[[#This Row],[Fx.r]]</f>
        <v>45124</v>
      </c>
      <c r="L1761" s="1">
        <v>45201</v>
      </c>
      <c r="M1761" s="1"/>
      <c r="N1761" s="1">
        <v>45523</v>
      </c>
      <c r="O1761" s="1">
        <v>45541</v>
      </c>
      <c r="P1761" s="1" t="s">
        <v>24</v>
      </c>
      <c r="Q1761" t="s">
        <v>24</v>
      </c>
      <c r="R1761" t="s">
        <v>24</v>
      </c>
      <c r="S1761" t="s">
        <v>3693</v>
      </c>
      <c r="T1761" s="5">
        <v>320.66000014543533</v>
      </c>
      <c r="U1761" s="5">
        <v>0</v>
      </c>
      <c r="V1761" s="5">
        <v>31.717400194911647</v>
      </c>
      <c r="W1761" s="5">
        <v>352.37740034034698</v>
      </c>
      <c r="X1761" s="6">
        <f>+Excel_519CONDOR[[#This Row],[Ptos.Total]]-Excel_519CONDOR[[#This Row],[Ptos.PO]]</f>
        <v>-67.687701659652987</v>
      </c>
      <c r="Y1761" s="6">
        <v>420.06510199999997</v>
      </c>
      <c r="Z1761" s="6">
        <v>420.06510199999991</v>
      </c>
      <c r="AA1761" s="5">
        <f>+Excel_519CONDOR[[#This Row],[Ptos.Total]]-Excel_519CONDOR[[#This Row],[Ptos.Nilo]]</f>
        <v>-67.68770165965293</v>
      </c>
      <c r="AB1761"/>
      <c r="AC1761"/>
      <c r="AD1761"/>
      <c r="AE1761"/>
      <c r="AF1761"/>
      <c r="AG1761"/>
      <c r="AH1761"/>
      <c r="AI1761"/>
    </row>
    <row r="1762" spans="1:35" x14ac:dyDescent="0.25">
      <c r="A1762" t="s">
        <v>391</v>
      </c>
      <c r="B1762" t="s">
        <v>18</v>
      </c>
      <c r="C1762" t="s">
        <v>1371</v>
      </c>
      <c r="D1762" t="s">
        <v>1969</v>
      </c>
      <c r="E1762">
        <v>2097417</v>
      </c>
      <c r="F1762" t="s">
        <v>32</v>
      </c>
      <c r="G1762" t="s">
        <v>29</v>
      </c>
      <c r="H1762" t="s">
        <v>30</v>
      </c>
      <c r="I1762" s="1">
        <v>45194</v>
      </c>
      <c r="J1762" s="1">
        <v>45198</v>
      </c>
      <c r="K1762" s="11">
        <f>+Excel_519CONDOR[[#This Row],[Fx.r]]</f>
        <v>45198</v>
      </c>
      <c r="L1762" s="1">
        <v>45202</v>
      </c>
      <c r="M1762" s="1"/>
      <c r="N1762" s="1">
        <v>45894</v>
      </c>
      <c r="O1762" s="1">
        <v>45916</v>
      </c>
      <c r="P1762" s="1" t="s">
        <v>24</v>
      </c>
      <c r="Q1762" t="s">
        <v>24</v>
      </c>
      <c r="R1762" t="s">
        <v>24</v>
      </c>
      <c r="S1762" t="s">
        <v>3692</v>
      </c>
      <c r="T1762" s="5">
        <v>188.64000245928764</v>
      </c>
      <c r="U1762" s="5">
        <v>0</v>
      </c>
      <c r="V1762" s="5">
        <v>23.080099362579745</v>
      </c>
      <c r="W1762" s="5">
        <v>211.72010182186739</v>
      </c>
      <c r="X1762" s="6">
        <f>+Excel_519CONDOR[[#This Row],[Ptos.Total]]-Excel_519CONDOR[[#This Row],[Ptos.PO]]</f>
        <v>-31.323264178132632</v>
      </c>
      <c r="Y1762" s="6">
        <v>243.04336600000002</v>
      </c>
      <c r="Z1762" s="6">
        <v>243.04336600000002</v>
      </c>
      <c r="AA1762" s="5">
        <f>+Excel_519CONDOR[[#This Row],[Ptos.Total]]-Excel_519CONDOR[[#This Row],[Ptos.Nilo]]</f>
        <v>-31.323264178132632</v>
      </c>
      <c r="AB1762"/>
      <c r="AC1762"/>
      <c r="AD1762"/>
      <c r="AE1762"/>
      <c r="AF1762"/>
      <c r="AG1762"/>
      <c r="AH1762"/>
      <c r="AI1762"/>
    </row>
    <row r="1763" spans="1:35" x14ac:dyDescent="0.25">
      <c r="A1763" t="s">
        <v>391</v>
      </c>
      <c r="B1763" t="s">
        <v>18</v>
      </c>
      <c r="C1763" t="s">
        <v>1371</v>
      </c>
      <c r="D1763" t="s">
        <v>1970</v>
      </c>
      <c r="E1763">
        <v>2097427</v>
      </c>
      <c r="F1763" t="s">
        <v>125</v>
      </c>
      <c r="G1763" t="s">
        <v>29</v>
      </c>
      <c r="H1763" t="s">
        <v>30</v>
      </c>
      <c r="I1763" s="1">
        <v>45194</v>
      </c>
      <c r="J1763" s="1">
        <v>45250</v>
      </c>
      <c r="K1763" s="11">
        <f>+Excel_519CONDOR[[#This Row],[Fx.r]]</f>
        <v>45250</v>
      </c>
      <c r="L1763" s="1">
        <v>45259</v>
      </c>
      <c r="M1763" s="1"/>
      <c r="N1763" s="1">
        <v>45547</v>
      </c>
      <c r="O1763" s="1">
        <v>45568</v>
      </c>
      <c r="P1763" s="1" t="s">
        <v>24</v>
      </c>
      <c r="Q1763" t="s">
        <v>24</v>
      </c>
      <c r="R1763" t="s">
        <v>24</v>
      </c>
      <c r="S1763" t="s">
        <v>3691</v>
      </c>
      <c r="T1763" s="5">
        <v>163.88000086694956</v>
      </c>
      <c r="U1763" s="5">
        <v>0</v>
      </c>
      <c r="V1763" s="5">
        <v>20.910099411083024</v>
      </c>
      <c r="W1763" s="5">
        <v>184.79010027803258</v>
      </c>
      <c r="X1763" s="6">
        <f>+Excel_519CONDOR[[#This Row],[Ptos.Total]]-Excel_519CONDOR[[#This Row],[Ptos.PO]]</f>
        <v>-63.78040972196743</v>
      </c>
      <c r="Y1763" s="6">
        <v>248.57051000000001</v>
      </c>
      <c r="Z1763" s="6">
        <v>248.57051000000001</v>
      </c>
      <c r="AA1763" s="5">
        <f>+Excel_519CONDOR[[#This Row],[Ptos.Total]]-Excel_519CONDOR[[#This Row],[Ptos.Nilo]]</f>
        <v>-63.78040972196743</v>
      </c>
      <c r="AB1763"/>
      <c r="AC1763"/>
      <c r="AD1763"/>
      <c r="AE1763"/>
      <c r="AF1763"/>
      <c r="AG1763"/>
      <c r="AH1763"/>
      <c r="AI1763"/>
    </row>
    <row r="1764" spans="1:35" x14ac:dyDescent="0.25">
      <c r="A1764" t="s">
        <v>391</v>
      </c>
      <c r="B1764" t="s">
        <v>18</v>
      </c>
      <c r="C1764" t="s">
        <v>1371</v>
      </c>
      <c r="D1764" t="s">
        <v>1971</v>
      </c>
      <c r="E1764">
        <v>2097431</v>
      </c>
      <c r="F1764" t="s">
        <v>49</v>
      </c>
      <c r="G1764" t="s">
        <v>36</v>
      </c>
      <c r="H1764" t="s">
        <v>42</v>
      </c>
      <c r="I1764" s="1">
        <v>45194</v>
      </c>
      <c r="J1764" s="1">
        <v>45236</v>
      </c>
      <c r="K1764" s="11">
        <f>+Excel_519CONDOR[[#This Row],[Fx.r]]</f>
        <v>45236</v>
      </c>
      <c r="L1764" s="1">
        <v>45964</v>
      </c>
      <c r="M1764" s="1">
        <v>45959</v>
      </c>
      <c r="O1764" s="1"/>
      <c r="P1764" s="1" t="s">
        <v>24</v>
      </c>
      <c r="Q1764" t="s">
        <v>24</v>
      </c>
      <c r="R1764" t="s">
        <v>24</v>
      </c>
      <c r="S1764" t="s">
        <v>25</v>
      </c>
      <c r="T1764" s="5">
        <v>288.84000109881163</v>
      </c>
      <c r="U1764" s="5">
        <v>398.60998821258545</v>
      </c>
      <c r="V1764" s="5">
        <v>29.462698707222216</v>
      </c>
      <c r="W1764" s="5">
        <v>716.91268801861929</v>
      </c>
      <c r="X1764" s="6">
        <f>+Excel_519CONDOR[[#This Row],[Ptos.Total]]-Excel_519CONDOR[[#This Row],[Ptos.PO]]</f>
        <v>694.54221901861933</v>
      </c>
      <c r="Y1764" s="6">
        <v>22.370469</v>
      </c>
      <c r="Z1764" s="6">
        <v>22.370469000000003</v>
      </c>
      <c r="AA1764" s="5">
        <f>+Excel_519CONDOR[[#This Row],[Ptos.Total]]-Excel_519CONDOR[[#This Row],[Ptos.Nilo]]</f>
        <v>694.54221901861933</v>
      </c>
      <c r="AB1764"/>
      <c r="AC1764"/>
      <c r="AD1764"/>
      <c r="AE1764"/>
      <c r="AF1764"/>
      <c r="AG1764"/>
      <c r="AH1764"/>
      <c r="AI1764"/>
    </row>
    <row r="1765" spans="1:35" x14ac:dyDescent="0.25">
      <c r="A1765" t="s">
        <v>391</v>
      </c>
      <c r="B1765" t="s">
        <v>18</v>
      </c>
      <c r="C1765" t="s">
        <v>1371</v>
      </c>
      <c r="D1765" t="s">
        <v>1972</v>
      </c>
      <c r="E1765">
        <v>2097434</v>
      </c>
      <c r="F1765" t="s">
        <v>135</v>
      </c>
      <c r="G1765" t="s">
        <v>36</v>
      </c>
      <c r="H1765" t="s">
        <v>42</v>
      </c>
      <c r="I1765" s="1">
        <v>45194</v>
      </c>
      <c r="J1765" s="1">
        <v>45638</v>
      </c>
      <c r="K1765" s="11">
        <f>+Excel_519CONDOR[[#This Row],[Fx.r]]</f>
        <v>45638</v>
      </c>
      <c r="L1765" s="1">
        <v>45964</v>
      </c>
      <c r="M1765" s="1">
        <v>45926</v>
      </c>
      <c r="O1765" s="1"/>
      <c r="P1765" s="1" t="s">
        <v>24</v>
      </c>
      <c r="Q1765" t="s">
        <v>24</v>
      </c>
      <c r="R1765" t="s">
        <v>3672</v>
      </c>
      <c r="S1765" t="s">
        <v>3694</v>
      </c>
      <c r="T1765" s="5">
        <v>271.68000095337629</v>
      </c>
      <c r="U1765" s="5">
        <v>0</v>
      </c>
      <c r="V1765" s="5">
        <v>28.621299495071924</v>
      </c>
      <c r="W1765" s="5">
        <v>300.30130044844822</v>
      </c>
      <c r="X1765" s="6">
        <f>+Excel_519CONDOR[[#This Row],[Ptos.Total]]-Excel_519CONDOR[[#This Row],[Ptos.PO]]</f>
        <v>186.75748144844823</v>
      </c>
      <c r="Y1765" s="6">
        <v>113.543819</v>
      </c>
      <c r="Z1765" s="6">
        <v>103.44186699999999</v>
      </c>
      <c r="AA1765" s="5">
        <f>+Excel_519CONDOR[[#This Row],[Ptos.Total]]-Excel_519CONDOR[[#This Row],[Ptos.Nilo]]</f>
        <v>196.85943344844821</v>
      </c>
      <c r="AB1765"/>
      <c r="AC1765"/>
      <c r="AD1765"/>
      <c r="AE1765"/>
      <c r="AF1765"/>
      <c r="AG1765"/>
      <c r="AH1765"/>
      <c r="AI1765"/>
    </row>
    <row r="1766" spans="1:35" x14ac:dyDescent="0.25">
      <c r="A1766" t="s">
        <v>391</v>
      </c>
      <c r="B1766" t="s">
        <v>18</v>
      </c>
      <c r="C1766" t="s">
        <v>1371</v>
      </c>
      <c r="D1766" t="s">
        <v>1973</v>
      </c>
      <c r="E1766">
        <v>2097447</v>
      </c>
      <c r="F1766" t="s">
        <v>1974</v>
      </c>
      <c r="G1766" t="s">
        <v>22</v>
      </c>
      <c r="H1766" t="s">
        <v>23</v>
      </c>
      <c r="I1766" s="1">
        <v>45194</v>
      </c>
      <c r="J1766" s="1">
        <v>45212</v>
      </c>
      <c r="K1766" s="11">
        <f>+Excel_519CONDOR[[#This Row],[Fx.r]]</f>
        <v>45212</v>
      </c>
      <c r="L1766" s="1">
        <v>45217</v>
      </c>
      <c r="M1766" s="1"/>
      <c r="N1766" s="1">
        <v>45707</v>
      </c>
      <c r="O1766" s="1">
        <v>45707</v>
      </c>
      <c r="P1766" s="1" t="s">
        <v>24</v>
      </c>
      <c r="Q1766" t="s">
        <v>24</v>
      </c>
      <c r="R1766" t="s">
        <v>24</v>
      </c>
      <c r="S1766" t="s">
        <v>3692</v>
      </c>
      <c r="T1766" s="5">
        <v>7.160000167787075</v>
      </c>
      <c r="U1766" s="5">
        <v>0</v>
      </c>
      <c r="V1766" s="5">
        <v>10.319100168516487</v>
      </c>
      <c r="W1766" s="5">
        <v>17.47910033630356</v>
      </c>
      <c r="X1766" s="6">
        <f>+Excel_519CONDOR[[#This Row],[Ptos.Total]]-Excel_519CONDOR[[#This Row],[Ptos.PO]]</f>
        <v>-2.273920663696444</v>
      </c>
      <c r="Y1766" s="6">
        <v>19.753021000000004</v>
      </c>
      <c r="Z1766" s="6">
        <v>19.753021000000004</v>
      </c>
      <c r="AA1766" s="5">
        <f>+Excel_519CONDOR[[#This Row],[Ptos.Total]]-Excel_519CONDOR[[#This Row],[Ptos.Nilo]]</f>
        <v>-2.273920663696444</v>
      </c>
      <c r="AB1766"/>
      <c r="AC1766"/>
      <c r="AD1766"/>
      <c r="AE1766"/>
      <c r="AF1766"/>
      <c r="AG1766"/>
      <c r="AH1766"/>
      <c r="AI1766"/>
    </row>
    <row r="1767" spans="1:35" x14ac:dyDescent="0.25">
      <c r="A1767" t="s">
        <v>391</v>
      </c>
      <c r="B1767" t="s">
        <v>104</v>
      </c>
      <c r="C1767" t="s">
        <v>1371</v>
      </c>
      <c r="D1767" t="s">
        <v>1975</v>
      </c>
      <c r="E1767">
        <v>2106617</v>
      </c>
      <c r="F1767" t="s">
        <v>1976</v>
      </c>
      <c r="G1767" t="s">
        <v>36</v>
      </c>
      <c r="H1767" t="s">
        <v>1399</v>
      </c>
      <c r="I1767" s="1">
        <v>45553</v>
      </c>
      <c r="J1767" s="1">
        <v>45212</v>
      </c>
      <c r="K1767" s="11">
        <f>+Excel_519CONDOR[[#This Row],[Fx.r]]</f>
        <v>45212</v>
      </c>
      <c r="L1767" s="1">
        <v>45841</v>
      </c>
      <c r="M1767" s="1">
        <v>45468</v>
      </c>
      <c r="O1767" s="1"/>
      <c r="P1767" s="1" t="s">
        <v>24</v>
      </c>
      <c r="Q1767" t="s">
        <v>24</v>
      </c>
      <c r="R1767" t="s">
        <v>24</v>
      </c>
      <c r="S1767" t="s">
        <v>25</v>
      </c>
      <c r="T1767" s="5">
        <v>119.51000000536442</v>
      </c>
      <c r="U1767" s="5">
        <v>0</v>
      </c>
      <c r="V1767" s="5">
        <v>17.878400183802839</v>
      </c>
      <c r="W1767" s="5">
        <v>137.38840018916727</v>
      </c>
      <c r="X1767" s="6">
        <f>+Excel_519CONDOR[[#This Row],[Ptos.Total]]-Excel_519CONDOR[[#This Row],[Ptos.PO]]</f>
        <v>137.38840018916727</v>
      </c>
      <c r="Y1767" s="6">
        <v>0</v>
      </c>
      <c r="Z1767" s="6">
        <v>0</v>
      </c>
      <c r="AA1767" s="5">
        <f>+Excel_519CONDOR[[#This Row],[Ptos.Total]]-Excel_519CONDOR[[#This Row],[Ptos.Nilo]]</f>
        <v>137.38840018916727</v>
      </c>
      <c r="AB1767"/>
      <c r="AC1767"/>
      <c r="AD1767"/>
      <c r="AE1767"/>
      <c r="AF1767"/>
      <c r="AG1767"/>
      <c r="AH1767"/>
      <c r="AI1767"/>
    </row>
    <row r="1768" spans="1:35" x14ac:dyDescent="0.25">
      <c r="A1768" t="s">
        <v>391</v>
      </c>
      <c r="B1768" t="s">
        <v>104</v>
      </c>
      <c r="C1768" t="s">
        <v>1371</v>
      </c>
      <c r="D1768" t="s">
        <v>1977</v>
      </c>
      <c r="E1768">
        <v>2112855</v>
      </c>
      <c r="F1768" t="s">
        <v>28</v>
      </c>
      <c r="G1768" t="s">
        <v>29</v>
      </c>
      <c r="H1768" t="s">
        <v>30</v>
      </c>
      <c r="I1768" s="1">
        <v>45219</v>
      </c>
      <c r="J1768" s="1">
        <v>45232</v>
      </c>
      <c r="K1768" s="11">
        <f>+Excel_519CONDOR[[#This Row],[Fx.r]]</f>
        <v>45232</v>
      </c>
      <c r="L1768" s="1">
        <v>45964</v>
      </c>
      <c r="M1768" s="1"/>
      <c r="N1768" s="1">
        <v>45965</v>
      </c>
      <c r="O1768" s="1">
        <v>46001</v>
      </c>
      <c r="P1768" s="1" t="s">
        <v>24</v>
      </c>
      <c r="Q1768" t="s">
        <v>24</v>
      </c>
      <c r="R1768" t="s">
        <v>24</v>
      </c>
      <c r="S1768" t="s">
        <v>3693</v>
      </c>
      <c r="T1768" s="5">
        <v>58483.631200000003</v>
      </c>
      <c r="U1768" s="5">
        <v>0</v>
      </c>
      <c r="V1768" s="5">
        <v>5326.2723999999989</v>
      </c>
      <c r="W1768" s="5">
        <v>63809.903600000005</v>
      </c>
      <c r="X1768" s="6">
        <f>+Excel_519CONDOR[[#This Row],[Ptos.Total]]-Excel_519CONDOR[[#This Row],[Ptos.PO]]</f>
        <v>63500.009521000007</v>
      </c>
      <c r="Y1768" s="6">
        <v>309.89407899999998</v>
      </c>
      <c r="Z1768" s="6">
        <v>451.77297900000008</v>
      </c>
      <c r="AA1768" s="5">
        <f>+Excel_519CONDOR[[#This Row],[Ptos.Total]]-Excel_519CONDOR[[#This Row],[Ptos.Nilo]]</f>
        <v>63358.130621000004</v>
      </c>
      <c r="AB1768"/>
      <c r="AC1768"/>
      <c r="AD1768"/>
      <c r="AE1768"/>
      <c r="AF1768"/>
      <c r="AG1768"/>
      <c r="AH1768"/>
      <c r="AI1768"/>
    </row>
    <row r="1769" spans="1:35" x14ac:dyDescent="0.25">
      <c r="A1769" t="s">
        <v>391</v>
      </c>
      <c r="B1769" t="s">
        <v>18</v>
      </c>
      <c r="C1769" t="s">
        <v>1371</v>
      </c>
      <c r="D1769" t="s">
        <v>1978</v>
      </c>
      <c r="E1769">
        <v>2100831</v>
      </c>
      <c r="F1769" t="s">
        <v>60</v>
      </c>
      <c r="G1769" t="s">
        <v>22</v>
      </c>
      <c r="H1769" t="s">
        <v>23</v>
      </c>
      <c r="I1769" s="1">
        <v>45194</v>
      </c>
      <c r="J1769" s="1">
        <v>45203</v>
      </c>
      <c r="K1769" s="11">
        <f>+Excel_519CONDOR[[#This Row],[Fx.r]]</f>
        <v>45203</v>
      </c>
      <c r="L1769" s="1">
        <v>45266</v>
      </c>
      <c r="M1769" s="1"/>
      <c r="N1769" s="1">
        <v>45591</v>
      </c>
      <c r="O1769" s="1">
        <v>45610</v>
      </c>
      <c r="P1769" s="1" t="s">
        <v>24</v>
      </c>
      <c r="Q1769" t="s">
        <v>24</v>
      </c>
      <c r="R1769" t="s">
        <v>24</v>
      </c>
      <c r="S1769" t="s">
        <v>3693</v>
      </c>
      <c r="T1769" s="5">
        <v>132.41000156849623</v>
      </c>
      <c r="U1769" s="5">
        <v>0</v>
      </c>
      <c r="V1769" s="5">
        <v>19.23430034575685</v>
      </c>
      <c r="W1769" s="5">
        <v>151.64430191425308</v>
      </c>
      <c r="X1769" s="6">
        <f>+Excel_519CONDOR[[#This Row],[Ptos.Total]]-Excel_519CONDOR[[#This Row],[Ptos.PO]]</f>
        <v>-47.863908085746942</v>
      </c>
      <c r="Y1769" s="6">
        <v>199.50821000000002</v>
      </c>
      <c r="Z1769" s="6">
        <v>199.50820999999999</v>
      </c>
      <c r="AA1769" s="5">
        <f>+Excel_519CONDOR[[#This Row],[Ptos.Total]]-Excel_519CONDOR[[#This Row],[Ptos.Nilo]]</f>
        <v>-47.863908085746914</v>
      </c>
      <c r="AB1769"/>
      <c r="AC1769"/>
      <c r="AD1769"/>
      <c r="AE1769"/>
      <c r="AF1769"/>
      <c r="AG1769"/>
      <c r="AH1769"/>
      <c r="AI1769"/>
    </row>
    <row r="1770" spans="1:35" x14ac:dyDescent="0.25">
      <c r="A1770" t="s">
        <v>391</v>
      </c>
      <c r="B1770" t="s">
        <v>436</v>
      </c>
      <c r="C1770" t="s">
        <v>392</v>
      </c>
      <c r="D1770" t="s">
        <v>1979</v>
      </c>
      <c r="E1770">
        <v>8545744</v>
      </c>
      <c r="F1770" t="s">
        <v>369</v>
      </c>
      <c r="G1770" t="s">
        <v>29</v>
      </c>
      <c r="H1770" t="s">
        <v>30</v>
      </c>
      <c r="I1770" s="1"/>
      <c r="J1770" s="1">
        <v>45195</v>
      </c>
      <c r="K1770" s="11">
        <f>+Excel_519CONDOR[[#This Row],[Fx.r]]</f>
        <v>45195</v>
      </c>
      <c r="L1770" s="1">
        <v>45195</v>
      </c>
      <c r="M1770" s="1"/>
      <c r="N1770" s="1">
        <v>45199</v>
      </c>
      <c r="O1770" s="1">
        <v>45216</v>
      </c>
      <c r="P1770" s="1" t="s">
        <v>24</v>
      </c>
      <c r="Q1770" t="s">
        <v>25</v>
      </c>
      <c r="R1770" t="s">
        <v>24</v>
      </c>
      <c r="S1770" t="s">
        <v>3635</v>
      </c>
      <c r="T1770" s="5">
        <v>7.6363000869750977</v>
      </c>
      <c r="U1770" s="5">
        <v>0</v>
      </c>
      <c r="V1770" s="5">
        <v>6</v>
      </c>
      <c r="W1770" s="5">
        <v>13.636300086975098</v>
      </c>
      <c r="X1770" s="6">
        <f>+Excel_519CONDOR[[#This Row],[Ptos.Total]]-Excel_519CONDOR[[#This Row],[Ptos.PO]]</f>
        <v>-2.4265119130249033</v>
      </c>
      <c r="Y1770" s="6">
        <v>16.062812000000001</v>
      </c>
      <c r="Z1770" s="6">
        <v>16.062812000000001</v>
      </c>
      <c r="AA1770" s="5">
        <f>+Excel_519CONDOR[[#This Row],[Ptos.Total]]-Excel_519CONDOR[[#This Row],[Ptos.Nilo]]</f>
        <v>-2.4265119130249033</v>
      </c>
      <c r="AB1770"/>
      <c r="AC1770"/>
      <c r="AD1770"/>
      <c r="AE1770"/>
      <c r="AF1770"/>
      <c r="AG1770"/>
      <c r="AH1770"/>
      <c r="AI1770"/>
    </row>
    <row r="1771" spans="1:35" x14ac:dyDescent="0.25">
      <c r="A1771" t="s">
        <v>391</v>
      </c>
      <c r="B1771" t="s">
        <v>18</v>
      </c>
      <c r="C1771" t="s">
        <v>1371</v>
      </c>
      <c r="D1771" t="s">
        <v>1980</v>
      </c>
      <c r="E1771">
        <v>2064873</v>
      </c>
      <c r="F1771" t="s">
        <v>1981</v>
      </c>
      <c r="G1771" t="s">
        <v>22</v>
      </c>
      <c r="H1771" t="s">
        <v>23</v>
      </c>
      <c r="I1771" s="1">
        <v>45016</v>
      </c>
      <c r="J1771" s="1">
        <v>45182</v>
      </c>
      <c r="K1771" s="11">
        <f>+Excel_519CONDOR[[#This Row],[Fx.r]]</f>
        <v>45182</v>
      </c>
      <c r="L1771" s="1">
        <v>45205</v>
      </c>
      <c r="M1771" s="1"/>
      <c r="N1771" s="1">
        <v>45890</v>
      </c>
      <c r="O1771" s="1">
        <v>45912</v>
      </c>
      <c r="P1771" s="1" t="s">
        <v>24</v>
      </c>
      <c r="Q1771" t="s">
        <v>24</v>
      </c>
      <c r="R1771" t="s">
        <v>24</v>
      </c>
      <c r="S1771" t="s">
        <v>3696</v>
      </c>
      <c r="T1771" s="5">
        <v>1512.8399923890829</v>
      </c>
      <c r="U1771" s="5">
        <v>0</v>
      </c>
      <c r="V1771" s="5">
        <v>117.90030041202226</v>
      </c>
      <c r="W1771" s="5">
        <v>1630.7402928011052</v>
      </c>
      <c r="X1771" s="6">
        <f>+Excel_519CONDOR[[#This Row],[Ptos.Total]]-Excel_519CONDOR[[#This Row],[Ptos.PO]]</f>
        <v>972.18443180110512</v>
      </c>
      <c r="Y1771" s="6">
        <v>658.55586100000005</v>
      </c>
      <c r="Z1771" s="6">
        <v>658.55586100000005</v>
      </c>
      <c r="AA1771" s="5">
        <f>+Excel_519CONDOR[[#This Row],[Ptos.Total]]-Excel_519CONDOR[[#This Row],[Ptos.Nilo]]</f>
        <v>972.18443180110512</v>
      </c>
      <c r="AB1771"/>
      <c r="AC1771"/>
      <c r="AD1771"/>
      <c r="AE1771"/>
      <c r="AF1771"/>
      <c r="AG1771"/>
      <c r="AH1771"/>
      <c r="AI1771"/>
    </row>
    <row r="1772" spans="1:35" x14ac:dyDescent="0.25">
      <c r="A1772" t="s">
        <v>391</v>
      </c>
      <c r="B1772" t="s">
        <v>18</v>
      </c>
      <c r="C1772" t="s">
        <v>1371</v>
      </c>
      <c r="D1772" t="s">
        <v>1982</v>
      </c>
      <c r="E1772">
        <v>2013556</v>
      </c>
      <c r="F1772" t="s">
        <v>49</v>
      </c>
      <c r="G1772" t="s">
        <v>36</v>
      </c>
      <c r="H1772" t="s">
        <v>42</v>
      </c>
      <c r="I1772" s="1">
        <v>44775</v>
      </c>
      <c r="J1772" s="1">
        <v>45191</v>
      </c>
      <c r="K1772" s="11">
        <f>+Excel_519CONDOR[[#This Row],[Fx.r]]</f>
        <v>45191</v>
      </c>
      <c r="L1772" s="1">
        <v>45964</v>
      </c>
      <c r="M1772" s="1">
        <v>45812</v>
      </c>
      <c r="O1772" s="1"/>
      <c r="P1772" s="1" t="s">
        <v>24</v>
      </c>
      <c r="Q1772" t="s">
        <v>24</v>
      </c>
      <c r="R1772" t="s">
        <v>24</v>
      </c>
      <c r="S1772" t="s">
        <v>25</v>
      </c>
      <c r="T1772" s="5">
        <v>451.52000011876225</v>
      </c>
      <c r="U1772" s="5">
        <v>120.66999644041061</v>
      </c>
      <c r="V1772" s="5">
        <v>45.656798608821646</v>
      </c>
      <c r="W1772" s="5">
        <v>617.84679516799451</v>
      </c>
      <c r="X1772" s="6">
        <f>+Excel_519CONDOR[[#This Row],[Ptos.Total]]-Excel_519CONDOR[[#This Row],[Ptos.PO]]</f>
        <v>617.84679516799451</v>
      </c>
      <c r="Y1772" s="6">
        <v>0</v>
      </c>
      <c r="Z1772" s="6">
        <v>0</v>
      </c>
      <c r="AA1772" s="5">
        <f>+Excel_519CONDOR[[#This Row],[Ptos.Total]]-Excel_519CONDOR[[#This Row],[Ptos.Nilo]]</f>
        <v>617.84679516799451</v>
      </c>
      <c r="AB1772"/>
      <c r="AC1772"/>
      <c r="AD1772"/>
      <c r="AE1772"/>
      <c r="AF1772"/>
      <c r="AG1772"/>
      <c r="AH1772"/>
      <c r="AI1772"/>
    </row>
    <row r="1773" spans="1:35" x14ac:dyDescent="0.25">
      <c r="A1773" t="s">
        <v>391</v>
      </c>
      <c r="B1773" t="s">
        <v>18</v>
      </c>
      <c r="C1773" t="s">
        <v>1371</v>
      </c>
      <c r="D1773" t="s">
        <v>1983</v>
      </c>
      <c r="E1773">
        <v>2107154</v>
      </c>
      <c r="F1773" t="s">
        <v>121</v>
      </c>
      <c r="G1773" t="s">
        <v>22</v>
      </c>
      <c r="H1773" t="s">
        <v>23</v>
      </c>
      <c r="I1773" s="1">
        <v>45164</v>
      </c>
      <c r="J1773" s="1">
        <v>45189</v>
      </c>
      <c r="K1773" s="11">
        <f>+Excel_519CONDOR[[#This Row],[Fx.r]]</f>
        <v>45189</v>
      </c>
      <c r="L1773" s="1">
        <v>45195</v>
      </c>
      <c r="M1773" s="1"/>
      <c r="N1773" s="1">
        <v>45260</v>
      </c>
      <c r="O1773" s="1">
        <v>45279</v>
      </c>
      <c r="P1773" s="1" t="s">
        <v>24</v>
      </c>
      <c r="Q1773" t="s">
        <v>24</v>
      </c>
      <c r="R1773" t="s">
        <v>24</v>
      </c>
      <c r="S1773" t="s">
        <v>3687</v>
      </c>
      <c r="T1773" s="5">
        <v>22.360000468790531</v>
      </c>
      <c r="U1773" s="5">
        <v>0</v>
      </c>
      <c r="V1773" s="5">
        <v>11.404800093513728</v>
      </c>
      <c r="W1773" s="5">
        <v>33.764800562304259</v>
      </c>
      <c r="X1773" s="6">
        <f>+Excel_519CONDOR[[#This Row],[Ptos.Total]]-Excel_519CONDOR[[#This Row],[Ptos.PO]]</f>
        <v>10.56111656230426</v>
      </c>
      <c r="Y1773" s="6">
        <v>23.203683999999999</v>
      </c>
      <c r="Z1773" s="6">
        <v>23.203683999999996</v>
      </c>
      <c r="AA1773" s="5">
        <f>+Excel_519CONDOR[[#This Row],[Ptos.Total]]-Excel_519CONDOR[[#This Row],[Ptos.Nilo]]</f>
        <v>10.561116562304264</v>
      </c>
      <c r="AB1773"/>
      <c r="AC1773"/>
      <c r="AD1773"/>
      <c r="AE1773"/>
      <c r="AF1773"/>
      <c r="AG1773"/>
      <c r="AH1773"/>
      <c r="AI1773"/>
    </row>
    <row r="1774" spans="1:35" x14ac:dyDescent="0.25">
      <c r="A1774" t="s">
        <v>391</v>
      </c>
      <c r="B1774" t="s">
        <v>18</v>
      </c>
      <c r="C1774" t="s">
        <v>1371</v>
      </c>
      <c r="D1774" t="s">
        <v>1984</v>
      </c>
      <c r="E1774">
        <v>2014973</v>
      </c>
      <c r="F1774" t="s">
        <v>267</v>
      </c>
      <c r="G1774" t="s">
        <v>36</v>
      </c>
      <c r="H1774" t="s">
        <v>42</v>
      </c>
      <c r="I1774" s="1">
        <v>44774</v>
      </c>
      <c r="J1774" s="1">
        <v>45195</v>
      </c>
      <c r="K1774" s="11">
        <f>+Excel_519CONDOR[[#This Row],[Fx.r]]</f>
        <v>45195</v>
      </c>
      <c r="L1774" s="1">
        <v>45964</v>
      </c>
      <c r="M1774" s="1">
        <v>45926</v>
      </c>
      <c r="O1774" s="1"/>
      <c r="P1774" s="1" t="s">
        <v>24</v>
      </c>
      <c r="Q1774" t="s">
        <v>24</v>
      </c>
      <c r="R1774" t="s">
        <v>24</v>
      </c>
      <c r="S1774" t="s">
        <v>25</v>
      </c>
      <c r="T1774" s="5">
        <v>656.86800073754785</v>
      </c>
      <c r="U1774" s="5">
        <v>97.449997127056122</v>
      </c>
      <c r="V1774" s="5">
        <v>59.758999831698816</v>
      </c>
      <c r="W1774" s="5">
        <v>814.07699769630278</v>
      </c>
      <c r="X1774" s="6">
        <f>+Excel_519CONDOR[[#This Row],[Ptos.Total]]-Excel_519CONDOR[[#This Row],[Ptos.PO]]</f>
        <v>805.59299769630275</v>
      </c>
      <c r="Y1774" s="6">
        <v>8.484</v>
      </c>
      <c r="Z1774" s="6">
        <v>8.484</v>
      </c>
      <c r="AA1774" s="5">
        <f>+Excel_519CONDOR[[#This Row],[Ptos.Total]]-Excel_519CONDOR[[#This Row],[Ptos.Nilo]]</f>
        <v>805.59299769630275</v>
      </c>
      <c r="AB1774"/>
      <c r="AC1774"/>
      <c r="AD1774"/>
      <c r="AE1774"/>
      <c r="AF1774"/>
      <c r="AG1774"/>
      <c r="AH1774"/>
      <c r="AI1774"/>
    </row>
    <row r="1775" spans="1:35" x14ac:dyDescent="0.25">
      <c r="A1775" t="s">
        <v>391</v>
      </c>
      <c r="B1775" t="s">
        <v>18</v>
      </c>
      <c r="C1775" t="s">
        <v>1371</v>
      </c>
      <c r="D1775" t="s">
        <v>1985</v>
      </c>
      <c r="E1775">
        <v>2120127</v>
      </c>
      <c r="F1775" t="s">
        <v>32</v>
      </c>
      <c r="G1775" t="s">
        <v>29</v>
      </c>
      <c r="H1775" t="s">
        <v>30</v>
      </c>
      <c r="I1775" s="1">
        <v>45195</v>
      </c>
      <c r="J1775" s="1">
        <v>45222</v>
      </c>
      <c r="K1775" s="11">
        <f>+Excel_519CONDOR[[#This Row],[Fx.r]]</f>
        <v>45222</v>
      </c>
      <c r="L1775" s="1">
        <v>45229</v>
      </c>
      <c r="M1775" s="1"/>
      <c r="N1775" s="1">
        <v>45602</v>
      </c>
      <c r="O1775" s="1">
        <v>45607</v>
      </c>
      <c r="P1775" s="1" t="s">
        <v>24</v>
      </c>
      <c r="Q1775" t="s">
        <v>24</v>
      </c>
      <c r="R1775" t="s">
        <v>24</v>
      </c>
      <c r="S1775" t="s">
        <v>3688</v>
      </c>
      <c r="T1775" s="5">
        <v>106.97999945282936</v>
      </c>
      <c r="U1775" s="5">
        <v>0</v>
      </c>
      <c r="V1775" s="5">
        <v>17.207800070618092</v>
      </c>
      <c r="W1775" s="5">
        <v>124.18779952344745</v>
      </c>
      <c r="X1775" s="6">
        <f>+Excel_519CONDOR[[#This Row],[Ptos.Total]]-Excel_519CONDOR[[#This Row],[Ptos.PO]]</f>
        <v>40.742438523447447</v>
      </c>
      <c r="Y1775" s="6">
        <v>83.445361000000005</v>
      </c>
      <c r="Z1775" s="6">
        <v>83.445360999999991</v>
      </c>
      <c r="AA1775" s="5">
        <f>+Excel_519CONDOR[[#This Row],[Ptos.Total]]-Excel_519CONDOR[[#This Row],[Ptos.Nilo]]</f>
        <v>40.742438523447461</v>
      </c>
      <c r="AB1775"/>
      <c r="AC1775"/>
      <c r="AD1775"/>
      <c r="AE1775"/>
      <c r="AF1775"/>
      <c r="AG1775"/>
      <c r="AH1775"/>
      <c r="AI1775"/>
    </row>
    <row r="1776" spans="1:35" x14ac:dyDescent="0.25">
      <c r="A1776" t="s">
        <v>391</v>
      </c>
      <c r="B1776" t="s">
        <v>18</v>
      </c>
      <c r="C1776" t="s">
        <v>1371</v>
      </c>
      <c r="D1776" t="s">
        <v>1986</v>
      </c>
      <c r="E1776">
        <v>2063232</v>
      </c>
      <c r="F1776" t="s">
        <v>1439</v>
      </c>
      <c r="G1776" t="s">
        <v>36</v>
      </c>
      <c r="H1776" t="s">
        <v>37</v>
      </c>
      <c r="I1776" s="1">
        <v>44943</v>
      </c>
      <c r="J1776" s="1">
        <v>45121</v>
      </c>
      <c r="K1776" s="11">
        <f>+Excel_519CONDOR[[#This Row],[Fx.r]]</f>
        <v>45121</v>
      </c>
      <c r="L1776" s="1">
        <v>45939</v>
      </c>
      <c r="M1776" s="1">
        <v>45974</v>
      </c>
      <c r="O1776" s="1"/>
      <c r="P1776" s="1" t="s">
        <v>24</v>
      </c>
      <c r="Q1776" t="s">
        <v>24</v>
      </c>
      <c r="R1776" t="s">
        <v>24</v>
      </c>
      <c r="S1776" t="s">
        <v>3700</v>
      </c>
      <c r="T1776" s="5">
        <v>701.39999341219664</v>
      </c>
      <c r="U1776" s="5">
        <v>0</v>
      </c>
      <c r="V1776" s="5">
        <v>62.982498905155808</v>
      </c>
      <c r="W1776" s="5">
        <v>764.38249231735244</v>
      </c>
      <c r="X1776" s="6">
        <f>+Excel_519CONDOR[[#This Row],[Ptos.Total]]-Excel_519CONDOR[[#This Row],[Ptos.PO]]</f>
        <v>583.7897053173524</v>
      </c>
      <c r="Y1776" s="6">
        <v>180.59278700000002</v>
      </c>
      <c r="Z1776" s="6">
        <v>180.59278700000002</v>
      </c>
      <c r="AA1776" s="5">
        <f>+Excel_519CONDOR[[#This Row],[Ptos.Total]]-Excel_519CONDOR[[#This Row],[Ptos.Nilo]]</f>
        <v>583.7897053173524</v>
      </c>
      <c r="AB1776"/>
      <c r="AC1776"/>
      <c r="AD1776"/>
      <c r="AE1776"/>
      <c r="AF1776"/>
      <c r="AG1776"/>
      <c r="AH1776"/>
      <c r="AI1776"/>
    </row>
    <row r="1777" spans="1:35" x14ac:dyDescent="0.25">
      <c r="A1777" t="s">
        <v>391</v>
      </c>
      <c r="B1777" t="s">
        <v>79</v>
      </c>
      <c r="C1777" t="s">
        <v>392</v>
      </c>
      <c r="D1777" t="s">
        <v>1987</v>
      </c>
      <c r="E1777">
        <v>2117717</v>
      </c>
      <c r="F1777" t="s">
        <v>121</v>
      </c>
      <c r="G1777" t="s">
        <v>22</v>
      </c>
      <c r="H1777" t="s">
        <v>23</v>
      </c>
      <c r="I1777" s="1">
        <v>45195</v>
      </c>
      <c r="J1777" s="1">
        <v>45209</v>
      </c>
      <c r="K1777" s="11">
        <f>+Excel_519CONDOR[[#This Row],[Fx.r]]</f>
        <v>45209</v>
      </c>
      <c r="L1777" s="1">
        <v>45280</v>
      </c>
      <c r="M1777" s="1"/>
      <c r="N1777" s="1">
        <v>45376</v>
      </c>
      <c r="O1777" s="1">
        <v>45391</v>
      </c>
      <c r="P1777" s="1" t="s">
        <v>24</v>
      </c>
      <c r="Q1777" t="s">
        <v>24</v>
      </c>
      <c r="R1777" t="s">
        <v>25</v>
      </c>
      <c r="S1777" t="s">
        <v>3641</v>
      </c>
      <c r="T1777" s="5">
        <v>145.52000040560961</v>
      </c>
      <c r="U1777" s="5">
        <v>0</v>
      </c>
      <c r="V1777" s="5">
        <v>20.158300111480798</v>
      </c>
      <c r="W1777" s="5">
        <v>165.67830051709041</v>
      </c>
      <c r="X1777" s="6">
        <f>+Excel_519CONDOR[[#This Row],[Ptos.Total]]-Excel_519CONDOR[[#This Row],[Ptos.PO]]</f>
        <v>-128.20628148290962</v>
      </c>
      <c r="Y1777" s="6">
        <v>293.88458200000002</v>
      </c>
      <c r="Z1777" s="6">
        <v>293.88458200000002</v>
      </c>
      <c r="AA1777" s="5">
        <f>+Excel_519CONDOR[[#This Row],[Ptos.Total]]-Excel_519CONDOR[[#This Row],[Ptos.Nilo]]</f>
        <v>-128.20628148290962</v>
      </c>
      <c r="AB1777"/>
      <c r="AC1777"/>
      <c r="AD1777"/>
      <c r="AE1777"/>
      <c r="AF1777"/>
      <c r="AG1777"/>
      <c r="AH1777"/>
      <c r="AI1777"/>
    </row>
    <row r="1778" spans="1:35" x14ac:dyDescent="0.25">
      <c r="A1778" t="s">
        <v>391</v>
      </c>
      <c r="B1778" t="s">
        <v>436</v>
      </c>
      <c r="C1778" t="s">
        <v>392</v>
      </c>
      <c r="D1778" t="s">
        <v>1988</v>
      </c>
      <c r="E1778">
        <v>8546802</v>
      </c>
      <c r="F1778" t="s">
        <v>1319</v>
      </c>
      <c r="G1778" t="s">
        <v>29</v>
      </c>
      <c r="H1778" t="s">
        <v>30</v>
      </c>
      <c r="I1778" s="1"/>
      <c r="J1778" s="1">
        <v>45197</v>
      </c>
      <c r="K1778" s="11">
        <f>+Excel_519CONDOR[[#This Row],[Fx.r]]</f>
        <v>45197</v>
      </c>
      <c r="L1778" s="1">
        <v>45197</v>
      </c>
      <c r="M1778" s="1"/>
      <c r="N1778" s="1">
        <v>45205</v>
      </c>
      <c r="O1778" s="1">
        <v>45217</v>
      </c>
      <c r="P1778" s="1" t="s">
        <v>24</v>
      </c>
      <c r="Q1778" t="s">
        <v>25</v>
      </c>
      <c r="R1778" t="s">
        <v>24</v>
      </c>
      <c r="S1778" t="s">
        <v>3641</v>
      </c>
      <c r="T1778" s="5">
        <v>27.123200297355652</v>
      </c>
      <c r="U1778" s="5">
        <v>0</v>
      </c>
      <c r="V1778" s="5">
        <v>0</v>
      </c>
      <c r="W1778" s="5">
        <v>27.123200297355652</v>
      </c>
      <c r="X1778" s="6">
        <f>+Excel_519CONDOR[[#This Row],[Ptos.Total]]-Excel_519CONDOR[[#This Row],[Ptos.PO]]</f>
        <v>-8.3809997026443526</v>
      </c>
      <c r="Y1778" s="6">
        <v>35.504200000000004</v>
      </c>
      <c r="Z1778" s="6">
        <v>35.504199999999997</v>
      </c>
      <c r="AA1778" s="5">
        <f>+Excel_519CONDOR[[#This Row],[Ptos.Total]]-Excel_519CONDOR[[#This Row],[Ptos.Nilo]]</f>
        <v>-8.3809997026443455</v>
      </c>
      <c r="AB1778"/>
      <c r="AC1778"/>
      <c r="AD1778"/>
      <c r="AE1778"/>
      <c r="AF1778"/>
      <c r="AG1778"/>
      <c r="AH1778"/>
      <c r="AI1778"/>
    </row>
    <row r="1779" spans="1:35" x14ac:dyDescent="0.25">
      <c r="A1779" t="s">
        <v>391</v>
      </c>
      <c r="B1779" t="s">
        <v>18</v>
      </c>
      <c r="C1779" t="s">
        <v>1371</v>
      </c>
      <c r="D1779" t="s">
        <v>1989</v>
      </c>
      <c r="E1779">
        <v>2005267</v>
      </c>
      <c r="F1779" t="s">
        <v>1990</v>
      </c>
      <c r="G1779" t="s">
        <v>36</v>
      </c>
      <c r="H1779" t="s">
        <v>42</v>
      </c>
      <c r="I1779" s="1"/>
      <c r="J1779" s="1">
        <v>44804</v>
      </c>
      <c r="K1779" s="11">
        <f>+Excel_519CONDOR[[#This Row],[Fx.r]]</f>
        <v>44804</v>
      </c>
      <c r="L1779" s="1">
        <v>45964</v>
      </c>
      <c r="M1779" s="1">
        <v>45926</v>
      </c>
      <c r="O1779" s="1"/>
      <c r="P1779" s="1" t="s">
        <v>24</v>
      </c>
      <c r="Q1779" t="s">
        <v>24</v>
      </c>
      <c r="R1779" t="s">
        <v>24</v>
      </c>
      <c r="S1779" t="s">
        <v>3697</v>
      </c>
      <c r="T1779" s="5">
        <v>923.84799529922009</v>
      </c>
      <c r="U1779" s="5">
        <v>0</v>
      </c>
      <c r="V1779" s="5">
        <v>0</v>
      </c>
      <c r="W1779" s="5">
        <v>923.84799529922009</v>
      </c>
      <c r="X1779" s="6">
        <f>+Excel_519CONDOR[[#This Row],[Ptos.Total]]-Excel_519CONDOR[[#This Row],[Ptos.PO]]</f>
        <v>522.63559529922009</v>
      </c>
      <c r="Y1779" s="6">
        <v>401.21239999999995</v>
      </c>
      <c r="Z1779" s="6">
        <v>401.21240000000006</v>
      </c>
      <c r="AA1779" s="5">
        <f>+Excel_519CONDOR[[#This Row],[Ptos.Total]]-Excel_519CONDOR[[#This Row],[Ptos.Nilo]]</f>
        <v>522.63559529922009</v>
      </c>
      <c r="AB1779"/>
      <c r="AC1779"/>
      <c r="AD1779"/>
      <c r="AE1779"/>
      <c r="AF1779"/>
      <c r="AG1779"/>
      <c r="AH1779"/>
      <c r="AI1779"/>
    </row>
    <row r="1780" spans="1:35" x14ac:dyDescent="0.25">
      <c r="A1780" t="s">
        <v>391</v>
      </c>
      <c r="B1780" t="s">
        <v>18</v>
      </c>
      <c r="C1780" t="s">
        <v>1371</v>
      </c>
      <c r="D1780" t="s">
        <v>1991</v>
      </c>
      <c r="E1780">
        <v>2044637</v>
      </c>
      <c r="F1780" t="s">
        <v>60</v>
      </c>
      <c r="G1780" t="s">
        <v>22</v>
      </c>
      <c r="H1780" t="s">
        <v>23</v>
      </c>
      <c r="I1780" s="1">
        <v>44958</v>
      </c>
      <c r="J1780" s="1">
        <v>45132</v>
      </c>
      <c r="K1780" s="11">
        <f>+Excel_519CONDOR[[#This Row],[Fx.r]]</f>
        <v>45132</v>
      </c>
      <c r="L1780" s="1">
        <v>45202</v>
      </c>
      <c r="M1780" s="1"/>
      <c r="N1780" s="1">
        <v>45670</v>
      </c>
      <c r="O1780" s="1">
        <v>45677</v>
      </c>
      <c r="P1780" s="1" t="s">
        <v>24</v>
      </c>
      <c r="Q1780" t="s">
        <v>24</v>
      </c>
      <c r="R1780" t="s">
        <v>24</v>
      </c>
      <c r="S1780" t="s">
        <v>3696</v>
      </c>
      <c r="T1780" s="5">
        <v>350.74400083473324</v>
      </c>
      <c r="U1780" s="5">
        <v>3.3199999034404755</v>
      </c>
      <c r="V1780" s="5">
        <v>34.058898860836791</v>
      </c>
      <c r="W1780" s="5">
        <v>388.12289959901051</v>
      </c>
      <c r="X1780" s="6">
        <f>+Excel_519CONDOR[[#This Row],[Ptos.Total]]-Excel_519CONDOR[[#This Row],[Ptos.PO]]</f>
        <v>-342.24994440098959</v>
      </c>
      <c r="Y1780" s="6">
        <v>730.3728440000001</v>
      </c>
      <c r="Z1780" s="6">
        <v>730.37284399999999</v>
      </c>
      <c r="AA1780" s="5">
        <f>+Excel_519CONDOR[[#This Row],[Ptos.Total]]-Excel_519CONDOR[[#This Row],[Ptos.Nilo]]</f>
        <v>-342.24994440098948</v>
      </c>
      <c r="AB1780"/>
      <c r="AC1780"/>
      <c r="AD1780"/>
      <c r="AE1780"/>
      <c r="AF1780"/>
      <c r="AG1780"/>
      <c r="AH1780"/>
      <c r="AI1780"/>
    </row>
    <row r="1781" spans="1:35" x14ac:dyDescent="0.25">
      <c r="A1781" t="s">
        <v>391</v>
      </c>
      <c r="B1781" t="s">
        <v>18</v>
      </c>
      <c r="C1781" t="s">
        <v>1371</v>
      </c>
      <c r="D1781" t="s">
        <v>1992</v>
      </c>
      <c r="E1781">
        <v>2045183</v>
      </c>
      <c r="F1781" t="s">
        <v>1766</v>
      </c>
      <c r="G1781" t="s">
        <v>55</v>
      </c>
      <c r="H1781" t="s">
        <v>1903</v>
      </c>
      <c r="I1781" s="1">
        <v>44873</v>
      </c>
      <c r="J1781" s="1">
        <v>45399</v>
      </c>
      <c r="K1781" s="11">
        <f>+Excel_519CONDOR[[#This Row],[Fx.r]]</f>
        <v>45399</v>
      </c>
      <c r="L1781" s="1">
        <v>45202</v>
      </c>
      <c r="M1781" s="1"/>
      <c r="N1781" s="1">
        <v>45926</v>
      </c>
      <c r="O1781" s="1"/>
      <c r="P1781" s="1" t="s">
        <v>24</v>
      </c>
      <c r="Q1781" t="s">
        <v>24</v>
      </c>
      <c r="R1781" t="s">
        <v>24</v>
      </c>
      <c r="S1781" t="s">
        <v>3694</v>
      </c>
      <c r="T1781" s="5">
        <v>206.62999983131886</v>
      </c>
      <c r="U1781" s="5">
        <v>0</v>
      </c>
      <c r="V1781" s="5">
        <v>28.316399979075783</v>
      </c>
      <c r="W1781" s="5">
        <v>234.94639981039464</v>
      </c>
      <c r="X1781" s="6">
        <f>+Excel_519CONDOR[[#This Row],[Ptos.Total]]-Excel_519CONDOR[[#This Row],[Ptos.PO]]</f>
        <v>32.597649810394586</v>
      </c>
      <c r="Y1781" s="6">
        <v>202.34875000000005</v>
      </c>
      <c r="Z1781" s="6">
        <v>202.34875</v>
      </c>
      <c r="AA1781" s="5">
        <f>+Excel_519CONDOR[[#This Row],[Ptos.Total]]-Excel_519CONDOR[[#This Row],[Ptos.Nilo]]</f>
        <v>32.597649810394643</v>
      </c>
      <c r="AB1781"/>
      <c r="AC1781"/>
      <c r="AD1781"/>
      <c r="AE1781"/>
      <c r="AF1781"/>
      <c r="AG1781"/>
      <c r="AH1781"/>
      <c r="AI1781"/>
    </row>
    <row r="1782" spans="1:35" x14ac:dyDescent="0.25">
      <c r="A1782" t="s">
        <v>391</v>
      </c>
      <c r="B1782" t="s">
        <v>79</v>
      </c>
      <c r="C1782" t="s">
        <v>1235</v>
      </c>
      <c r="D1782" t="s">
        <v>1993</v>
      </c>
      <c r="E1782">
        <v>2108519</v>
      </c>
      <c r="F1782" t="s">
        <v>142</v>
      </c>
      <c r="G1782" t="s">
        <v>29</v>
      </c>
      <c r="H1782" t="s">
        <v>30</v>
      </c>
      <c r="I1782" s="1">
        <v>45196</v>
      </c>
      <c r="J1782" s="1">
        <v>45217</v>
      </c>
      <c r="K1782" s="11">
        <f>+Excel_519CONDOR[[#This Row],[Fx.r]]</f>
        <v>45217</v>
      </c>
      <c r="L1782" s="1">
        <v>45222</v>
      </c>
      <c r="M1782" s="1"/>
      <c r="N1782" s="1">
        <v>45243</v>
      </c>
      <c r="O1782" s="1">
        <v>45272</v>
      </c>
      <c r="P1782" s="1" t="s">
        <v>24</v>
      </c>
      <c r="Q1782" t="s">
        <v>25</v>
      </c>
      <c r="R1782" t="s">
        <v>24</v>
      </c>
      <c r="S1782" t="s">
        <v>3679</v>
      </c>
      <c r="T1782" s="5">
        <v>105.33000014349818</v>
      </c>
      <c r="U1782" s="5">
        <v>0</v>
      </c>
      <c r="V1782" s="5">
        <v>17.223200155723092</v>
      </c>
      <c r="W1782" s="5">
        <v>122.55320029922127</v>
      </c>
      <c r="X1782" s="6">
        <f>+Excel_519CONDOR[[#This Row],[Ptos.Total]]-Excel_519CONDOR[[#This Row],[Ptos.PO]]</f>
        <v>-27.064128700778738</v>
      </c>
      <c r="Y1782" s="6">
        <v>149.61732900000001</v>
      </c>
      <c r="Z1782" s="6">
        <v>149.61732900000004</v>
      </c>
      <c r="AA1782" s="5">
        <f>+Excel_519CONDOR[[#This Row],[Ptos.Total]]-Excel_519CONDOR[[#This Row],[Ptos.Nilo]]</f>
        <v>-27.064128700778767</v>
      </c>
      <c r="AB1782"/>
      <c r="AC1782"/>
      <c r="AD1782"/>
      <c r="AE1782"/>
      <c r="AF1782"/>
      <c r="AG1782"/>
      <c r="AH1782"/>
      <c r="AI1782"/>
    </row>
    <row r="1783" spans="1:35" x14ac:dyDescent="0.25">
      <c r="A1783" t="s">
        <v>391</v>
      </c>
      <c r="B1783" t="s">
        <v>79</v>
      </c>
      <c r="C1783" t="s">
        <v>392</v>
      </c>
      <c r="D1783" t="s">
        <v>1994</v>
      </c>
      <c r="E1783">
        <v>8546179</v>
      </c>
      <c r="F1783" t="s">
        <v>1995</v>
      </c>
      <c r="G1783" t="s">
        <v>29</v>
      </c>
      <c r="H1783" t="s">
        <v>30</v>
      </c>
      <c r="I1783" s="1">
        <v>45198</v>
      </c>
      <c r="J1783" s="1">
        <v>45419</v>
      </c>
      <c r="K1783" s="11">
        <f>+Excel_519CONDOR[[#This Row],[Fx.r]]</f>
        <v>45419</v>
      </c>
      <c r="L1783" s="1">
        <v>45370</v>
      </c>
      <c r="M1783" s="1"/>
      <c r="N1783" s="1">
        <v>45567</v>
      </c>
      <c r="O1783" s="1">
        <v>45590</v>
      </c>
      <c r="P1783" s="1" t="s">
        <v>24</v>
      </c>
      <c r="Q1783" t="s">
        <v>24</v>
      </c>
      <c r="R1783" t="s">
        <v>25</v>
      </c>
      <c r="S1783" t="s">
        <v>3641</v>
      </c>
      <c r="T1783" s="5">
        <v>603.77640151977539</v>
      </c>
      <c r="U1783" s="5">
        <v>0</v>
      </c>
      <c r="V1783" s="5">
        <v>55.769458968824665</v>
      </c>
      <c r="W1783" s="5">
        <v>659.54586048860006</v>
      </c>
      <c r="X1783" s="6">
        <f>+Excel_519CONDOR[[#This Row],[Ptos.Total]]-Excel_519CONDOR[[#This Row],[Ptos.PO]]</f>
        <v>605.86630448860001</v>
      </c>
      <c r="Y1783" s="6">
        <v>53.679555999999998</v>
      </c>
      <c r="Z1783" s="6">
        <v>53.679556000000005</v>
      </c>
      <c r="AA1783" s="5">
        <f>+Excel_519CONDOR[[#This Row],[Ptos.Total]]-Excel_519CONDOR[[#This Row],[Ptos.Nilo]]</f>
        <v>605.86630448860001</v>
      </c>
      <c r="AB1783"/>
      <c r="AC1783"/>
      <c r="AD1783"/>
      <c r="AE1783"/>
      <c r="AF1783"/>
      <c r="AG1783"/>
      <c r="AH1783"/>
      <c r="AI1783"/>
    </row>
    <row r="1784" spans="1:35" x14ac:dyDescent="0.25">
      <c r="A1784" t="s">
        <v>391</v>
      </c>
      <c r="B1784" t="s">
        <v>436</v>
      </c>
      <c r="C1784" t="s">
        <v>392</v>
      </c>
      <c r="D1784" t="s">
        <v>1996</v>
      </c>
      <c r="E1784">
        <v>8550647</v>
      </c>
      <c r="F1784" t="s">
        <v>1997</v>
      </c>
      <c r="G1784" t="s">
        <v>70</v>
      </c>
      <c r="H1784" t="s">
        <v>71</v>
      </c>
      <c r="I1784" s="1">
        <v>45513</v>
      </c>
      <c r="J1784" s="1">
        <v>45575</v>
      </c>
      <c r="K1784" s="11">
        <f>+Excel_519CONDOR[[#This Row],[Fx.r]]</f>
        <v>45575</v>
      </c>
      <c r="L1784" s="1">
        <v>45558</v>
      </c>
      <c r="M1784" s="1"/>
      <c r="N1784" s="1">
        <v>45586</v>
      </c>
      <c r="O1784" s="1">
        <v>45629</v>
      </c>
      <c r="P1784" s="1" t="s">
        <v>24</v>
      </c>
      <c r="Q1784" t="s">
        <v>24</v>
      </c>
      <c r="R1784" t="s">
        <v>24</v>
      </c>
      <c r="S1784" t="s">
        <v>25</v>
      </c>
      <c r="T1784" s="5">
        <v>10.277870222314</v>
      </c>
      <c r="U1784" s="5">
        <v>0</v>
      </c>
      <c r="V1784" s="5">
        <v>0</v>
      </c>
      <c r="W1784" s="5">
        <v>10.277870222314</v>
      </c>
      <c r="X1784" s="6">
        <f>+Excel_519CONDOR[[#This Row],[Ptos.Total]]-Excel_519CONDOR[[#This Row],[Ptos.PO]]</f>
        <v>5.4658702223140008</v>
      </c>
      <c r="Y1784" s="6">
        <v>4.8119999999999994</v>
      </c>
      <c r="Z1784" s="6">
        <v>4.8119999999999994</v>
      </c>
      <c r="AA1784" s="5">
        <f>+Excel_519CONDOR[[#This Row],[Ptos.Total]]-Excel_519CONDOR[[#This Row],[Ptos.Nilo]]</f>
        <v>5.4658702223140008</v>
      </c>
      <c r="AB1784"/>
      <c r="AC1784"/>
      <c r="AD1784"/>
      <c r="AE1784"/>
      <c r="AF1784"/>
      <c r="AG1784"/>
      <c r="AH1784"/>
      <c r="AI1784"/>
    </row>
    <row r="1785" spans="1:35" x14ac:dyDescent="0.25">
      <c r="A1785" t="s">
        <v>391</v>
      </c>
      <c r="B1785" t="s">
        <v>79</v>
      </c>
      <c r="C1785" t="s">
        <v>1235</v>
      </c>
      <c r="D1785" t="s">
        <v>1998</v>
      </c>
      <c r="E1785">
        <v>2110734</v>
      </c>
      <c r="F1785" t="s">
        <v>722</v>
      </c>
      <c r="G1785" t="s">
        <v>70</v>
      </c>
      <c r="H1785" t="s">
        <v>70</v>
      </c>
      <c r="I1785" s="1">
        <v>45138</v>
      </c>
      <c r="J1785" s="1"/>
      <c r="K1785" s="11">
        <f>+Excel_519CONDOR[[#This Row],[Fx.r]]</f>
        <v>0</v>
      </c>
      <c r="M1785" s="1"/>
      <c r="O1785" s="1"/>
      <c r="P1785" s="1" t="s">
        <v>24</v>
      </c>
      <c r="Q1785" t="s">
        <v>25</v>
      </c>
      <c r="R1785" t="s">
        <v>24</v>
      </c>
      <c r="S1785" t="s">
        <v>25</v>
      </c>
      <c r="T1785" s="5">
        <v>0</v>
      </c>
      <c r="U1785" s="5">
        <v>0</v>
      </c>
      <c r="V1785" s="5">
        <v>0</v>
      </c>
      <c r="W1785" s="5">
        <v>0</v>
      </c>
      <c r="X1785" s="6">
        <f>+Excel_519CONDOR[[#This Row],[Ptos.Total]]-Excel_519CONDOR[[#This Row],[Ptos.PO]]</f>
        <v>0</v>
      </c>
      <c r="Y1785" s="6">
        <v>0</v>
      </c>
      <c r="Z1785" s="6">
        <v>0</v>
      </c>
      <c r="AA1785" s="5">
        <f>+Excel_519CONDOR[[#This Row],[Ptos.Total]]-Excel_519CONDOR[[#This Row],[Ptos.Nilo]]</f>
        <v>0</v>
      </c>
      <c r="AB1785"/>
      <c r="AC1785"/>
      <c r="AD1785"/>
      <c r="AE1785"/>
      <c r="AF1785"/>
      <c r="AG1785"/>
      <c r="AH1785"/>
      <c r="AI1785"/>
    </row>
    <row r="1786" spans="1:35" x14ac:dyDescent="0.25">
      <c r="A1786" t="s">
        <v>391</v>
      </c>
      <c r="B1786" t="s">
        <v>18</v>
      </c>
      <c r="C1786" t="s">
        <v>1371</v>
      </c>
      <c r="D1786" t="s">
        <v>1999</v>
      </c>
      <c r="E1786">
        <v>2040384</v>
      </c>
      <c r="F1786" t="s">
        <v>269</v>
      </c>
      <c r="G1786" t="s">
        <v>36</v>
      </c>
      <c r="H1786" t="s">
        <v>344</v>
      </c>
      <c r="I1786" s="1">
        <v>44902</v>
      </c>
      <c r="J1786" s="1">
        <v>45104</v>
      </c>
      <c r="K1786" s="11">
        <f>+Excel_519CONDOR[[#This Row],[Fx.r]]</f>
        <v>45104</v>
      </c>
      <c r="L1786" s="1">
        <v>45964</v>
      </c>
      <c r="M1786" s="1">
        <v>45532</v>
      </c>
      <c r="O1786" s="1"/>
      <c r="P1786" s="1" t="s">
        <v>24</v>
      </c>
      <c r="Q1786" t="s">
        <v>24</v>
      </c>
      <c r="R1786" t="s">
        <v>24</v>
      </c>
      <c r="S1786" t="s">
        <v>3700</v>
      </c>
      <c r="T1786" s="5">
        <v>319.52000281959772</v>
      </c>
      <c r="U1786" s="5">
        <v>0.69999998807907104</v>
      </c>
      <c r="V1786" s="5">
        <v>3.1617998560860769</v>
      </c>
      <c r="W1786" s="5">
        <v>323.38180266376287</v>
      </c>
      <c r="X1786" s="6">
        <f>+Excel_519CONDOR[[#This Row],[Ptos.Total]]-Excel_519CONDOR[[#This Row],[Ptos.PO]]</f>
        <v>-198.4657043362372</v>
      </c>
      <c r="Y1786" s="6">
        <v>521.84750700000006</v>
      </c>
      <c r="Z1786" s="6">
        <v>787.26070700000002</v>
      </c>
      <c r="AA1786" s="5">
        <f>+Excel_519CONDOR[[#This Row],[Ptos.Total]]-Excel_519CONDOR[[#This Row],[Ptos.Nilo]]</f>
        <v>-463.87890433623716</v>
      </c>
      <c r="AB1786"/>
      <c r="AC1786"/>
      <c r="AD1786"/>
      <c r="AE1786"/>
      <c r="AF1786"/>
      <c r="AG1786"/>
      <c r="AH1786"/>
      <c r="AI1786"/>
    </row>
    <row r="1787" spans="1:35" x14ac:dyDescent="0.25">
      <c r="A1787" t="s">
        <v>391</v>
      </c>
      <c r="B1787" t="s">
        <v>18</v>
      </c>
      <c r="C1787" t="s">
        <v>1371</v>
      </c>
      <c r="D1787" t="s">
        <v>2000</v>
      </c>
      <c r="E1787">
        <v>2063221</v>
      </c>
      <c r="F1787" t="s">
        <v>137</v>
      </c>
      <c r="G1787" t="s">
        <v>36</v>
      </c>
      <c r="H1787" t="s">
        <v>42</v>
      </c>
      <c r="I1787" s="1">
        <v>44943</v>
      </c>
      <c r="J1787" s="1">
        <v>45114</v>
      </c>
      <c r="K1787" s="11">
        <f>+Excel_519CONDOR[[#This Row],[Fx.r]]</f>
        <v>45114</v>
      </c>
      <c r="L1787" s="1">
        <v>45964</v>
      </c>
      <c r="M1787" s="1">
        <v>45427</v>
      </c>
      <c r="O1787" s="1"/>
      <c r="P1787" s="1" t="s">
        <v>24</v>
      </c>
      <c r="Q1787" t="s">
        <v>24</v>
      </c>
      <c r="R1787" t="s">
        <v>24</v>
      </c>
      <c r="S1787" t="s">
        <v>25</v>
      </c>
      <c r="T1787" s="5">
        <v>348.8700011447072</v>
      </c>
      <c r="U1787" s="5">
        <v>0</v>
      </c>
      <c r="V1787" s="5">
        <v>33.294898938948677</v>
      </c>
      <c r="W1787" s="5">
        <v>382.16490008365588</v>
      </c>
      <c r="X1787" s="6">
        <f>+Excel_519CONDOR[[#This Row],[Ptos.Total]]-Excel_519CONDOR[[#This Row],[Ptos.PO]]</f>
        <v>373.6809000836559</v>
      </c>
      <c r="Y1787" s="6">
        <v>8.484</v>
      </c>
      <c r="Z1787" s="6">
        <v>8.484</v>
      </c>
      <c r="AA1787" s="5">
        <f>+Excel_519CONDOR[[#This Row],[Ptos.Total]]-Excel_519CONDOR[[#This Row],[Ptos.Nilo]]</f>
        <v>373.6809000836559</v>
      </c>
      <c r="AB1787"/>
      <c r="AC1787"/>
      <c r="AD1787"/>
      <c r="AE1787"/>
      <c r="AF1787"/>
      <c r="AG1787"/>
      <c r="AH1787"/>
      <c r="AI1787"/>
    </row>
    <row r="1788" spans="1:35" x14ac:dyDescent="0.25">
      <c r="A1788" t="s">
        <v>391</v>
      </c>
      <c r="B1788" t="s">
        <v>18</v>
      </c>
      <c r="C1788" t="s">
        <v>1371</v>
      </c>
      <c r="D1788" t="s">
        <v>2001</v>
      </c>
      <c r="E1788">
        <v>2063237</v>
      </c>
      <c r="F1788" t="s">
        <v>1439</v>
      </c>
      <c r="G1788" t="s">
        <v>36</v>
      </c>
      <c r="H1788" t="s">
        <v>42</v>
      </c>
      <c r="I1788" s="1">
        <v>44943</v>
      </c>
      <c r="J1788" s="1">
        <v>45120</v>
      </c>
      <c r="K1788" s="11">
        <f>+Excel_519CONDOR[[#This Row],[Fx.r]]</f>
        <v>45120</v>
      </c>
      <c r="L1788" s="1">
        <v>45939</v>
      </c>
      <c r="M1788" s="1">
        <v>45974</v>
      </c>
      <c r="O1788" s="1"/>
      <c r="P1788" s="1" t="s">
        <v>24</v>
      </c>
      <c r="Q1788" t="s">
        <v>24</v>
      </c>
      <c r="R1788" t="s">
        <v>24</v>
      </c>
      <c r="S1788" t="s">
        <v>3700</v>
      </c>
      <c r="T1788" s="5">
        <v>811.94999599456787</v>
      </c>
      <c r="U1788" s="5">
        <v>0</v>
      </c>
      <c r="V1788" s="5">
        <v>69.693398413358636</v>
      </c>
      <c r="W1788" s="5">
        <v>881.64339440792651</v>
      </c>
      <c r="X1788" s="6">
        <f>+Excel_519CONDOR[[#This Row],[Ptos.Total]]-Excel_519CONDOR[[#This Row],[Ptos.PO]]</f>
        <v>614.71839440792655</v>
      </c>
      <c r="Y1788" s="6">
        <v>266.92500000000001</v>
      </c>
      <c r="Z1788" s="6">
        <v>384.21300000000002</v>
      </c>
      <c r="AA1788" s="5">
        <f>+Excel_519CONDOR[[#This Row],[Ptos.Total]]-Excel_519CONDOR[[#This Row],[Ptos.Nilo]]</f>
        <v>497.43039440792649</v>
      </c>
      <c r="AB1788"/>
      <c r="AC1788"/>
      <c r="AD1788"/>
      <c r="AE1788"/>
      <c r="AF1788"/>
      <c r="AG1788"/>
      <c r="AH1788"/>
      <c r="AI1788"/>
    </row>
    <row r="1789" spans="1:35" x14ac:dyDescent="0.25">
      <c r="A1789" t="s">
        <v>391</v>
      </c>
      <c r="B1789" t="s">
        <v>18</v>
      </c>
      <c r="C1789" t="s">
        <v>1371</v>
      </c>
      <c r="D1789" t="s">
        <v>2002</v>
      </c>
      <c r="E1789">
        <v>2063239</v>
      </c>
      <c r="F1789" t="s">
        <v>49</v>
      </c>
      <c r="G1789" t="s">
        <v>36</v>
      </c>
      <c r="H1789" t="s">
        <v>42</v>
      </c>
      <c r="I1789" s="1">
        <v>45016</v>
      </c>
      <c r="J1789" s="1">
        <v>45135</v>
      </c>
      <c r="K1789" s="11">
        <f>+Excel_519CONDOR[[#This Row],[Fx.r]]</f>
        <v>45135</v>
      </c>
      <c r="L1789" s="1">
        <v>45939</v>
      </c>
      <c r="M1789" s="1">
        <v>45974</v>
      </c>
      <c r="O1789" s="1"/>
      <c r="P1789" s="1" t="s">
        <v>24</v>
      </c>
      <c r="Q1789" t="s">
        <v>24</v>
      </c>
      <c r="R1789" t="s">
        <v>24</v>
      </c>
      <c r="S1789" t="s">
        <v>25</v>
      </c>
      <c r="T1789" s="5">
        <v>1041.6599974036217</v>
      </c>
      <c r="U1789" s="5">
        <v>0</v>
      </c>
      <c r="V1789" s="5">
        <v>85.861996684774795</v>
      </c>
      <c r="W1789" s="5">
        <v>1127.5219940883965</v>
      </c>
      <c r="X1789" s="6">
        <f>+Excel_519CONDOR[[#This Row],[Ptos.Total]]-Excel_519CONDOR[[#This Row],[Ptos.PO]]</f>
        <v>904.12441908839651</v>
      </c>
      <c r="Y1789" s="6">
        <v>223.39757500000002</v>
      </c>
      <c r="Z1789" s="6">
        <v>34.542000000000002</v>
      </c>
      <c r="AA1789" s="5">
        <f>+Excel_519CONDOR[[#This Row],[Ptos.Total]]-Excel_519CONDOR[[#This Row],[Ptos.Nilo]]</f>
        <v>1092.9799940883966</v>
      </c>
      <c r="AB1789"/>
      <c r="AC1789"/>
      <c r="AD1789"/>
      <c r="AE1789"/>
      <c r="AF1789"/>
      <c r="AG1789"/>
      <c r="AH1789"/>
      <c r="AI1789"/>
    </row>
    <row r="1790" spans="1:35" x14ac:dyDescent="0.25">
      <c r="A1790" t="s">
        <v>391</v>
      </c>
      <c r="B1790" t="s">
        <v>18</v>
      </c>
      <c r="C1790" t="s">
        <v>1371</v>
      </c>
      <c r="D1790" t="s">
        <v>2003</v>
      </c>
      <c r="E1790">
        <v>2063250</v>
      </c>
      <c r="F1790" t="s">
        <v>142</v>
      </c>
      <c r="G1790" t="s">
        <v>29</v>
      </c>
      <c r="H1790" t="s">
        <v>30</v>
      </c>
      <c r="I1790" s="1">
        <v>45016</v>
      </c>
      <c r="J1790" s="1">
        <v>45106</v>
      </c>
      <c r="K1790" s="11">
        <f>+Excel_519CONDOR[[#This Row],[Fx.r]]</f>
        <v>45106</v>
      </c>
      <c r="L1790" s="1">
        <v>45313</v>
      </c>
      <c r="M1790" s="1"/>
      <c r="N1790" s="1">
        <v>45502</v>
      </c>
      <c r="O1790" s="1">
        <v>45516</v>
      </c>
      <c r="P1790" s="1" t="s">
        <v>24</v>
      </c>
      <c r="Q1790" t="s">
        <v>24</v>
      </c>
      <c r="R1790" t="s">
        <v>24</v>
      </c>
      <c r="S1790" t="s">
        <v>3694</v>
      </c>
      <c r="T1790" s="5">
        <v>109.9800007045269</v>
      </c>
      <c r="U1790" s="5">
        <v>0</v>
      </c>
      <c r="V1790" s="5">
        <v>17.662800060448049</v>
      </c>
      <c r="W1790" s="5">
        <v>127.64280076497495</v>
      </c>
      <c r="X1790" s="6">
        <f>+Excel_519CONDOR[[#This Row],[Ptos.Total]]-Excel_519CONDOR[[#This Row],[Ptos.PO]]</f>
        <v>-43.706298235025045</v>
      </c>
      <c r="Y1790" s="6">
        <v>171.349099</v>
      </c>
      <c r="Z1790" s="6">
        <v>171.349099</v>
      </c>
      <c r="AA1790" s="5">
        <f>+Excel_519CONDOR[[#This Row],[Ptos.Total]]-Excel_519CONDOR[[#This Row],[Ptos.Nilo]]</f>
        <v>-43.706298235025045</v>
      </c>
      <c r="AB1790"/>
      <c r="AC1790"/>
      <c r="AD1790"/>
      <c r="AE1790"/>
      <c r="AF1790"/>
      <c r="AG1790"/>
      <c r="AH1790"/>
      <c r="AI1790"/>
    </row>
    <row r="1791" spans="1:35" x14ac:dyDescent="0.25">
      <c r="A1791" t="s">
        <v>391</v>
      </c>
      <c r="B1791" t="s">
        <v>18</v>
      </c>
      <c r="C1791" t="s">
        <v>1371</v>
      </c>
      <c r="D1791" t="s">
        <v>2004</v>
      </c>
      <c r="E1791">
        <v>2063255</v>
      </c>
      <c r="F1791" t="s">
        <v>135</v>
      </c>
      <c r="G1791" t="s">
        <v>36</v>
      </c>
      <c r="H1791" t="s">
        <v>42</v>
      </c>
      <c r="I1791" s="1">
        <v>44943</v>
      </c>
      <c r="J1791" s="1">
        <v>45139</v>
      </c>
      <c r="K1791" s="11">
        <f>+Excel_519CONDOR[[#This Row],[Fx.r]]</f>
        <v>45139</v>
      </c>
      <c r="L1791" s="1">
        <v>45964</v>
      </c>
      <c r="M1791" s="1">
        <v>45926</v>
      </c>
      <c r="O1791" s="1"/>
      <c r="P1791" s="1" t="s">
        <v>24</v>
      </c>
      <c r="Q1791" t="s">
        <v>24</v>
      </c>
      <c r="R1791" t="s">
        <v>24</v>
      </c>
      <c r="S1791" t="s">
        <v>3694</v>
      </c>
      <c r="T1791" s="5">
        <v>63.030000731348991</v>
      </c>
      <c r="U1791" s="5">
        <v>0</v>
      </c>
      <c r="V1791" s="5">
        <v>14.174700010239334</v>
      </c>
      <c r="W1791" s="5">
        <v>77.204700741588326</v>
      </c>
      <c r="X1791" s="6">
        <f>+Excel_519CONDOR[[#This Row],[Ptos.Total]]-Excel_519CONDOR[[#This Row],[Ptos.PO]]</f>
        <v>77.204700741588326</v>
      </c>
      <c r="Y1791" s="6">
        <v>0</v>
      </c>
      <c r="Z1791" s="6">
        <v>0</v>
      </c>
      <c r="AA1791" s="5">
        <f>+Excel_519CONDOR[[#This Row],[Ptos.Total]]-Excel_519CONDOR[[#This Row],[Ptos.Nilo]]</f>
        <v>77.204700741588326</v>
      </c>
      <c r="AB1791"/>
      <c r="AC1791"/>
      <c r="AD1791"/>
      <c r="AE1791"/>
      <c r="AF1791"/>
      <c r="AG1791"/>
      <c r="AH1791"/>
      <c r="AI1791"/>
    </row>
    <row r="1792" spans="1:35" x14ac:dyDescent="0.25">
      <c r="A1792" t="s">
        <v>391</v>
      </c>
      <c r="B1792" t="s">
        <v>18</v>
      </c>
      <c r="C1792" t="s">
        <v>1371</v>
      </c>
      <c r="D1792" t="s">
        <v>2005</v>
      </c>
      <c r="E1792">
        <v>2063783</v>
      </c>
      <c r="F1792" t="s">
        <v>135</v>
      </c>
      <c r="G1792" t="s">
        <v>36</v>
      </c>
      <c r="H1792" t="s">
        <v>42</v>
      </c>
      <c r="I1792" s="1">
        <v>44944</v>
      </c>
      <c r="J1792" s="1">
        <v>45852</v>
      </c>
      <c r="K1792" s="11">
        <f>+Excel_519CONDOR[[#This Row],[Fx.r]]</f>
        <v>45852</v>
      </c>
      <c r="L1792" s="1">
        <v>45939</v>
      </c>
      <c r="M1792" s="1">
        <v>45974</v>
      </c>
      <c r="O1792" s="1"/>
      <c r="P1792" s="1" t="s">
        <v>24</v>
      </c>
      <c r="Q1792" t="s">
        <v>24</v>
      </c>
      <c r="R1792" t="s">
        <v>24</v>
      </c>
      <c r="S1792" t="s">
        <v>3696</v>
      </c>
      <c r="T1792" s="5">
        <v>197.52000044286251</v>
      </c>
      <c r="U1792" s="5">
        <v>0</v>
      </c>
      <c r="V1792" s="5">
        <v>23.288700126960123</v>
      </c>
      <c r="W1792" s="5">
        <v>220.80870056982263</v>
      </c>
      <c r="X1792" s="6">
        <f>+Excel_519CONDOR[[#This Row],[Ptos.Total]]-Excel_519CONDOR[[#This Row],[Ptos.PO]]</f>
        <v>166.71270056982263</v>
      </c>
      <c r="Y1792" s="6">
        <v>54.095999999999997</v>
      </c>
      <c r="Z1792" s="6">
        <v>54.869487000000007</v>
      </c>
      <c r="AA1792" s="5">
        <f>+Excel_519CONDOR[[#This Row],[Ptos.Total]]-Excel_519CONDOR[[#This Row],[Ptos.Nilo]]</f>
        <v>165.93921356982264</v>
      </c>
      <c r="AB1792"/>
      <c r="AC1792"/>
      <c r="AD1792"/>
      <c r="AE1792"/>
      <c r="AF1792"/>
      <c r="AG1792"/>
      <c r="AH1792"/>
      <c r="AI1792"/>
    </row>
    <row r="1793" spans="1:35" x14ac:dyDescent="0.25">
      <c r="A1793" t="s">
        <v>391</v>
      </c>
      <c r="B1793" t="s">
        <v>436</v>
      </c>
      <c r="C1793" t="s">
        <v>392</v>
      </c>
      <c r="D1793" t="s">
        <v>2006</v>
      </c>
      <c r="E1793">
        <v>8546934</v>
      </c>
      <c r="F1793" t="s">
        <v>115</v>
      </c>
      <c r="G1793" t="s">
        <v>22</v>
      </c>
      <c r="H1793" t="s">
        <v>23</v>
      </c>
      <c r="I1793" s="1"/>
      <c r="J1793" s="1">
        <v>45197</v>
      </c>
      <c r="K1793" s="11">
        <f>+Excel_519CONDOR[[#This Row],[Fx.r]]</f>
        <v>45197</v>
      </c>
      <c r="L1793" s="1">
        <v>45419</v>
      </c>
      <c r="M1793" s="1"/>
      <c r="N1793" s="1">
        <v>45432</v>
      </c>
      <c r="O1793" s="1">
        <v>45439</v>
      </c>
      <c r="P1793" s="1" t="s">
        <v>24</v>
      </c>
      <c r="Q1793" t="s">
        <v>25</v>
      </c>
      <c r="R1793" t="s">
        <v>24</v>
      </c>
      <c r="S1793" t="s">
        <v>3639</v>
      </c>
      <c r="T1793" s="5">
        <v>55.7520007042408</v>
      </c>
      <c r="U1793" s="5">
        <v>0</v>
      </c>
      <c r="V1793" s="5">
        <v>6</v>
      </c>
      <c r="W1793" s="5">
        <v>61.7520007042408</v>
      </c>
      <c r="X1793" s="6">
        <f>+Excel_519CONDOR[[#This Row],[Ptos.Total]]-Excel_519CONDOR[[#This Row],[Ptos.PO]]</f>
        <v>5.1707467042408055</v>
      </c>
      <c r="Y1793" s="6">
        <v>56.581253999999994</v>
      </c>
      <c r="Z1793" s="6">
        <v>56.287106999999999</v>
      </c>
      <c r="AA1793" s="5">
        <f>+Excel_519CONDOR[[#This Row],[Ptos.Total]]-Excel_519CONDOR[[#This Row],[Ptos.Nilo]]</f>
        <v>5.4648937042408008</v>
      </c>
      <c r="AB1793"/>
      <c r="AC1793"/>
      <c r="AD1793"/>
      <c r="AE1793"/>
      <c r="AF1793"/>
      <c r="AG1793"/>
      <c r="AH1793"/>
      <c r="AI1793"/>
    </row>
    <row r="1794" spans="1:35" x14ac:dyDescent="0.25">
      <c r="A1794" t="s">
        <v>391</v>
      </c>
      <c r="B1794" t="s">
        <v>18</v>
      </c>
      <c r="C1794" t="s">
        <v>1371</v>
      </c>
      <c r="D1794" t="s">
        <v>2007</v>
      </c>
      <c r="E1794">
        <v>2063841</v>
      </c>
      <c r="F1794" t="s">
        <v>135</v>
      </c>
      <c r="G1794" t="s">
        <v>36</v>
      </c>
      <c r="H1794" t="s">
        <v>42</v>
      </c>
      <c r="I1794" s="1">
        <v>45021</v>
      </c>
      <c r="J1794" s="1">
        <v>45049</v>
      </c>
      <c r="K1794" s="11">
        <f>+Excel_519CONDOR[[#This Row],[Fx.r]]</f>
        <v>45049</v>
      </c>
      <c r="L1794" s="1">
        <v>45939</v>
      </c>
      <c r="M1794" s="1">
        <v>45974</v>
      </c>
      <c r="O1794" s="1"/>
      <c r="P1794" s="1" t="s">
        <v>24</v>
      </c>
      <c r="Q1794" t="s">
        <v>24</v>
      </c>
      <c r="R1794" t="s">
        <v>24</v>
      </c>
      <c r="S1794" t="s">
        <v>3696</v>
      </c>
      <c r="T1794" s="5">
        <v>71.860000424087048</v>
      </c>
      <c r="U1794" s="5">
        <v>0</v>
      </c>
      <c r="V1794" s="5">
        <v>14.855100080480426</v>
      </c>
      <c r="W1794" s="5">
        <v>86.715100504567474</v>
      </c>
      <c r="X1794" s="6">
        <f>+Excel_519CONDOR[[#This Row],[Ptos.Total]]-Excel_519CONDOR[[#This Row],[Ptos.PO]]</f>
        <v>86.715100504567474</v>
      </c>
      <c r="Y1794" s="6">
        <v>0</v>
      </c>
      <c r="Z1794" s="6">
        <v>0</v>
      </c>
      <c r="AA1794" s="5">
        <f>+Excel_519CONDOR[[#This Row],[Ptos.Total]]-Excel_519CONDOR[[#This Row],[Ptos.Nilo]]</f>
        <v>86.715100504567474</v>
      </c>
      <c r="AB1794"/>
      <c r="AC1794"/>
      <c r="AD1794"/>
      <c r="AE1794"/>
      <c r="AF1794"/>
      <c r="AG1794"/>
      <c r="AH1794"/>
      <c r="AI1794"/>
    </row>
    <row r="1795" spans="1:35" x14ac:dyDescent="0.25">
      <c r="A1795" t="s">
        <v>391</v>
      </c>
      <c r="B1795" t="s">
        <v>18</v>
      </c>
      <c r="C1795" t="s">
        <v>1371</v>
      </c>
      <c r="D1795" t="s">
        <v>2008</v>
      </c>
      <c r="E1795">
        <v>2064865</v>
      </c>
      <c r="F1795" t="s">
        <v>1766</v>
      </c>
      <c r="G1795" t="s">
        <v>55</v>
      </c>
      <c r="H1795" t="s">
        <v>1903</v>
      </c>
      <c r="I1795" s="1">
        <v>45016</v>
      </c>
      <c r="J1795" s="1">
        <v>45016</v>
      </c>
      <c r="K1795" s="11">
        <f>+Excel_519CONDOR[[#This Row],[Fx.r]]</f>
        <v>45016</v>
      </c>
      <c r="L1795" s="1">
        <v>45418</v>
      </c>
      <c r="M1795" s="1"/>
      <c r="N1795" s="1">
        <v>45912</v>
      </c>
      <c r="O1795" s="1"/>
      <c r="P1795" s="1" t="s">
        <v>24</v>
      </c>
      <c r="Q1795" t="s">
        <v>24</v>
      </c>
      <c r="R1795" t="s">
        <v>24</v>
      </c>
      <c r="S1795" t="s">
        <v>3703</v>
      </c>
      <c r="T1795" s="5">
        <v>387.33999920636415</v>
      </c>
      <c r="U1795" s="5">
        <v>0</v>
      </c>
      <c r="V1795" s="5">
        <v>40.344499838400623</v>
      </c>
      <c r="W1795" s="5">
        <v>427.68449904476478</v>
      </c>
      <c r="X1795" s="6">
        <f>+Excel_519CONDOR[[#This Row],[Ptos.Total]]-Excel_519CONDOR[[#This Row],[Ptos.PO]]</f>
        <v>117.63541804476478</v>
      </c>
      <c r="Y1795" s="6">
        <v>310.049081</v>
      </c>
      <c r="Z1795" s="6">
        <v>310.049081</v>
      </c>
      <c r="AA1795" s="5">
        <f>+Excel_519CONDOR[[#This Row],[Ptos.Total]]-Excel_519CONDOR[[#This Row],[Ptos.Nilo]]</f>
        <v>117.63541804476478</v>
      </c>
      <c r="AB1795"/>
      <c r="AC1795"/>
      <c r="AD1795"/>
      <c r="AE1795"/>
      <c r="AF1795"/>
      <c r="AG1795"/>
      <c r="AH1795"/>
      <c r="AI1795"/>
    </row>
    <row r="1796" spans="1:35" x14ac:dyDescent="0.25">
      <c r="A1796" t="s">
        <v>391</v>
      </c>
      <c r="B1796" t="s">
        <v>436</v>
      </c>
      <c r="C1796" t="s">
        <v>392</v>
      </c>
      <c r="D1796" t="s">
        <v>2009</v>
      </c>
      <c r="E1796">
        <v>8547712</v>
      </c>
      <c r="F1796" t="s">
        <v>512</v>
      </c>
      <c r="G1796" t="s">
        <v>22</v>
      </c>
      <c r="H1796" t="s">
        <v>23</v>
      </c>
      <c r="I1796" s="1"/>
      <c r="J1796" s="1">
        <v>45202</v>
      </c>
      <c r="K1796" s="11">
        <f>+Excel_519CONDOR[[#This Row],[Fx.r]]</f>
        <v>45202</v>
      </c>
      <c r="L1796" s="1">
        <v>45247</v>
      </c>
      <c r="M1796" s="1"/>
      <c r="N1796" s="1">
        <v>45250</v>
      </c>
      <c r="O1796" s="1">
        <v>45267</v>
      </c>
      <c r="P1796" s="1" t="s">
        <v>24</v>
      </c>
      <c r="Q1796" t="s">
        <v>25</v>
      </c>
      <c r="R1796" t="s">
        <v>24</v>
      </c>
      <c r="S1796" t="s">
        <v>3642</v>
      </c>
      <c r="T1796" s="5">
        <v>13.940899819135666</v>
      </c>
      <c r="U1796" s="5">
        <v>0</v>
      </c>
      <c r="V1796" s="5">
        <v>0</v>
      </c>
      <c r="W1796" s="5">
        <v>13.940899819135666</v>
      </c>
      <c r="X1796" s="6">
        <f>+Excel_519CONDOR[[#This Row],[Ptos.Total]]-Excel_519CONDOR[[#This Row],[Ptos.PO]]</f>
        <v>-24.124179180864331</v>
      </c>
      <c r="Y1796" s="6">
        <v>38.065078999999997</v>
      </c>
      <c r="Z1796" s="6">
        <v>38.065078999999997</v>
      </c>
      <c r="AA1796" s="5">
        <f>+Excel_519CONDOR[[#This Row],[Ptos.Total]]-Excel_519CONDOR[[#This Row],[Ptos.Nilo]]</f>
        <v>-24.124179180864331</v>
      </c>
      <c r="AB1796"/>
      <c r="AC1796"/>
      <c r="AD1796"/>
      <c r="AE1796"/>
      <c r="AF1796"/>
      <c r="AG1796"/>
      <c r="AH1796"/>
      <c r="AI1796"/>
    </row>
    <row r="1797" spans="1:35" x14ac:dyDescent="0.25">
      <c r="A1797" t="s">
        <v>391</v>
      </c>
      <c r="B1797" t="s">
        <v>103</v>
      </c>
      <c r="C1797" t="s">
        <v>392</v>
      </c>
      <c r="D1797" t="s">
        <v>2010</v>
      </c>
      <c r="E1797">
        <v>8552864</v>
      </c>
      <c r="F1797" t="s">
        <v>2011</v>
      </c>
      <c r="G1797" t="s">
        <v>29</v>
      </c>
      <c r="H1797" t="s">
        <v>30</v>
      </c>
      <c r="I1797" s="1">
        <v>45218</v>
      </c>
      <c r="J1797" s="1">
        <v>45470</v>
      </c>
      <c r="K1797" s="11">
        <f>+Excel_519CONDOR[[#This Row],[Fx.r]]</f>
        <v>45470</v>
      </c>
      <c r="L1797" s="1">
        <v>45387</v>
      </c>
      <c r="M1797" s="1"/>
      <c r="N1797" s="1">
        <v>45561</v>
      </c>
      <c r="O1797" s="1">
        <v>45589</v>
      </c>
      <c r="P1797" s="1" t="s">
        <v>24</v>
      </c>
      <c r="Q1797" t="s">
        <v>24</v>
      </c>
      <c r="R1797" t="s">
        <v>25</v>
      </c>
      <c r="S1797" t="s">
        <v>3641</v>
      </c>
      <c r="T1797" s="5">
        <v>288.25889561325312</v>
      </c>
      <c r="U1797" s="5">
        <v>0</v>
      </c>
      <c r="V1797" s="5">
        <v>35.93838584164746</v>
      </c>
      <c r="W1797" s="5">
        <v>324.19728145490058</v>
      </c>
      <c r="X1797" s="6">
        <f>+Excel_519CONDOR[[#This Row],[Ptos.Total]]-Excel_519CONDOR[[#This Row],[Ptos.PO]]</f>
        <v>-948.66071754509926</v>
      </c>
      <c r="Y1797" s="6">
        <v>1272.8579989999998</v>
      </c>
      <c r="Z1797" s="6">
        <v>1272.8579989999998</v>
      </c>
      <c r="AA1797" s="5">
        <f>+Excel_519CONDOR[[#This Row],[Ptos.Total]]-Excel_519CONDOR[[#This Row],[Ptos.Nilo]]</f>
        <v>-948.66071754509926</v>
      </c>
      <c r="AB1797"/>
      <c r="AC1797"/>
      <c r="AD1797"/>
      <c r="AE1797"/>
      <c r="AF1797"/>
      <c r="AG1797"/>
      <c r="AH1797"/>
      <c r="AI1797"/>
    </row>
    <row r="1798" spans="1:35" x14ac:dyDescent="0.25">
      <c r="A1798" t="s">
        <v>391</v>
      </c>
      <c r="B1798" t="s">
        <v>18</v>
      </c>
      <c r="C1798" t="s">
        <v>1371</v>
      </c>
      <c r="D1798" t="s">
        <v>2012</v>
      </c>
      <c r="E1798">
        <v>2065146</v>
      </c>
      <c r="F1798" t="s">
        <v>49</v>
      </c>
      <c r="G1798" t="s">
        <v>36</v>
      </c>
      <c r="H1798" t="s">
        <v>42</v>
      </c>
      <c r="I1798" s="1">
        <v>45146</v>
      </c>
      <c r="J1798" s="1">
        <v>45200</v>
      </c>
      <c r="K1798" s="11">
        <f>+Excel_519CONDOR[[#This Row],[Fx.r]]</f>
        <v>45200</v>
      </c>
      <c r="L1798" s="1">
        <v>45964</v>
      </c>
      <c r="M1798" s="1">
        <v>45926</v>
      </c>
      <c r="O1798" s="1"/>
      <c r="P1798" s="1" t="s">
        <v>24</v>
      </c>
      <c r="Q1798" t="s">
        <v>24</v>
      </c>
      <c r="R1798" t="s">
        <v>24</v>
      </c>
      <c r="S1798" t="s">
        <v>25</v>
      </c>
      <c r="T1798" s="5">
        <v>208.57999957352877</v>
      </c>
      <c r="U1798" s="5">
        <v>0</v>
      </c>
      <c r="V1798" s="5">
        <v>28.304500107515594</v>
      </c>
      <c r="W1798" s="5">
        <v>236.88449968104436</v>
      </c>
      <c r="X1798" s="6">
        <f>+Excel_519CONDOR[[#This Row],[Ptos.Total]]-Excel_519CONDOR[[#This Row],[Ptos.PO]]</f>
        <v>228.40049968104435</v>
      </c>
      <c r="Y1798" s="6">
        <v>8.484</v>
      </c>
      <c r="Z1798" s="6">
        <v>8.484</v>
      </c>
      <c r="AA1798" s="5">
        <f>+Excel_519CONDOR[[#This Row],[Ptos.Total]]-Excel_519CONDOR[[#This Row],[Ptos.Nilo]]</f>
        <v>228.40049968104435</v>
      </c>
      <c r="AB1798"/>
      <c r="AC1798"/>
      <c r="AD1798"/>
      <c r="AE1798"/>
      <c r="AF1798"/>
      <c r="AG1798"/>
      <c r="AH1798"/>
      <c r="AI1798"/>
    </row>
    <row r="1799" spans="1:35" x14ac:dyDescent="0.25">
      <c r="A1799" t="s">
        <v>391</v>
      </c>
      <c r="B1799" t="s">
        <v>18</v>
      </c>
      <c r="C1799" t="s">
        <v>1371</v>
      </c>
      <c r="D1799" t="s">
        <v>2013</v>
      </c>
      <c r="E1799">
        <v>2013557</v>
      </c>
      <c r="F1799" t="s">
        <v>1798</v>
      </c>
      <c r="G1799" t="s">
        <v>36</v>
      </c>
      <c r="H1799" t="s">
        <v>42</v>
      </c>
      <c r="I1799" s="1">
        <v>44775</v>
      </c>
      <c r="J1799" s="1">
        <v>45190</v>
      </c>
      <c r="K1799" s="11">
        <f>+Excel_519CONDOR[[#This Row],[Fx.r]]</f>
        <v>45190</v>
      </c>
      <c r="L1799" s="1">
        <v>45964</v>
      </c>
      <c r="M1799" s="1">
        <v>45926</v>
      </c>
      <c r="O1799" s="1"/>
      <c r="P1799" s="1" t="s">
        <v>24</v>
      </c>
      <c r="Q1799" t="s">
        <v>24</v>
      </c>
      <c r="R1799" t="s">
        <v>24</v>
      </c>
      <c r="S1799" t="s">
        <v>3691</v>
      </c>
      <c r="T1799" s="5">
        <v>615.92799974915386</v>
      </c>
      <c r="U1799" s="5">
        <v>20.049999415874481</v>
      </c>
      <c r="V1799" s="5">
        <v>56.924700578644092</v>
      </c>
      <c r="W1799" s="5">
        <v>692.90269974367243</v>
      </c>
      <c r="X1799" s="6">
        <f>+Excel_519CONDOR[[#This Row],[Ptos.Total]]-Excel_519CONDOR[[#This Row],[Ptos.PO]]</f>
        <v>661.41919974367238</v>
      </c>
      <c r="Y1799" s="6">
        <v>31.483499999999999</v>
      </c>
      <c r="Z1799" s="6">
        <v>0</v>
      </c>
      <c r="AA1799" s="5">
        <f>+Excel_519CONDOR[[#This Row],[Ptos.Total]]-Excel_519CONDOR[[#This Row],[Ptos.Nilo]]</f>
        <v>692.90269974367243</v>
      </c>
      <c r="AB1799"/>
      <c r="AC1799"/>
      <c r="AD1799"/>
      <c r="AE1799"/>
      <c r="AF1799"/>
      <c r="AG1799"/>
      <c r="AH1799"/>
      <c r="AI1799"/>
    </row>
    <row r="1800" spans="1:35" x14ac:dyDescent="0.25">
      <c r="A1800" t="s">
        <v>391</v>
      </c>
      <c r="B1800" t="s">
        <v>18</v>
      </c>
      <c r="C1800" t="s">
        <v>1371</v>
      </c>
      <c r="D1800" t="s">
        <v>2014</v>
      </c>
      <c r="E1800">
        <v>2040402</v>
      </c>
      <c r="F1800" t="s">
        <v>121</v>
      </c>
      <c r="G1800" t="s">
        <v>22</v>
      </c>
      <c r="H1800" t="s">
        <v>23</v>
      </c>
      <c r="I1800" s="1">
        <v>44853</v>
      </c>
      <c r="J1800" s="1">
        <v>45113</v>
      </c>
      <c r="K1800" s="11">
        <f>+Excel_519CONDOR[[#This Row],[Fx.r]]</f>
        <v>45113</v>
      </c>
      <c r="L1800" s="1">
        <v>45217</v>
      </c>
      <c r="M1800" s="1"/>
      <c r="N1800" s="1">
        <v>45412</v>
      </c>
      <c r="O1800" s="1">
        <v>45415</v>
      </c>
      <c r="P1800" s="1" t="s">
        <v>24</v>
      </c>
      <c r="Q1800" t="s">
        <v>24</v>
      </c>
      <c r="R1800" t="s">
        <v>24</v>
      </c>
      <c r="S1800" t="s">
        <v>3691</v>
      </c>
      <c r="T1800" s="5">
        <v>106.31200078192353</v>
      </c>
      <c r="U1800" s="5">
        <v>58.749998271465302</v>
      </c>
      <c r="V1800" s="5">
        <v>17.347099917968364</v>
      </c>
      <c r="W1800" s="5">
        <v>182.4090989713572</v>
      </c>
      <c r="X1800" s="6">
        <f>+Excel_519CONDOR[[#This Row],[Ptos.Total]]-Excel_519CONDOR[[#This Row],[Ptos.PO]]</f>
        <v>52.052362971357155</v>
      </c>
      <c r="Y1800" s="6">
        <v>130.35673600000004</v>
      </c>
      <c r="Z1800" s="6">
        <v>130.35673600000001</v>
      </c>
      <c r="AA1800" s="5">
        <f>+Excel_519CONDOR[[#This Row],[Ptos.Total]]-Excel_519CONDOR[[#This Row],[Ptos.Nilo]]</f>
        <v>52.052362971357184</v>
      </c>
      <c r="AB1800"/>
      <c r="AC1800"/>
      <c r="AD1800"/>
      <c r="AE1800"/>
      <c r="AF1800"/>
      <c r="AG1800"/>
      <c r="AH1800"/>
      <c r="AI1800"/>
    </row>
    <row r="1801" spans="1:35" x14ac:dyDescent="0.25">
      <c r="A1801" t="s">
        <v>391</v>
      </c>
      <c r="B1801" t="s">
        <v>436</v>
      </c>
      <c r="C1801" t="s">
        <v>392</v>
      </c>
      <c r="D1801" t="s">
        <v>2015</v>
      </c>
      <c r="E1801">
        <v>8551481</v>
      </c>
      <c r="F1801" t="s">
        <v>1588</v>
      </c>
      <c r="G1801" t="s">
        <v>29</v>
      </c>
      <c r="H1801" t="s">
        <v>30</v>
      </c>
      <c r="I1801" s="1"/>
      <c r="J1801" s="1">
        <v>45202</v>
      </c>
      <c r="K1801" s="11">
        <f>+Excel_519CONDOR[[#This Row],[Fx.r]]</f>
        <v>45202</v>
      </c>
      <c r="L1801" s="1">
        <v>45202</v>
      </c>
      <c r="M1801" s="1"/>
      <c r="N1801" s="1">
        <v>45208</v>
      </c>
      <c r="O1801" s="1">
        <v>45223</v>
      </c>
      <c r="P1801" s="1" t="s">
        <v>24</v>
      </c>
      <c r="Q1801" t="s">
        <v>25</v>
      </c>
      <c r="R1801" t="s">
        <v>24</v>
      </c>
      <c r="S1801" t="s">
        <v>3635</v>
      </c>
      <c r="T1801" s="5">
        <v>15.272600173950195</v>
      </c>
      <c r="U1801" s="5">
        <v>0</v>
      </c>
      <c r="V1801" s="5">
        <v>6</v>
      </c>
      <c r="W1801" s="5">
        <v>21.272600173950195</v>
      </c>
      <c r="X1801" s="6">
        <f>+Excel_519CONDOR[[#This Row],[Ptos.Total]]-Excel_519CONDOR[[#This Row],[Ptos.PO]]</f>
        <v>-2.5356208260498043</v>
      </c>
      <c r="Y1801" s="6">
        <v>23.808221</v>
      </c>
      <c r="Z1801" s="6">
        <v>23.808221</v>
      </c>
      <c r="AA1801" s="5">
        <f>+Excel_519CONDOR[[#This Row],[Ptos.Total]]-Excel_519CONDOR[[#This Row],[Ptos.Nilo]]</f>
        <v>-2.5356208260498043</v>
      </c>
      <c r="AB1801"/>
      <c r="AC1801"/>
      <c r="AD1801"/>
      <c r="AE1801"/>
      <c r="AF1801"/>
      <c r="AG1801"/>
      <c r="AH1801"/>
      <c r="AI1801"/>
    </row>
    <row r="1802" spans="1:35" x14ac:dyDescent="0.25">
      <c r="A1802" t="s">
        <v>391</v>
      </c>
      <c r="B1802" t="s">
        <v>436</v>
      </c>
      <c r="C1802" t="s">
        <v>392</v>
      </c>
      <c r="D1802" t="s">
        <v>2016</v>
      </c>
      <c r="E1802">
        <v>8551564</v>
      </c>
      <c r="F1802" t="s">
        <v>115</v>
      </c>
      <c r="G1802" t="s">
        <v>22</v>
      </c>
      <c r="H1802" t="s">
        <v>23</v>
      </c>
      <c r="I1802" s="1"/>
      <c r="J1802" s="1">
        <v>45202</v>
      </c>
      <c r="K1802" s="11">
        <f>+Excel_519CONDOR[[#This Row],[Fx.r]]</f>
        <v>45202</v>
      </c>
      <c r="L1802" s="1">
        <v>45202</v>
      </c>
      <c r="M1802" s="1"/>
      <c r="N1802" s="1">
        <v>45216</v>
      </c>
      <c r="O1802" s="1">
        <v>45246</v>
      </c>
      <c r="P1802" s="1" t="s">
        <v>24</v>
      </c>
      <c r="Q1802" t="s">
        <v>25</v>
      </c>
      <c r="R1802" t="s">
        <v>24</v>
      </c>
      <c r="S1802" t="s">
        <v>3641</v>
      </c>
      <c r="T1802" s="5">
        <v>7.4817000031471252</v>
      </c>
      <c r="U1802" s="5">
        <v>0</v>
      </c>
      <c r="V1802" s="5">
        <v>0</v>
      </c>
      <c r="W1802" s="5">
        <v>7.4817000031471252</v>
      </c>
      <c r="X1802" s="6">
        <f>+Excel_519CONDOR[[#This Row],[Ptos.Total]]-Excel_519CONDOR[[#This Row],[Ptos.PO]]</f>
        <v>-27.105329996852873</v>
      </c>
      <c r="Y1802" s="6">
        <v>34.587029999999999</v>
      </c>
      <c r="Z1802" s="6">
        <v>34.587029999999999</v>
      </c>
      <c r="AA1802" s="5">
        <f>+Excel_519CONDOR[[#This Row],[Ptos.Total]]-Excel_519CONDOR[[#This Row],[Ptos.Nilo]]</f>
        <v>-27.105329996852873</v>
      </c>
      <c r="AB1802"/>
      <c r="AC1802"/>
      <c r="AD1802"/>
      <c r="AE1802"/>
      <c r="AF1802"/>
      <c r="AG1802"/>
      <c r="AH1802"/>
      <c r="AI1802"/>
    </row>
    <row r="1803" spans="1:35" x14ac:dyDescent="0.25">
      <c r="A1803" t="s">
        <v>391</v>
      </c>
      <c r="B1803" t="s">
        <v>18</v>
      </c>
      <c r="C1803" t="s">
        <v>1371</v>
      </c>
      <c r="D1803" t="s">
        <v>2017</v>
      </c>
      <c r="E1803">
        <v>2062182</v>
      </c>
      <c r="F1803" t="s">
        <v>267</v>
      </c>
      <c r="G1803" t="s">
        <v>36</v>
      </c>
      <c r="H1803" t="s">
        <v>42</v>
      </c>
      <c r="I1803" s="1">
        <v>44942</v>
      </c>
      <c r="J1803" s="1">
        <v>45042</v>
      </c>
      <c r="K1803" s="11">
        <f>+Excel_519CONDOR[[#This Row],[Fx.r]]</f>
        <v>45042</v>
      </c>
      <c r="L1803" s="1">
        <v>45964</v>
      </c>
      <c r="M1803" s="1">
        <v>45926</v>
      </c>
      <c r="O1803" s="1"/>
      <c r="P1803" s="1" t="s">
        <v>24</v>
      </c>
      <c r="Q1803" t="s">
        <v>24</v>
      </c>
      <c r="R1803" t="s">
        <v>24</v>
      </c>
      <c r="S1803" t="s">
        <v>25</v>
      </c>
      <c r="T1803" s="5">
        <v>596.93999651074409</v>
      </c>
      <c r="U1803" s="5">
        <v>0</v>
      </c>
      <c r="V1803" s="5">
        <v>56.078398717677601</v>
      </c>
      <c r="W1803" s="5">
        <v>653.0183952284217</v>
      </c>
      <c r="X1803" s="6">
        <f>+Excel_519CONDOR[[#This Row],[Ptos.Total]]-Excel_519CONDOR[[#This Row],[Ptos.PO]]</f>
        <v>653.0183952284217</v>
      </c>
      <c r="Y1803" s="6">
        <v>0</v>
      </c>
      <c r="Z1803" s="6">
        <v>0</v>
      </c>
      <c r="AA1803" s="5">
        <f>+Excel_519CONDOR[[#This Row],[Ptos.Total]]-Excel_519CONDOR[[#This Row],[Ptos.Nilo]]</f>
        <v>653.0183952284217</v>
      </c>
      <c r="AB1803"/>
      <c r="AC1803"/>
      <c r="AD1803"/>
      <c r="AE1803"/>
      <c r="AF1803"/>
      <c r="AG1803"/>
      <c r="AH1803"/>
      <c r="AI1803"/>
    </row>
    <row r="1804" spans="1:35" x14ac:dyDescent="0.25">
      <c r="A1804" t="s">
        <v>391</v>
      </c>
      <c r="B1804" t="s">
        <v>18</v>
      </c>
      <c r="C1804" t="s">
        <v>1371</v>
      </c>
      <c r="D1804" t="s">
        <v>2018</v>
      </c>
      <c r="E1804">
        <v>2063263</v>
      </c>
      <c r="F1804" t="s">
        <v>32</v>
      </c>
      <c r="G1804" t="s">
        <v>29</v>
      </c>
      <c r="H1804" t="s">
        <v>30</v>
      </c>
      <c r="I1804" s="1">
        <v>45016</v>
      </c>
      <c r="J1804" s="1">
        <v>45032</v>
      </c>
      <c r="K1804" s="11">
        <f>+Excel_519CONDOR[[#This Row],[Fx.r]]</f>
        <v>45032</v>
      </c>
      <c r="L1804" s="1">
        <v>45201</v>
      </c>
      <c r="M1804" s="1"/>
      <c r="N1804" s="1">
        <v>45853</v>
      </c>
      <c r="O1804" s="1">
        <v>45866</v>
      </c>
      <c r="P1804" s="1" t="s">
        <v>24</v>
      </c>
      <c r="Q1804" t="s">
        <v>24</v>
      </c>
      <c r="R1804" t="s">
        <v>24</v>
      </c>
      <c r="S1804" t="s">
        <v>3693</v>
      </c>
      <c r="T1804" s="5">
        <v>11.870000258088112</v>
      </c>
      <c r="U1804" s="5">
        <v>0</v>
      </c>
      <c r="V1804" s="5">
        <v>10.652300177090614</v>
      </c>
      <c r="W1804" s="5">
        <v>22.522300435178728</v>
      </c>
      <c r="X1804" s="6">
        <f>+Excel_519CONDOR[[#This Row],[Ptos.Total]]-Excel_519CONDOR[[#This Row],[Ptos.PO]]</f>
        <v>2.9278244351787279</v>
      </c>
      <c r="Y1804" s="6">
        <v>19.594476</v>
      </c>
      <c r="Z1804" s="6">
        <v>19.594476</v>
      </c>
      <c r="AA1804" s="5">
        <f>+Excel_519CONDOR[[#This Row],[Ptos.Total]]-Excel_519CONDOR[[#This Row],[Ptos.Nilo]]</f>
        <v>2.9278244351787279</v>
      </c>
      <c r="AB1804"/>
      <c r="AC1804"/>
      <c r="AD1804"/>
      <c r="AE1804"/>
      <c r="AF1804"/>
      <c r="AG1804"/>
      <c r="AH1804"/>
      <c r="AI1804"/>
    </row>
    <row r="1805" spans="1:35" x14ac:dyDescent="0.25">
      <c r="A1805" t="s">
        <v>391</v>
      </c>
      <c r="B1805" t="s">
        <v>18</v>
      </c>
      <c r="C1805" t="s">
        <v>1371</v>
      </c>
      <c r="D1805" t="s">
        <v>2019</v>
      </c>
      <c r="E1805">
        <v>2063845</v>
      </c>
      <c r="F1805" t="s">
        <v>32</v>
      </c>
      <c r="G1805" t="s">
        <v>29</v>
      </c>
      <c r="H1805" t="s">
        <v>30</v>
      </c>
      <c r="I1805" s="1">
        <v>44944</v>
      </c>
      <c r="J1805" s="1">
        <v>45272</v>
      </c>
      <c r="K1805" s="11">
        <f>+Excel_519CONDOR[[#This Row],[Fx.r]]</f>
        <v>45272</v>
      </c>
      <c r="L1805" s="1">
        <v>45201</v>
      </c>
      <c r="M1805" s="1"/>
      <c r="N1805" s="1">
        <v>45966</v>
      </c>
      <c r="O1805" s="1">
        <v>45973</v>
      </c>
      <c r="P1805" s="1" t="s">
        <v>24</v>
      </c>
      <c r="Q1805" t="s">
        <v>24</v>
      </c>
      <c r="R1805" t="s">
        <v>24</v>
      </c>
      <c r="S1805" t="s">
        <v>3702</v>
      </c>
      <c r="T1805" s="5">
        <v>83.610000409185886</v>
      </c>
      <c r="U1805" s="5">
        <v>0</v>
      </c>
      <c r="V1805" s="5">
        <v>15.600600170628724</v>
      </c>
      <c r="W1805" s="5">
        <v>99.21060057981461</v>
      </c>
      <c r="X1805" s="6">
        <f>+Excel_519CONDOR[[#This Row],[Ptos.Total]]-Excel_519CONDOR[[#This Row],[Ptos.PO]]</f>
        <v>-80.081267420185412</v>
      </c>
      <c r="Y1805" s="6">
        <v>179.29186800000002</v>
      </c>
      <c r="Z1805" s="6">
        <v>179.29186800000002</v>
      </c>
      <c r="AA1805" s="5">
        <f>+Excel_519CONDOR[[#This Row],[Ptos.Total]]-Excel_519CONDOR[[#This Row],[Ptos.Nilo]]</f>
        <v>-80.081267420185412</v>
      </c>
      <c r="AB1805"/>
      <c r="AC1805"/>
      <c r="AD1805"/>
      <c r="AE1805"/>
      <c r="AF1805"/>
      <c r="AG1805"/>
      <c r="AH1805"/>
      <c r="AI1805"/>
    </row>
    <row r="1806" spans="1:35" x14ac:dyDescent="0.25">
      <c r="A1806" t="s">
        <v>391</v>
      </c>
      <c r="B1806" t="s">
        <v>18</v>
      </c>
      <c r="C1806" t="s">
        <v>1371</v>
      </c>
      <c r="D1806" t="s">
        <v>2020</v>
      </c>
      <c r="E1806">
        <v>2063262</v>
      </c>
      <c r="F1806" t="s">
        <v>135</v>
      </c>
      <c r="G1806" t="s">
        <v>36</v>
      </c>
      <c r="H1806" t="s">
        <v>344</v>
      </c>
      <c r="I1806" s="1">
        <v>44970</v>
      </c>
      <c r="J1806" s="1">
        <v>45108</v>
      </c>
      <c r="K1806" s="11">
        <f>+Excel_519CONDOR[[#This Row],[Fx.r]]</f>
        <v>45108</v>
      </c>
      <c r="L1806" s="1">
        <v>45964</v>
      </c>
      <c r="M1806" s="1">
        <v>45315</v>
      </c>
      <c r="O1806" s="1"/>
      <c r="P1806" s="1" t="s">
        <v>24</v>
      </c>
      <c r="Q1806" t="s">
        <v>24</v>
      </c>
      <c r="R1806" t="s">
        <v>24</v>
      </c>
      <c r="S1806" t="s">
        <v>3693</v>
      </c>
      <c r="T1806" s="5">
        <v>75.440000727772713</v>
      </c>
      <c r="U1806" s="5">
        <v>0</v>
      </c>
      <c r="V1806" s="5">
        <v>15.156799902838472</v>
      </c>
      <c r="W1806" s="5">
        <v>90.596800630611185</v>
      </c>
      <c r="X1806" s="6">
        <f>+Excel_519CONDOR[[#This Row],[Ptos.Total]]-Excel_519CONDOR[[#This Row],[Ptos.PO]]</f>
        <v>-6.3244643693888207</v>
      </c>
      <c r="Y1806" s="6">
        <v>96.921265000000005</v>
      </c>
      <c r="Z1806" s="6">
        <v>96.921264999999991</v>
      </c>
      <c r="AA1806" s="5">
        <f>+Excel_519CONDOR[[#This Row],[Ptos.Total]]-Excel_519CONDOR[[#This Row],[Ptos.Nilo]]</f>
        <v>-6.3244643693888065</v>
      </c>
      <c r="AB1806"/>
      <c r="AC1806"/>
      <c r="AD1806"/>
      <c r="AE1806"/>
      <c r="AF1806"/>
      <c r="AG1806"/>
      <c r="AH1806"/>
      <c r="AI1806"/>
    </row>
    <row r="1807" spans="1:35" x14ac:dyDescent="0.25">
      <c r="A1807" t="s">
        <v>391</v>
      </c>
      <c r="B1807" t="s">
        <v>18</v>
      </c>
      <c r="C1807" t="s">
        <v>1371</v>
      </c>
      <c r="D1807" t="s">
        <v>2021</v>
      </c>
      <c r="E1807">
        <v>2061750</v>
      </c>
      <c r="F1807" t="s">
        <v>135</v>
      </c>
      <c r="G1807" t="s">
        <v>36</v>
      </c>
      <c r="H1807" t="s">
        <v>344</v>
      </c>
      <c r="I1807" s="1">
        <v>44938</v>
      </c>
      <c r="J1807" s="1">
        <v>44976</v>
      </c>
      <c r="K1807" s="11">
        <f>+Excel_519CONDOR[[#This Row],[Fx.r]]</f>
        <v>44976</v>
      </c>
      <c r="L1807" s="1">
        <v>45964</v>
      </c>
      <c r="M1807" s="1">
        <v>45315</v>
      </c>
      <c r="O1807" s="1"/>
      <c r="P1807" s="1" t="s">
        <v>24</v>
      </c>
      <c r="Q1807" t="s">
        <v>24</v>
      </c>
      <c r="R1807" t="s">
        <v>24</v>
      </c>
      <c r="S1807" t="s">
        <v>3693</v>
      </c>
      <c r="T1807" s="5">
        <v>112.44000048935413</v>
      </c>
      <c r="U1807" s="5">
        <v>0</v>
      </c>
      <c r="V1807" s="5">
        <v>17.445100022589415</v>
      </c>
      <c r="W1807" s="5">
        <v>129.88510051194356</v>
      </c>
      <c r="X1807" s="6">
        <f>+Excel_519CONDOR[[#This Row],[Ptos.Total]]-Excel_519CONDOR[[#This Row],[Ptos.PO]]</f>
        <v>-81.252387488056428</v>
      </c>
      <c r="Y1807" s="6">
        <v>211.13748799999999</v>
      </c>
      <c r="Z1807" s="6">
        <v>211.13748799999999</v>
      </c>
      <c r="AA1807" s="5">
        <f>+Excel_519CONDOR[[#This Row],[Ptos.Total]]-Excel_519CONDOR[[#This Row],[Ptos.Nilo]]</f>
        <v>-81.252387488056428</v>
      </c>
      <c r="AB1807"/>
      <c r="AC1807"/>
      <c r="AD1807"/>
      <c r="AE1807"/>
      <c r="AF1807"/>
      <c r="AG1807"/>
      <c r="AH1807"/>
      <c r="AI1807"/>
    </row>
    <row r="1808" spans="1:35" x14ac:dyDescent="0.25">
      <c r="A1808" t="s">
        <v>391</v>
      </c>
      <c r="B1808" t="s">
        <v>18</v>
      </c>
      <c r="C1808" t="s">
        <v>1371</v>
      </c>
      <c r="D1808" t="s">
        <v>2022</v>
      </c>
      <c r="E1808">
        <v>2061760</v>
      </c>
      <c r="F1808" t="s">
        <v>267</v>
      </c>
      <c r="G1808" t="s">
        <v>36</v>
      </c>
      <c r="H1808" t="s">
        <v>42</v>
      </c>
      <c r="I1808" s="1">
        <v>44940</v>
      </c>
      <c r="J1808" s="1">
        <v>45036</v>
      </c>
      <c r="K1808" s="11">
        <f>+Excel_519CONDOR[[#This Row],[Fx.r]]</f>
        <v>45036</v>
      </c>
      <c r="L1808" s="1">
        <v>45964</v>
      </c>
      <c r="M1808" s="1">
        <v>45926</v>
      </c>
      <c r="O1808" s="1"/>
      <c r="P1808" s="1" t="s">
        <v>24</v>
      </c>
      <c r="Q1808" t="s">
        <v>24</v>
      </c>
      <c r="R1808" t="s">
        <v>24</v>
      </c>
      <c r="S1808" t="s">
        <v>25</v>
      </c>
      <c r="T1808" s="5">
        <v>38691.089999999997</v>
      </c>
      <c r="U1808" s="5">
        <v>0</v>
      </c>
      <c r="V1808" s="5">
        <v>3994.3528999999994</v>
      </c>
      <c r="W1808" s="5">
        <v>42685.442899999995</v>
      </c>
      <c r="X1808" s="6">
        <f>+Excel_519CONDOR[[#This Row],[Ptos.Total]]-Excel_519CONDOR[[#This Row],[Ptos.PO]]</f>
        <v>42676.958899999998</v>
      </c>
      <c r="Y1808" s="6">
        <v>8.484</v>
      </c>
      <c r="Z1808" s="6">
        <v>8.484</v>
      </c>
      <c r="AA1808" s="5">
        <f>+Excel_519CONDOR[[#This Row],[Ptos.Total]]-Excel_519CONDOR[[#This Row],[Ptos.Nilo]]</f>
        <v>42676.958899999998</v>
      </c>
      <c r="AB1808"/>
      <c r="AC1808"/>
      <c r="AD1808"/>
      <c r="AE1808"/>
      <c r="AF1808"/>
      <c r="AG1808"/>
      <c r="AH1808"/>
      <c r="AI1808"/>
    </row>
    <row r="1809" spans="1:35" x14ac:dyDescent="0.25">
      <c r="A1809" t="s">
        <v>391</v>
      </c>
      <c r="B1809" t="s">
        <v>18</v>
      </c>
      <c r="C1809" t="s">
        <v>1371</v>
      </c>
      <c r="D1809" t="s">
        <v>2023</v>
      </c>
      <c r="E1809">
        <v>2035390</v>
      </c>
      <c r="F1809" t="s">
        <v>125</v>
      </c>
      <c r="G1809" t="s">
        <v>29</v>
      </c>
      <c r="H1809" t="s">
        <v>30</v>
      </c>
      <c r="I1809" s="1">
        <v>44991</v>
      </c>
      <c r="J1809" s="1">
        <v>45457</v>
      </c>
      <c r="K1809" s="11">
        <f>+Excel_519CONDOR[[#This Row],[Fx.r]]</f>
        <v>45457</v>
      </c>
      <c r="L1809" s="1">
        <v>45205</v>
      </c>
      <c r="M1809" s="1"/>
      <c r="N1809" s="1">
        <v>45814</v>
      </c>
      <c r="O1809" s="1">
        <v>45825</v>
      </c>
      <c r="P1809" s="1" t="s">
        <v>24</v>
      </c>
      <c r="Q1809" t="s">
        <v>24</v>
      </c>
      <c r="R1809" t="s">
        <v>24</v>
      </c>
      <c r="S1809" t="s">
        <v>3694</v>
      </c>
      <c r="T1809" s="5">
        <v>241.05999980866909</v>
      </c>
      <c r="U1809" s="5">
        <v>0</v>
      </c>
      <c r="V1809" s="5">
        <v>30.676800011765948</v>
      </c>
      <c r="W1809" s="5">
        <v>271.73679982043507</v>
      </c>
      <c r="X1809" s="6">
        <f>+Excel_519CONDOR[[#This Row],[Ptos.Total]]-Excel_519CONDOR[[#This Row],[Ptos.PO]]</f>
        <v>-76.018355179564935</v>
      </c>
      <c r="Y1809" s="6">
        <v>347.755155</v>
      </c>
      <c r="Z1809" s="6">
        <v>347.75515500000012</v>
      </c>
      <c r="AA1809" s="5">
        <f>+Excel_519CONDOR[[#This Row],[Ptos.Total]]-Excel_519CONDOR[[#This Row],[Ptos.Nilo]]</f>
        <v>-76.018355179565049</v>
      </c>
      <c r="AB1809"/>
      <c r="AC1809"/>
      <c r="AD1809"/>
      <c r="AE1809"/>
      <c r="AF1809"/>
      <c r="AG1809"/>
      <c r="AH1809"/>
      <c r="AI1809"/>
    </row>
    <row r="1810" spans="1:35" x14ac:dyDescent="0.25">
      <c r="A1810" t="s">
        <v>391</v>
      </c>
      <c r="B1810" t="s">
        <v>18</v>
      </c>
      <c r="C1810" t="s">
        <v>1371</v>
      </c>
      <c r="D1810" t="s">
        <v>2024</v>
      </c>
      <c r="E1810">
        <v>2061753</v>
      </c>
      <c r="F1810" t="s">
        <v>49</v>
      </c>
      <c r="G1810" t="s">
        <v>36</v>
      </c>
      <c r="H1810" t="s">
        <v>42</v>
      </c>
      <c r="I1810" s="1">
        <v>44938</v>
      </c>
      <c r="J1810" s="1">
        <v>45034</v>
      </c>
      <c r="K1810" s="11">
        <f>+Excel_519CONDOR[[#This Row],[Fx.r]]</f>
        <v>45034</v>
      </c>
      <c r="L1810" s="1">
        <v>45964</v>
      </c>
      <c r="M1810" s="1">
        <v>45926</v>
      </c>
      <c r="O1810" s="1"/>
      <c r="P1810" s="1" t="s">
        <v>24</v>
      </c>
      <c r="Q1810" t="s">
        <v>24</v>
      </c>
      <c r="R1810" t="s">
        <v>24</v>
      </c>
      <c r="S1810" t="s">
        <v>25</v>
      </c>
      <c r="T1810" s="5">
        <v>294.82000014185905</v>
      </c>
      <c r="U1810" s="5">
        <v>0</v>
      </c>
      <c r="V1810" s="5">
        <v>35.079800554220355</v>
      </c>
      <c r="W1810" s="5">
        <v>329.89980069607941</v>
      </c>
      <c r="X1810" s="6">
        <f>+Excel_519CONDOR[[#This Row],[Ptos.Total]]-Excel_519CONDOR[[#This Row],[Ptos.PO]]</f>
        <v>328.68780069607942</v>
      </c>
      <c r="Y1810" s="6">
        <v>1.212</v>
      </c>
      <c r="Z1810" s="6">
        <v>1.212</v>
      </c>
      <c r="AA1810" s="5">
        <f>+Excel_519CONDOR[[#This Row],[Ptos.Total]]-Excel_519CONDOR[[#This Row],[Ptos.Nilo]]</f>
        <v>328.68780069607942</v>
      </c>
      <c r="AB1810"/>
      <c r="AC1810"/>
      <c r="AD1810"/>
      <c r="AE1810"/>
      <c r="AF1810"/>
      <c r="AG1810"/>
      <c r="AH1810"/>
      <c r="AI1810"/>
    </row>
    <row r="1811" spans="1:35" x14ac:dyDescent="0.25">
      <c r="A1811" t="s">
        <v>391</v>
      </c>
      <c r="B1811" t="s">
        <v>18</v>
      </c>
      <c r="C1811" t="s">
        <v>1371</v>
      </c>
      <c r="D1811" t="s">
        <v>2025</v>
      </c>
      <c r="E1811">
        <v>2106929</v>
      </c>
      <c r="F1811" t="s">
        <v>60</v>
      </c>
      <c r="G1811" t="s">
        <v>22</v>
      </c>
      <c r="H1811" t="s">
        <v>23</v>
      </c>
      <c r="I1811" s="1">
        <v>45128</v>
      </c>
      <c r="J1811" s="1">
        <v>45201</v>
      </c>
      <c r="K1811" s="11">
        <f>+Excel_519CONDOR[[#This Row],[Fx.r]]</f>
        <v>45201</v>
      </c>
      <c r="L1811" s="1">
        <v>45208</v>
      </c>
      <c r="M1811" s="1"/>
      <c r="N1811" s="1">
        <v>45629</v>
      </c>
      <c r="O1811" s="1">
        <v>45664</v>
      </c>
      <c r="P1811" s="1" t="s">
        <v>24</v>
      </c>
      <c r="Q1811" t="s">
        <v>24</v>
      </c>
      <c r="R1811" t="s">
        <v>24</v>
      </c>
      <c r="S1811" t="s">
        <v>3687</v>
      </c>
      <c r="T1811" s="5">
        <v>8.1600001230835915</v>
      </c>
      <c r="U1811" s="5">
        <v>0</v>
      </c>
      <c r="V1811" s="5">
        <v>10.394000145480037</v>
      </c>
      <c r="W1811" s="5">
        <v>18.554000268563627</v>
      </c>
      <c r="X1811" s="6">
        <f>+Excel_519CONDOR[[#This Row],[Ptos.Total]]-Excel_519CONDOR[[#This Row],[Ptos.PO]]</f>
        <v>-10.304134731436374</v>
      </c>
      <c r="Y1811" s="6">
        <v>28.858135000000001</v>
      </c>
      <c r="Z1811" s="6">
        <v>28.858135000000004</v>
      </c>
      <c r="AA1811" s="5">
        <f>+Excel_519CONDOR[[#This Row],[Ptos.Total]]-Excel_519CONDOR[[#This Row],[Ptos.Nilo]]</f>
        <v>-10.304134731436378</v>
      </c>
      <c r="AB1811"/>
      <c r="AC1811"/>
      <c r="AD1811"/>
      <c r="AE1811"/>
      <c r="AF1811"/>
      <c r="AG1811"/>
      <c r="AH1811"/>
      <c r="AI1811"/>
    </row>
    <row r="1812" spans="1:35" x14ac:dyDescent="0.25">
      <c r="A1812" t="s">
        <v>391</v>
      </c>
      <c r="B1812" t="s">
        <v>18</v>
      </c>
      <c r="C1812" t="s">
        <v>1371</v>
      </c>
      <c r="D1812" t="s">
        <v>2026</v>
      </c>
      <c r="E1812">
        <v>2065138</v>
      </c>
      <c r="F1812" t="s">
        <v>2027</v>
      </c>
      <c r="G1812" t="s">
        <v>70</v>
      </c>
      <c r="H1812" t="s">
        <v>70</v>
      </c>
      <c r="I1812" s="1"/>
      <c r="J1812" s="1"/>
      <c r="K1812" s="11">
        <f>+Excel_519CONDOR[[#This Row],[Fx.r]]</f>
        <v>0</v>
      </c>
      <c r="M1812" s="1"/>
      <c r="O1812" s="1"/>
      <c r="P1812" s="1" t="s">
        <v>24</v>
      </c>
      <c r="Q1812" t="s">
        <v>24</v>
      </c>
      <c r="R1812" t="s">
        <v>24</v>
      </c>
      <c r="S1812" t="s">
        <v>25</v>
      </c>
      <c r="T1812" s="5">
        <v>0</v>
      </c>
      <c r="U1812" s="5">
        <v>0</v>
      </c>
      <c r="V1812" s="5">
        <v>0</v>
      </c>
      <c r="W1812" s="5">
        <v>0</v>
      </c>
      <c r="X1812" s="6">
        <f>+Excel_519CONDOR[[#This Row],[Ptos.Total]]-Excel_519CONDOR[[#This Row],[Ptos.PO]]</f>
        <v>0</v>
      </c>
      <c r="Y1812" s="6">
        <v>0</v>
      </c>
      <c r="Z1812" s="6">
        <v>0</v>
      </c>
      <c r="AA1812" s="5">
        <f>+Excel_519CONDOR[[#This Row],[Ptos.Total]]-Excel_519CONDOR[[#This Row],[Ptos.Nilo]]</f>
        <v>0</v>
      </c>
      <c r="AB1812"/>
      <c r="AC1812"/>
      <c r="AD1812"/>
      <c r="AE1812"/>
      <c r="AF1812"/>
      <c r="AG1812"/>
      <c r="AH1812"/>
      <c r="AI1812"/>
    </row>
    <row r="1813" spans="1:35" x14ac:dyDescent="0.25">
      <c r="A1813" t="s">
        <v>391</v>
      </c>
      <c r="B1813" t="s">
        <v>18</v>
      </c>
      <c r="C1813" t="s">
        <v>1371</v>
      </c>
      <c r="D1813" t="s">
        <v>2028</v>
      </c>
      <c r="E1813">
        <v>2055067</v>
      </c>
      <c r="F1813" t="s">
        <v>49</v>
      </c>
      <c r="G1813" t="s">
        <v>36</v>
      </c>
      <c r="H1813" t="s">
        <v>37</v>
      </c>
      <c r="I1813" s="1">
        <v>44960</v>
      </c>
      <c r="J1813" s="1">
        <v>45096</v>
      </c>
      <c r="K1813" s="11">
        <f>+Excel_519CONDOR[[#This Row],[Fx.r]]</f>
        <v>45096</v>
      </c>
      <c r="L1813" s="1">
        <v>45964</v>
      </c>
      <c r="M1813" s="1">
        <v>45926</v>
      </c>
      <c r="O1813" s="1"/>
      <c r="P1813" s="1" t="s">
        <v>24</v>
      </c>
      <c r="Q1813" t="s">
        <v>24</v>
      </c>
      <c r="R1813" t="s">
        <v>24</v>
      </c>
      <c r="S1813" t="s">
        <v>3691</v>
      </c>
      <c r="T1813" s="5">
        <v>73182.540000000008</v>
      </c>
      <c r="U1813" s="5">
        <v>0</v>
      </c>
      <c r="V1813" s="5">
        <v>6751.2275999999993</v>
      </c>
      <c r="W1813" s="5">
        <v>79933.767600000006</v>
      </c>
      <c r="X1813" s="6">
        <f>+Excel_519CONDOR[[#This Row],[Ptos.Total]]-Excel_519CONDOR[[#This Row],[Ptos.PO]]</f>
        <v>79903.467600000004</v>
      </c>
      <c r="Y1813" s="6">
        <v>30.299999999999997</v>
      </c>
      <c r="Z1813" s="6">
        <v>30.3</v>
      </c>
      <c r="AA1813" s="5">
        <f>+Excel_519CONDOR[[#This Row],[Ptos.Total]]-Excel_519CONDOR[[#This Row],[Ptos.Nilo]]</f>
        <v>79903.467600000004</v>
      </c>
      <c r="AB1813"/>
      <c r="AC1813"/>
      <c r="AD1813"/>
      <c r="AE1813"/>
      <c r="AF1813"/>
      <c r="AG1813"/>
      <c r="AH1813"/>
      <c r="AI1813"/>
    </row>
    <row r="1814" spans="1:35" x14ac:dyDescent="0.25">
      <c r="A1814" t="s">
        <v>391</v>
      </c>
      <c r="B1814" t="s">
        <v>18</v>
      </c>
      <c r="C1814" t="s">
        <v>1371</v>
      </c>
      <c r="D1814" t="s">
        <v>2029</v>
      </c>
      <c r="E1814">
        <v>2055070</v>
      </c>
      <c r="F1814" t="s">
        <v>49</v>
      </c>
      <c r="G1814" t="s">
        <v>36</v>
      </c>
      <c r="H1814" t="s">
        <v>42</v>
      </c>
      <c r="I1814" s="1">
        <v>44970</v>
      </c>
      <c r="J1814" s="1">
        <v>45077</v>
      </c>
      <c r="K1814" s="11">
        <f>+Excel_519CONDOR[[#This Row],[Fx.r]]</f>
        <v>45077</v>
      </c>
      <c r="L1814" s="1">
        <v>45964</v>
      </c>
      <c r="M1814" s="1">
        <v>45926</v>
      </c>
      <c r="O1814" s="1"/>
      <c r="P1814" s="1" t="s">
        <v>24</v>
      </c>
      <c r="Q1814" t="s">
        <v>24</v>
      </c>
      <c r="R1814" t="s">
        <v>24</v>
      </c>
      <c r="S1814" t="s">
        <v>3694</v>
      </c>
      <c r="T1814" s="5">
        <v>173205.22</v>
      </c>
      <c r="U1814" s="5">
        <v>0</v>
      </c>
      <c r="V1814" s="5">
        <v>13387.621499999999</v>
      </c>
      <c r="W1814" s="5">
        <v>186592.84150000001</v>
      </c>
      <c r="X1814" s="6">
        <f>+Excel_519CONDOR[[#This Row],[Ptos.Total]]-Excel_519CONDOR[[#This Row],[Ptos.PO]]</f>
        <v>186512.84950000001</v>
      </c>
      <c r="Y1814" s="6">
        <v>79.99199999999999</v>
      </c>
      <c r="Z1814" s="6">
        <v>79.992000000000004</v>
      </c>
      <c r="AA1814" s="5">
        <f>+Excel_519CONDOR[[#This Row],[Ptos.Total]]-Excel_519CONDOR[[#This Row],[Ptos.Nilo]]</f>
        <v>186512.84950000001</v>
      </c>
      <c r="AB1814"/>
      <c r="AC1814"/>
      <c r="AD1814"/>
      <c r="AE1814"/>
      <c r="AF1814"/>
      <c r="AG1814"/>
      <c r="AH1814"/>
      <c r="AI1814"/>
    </row>
    <row r="1815" spans="1:35" x14ac:dyDescent="0.25">
      <c r="A1815" t="s">
        <v>391</v>
      </c>
      <c r="B1815" t="s">
        <v>18</v>
      </c>
      <c r="C1815" t="s">
        <v>1371</v>
      </c>
      <c r="D1815" t="s">
        <v>2030</v>
      </c>
      <c r="E1815">
        <v>2063899</v>
      </c>
      <c r="F1815" t="s">
        <v>135</v>
      </c>
      <c r="G1815" t="s">
        <v>36</v>
      </c>
      <c r="H1815" t="s">
        <v>42</v>
      </c>
      <c r="I1815" s="1">
        <v>44944</v>
      </c>
      <c r="J1815" s="1">
        <v>45092</v>
      </c>
      <c r="K1815" s="11">
        <f>+Excel_519CONDOR[[#This Row],[Fx.r]]</f>
        <v>45092</v>
      </c>
      <c r="L1815" s="1">
        <v>45964</v>
      </c>
      <c r="M1815" s="1">
        <v>45926</v>
      </c>
      <c r="O1815" s="1"/>
      <c r="P1815" s="1" t="s">
        <v>24</v>
      </c>
      <c r="Q1815" t="s">
        <v>24</v>
      </c>
      <c r="R1815" t="s">
        <v>24</v>
      </c>
      <c r="S1815" t="s">
        <v>3693</v>
      </c>
      <c r="T1815" s="5">
        <v>44.160000413656235</v>
      </c>
      <c r="U1815" s="5">
        <v>0</v>
      </c>
      <c r="V1815" s="5">
        <v>12.979800058309735</v>
      </c>
      <c r="W1815" s="5">
        <v>57.13980047196597</v>
      </c>
      <c r="X1815" s="6">
        <f>+Excel_519CONDOR[[#This Row],[Ptos.Total]]-Excel_519CONDOR[[#This Row],[Ptos.PO]]</f>
        <v>43.031600471965973</v>
      </c>
      <c r="Y1815" s="6">
        <v>14.1082</v>
      </c>
      <c r="Z1815" s="6">
        <v>0</v>
      </c>
      <c r="AA1815" s="5">
        <f>+Excel_519CONDOR[[#This Row],[Ptos.Total]]-Excel_519CONDOR[[#This Row],[Ptos.Nilo]]</f>
        <v>57.13980047196597</v>
      </c>
      <c r="AB1815"/>
      <c r="AC1815"/>
      <c r="AD1815"/>
      <c r="AE1815"/>
      <c r="AF1815"/>
      <c r="AG1815"/>
      <c r="AH1815"/>
      <c r="AI1815"/>
    </row>
    <row r="1816" spans="1:35" x14ac:dyDescent="0.25">
      <c r="A1816" t="s">
        <v>391</v>
      </c>
      <c r="B1816" t="s">
        <v>18</v>
      </c>
      <c r="C1816" t="s">
        <v>1371</v>
      </c>
      <c r="D1816" t="s">
        <v>2031</v>
      </c>
      <c r="E1816">
        <v>1996156</v>
      </c>
      <c r="F1816" t="s">
        <v>2032</v>
      </c>
      <c r="G1816" t="s">
        <v>36</v>
      </c>
      <c r="H1816" t="s">
        <v>42</v>
      </c>
      <c r="I1816" s="1"/>
      <c r="J1816" s="1">
        <v>44916</v>
      </c>
      <c r="K1816" s="11">
        <f>+Excel_519CONDOR[[#This Row],[Fx.r]]</f>
        <v>44916</v>
      </c>
      <c r="L1816" s="1">
        <v>45964</v>
      </c>
      <c r="M1816" s="1">
        <v>45919</v>
      </c>
      <c r="O1816" s="1"/>
      <c r="P1816" s="1" t="s">
        <v>24</v>
      </c>
      <c r="Q1816" t="s">
        <v>24</v>
      </c>
      <c r="R1816" t="s">
        <v>24</v>
      </c>
      <c r="S1816" t="s">
        <v>25</v>
      </c>
      <c r="T1816" s="5">
        <v>688.56999545544386</v>
      </c>
      <c r="U1816" s="5">
        <v>2.4899999499320984</v>
      </c>
      <c r="V1816" s="5">
        <v>38.879400383843461</v>
      </c>
      <c r="W1816" s="5">
        <v>729.93939578921936</v>
      </c>
      <c r="X1816" s="6">
        <f>+Excel_519CONDOR[[#This Row],[Ptos.Total]]-Excel_519CONDOR[[#This Row],[Ptos.PO]]</f>
        <v>729.93939578921936</v>
      </c>
      <c r="Y1816" s="6">
        <v>0</v>
      </c>
      <c r="Z1816" s="6">
        <v>0</v>
      </c>
      <c r="AA1816" s="5">
        <f>+Excel_519CONDOR[[#This Row],[Ptos.Total]]-Excel_519CONDOR[[#This Row],[Ptos.Nilo]]</f>
        <v>729.93939578921936</v>
      </c>
      <c r="AB1816"/>
      <c r="AC1816"/>
      <c r="AD1816"/>
      <c r="AE1816"/>
      <c r="AF1816"/>
      <c r="AG1816"/>
      <c r="AH1816"/>
      <c r="AI1816"/>
    </row>
    <row r="1817" spans="1:35" x14ac:dyDescent="0.25">
      <c r="A1817" t="s">
        <v>391</v>
      </c>
      <c r="B1817" t="s">
        <v>18</v>
      </c>
      <c r="C1817" t="s">
        <v>1371</v>
      </c>
      <c r="D1817" t="s">
        <v>2033</v>
      </c>
      <c r="E1817">
        <v>2060473</v>
      </c>
      <c r="F1817" t="s">
        <v>707</v>
      </c>
      <c r="G1817" t="s">
        <v>70</v>
      </c>
      <c r="H1817" t="s">
        <v>71</v>
      </c>
      <c r="I1817" s="1">
        <v>44942</v>
      </c>
      <c r="J1817" s="1">
        <v>45097</v>
      </c>
      <c r="K1817" s="11">
        <f>+Excel_519CONDOR[[#This Row],[Fx.r]]</f>
        <v>45097</v>
      </c>
      <c r="L1817" s="1">
        <v>45202</v>
      </c>
      <c r="M1817" s="1"/>
      <c r="N1817" s="1">
        <v>45308</v>
      </c>
      <c r="O1817" s="1">
        <v>45308</v>
      </c>
      <c r="P1817" s="1" t="s">
        <v>24</v>
      </c>
      <c r="Q1817" t="s">
        <v>24</v>
      </c>
      <c r="R1817" t="s">
        <v>24</v>
      </c>
      <c r="S1817" t="s">
        <v>25</v>
      </c>
      <c r="T1817" s="5">
        <v>33.560000158846378</v>
      </c>
      <c r="U1817" s="5">
        <v>3.869999885559082</v>
      </c>
      <c r="V1817" s="5">
        <v>12.125100141500681</v>
      </c>
      <c r="W1817" s="5">
        <v>49.555100185906142</v>
      </c>
      <c r="X1817" s="6">
        <f>+Excel_519CONDOR[[#This Row],[Ptos.Total]]-Excel_519CONDOR[[#This Row],[Ptos.PO]]</f>
        <v>49.555100185906142</v>
      </c>
      <c r="Y1817" s="6">
        <v>0</v>
      </c>
      <c r="Z1817" s="6">
        <v>0</v>
      </c>
      <c r="AA1817" s="5">
        <f>+Excel_519CONDOR[[#This Row],[Ptos.Total]]-Excel_519CONDOR[[#This Row],[Ptos.Nilo]]</f>
        <v>49.555100185906142</v>
      </c>
      <c r="AB1817"/>
      <c r="AC1817"/>
      <c r="AD1817"/>
      <c r="AE1817"/>
      <c r="AF1817"/>
      <c r="AG1817"/>
      <c r="AH1817"/>
      <c r="AI1817"/>
    </row>
    <row r="1818" spans="1:35" x14ac:dyDescent="0.25">
      <c r="A1818" t="s">
        <v>391</v>
      </c>
      <c r="B1818" t="s">
        <v>18</v>
      </c>
      <c r="C1818" t="s">
        <v>1371</v>
      </c>
      <c r="D1818" t="s">
        <v>2034</v>
      </c>
      <c r="E1818">
        <v>2044737</v>
      </c>
      <c r="F1818" t="s">
        <v>135</v>
      </c>
      <c r="G1818" t="s">
        <v>36</v>
      </c>
      <c r="H1818" t="s">
        <v>42</v>
      </c>
      <c r="I1818" s="1">
        <v>44999</v>
      </c>
      <c r="J1818" s="1">
        <v>44930</v>
      </c>
      <c r="K1818" s="11">
        <f>+Excel_519CONDOR[[#This Row],[Fx.r]]</f>
        <v>44930</v>
      </c>
      <c r="L1818" s="1">
        <v>45964</v>
      </c>
      <c r="M1818" s="1">
        <v>45926</v>
      </c>
      <c r="O1818" s="1"/>
      <c r="P1818" s="1" t="s">
        <v>25</v>
      </c>
      <c r="Q1818" t="s">
        <v>24</v>
      </c>
      <c r="R1818" t="s">
        <v>24</v>
      </c>
      <c r="S1818" t="s">
        <v>3694</v>
      </c>
      <c r="T1818" s="5">
        <v>73.910000670701265</v>
      </c>
      <c r="U1818" s="5">
        <v>12.309999644756317</v>
      </c>
      <c r="V1818" s="5">
        <v>14.981799906750027</v>
      </c>
      <c r="W1818" s="5">
        <v>101.20180022220761</v>
      </c>
      <c r="X1818" s="6">
        <f>+Excel_519CONDOR[[#This Row],[Ptos.Total]]-Excel_519CONDOR[[#This Row],[Ptos.PO]]</f>
        <v>80.654600222207605</v>
      </c>
      <c r="Y1818" s="6">
        <v>20.5472</v>
      </c>
      <c r="Z1818" s="6">
        <v>0.60599999999999998</v>
      </c>
      <c r="AA1818" s="5">
        <f>+Excel_519CONDOR[[#This Row],[Ptos.Total]]-Excel_519CONDOR[[#This Row],[Ptos.Nilo]]</f>
        <v>100.59580022220761</v>
      </c>
      <c r="AB1818"/>
      <c r="AC1818"/>
      <c r="AD1818"/>
      <c r="AE1818"/>
      <c r="AF1818"/>
      <c r="AG1818"/>
      <c r="AH1818"/>
      <c r="AI1818"/>
    </row>
    <row r="1819" spans="1:35" x14ac:dyDescent="0.25">
      <c r="A1819" t="s">
        <v>391</v>
      </c>
      <c r="B1819" t="s">
        <v>18</v>
      </c>
      <c r="C1819" t="s">
        <v>1371</v>
      </c>
      <c r="D1819" t="s">
        <v>2035</v>
      </c>
      <c r="E1819">
        <v>2012856</v>
      </c>
      <c r="F1819" t="s">
        <v>125</v>
      </c>
      <c r="G1819" t="s">
        <v>29</v>
      </c>
      <c r="H1819" t="s">
        <v>30</v>
      </c>
      <c r="I1819" s="1">
        <v>44763</v>
      </c>
      <c r="J1819" s="1">
        <v>45204</v>
      </c>
      <c r="K1819" s="11">
        <f>+Excel_519CONDOR[[#This Row],[Fx.r]]</f>
        <v>45204</v>
      </c>
      <c r="L1819" s="1">
        <v>45210</v>
      </c>
      <c r="M1819" s="1"/>
      <c r="N1819" s="1">
        <v>45894</v>
      </c>
      <c r="O1819" s="1">
        <v>45917</v>
      </c>
      <c r="P1819" s="1" t="s">
        <v>25</v>
      </c>
      <c r="Q1819" t="s">
        <v>24</v>
      </c>
      <c r="R1819" t="s">
        <v>24</v>
      </c>
      <c r="S1819" t="s">
        <v>3692</v>
      </c>
      <c r="T1819" s="5">
        <v>628.7100021392107</v>
      </c>
      <c r="U1819" s="5">
        <v>47.139998614788055</v>
      </c>
      <c r="V1819" s="5">
        <v>57.784999021328986</v>
      </c>
      <c r="W1819" s="5">
        <v>733.63499977532774</v>
      </c>
      <c r="X1819" s="6">
        <f>+Excel_519CONDOR[[#This Row],[Ptos.Total]]-Excel_519CONDOR[[#This Row],[Ptos.PO]]</f>
        <v>155.68505977532766</v>
      </c>
      <c r="Y1819" s="6">
        <v>577.94994000000008</v>
      </c>
      <c r="Z1819" s="6">
        <v>577.94993999999997</v>
      </c>
      <c r="AA1819" s="5">
        <f>+Excel_519CONDOR[[#This Row],[Ptos.Total]]-Excel_519CONDOR[[#This Row],[Ptos.Nilo]]</f>
        <v>155.68505977532777</v>
      </c>
      <c r="AB1819"/>
      <c r="AC1819"/>
      <c r="AD1819"/>
      <c r="AE1819"/>
      <c r="AF1819"/>
      <c r="AG1819"/>
      <c r="AH1819"/>
      <c r="AI1819"/>
    </row>
    <row r="1820" spans="1:35" x14ac:dyDescent="0.25">
      <c r="A1820" t="s">
        <v>391</v>
      </c>
      <c r="B1820" t="s">
        <v>103</v>
      </c>
      <c r="C1820" t="s">
        <v>392</v>
      </c>
      <c r="D1820" t="s">
        <v>2036</v>
      </c>
      <c r="E1820">
        <v>8554006</v>
      </c>
      <c r="F1820" t="s">
        <v>2011</v>
      </c>
      <c r="G1820" t="s">
        <v>29</v>
      </c>
      <c r="H1820" t="s">
        <v>30</v>
      </c>
      <c r="I1820" s="1">
        <v>45247</v>
      </c>
      <c r="J1820" s="1">
        <v>45205</v>
      </c>
      <c r="K1820" s="11">
        <f>+Excel_519CONDOR[[#This Row],[Fx.r]]</f>
        <v>45205</v>
      </c>
      <c r="L1820" s="1">
        <v>45212</v>
      </c>
      <c r="M1820" s="1"/>
      <c r="N1820" s="1">
        <v>45422</v>
      </c>
      <c r="O1820" s="1">
        <v>45446</v>
      </c>
      <c r="P1820" s="1" t="s">
        <v>24</v>
      </c>
      <c r="Q1820" t="s">
        <v>24</v>
      </c>
      <c r="R1820" t="s">
        <v>25</v>
      </c>
      <c r="S1820" t="s">
        <v>3637</v>
      </c>
      <c r="T1820" s="5">
        <v>171.39899723976851</v>
      </c>
      <c r="U1820" s="5">
        <v>0</v>
      </c>
      <c r="V1820" s="5">
        <v>27.048383480805512</v>
      </c>
      <c r="W1820" s="5">
        <v>198.44738072057402</v>
      </c>
      <c r="X1820" s="6">
        <f>+Excel_519CONDOR[[#This Row],[Ptos.Total]]-Excel_519CONDOR[[#This Row],[Ptos.PO]]</f>
        <v>-242.16716227942607</v>
      </c>
      <c r="Y1820" s="6">
        <v>440.61454300000008</v>
      </c>
      <c r="Z1820" s="6">
        <v>440.61454299999997</v>
      </c>
      <c r="AA1820" s="5">
        <f>+Excel_519CONDOR[[#This Row],[Ptos.Total]]-Excel_519CONDOR[[#This Row],[Ptos.Nilo]]</f>
        <v>-242.16716227942595</v>
      </c>
      <c r="AB1820"/>
      <c r="AC1820"/>
      <c r="AD1820"/>
      <c r="AE1820"/>
      <c r="AF1820"/>
      <c r="AG1820"/>
      <c r="AH1820"/>
      <c r="AI1820"/>
    </row>
    <row r="1821" spans="1:35" x14ac:dyDescent="0.25">
      <c r="A1821" t="s">
        <v>391</v>
      </c>
      <c r="B1821" t="s">
        <v>18</v>
      </c>
      <c r="C1821" t="s">
        <v>1371</v>
      </c>
      <c r="D1821" t="s">
        <v>2037</v>
      </c>
      <c r="E1821">
        <v>2065865</v>
      </c>
      <c r="F1821" t="s">
        <v>49</v>
      </c>
      <c r="G1821" t="s">
        <v>36</v>
      </c>
      <c r="H1821" t="s">
        <v>42</v>
      </c>
      <c r="I1821" s="1">
        <v>45243</v>
      </c>
      <c r="J1821" s="1">
        <v>45282</v>
      </c>
      <c r="K1821" s="11">
        <f>+Excel_519CONDOR[[#This Row],[Fx.r]]</f>
        <v>45282</v>
      </c>
      <c r="L1821" s="1">
        <v>45964</v>
      </c>
      <c r="M1821" s="1">
        <v>45926</v>
      </c>
      <c r="O1821" s="1"/>
      <c r="P1821" s="1" t="s">
        <v>24</v>
      </c>
      <c r="Q1821" t="s">
        <v>24</v>
      </c>
      <c r="R1821" t="s">
        <v>24</v>
      </c>
      <c r="S1821" t="s">
        <v>3691</v>
      </c>
      <c r="T1821" s="5">
        <v>81606.589999999982</v>
      </c>
      <c r="U1821" s="5">
        <v>20162.8</v>
      </c>
      <c r="V1821" s="5">
        <v>7170.2514999999994</v>
      </c>
      <c r="W1821" s="5">
        <v>108939.64149999998</v>
      </c>
      <c r="X1821" s="6">
        <f>+Excel_519CONDOR[[#This Row],[Ptos.Total]]-Excel_519CONDOR[[#This Row],[Ptos.PO]]</f>
        <v>108937.82349999998</v>
      </c>
      <c r="Y1821" s="6">
        <v>1.8180000000000001</v>
      </c>
      <c r="Z1821" s="6">
        <v>1.8180000000000001</v>
      </c>
      <c r="AA1821" s="5">
        <f>+Excel_519CONDOR[[#This Row],[Ptos.Total]]-Excel_519CONDOR[[#This Row],[Ptos.Nilo]]</f>
        <v>108937.82349999998</v>
      </c>
      <c r="AB1821"/>
      <c r="AC1821"/>
      <c r="AD1821"/>
      <c r="AE1821"/>
      <c r="AF1821"/>
      <c r="AG1821"/>
      <c r="AH1821"/>
      <c r="AI1821"/>
    </row>
    <row r="1822" spans="1:35" x14ac:dyDescent="0.25">
      <c r="A1822" t="s">
        <v>391</v>
      </c>
      <c r="B1822" t="s">
        <v>103</v>
      </c>
      <c r="C1822" t="s">
        <v>392</v>
      </c>
      <c r="D1822" t="s">
        <v>2038</v>
      </c>
      <c r="E1822">
        <v>8554004</v>
      </c>
      <c r="F1822" t="s">
        <v>2039</v>
      </c>
      <c r="G1822" t="s">
        <v>70</v>
      </c>
      <c r="H1822" t="s">
        <v>71</v>
      </c>
      <c r="I1822" s="1">
        <v>45247</v>
      </c>
      <c r="J1822" s="1"/>
      <c r="K1822" s="11">
        <f>+Excel_519CONDOR[[#This Row],[Fx.r]]</f>
        <v>0</v>
      </c>
      <c r="M1822" s="1"/>
      <c r="N1822" s="1">
        <v>46037</v>
      </c>
      <c r="O1822" s="1"/>
      <c r="P1822" s="1" t="s">
        <v>24</v>
      </c>
      <c r="Q1822" t="s">
        <v>24</v>
      </c>
      <c r="R1822" t="s">
        <v>25</v>
      </c>
      <c r="S1822" t="s">
        <v>25</v>
      </c>
      <c r="T1822" s="5">
        <v>205.26289743262529</v>
      </c>
      <c r="U1822" s="5">
        <v>0</v>
      </c>
      <c r="V1822" s="5">
        <v>29.625129470289195</v>
      </c>
      <c r="W1822" s="5">
        <v>234.88802690291448</v>
      </c>
      <c r="X1822" s="6">
        <f>+Excel_519CONDOR[[#This Row],[Ptos.Total]]-Excel_519CONDOR[[#This Row],[Ptos.PO]]</f>
        <v>149.47481390291449</v>
      </c>
      <c r="Y1822" s="6">
        <v>85.413212999999999</v>
      </c>
      <c r="Z1822" s="6">
        <v>19.725212999999997</v>
      </c>
      <c r="AA1822" s="5">
        <f>+Excel_519CONDOR[[#This Row],[Ptos.Total]]-Excel_519CONDOR[[#This Row],[Ptos.Nilo]]</f>
        <v>215.16281390291448</v>
      </c>
      <c r="AB1822"/>
      <c r="AC1822"/>
      <c r="AD1822"/>
      <c r="AE1822"/>
      <c r="AF1822"/>
      <c r="AG1822"/>
      <c r="AH1822"/>
      <c r="AI1822"/>
    </row>
    <row r="1823" spans="1:35" x14ac:dyDescent="0.25">
      <c r="A1823" t="s">
        <v>391</v>
      </c>
      <c r="B1823" t="s">
        <v>18</v>
      </c>
      <c r="C1823" t="s">
        <v>1371</v>
      </c>
      <c r="D1823" t="s">
        <v>2040</v>
      </c>
      <c r="E1823">
        <v>2011202</v>
      </c>
      <c r="F1823" t="s">
        <v>28</v>
      </c>
      <c r="G1823" t="s">
        <v>29</v>
      </c>
      <c r="H1823" t="s">
        <v>30</v>
      </c>
      <c r="I1823" s="1">
        <v>44768</v>
      </c>
      <c r="J1823" s="1">
        <v>44769</v>
      </c>
      <c r="K1823" s="11">
        <f>+Excel_519CONDOR[[#This Row],[Fx.r]]</f>
        <v>44769</v>
      </c>
      <c r="L1823" s="1">
        <v>45203</v>
      </c>
      <c r="M1823" s="1"/>
      <c r="N1823" s="1">
        <v>45761</v>
      </c>
      <c r="O1823" s="1">
        <v>45770</v>
      </c>
      <c r="P1823" s="1" t="s">
        <v>24</v>
      </c>
      <c r="Q1823" t="s">
        <v>24</v>
      </c>
      <c r="R1823" t="s">
        <v>24</v>
      </c>
      <c r="S1823" t="s">
        <v>3694</v>
      </c>
      <c r="T1823" s="5">
        <v>295.77000285312533</v>
      </c>
      <c r="U1823" s="5">
        <v>16.73999947309494</v>
      </c>
      <c r="V1823" s="5">
        <v>31.85110044827087</v>
      </c>
      <c r="W1823" s="5">
        <v>344.36110277449114</v>
      </c>
      <c r="X1823" s="6">
        <f>+Excel_519CONDOR[[#This Row],[Ptos.Total]]-Excel_519CONDOR[[#This Row],[Ptos.PO]]</f>
        <v>18.267452774491119</v>
      </c>
      <c r="Y1823" s="6">
        <v>326.09365000000003</v>
      </c>
      <c r="Z1823" s="6">
        <v>326.09364999999997</v>
      </c>
      <c r="AA1823" s="5">
        <f>+Excel_519CONDOR[[#This Row],[Ptos.Total]]-Excel_519CONDOR[[#This Row],[Ptos.Nilo]]</f>
        <v>18.267452774491176</v>
      </c>
      <c r="AB1823"/>
      <c r="AC1823"/>
      <c r="AD1823"/>
      <c r="AE1823"/>
      <c r="AF1823"/>
      <c r="AG1823"/>
      <c r="AH1823"/>
      <c r="AI1823"/>
    </row>
    <row r="1824" spans="1:35" x14ac:dyDescent="0.25">
      <c r="A1824" t="s">
        <v>391</v>
      </c>
      <c r="B1824" t="s">
        <v>436</v>
      </c>
      <c r="C1824" t="s">
        <v>392</v>
      </c>
      <c r="D1824" t="s">
        <v>2041</v>
      </c>
      <c r="E1824">
        <v>8540512</v>
      </c>
      <c r="F1824" t="s">
        <v>1734</v>
      </c>
      <c r="G1824" t="s">
        <v>70</v>
      </c>
      <c r="H1824" t="s">
        <v>71</v>
      </c>
      <c r="I1824" s="1"/>
      <c r="J1824" s="1">
        <v>45183</v>
      </c>
      <c r="K1824" s="11">
        <f>+Excel_519CONDOR[[#This Row],[Fx.r]]</f>
        <v>45183</v>
      </c>
      <c r="M1824" s="1"/>
      <c r="N1824" s="1">
        <v>45964</v>
      </c>
      <c r="O1824" s="1"/>
      <c r="P1824" s="1" t="s">
        <v>24</v>
      </c>
      <c r="Q1824" t="s">
        <v>25</v>
      </c>
      <c r="R1824" t="s">
        <v>24</v>
      </c>
      <c r="S1824" t="s">
        <v>25</v>
      </c>
      <c r="T1824" s="5">
        <v>0</v>
      </c>
      <c r="U1824" s="5">
        <v>0</v>
      </c>
      <c r="V1824" s="5">
        <v>0</v>
      </c>
      <c r="W1824" s="5">
        <v>0</v>
      </c>
      <c r="X1824" s="6">
        <f>+Excel_519CONDOR[[#This Row],[Ptos.Total]]-Excel_519CONDOR[[#This Row],[Ptos.PO]]</f>
        <v>-3.5999999999999996</v>
      </c>
      <c r="Y1824" s="6">
        <v>3.5999999999999996</v>
      </c>
      <c r="Z1824" s="6">
        <v>3.5999999999999996</v>
      </c>
      <c r="AA1824" s="5">
        <f>+Excel_519CONDOR[[#This Row],[Ptos.Total]]-Excel_519CONDOR[[#This Row],[Ptos.Nilo]]</f>
        <v>-3.5999999999999996</v>
      </c>
      <c r="AB1824"/>
      <c r="AC1824"/>
      <c r="AD1824"/>
      <c r="AE1824"/>
      <c r="AF1824"/>
      <c r="AG1824"/>
      <c r="AH1824"/>
      <c r="AI1824"/>
    </row>
    <row r="1825" spans="1:35" x14ac:dyDescent="0.25">
      <c r="A1825" t="s">
        <v>391</v>
      </c>
      <c r="B1825" t="s">
        <v>18</v>
      </c>
      <c r="C1825" t="s">
        <v>1371</v>
      </c>
      <c r="D1825" t="s">
        <v>2042</v>
      </c>
      <c r="E1825">
        <v>2097420</v>
      </c>
      <c r="F1825" t="s">
        <v>267</v>
      </c>
      <c r="G1825" t="s">
        <v>36</v>
      </c>
      <c r="H1825" t="s">
        <v>42</v>
      </c>
      <c r="I1825" s="1">
        <v>45243</v>
      </c>
      <c r="J1825" s="1">
        <v>45495</v>
      </c>
      <c r="K1825" s="11">
        <f>+Excel_519CONDOR[[#This Row],[Fx.r]]</f>
        <v>45495</v>
      </c>
      <c r="L1825" s="1">
        <v>45964</v>
      </c>
      <c r="M1825" s="1">
        <v>45926</v>
      </c>
      <c r="O1825" s="1"/>
      <c r="P1825" s="1" t="s">
        <v>24</v>
      </c>
      <c r="Q1825" t="s">
        <v>24</v>
      </c>
      <c r="R1825" t="s">
        <v>24</v>
      </c>
      <c r="S1825" t="s">
        <v>25</v>
      </c>
      <c r="T1825" s="5">
        <v>0</v>
      </c>
      <c r="U1825" s="5">
        <v>0</v>
      </c>
      <c r="V1825" s="5">
        <v>0</v>
      </c>
      <c r="W1825" s="5">
        <v>0</v>
      </c>
      <c r="X1825" s="6">
        <f>+Excel_519CONDOR[[#This Row],[Ptos.Total]]-Excel_519CONDOR[[#This Row],[Ptos.PO]]</f>
        <v>0</v>
      </c>
      <c r="Y1825" s="6">
        <v>0</v>
      </c>
      <c r="Z1825" s="6">
        <v>0</v>
      </c>
      <c r="AA1825" s="5">
        <f>+Excel_519CONDOR[[#This Row],[Ptos.Total]]-Excel_519CONDOR[[#This Row],[Ptos.Nilo]]</f>
        <v>0</v>
      </c>
      <c r="AB1825"/>
      <c r="AC1825"/>
      <c r="AD1825"/>
      <c r="AE1825"/>
      <c r="AF1825"/>
      <c r="AG1825"/>
      <c r="AH1825"/>
      <c r="AI1825"/>
    </row>
    <row r="1826" spans="1:35" x14ac:dyDescent="0.25">
      <c r="A1826" t="s">
        <v>391</v>
      </c>
      <c r="B1826" t="s">
        <v>18</v>
      </c>
      <c r="C1826" t="s">
        <v>1371</v>
      </c>
      <c r="D1826" t="s">
        <v>2043</v>
      </c>
      <c r="E1826">
        <v>2097426</v>
      </c>
      <c r="F1826" t="s">
        <v>49</v>
      </c>
      <c r="G1826" t="s">
        <v>36</v>
      </c>
      <c r="H1826" t="s">
        <v>42</v>
      </c>
      <c r="I1826" s="1">
        <v>45243</v>
      </c>
      <c r="J1826" s="1">
        <v>45261</v>
      </c>
      <c r="K1826" s="11">
        <f>+Excel_519CONDOR[[#This Row],[Fx.r]]</f>
        <v>45261</v>
      </c>
      <c r="L1826" s="1">
        <v>45964</v>
      </c>
      <c r="M1826" s="1">
        <v>45926</v>
      </c>
      <c r="O1826" s="1"/>
      <c r="P1826" s="1" t="s">
        <v>24</v>
      </c>
      <c r="Q1826" t="s">
        <v>24</v>
      </c>
      <c r="R1826" t="s">
        <v>24</v>
      </c>
      <c r="S1826" t="s">
        <v>25</v>
      </c>
      <c r="T1826" s="5">
        <v>315.68000409752131</v>
      </c>
      <c r="U1826" s="5">
        <v>46.439998626708984</v>
      </c>
      <c r="V1826" s="5">
        <v>31.784599595265092</v>
      </c>
      <c r="W1826" s="5">
        <v>393.90460231949538</v>
      </c>
      <c r="X1826" s="6">
        <f>+Excel_519CONDOR[[#This Row],[Ptos.Total]]-Excel_519CONDOR[[#This Row],[Ptos.PO]]</f>
        <v>358.38614431949537</v>
      </c>
      <c r="Y1826" s="6">
        <v>35.518457999999995</v>
      </c>
      <c r="Z1826" s="6">
        <v>35.518457999999995</v>
      </c>
      <c r="AA1826" s="5">
        <f>+Excel_519CONDOR[[#This Row],[Ptos.Total]]-Excel_519CONDOR[[#This Row],[Ptos.Nilo]]</f>
        <v>358.38614431949537</v>
      </c>
      <c r="AB1826"/>
      <c r="AC1826"/>
      <c r="AD1826"/>
      <c r="AE1826"/>
      <c r="AF1826"/>
      <c r="AG1826"/>
      <c r="AH1826"/>
      <c r="AI1826"/>
    </row>
    <row r="1827" spans="1:35" x14ac:dyDescent="0.25">
      <c r="A1827" t="s">
        <v>391</v>
      </c>
      <c r="B1827" t="s">
        <v>79</v>
      </c>
      <c r="C1827" t="s">
        <v>392</v>
      </c>
      <c r="D1827" t="s">
        <v>2044</v>
      </c>
      <c r="E1827">
        <v>2122680</v>
      </c>
      <c r="F1827" t="s">
        <v>121</v>
      </c>
      <c r="G1827" t="s">
        <v>22</v>
      </c>
      <c r="H1827" t="s">
        <v>23</v>
      </c>
      <c r="I1827" s="1">
        <v>45203</v>
      </c>
      <c r="J1827" s="1">
        <v>45212</v>
      </c>
      <c r="K1827" s="11">
        <f>+Excel_519CONDOR[[#This Row],[Fx.r]]</f>
        <v>45212</v>
      </c>
      <c r="L1827" s="1">
        <v>45217</v>
      </c>
      <c r="M1827" s="1"/>
      <c r="N1827" s="1">
        <v>45226</v>
      </c>
      <c r="O1827" s="1">
        <v>45237</v>
      </c>
      <c r="P1827" s="1" t="s">
        <v>24</v>
      </c>
      <c r="Q1827" t="s">
        <v>24</v>
      </c>
      <c r="R1827" t="s">
        <v>25</v>
      </c>
      <c r="S1827" t="s">
        <v>3641</v>
      </c>
      <c r="T1827" s="5">
        <v>11.36000007763505</v>
      </c>
      <c r="U1827" s="5">
        <v>3.869999885559082</v>
      </c>
      <c r="V1827" s="5">
        <v>10.608900186071544</v>
      </c>
      <c r="W1827" s="5">
        <v>25.838900149265676</v>
      </c>
      <c r="X1827" s="6">
        <f>+Excel_519CONDOR[[#This Row],[Ptos.Total]]-Excel_519CONDOR[[#This Row],[Ptos.PO]]</f>
        <v>5.5110281492656767</v>
      </c>
      <c r="Y1827" s="6">
        <v>20.327871999999999</v>
      </c>
      <c r="Z1827" s="6">
        <v>20.327871999999996</v>
      </c>
      <c r="AA1827" s="5">
        <f>+Excel_519CONDOR[[#This Row],[Ptos.Total]]-Excel_519CONDOR[[#This Row],[Ptos.Nilo]]</f>
        <v>5.5110281492656803</v>
      </c>
      <c r="AB1827"/>
      <c r="AC1827"/>
      <c r="AD1827"/>
      <c r="AE1827"/>
      <c r="AF1827"/>
      <c r="AG1827"/>
      <c r="AH1827"/>
      <c r="AI1827"/>
    </row>
    <row r="1828" spans="1:35" x14ac:dyDescent="0.25">
      <c r="A1828" t="s">
        <v>391</v>
      </c>
      <c r="B1828" t="s">
        <v>436</v>
      </c>
      <c r="C1828" t="s">
        <v>392</v>
      </c>
      <c r="D1828" t="s">
        <v>2045</v>
      </c>
      <c r="E1828">
        <v>8553434</v>
      </c>
      <c r="F1828" t="s">
        <v>512</v>
      </c>
      <c r="G1828" t="s">
        <v>22</v>
      </c>
      <c r="H1828" t="s">
        <v>23</v>
      </c>
      <c r="I1828" s="1"/>
      <c r="J1828" s="1">
        <v>45208</v>
      </c>
      <c r="K1828" s="11">
        <f>+Excel_519CONDOR[[#This Row],[Fx.r]]</f>
        <v>45208</v>
      </c>
      <c r="L1828" s="1">
        <v>45282</v>
      </c>
      <c r="M1828" s="1"/>
      <c r="N1828" s="1">
        <v>45282</v>
      </c>
      <c r="O1828" s="1">
        <v>45302</v>
      </c>
      <c r="P1828" s="1" t="s">
        <v>24</v>
      </c>
      <c r="Q1828" t="s">
        <v>25</v>
      </c>
      <c r="R1828" t="s">
        <v>24</v>
      </c>
      <c r="S1828" t="s">
        <v>3635</v>
      </c>
      <c r="T1828" s="5">
        <v>8.6841001212596893</v>
      </c>
      <c r="U1828" s="5">
        <v>0</v>
      </c>
      <c r="V1828" s="5">
        <v>0</v>
      </c>
      <c r="W1828" s="5">
        <v>8.6841001212596893</v>
      </c>
      <c r="X1828" s="6">
        <f>+Excel_519CONDOR[[#This Row],[Ptos.Total]]-Excel_519CONDOR[[#This Row],[Ptos.PO]]</f>
        <v>-9.3223248787403108</v>
      </c>
      <c r="Y1828" s="6">
        <v>18.006425</v>
      </c>
      <c r="Z1828" s="6">
        <v>18.006425</v>
      </c>
      <c r="AA1828" s="5">
        <f>+Excel_519CONDOR[[#This Row],[Ptos.Total]]-Excel_519CONDOR[[#This Row],[Ptos.Nilo]]</f>
        <v>-9.3223248787403108</v>
      </c>
      <c r="AB1828"/>
      <c r="AC1828"/>
      <c r="AD1828"/>
      <c r="AE1828"/>
      <c r="AF1828"/>
      <c r="AG1828"/>
      <c r="AH1828"/>
      <c r="AI1828"/>
    </row>
    <row r="1829" spans="1:35" x14ac:dyDescent="0.25">
      <c r="A1829" t="s">
        <v>391</v>
      </c>
      <c r="B1829" t="s">
        <v>18</v>
      </c>
      <c r="C1829" t="s">
        <v>1371</v>
      </c>
      <c r="D1829" t="s">
        <v>2046</v>
      </c>
      <c r="E1829">
        <v>2063245</v>
      </c>
      <c r="F1829" t="s">
        <v>135</v>
      </c>
      <c r="G1829" t="s">
        <v>36</v>
      </c>
      <c r="H1829" t="s">
        <v>42</v>
      </c>
      <c r="I1829" s="1">
        <v>45021</v>
      </c>
      <c r="J1829" s="1">
        <v>45113</v>
      </c>
      <c r="K1829" s="11">
        <f>+Excel_519CONDOR[[#This Row],[Fx.r]]</f>
        <v>45113</v>
      </c>
      <c r="L1829" s="1">
        <v>45964</v>
      </c>
      <c r="M1829" s="1">
        <v>45926</v>
      </c>
      <c r="O1829" s="1"/>
      <c r="P1829" s="1" t="s">
        <v>24</v>
      </c>
      <c r="Q1829" t="s">
        <v>24</v>
      </c>
      <c r="R1829" t="s">
        <v>24</v>
      </c>
      <c r="S1829" t="s">
        <v>3694</v>
      </c>
      <c r="T1829" s="5">
        <v>10.070000156760216</v>
      </c>
      <c r="U1829" s="5">
        <v>0</v>
      </c>
      <c r="V1829" s="5">
        <v>10.534000142350793</v>
      </c>
      <c r="W1829" s="5">
        <v>20.604000299111007</v>
      </c>
      <c r="X1829" s="6">
        <f>+Excel_519CONDOR[[#This Row],[Ptos.Total]]-Excel_519CONDOR[[#This Row],[Ptos.PO]]</f>
        <v>19.998000299111006</v>
      </c>
      <c r="Y1829" s="6">
        <v>0.60599999999999998</v>
      </c>
      <c r="Z1829" s="6">
        <v>0.60599999999999998</v>
      </c>
      <c r="AA1829" s="5">
        <f>+Excel_519CONDOR[[#This Row],[Ptos.Total]]-Excel_519CONDOR[[#This Row],[Ptos.Nilo]]</f>
        <v>19.998000299111006</v>
      </c>
      <c r="AB1829"/>
      <c r="AC1829"/>
      <c r="AD1829"/>
      <c r="AE1829"/>
      <c r="AF1829"/>
      <c r="AG1829"/>
      <c r="AH1829"/>
      <c r="AI1829"/>
    </row>
    <row r="1830" spans="1:35" x14ac:dyDescent="0.25">
      <c r="A1830" t="s">
        <v>391</v>
      </c>
      <c r="B1830" t="s">
        <v>18</v>
      </c>
      <c r="C1830" t="s">
        <v>1371</v>
      </c>
      <c r="D1830" t="s">
        <v>2047</v>
      </c>
      <c r="E1830">
        <v>2122425</v>
      </c>
      <c r="F1830" t="s">
        <v>118</v>
      </c>
      <c r="G1830" t="s">
        <v>22</v>
      </c>
      <c r="H1830" t="s">
        <v>23</v>
      </c>
      <c r="I1830" s="1">
        <v>45240</v>
      </c>
      <c r="J1830" s="1">
        <v>45272</v>
      </c>
      <c r="K1830" s="11">
        <f>+Excel_519CONDOR[[#This Row],[Fx.r]]</f>
        <v>45272</v>
      </c>
      <c r="L1830" s="1">
        <v>45509</v>
      </c>
      <c r="M1830" s="1"/>
      <c r="N1830" s="1">
        <v>45591</v>
      </c>
      <c r="O1830" s="1">
        <v>45608</v>
      </c>
      <c r="P1830" s="1" t="s">
        <v>25</v>
      </c>
      <c r="Q1830" t="s">
        <v>24</v>
      </c>
      <c r="R1830" t="s">
        <v>24</v>
      </c>
      <c r="S1830" t="s">
        <v>3694</v>
      </c>
      <c r="T1830" s="5">
        <v>262.44999773055315</v>
      </c>
      <c r="U1830" s="5">
        <v>0</v>
      </c>
      <c r="V1830" s="5">
        <v>32.493299757540967</v>
      </c>
      <c r="W1830" s="5">
        <v>294.94329748809412</v>
      </c>
      <c r="X1830" s="6">
        <f>+Excel_519CONDOR[[#This Row],[Ptos.Total]]-Excel_519CONDOR[[#This Row],[Ptos.PO]]</f>
        <v>-13.284645511905865</v>
      </c>
      <c r="Y1830" s="6">
        <v>308.22794299999998</v>
      </c>
      <c r="Z1830" s="6">
        <v>330.36363400000005</v>
      </c>
      <c r="AA1830" s="5">
        <f>+Excel_519CONDOR[[#This Row],[Ptos.Total]]-Excel_519CONDOR[[#This Row],[Ptos.Nilo]]</f>
        <v>-35.42033651190593</v>
      </c>
      <c r="AB1830"/>
      <c r="AC1830"/>
      <c r="AD1830"/>
      <c r="AE1830"/>
      <c r="AF1830"/>
      <c r="AG1830"/>
      <c r="AH1830"/>
      <c r="AI1830"/>
    </row>
    <row r="1831" spans="1:35" x14ac:dyDescent="0.25">
      <c r="A1831" t="s">
        <v>391</v>
      </c>
      <c r="B1831" t="s">
        <v>79</v>
      </c>
      <c r="C1831" t="s">
        <v>392</v>
      </c>
      <c r="D1831" t="s">
        <v>2048</v>
      </c>
      <c r="E1831">
        <v>8555750</v>
      </c>
      <c r="F1831" t="s">
        <v>2049</v>
      </c>
      <c r="G1831" t="s">
        <v>36</v>
      </c>
      <c r="H1831" t="s">
        <v>37</v>
      </c>
      <c r="I1831" s="1">
        <v>45217</v>
      </c>
      <c r="J1831" s="1">
        <v>45216</v>
      </c>
      <c r="K1831" s="11">
        <f>+Excel_519CONDOR[[#This Row],[Fx.r]]</f>
        <v>45216</v>
      </c>
      <c r="M1831" s="1">
        <v>45709</v>
      </c>
      <c r="O1831" s="1"/>
      <c r="P1831" s="1" t="s">
        <v>24</v>
      </c>
      <c r="Q1831" t="s">
        <v>24</v>
      </c>
      <c r="R1831" t="s">
        <v>25</v>
      </c>
      <c r="S1831" t="s">
        <v>25</v>
      </c>
      <c r="T1831" s="5">
        <v>0</v>
      </c>
      <c r="U1831" s="5">
        <v>0</v>
      </c>
      <c r="V1831" s="5">
        <v>0</v>
      </c>
      <c r="W1831" s="5">
        <v>0</v>
      </c>
      <c r="X1831" s="6">
        <f>+Excel_519CONDOR[[#This Row],[Ptos.Total]]-Excel_519CONDOR[[#This Row],[Ptos.PO]]</f>
        <v>-98.733192000000031</v>
      </c>
      <c r="Y1831" s="6">
        <v>98.733192000000031</v>
      </c>
      <c r="Z1831" s="6">
        <v>98.733192000000003</v>
      </c>
      <c r="AA1831" s="5">
        <f>+Excel_519CONDOR[[#This Row],[Ptos.Total]]-Excel_519CONDOR[[#This Row],[Ptos.Nilo]]</f>
        <v>-98.733192000000003</v>
      </c>
      <c r="AB1831"/>
      <c r="AC1831"/>
      <c r="AD1831"/>
      <c r="AE1831"/>
      <c r="AF1831"/>
      <c r="AG1831"/>
      <c r="AH1831"/>
      <c r="AI1831"/>
    </row>
    <row r="1832" spans="1:35" x14ac:dyDescent="0.25">
      <c r="A1832" t="s">
        <v>391</v>
      </c>
      <c r="B1832" t="s">
        <v>18</v>
      </c>
      <c r="C1832" t="s">
        <v>1371</v>
      </c>
      <c r="D1832" t="s">
        <v>2050</v>
      </c>
      <c r="E1832">
        <v>8339717</v>
      </c>
      <c r="F1832" t="s">
        <v>2051</v>
      </c>
      <c r="G1832" t="s">
        <v>36</v>
      </c>
      <c r="H1832" t="s">
        <v>42</v>
      </c>
      <c r="I1832" s="1"/>
      <c r="J1832" s="1">
        <v>44894</v>
      </c>
      <c r="K1832" s="11">
        <f>+Excel_519CONDOR[[#This Row],[Fx.r]]</f>
        <v>44894</v>
      </c>
      <c r="L1832" s="1">
        <v>45964</v>
      </c>
      <c r="M1832" s="1">
        <v>45926</v>
      </c>
      <c r="O1832" s="1"/>
      <c r="P1832" s="1" t="s">
        <v>24</v>
      </c>
      <c r="Q1832" t="s">
        <v>24</v>
      </c>
      <c r="R1832" t="s">
        <v>24</v>
      </c>
      <c r="S1832" t="s">
        <v>25</v>
      </c>
      <c r="T1832" s="5">
        <v>458.94749146699905</v>
      </c>
      <c r="U1832" s="5">
        <v>0.69999998807907104</v>
      </c>
      <c r="V1832" s="5">
        <v>55.923005285101794</v>
      </c>
      <c r="W1832" s="5">
        <v>515.57049674017992</v>
      </c>
      <c r="X1832" s="6">
        <f>+Excel_519CONDOR[[#This Row],[Ptos.Total]]-Excel_519CONDOR[[#This Row],[Ptos.PO]]</f>
        <v>515.57049674017992</v>
      </c>
      <c r="Y1832" s="6">
        <v>0</v>
      </c>
      <c r="Z1832" s="6">
        <v>0</v>
      </c>
      <c r="AA1832" s="5">
        <f>+Excel_519CONDOR[[#This Row],[Ptos.Total]]-Excel_519CONDOR[[#This Row],[Ptos.Nilo]]</f>
        <v>515.57049674017992</v>
      </c>
      <c r="AB1832"/>
      <c r="AC1832"/>
      <c r="AD1832"/>
      <c r="AE1832"/>
      <c r="AF1832"/>
      <c r="AG1832"/>
      <c r="AH1832"/>
      <c r="AI1832"/>
    </row>
    <row r="1833" spans="1:35" x14ac:dyDescent="0.25">
      <c r="A1833" t="s">
        <v>391</v>
      </c>
      <c r="B1833" t="s">
        <v>104</v>
      </c>
      <c r="C1833" t="s">
        <v>1371</v>
      </c>
      <c r="D1833" t="s">
        <v>2052</v>
      </c>
      <c r="E1833">
        <v>8432305</v>
      </c>
      <c r="F1833" t="s">
        <v>2053</v>
      </c>
      <c r="G1833" t="s">
        <v>22</v>
      </c>
      <c r="H1833" t="s">
        <v>23</v>
      </c>
      <c r="I1833" s="1"/>
      <c r="J1833" s="1">
        <v>44965</v>
      </c>
      <c r="K1833" s="11">
        <f>+Excel_519CONDOR[[#This Row],[Fx.r]]</f>
        <v>44965</v>
      </c>
      <c r="L1833" s="1">
        <v>45208</v>
      </c>
      <c r="M1833" s="1"/>
      <c r="N1833" s="1">
        <v>45853</v>
      </c>
      <c r="O1833" s="1">
        <v>45861</v>
      </c>
      <c r="P1833" s="1" t="s">
        <v>24</v>
      </c>
      <c r="Q1833" t="s">
        <v>24</v>
      </c>
      <c r="R1833" t="s">
        <v>24</v>
      </c>
      <c r="S1833" t="s">
        <v>3689</v>
      </c>
      <c r="T1833" s="5">
        <v>740.83619239926338</v>
      </c>
      <c r="U1833" s="5">
        <v>0</v>
      </c>
      <c r="V1833" s="5">
        <v>0</v>
      </c>
      <c r="W1833" s="5">
        <v>740.83619239926338</v>
      </c>
      <c r="X1833" s="6">
        <f>+Excel_519CONDOR[[#This Row],[Ptos.Total]]-Excel_519CONDOR[[#This Row],[Ptos.PO]]</f>
        <v>-247.82140360073663</v>
      </c>
      <c r="Y1833" s="6">
        <v>988.65759600000001</v>
      </c>
      <c r="Z1833" s="6">
        <v>988.65759600000013</v>
      </c>
      <c r="AA1833" s="5">
        <f>+Excel_519CONDOR[[#This Row],[Ptos.Total]]-Excel_519CONDOR[[#This Row],[Ptos.Nilo]]</f>
        <v>-247.82140360073674</v>
      </c>
      <c r="AB1833"/>
      <c r="AC1833"/>
      <c r="AD1833"/>
      <c r="AE1833"/>
      <c r="AF1833"/>
      <c r="AG1833"/>
      <c r="AH1833"/>
      <c r="AI1833"/>
    </row>
    <row r="1834" spans="1:35" x14ac:dyDescent="0.25">
      <c r="A1834" t="s">
        <v>391</v>
      </c>
      <c r="B1834" t="s">
        <v>104</v>
      </c>
      <c r="C1834" t="s">
        <v>1371</v>
      </c>
      <c r="D1834" t="s">
        <v>2054</v>
      </c>
      <c r="E1834">
        <v>8436669</v>
      </c>
      <c r="F1834" t="s">
        <v>336</v>
      </c>
      <c r="G1834" t="s">
        <v>22</v>
      </c>
      <c r="H1834" t="s">
        <v>23</v>
      </c>
      <c r="I1834" s="1">
        <v>45030</v>
      </c>
      <c r="J1834" s="1">
        <v>45407</v>
      </c>
      <c r="K1834" s="11">
        <f>+Excel_519CONDOR[[#This Row],[Fx.r]]</f>
        <v>45407</v>
      </c>
      <c r="L1834" s="1">
        <v>45208</v>
      </c>
      <c r="M1834" s="1"/>
      <c r="N1834" s="1">
        <v>45832</v>
      </c>
      <c r="O1834" s="1">
        <v>45861</v>
      </c>
      <c r="P1834" s="1" t="s">
        <v>24</v>
      </c>
      <c r="Q1834" t="s">
        <v>24</v>
      </c>
      <c r="R1834" t="s">
        <v>24</v>
      </c>
      <c r="S1834" t="s">
        <v>3693</v>
      </c>
      <c r="T1834" s="5">
        <v>1874.5360753737211</v>
      </c>
      <c r="U1834" s="5">
        <v>0</v>
      </c>
      <c r="V1834" s="5">
        <v>228.4318080998712</v>
      </c>
      <c r="W1834" s="5">
        <v>2102.9678834735923</v>
      </c>
      <c r="X1834" s="6">
        <f>+Excel_519CONDOR[[#This Row],[Ptos.Total]]-Excel_519CONDOR[[#This Row],[Ptos.PO]]</f>
        <v>-2373.4684075264086</v>
      </c>
      <c r="Y1834" s="6">
        <v>4476.4362910000009</v>
      </c>
      <c r="Z1834" s="6">
        <v>4476.436291</v>
      </c>
      <c r="AA1834" s="5">
        <f>+Excel_519CONDOR[[#This Row],[Ptos.Total]]-Excel_519CONDOR[[#This Row],[Ptos.Nilo]]</f>
        <v>-2373.4684075264076</v>
      </c>
      <c r="AB1834"/>
      <c r="AC1834"/>
      <c r="AD1834"/>
      <c r="AE1834"/>
      <c r="AF1834"/>
      <c r="AG1834"/>
      <c r="AH1834"/>
      <c r="AI1834"/>
    </row>
    <row r="1835" spans="1:35" x14ac:dyDescent="0.25">
      <c r="A1835" t="s">
        <v>391</v>
      </c>
      <c r="B1835" t="s">
        <v>104</v>
      </c>
      <c r="C1835" t="s">
        <v>1371</v>
      </c>
      <c r="D1835" t="s">
        <v>2055</v>
      </c>
      <c r="E1835">
        <v>8438452</v>
      </c>
      <c r="F1835" t="s">
        <v>2056</v>
      </c>
      <c r="G1835" t="s">
        <v>46</v>
      </c>
      <c r="H1835" t="s">
        <v>1356</v>
      </c>
      <c r="I1835" s="1"/>
      <c r="J1835" s="1">
        <v>44994</v>
      </c>
      <c r="K1835" s="11">
        <f>+Excel_519CONDOR[[#This Row],[Fx.r]]</f>
        <v>44994</v>
      </c>
      <c r="L1835" s="1">
        <v>45208</v>
      </c>
      <c r="M1835" s="1"/>
      <c r="O1835" s="1"/>
      <c r="P1835" s="1" t="s">
        <v>24</v>
      </c>
      <c r="Q1835" t="s">
        <v>24</v>
      </c>
      <c r="R1835" t="s">
        <v>24</v>
      </c>
      <c r="S1835" t="s">
        <v>25</v>
      </c>
      <c r="T1835" s="5">
        <v>486.75169187784195</v>
      </c>
      <c r="U1835" s="5">
        <v>0</v>
      </c>
      <c r="V1835" s="5">
        <v>0</v>
      </c>
      <c r="W1835" s="5">
        <v>486.75169187784195</v>
      </c>
      <c r="X1835" s="6">
        <f>+Excel_519CONDOR[[#This Row],[Ptos.Total]]-Excel_519CONDOR[[#This Row],[Ptos.PO]]</f>
        <v>484.93369187784197</v>
      </c>
      <c r="Y1835" s="6">
        <v>1.8180000000000001</v>
      </c>
      <c r="Z1835" s="6">
        <v>1.8180000000000001</v>
      </c>
      <c r="AA1835" s="5">
        <f>+Excel_519CONDOR[[#This Row],[Ptos.Total]]-Excel_519CONDOR[[#This Row],[Ptos.Nilo]]</f>
        <v>484.93369187784197</v>
      </c>
      <c r="AB1835"/>
      <c r="AC1835"/>
      <c r="AD1835"/>
      <c r="AE1835"/>
      <c r="AF1835"/>
      <c r="AG1835"/>
      <c r="AH1835"/>
      <c r="AI1835"/>
    </row>
    <row r="1836" spans="1:35" x14ac:dyDescent="0.25">
      <c r="A1836" t="s">
        <v>391</v>
      </c>
      <c r="B1836" t="s">
        <v>104</v>
      </c>
      <c r="C1836" t="s">
        <v>1371</v>
      </c>
      <c r="D1836" t="s">
        <v>2057</v>
      </c>
      <c r="E1836">
        <v>8448049</v>
      </c>
      <c r="F1836" t="s">
        <v>2058</v>
      </c>
      <c r="G1836" t="s">
        <v>46</v>
      </c>
      <c r="H1836" t="s">
        <v>1356</v>
      </c>
      <c r="I1836" s="1"/>
      <c r="J1836" s="1">
        <v>45001</v>
      </c>
      <c r="K1836" s="11">
        <f>+Excel_519CONDOR[[#This Row],[Fx.r]]</f>
        <v>45001</v>
      </c>
      <c r="L1836" s="1">
        <v>45208</v>
      </c>
      <c r="M1836" s="1"/>
      <c r="O1836" s="1"/>
      <c r="P1836" s="1" t="s">
        <v>24</v>
      </c>
      <c r="Q1836" t="s">
        <v>24</v>
      </c>
      <c r="R1836" t="s">
        <v>24</v>
      </c>
      <c r="S1836" t="s">
        <v>25</v>
      </c>
      <c r="T1836" s="5">
        <v>479.34419116377831</v>
      </c>
      <c r="U1836" s="5">
        <v>0</v>
      </c>
      <c r="V1836" s="5">
        <v>0</v>
      </c>
      <c r="W1836" s="5">
        <v>479.34419116377831</v>
      </c>
      <c r="X1836" s="6">
        <f>+Excel_519CONDOR[[#This Row],[Ptos.Total]]-Excel_519CONDOR[[#This Row],[Ptos.PO]]</f>
        <v>459.95219116377831</v>
      </c>
      <c r="Y1836" s="6">
        <v>19.391999999999999</v>
      </c>
      <c r="Z1836" s="6">
        <v>19.391999999999999</v>
      </c>
      <c r="AA1836" s="5">
        <f>+Excel_519CONDOR[[#This Row],[Ptos.Total]]-Excel_519CONDOR[[#This Row],[Ptos.Nilo]]</f>
        <v>459.95219116377831</v>
      </c>
      <c r="AB1836"/>
      <c r="AC1836"/>
      <c r="AD1836"/>
      <c r="AE1836"/>
      <c r="AF1836"/>
      <c r="AG1836"/>
      <c r="AH1836"/>
      <c r="AI1836"/>
    </row>
    <row r="1837" spans="1:35" x14ac:dyDescent="0.25">
      <c r="A1837" t="s">
        <v>391</v>
      </c>
      <c r="B1837" t="s">
        <v>104</v>
      </c>
      <c r="C1837" t="s">
        <v>1371</v>
      </c>
      <c r="D1837" t="s">
        <v>2059</v>
      </c>
      <c r="E1837">
        <v>8451655</v>
      </c>
      <c r="F1837" t="s">
        <v>2056</v>
      </c>
      <c r="G1837" t="s">
        <v>46</v>
      </c>
      <c r="H1837" t="s">
        <v>1356</v>
      </c>
      <c r="I1837" s="1"/>
      <c r="J1837" s="1">
        <v>45012</v>
      </c>
      <c r="K1837" s="11">
        <f>+Excel_519CONDOR[[#This Row],[Fx.r]]</f>
        <v>45012</v>
      </c>
      <c r="L1837" s="1">
        <v>45208</v>
      </c>
      <c r="M1837" s="1"/>
      <c r="O1837" s="1"/>
      <c r="P1837" s="1" t="s">
        <v>24</v>
      </c>
      <c r="Q1837" t="s">
        <v>24</v>
      </c>
      <c r="R1837" t="s">
        <v>24</v>
      </c>
      <c r="S1837" t="s">
        <v>25</v>
      </c>
      <c r="T1837" s="5">
        <v>57.998701959848404</v>
      </c>
      <c r="U1837" s="5">
        <v>0</v>
      </c>
      <c r="V1837" s="5">
        <v>0</v>
      </c>
      <c r="W1837" s="5">
        <v>57.998701959848404</v>
      </c>
      <c r="X1837" s="6">
        <f>+Excel_519CONDOR[[#This Row],[Ptos.Total]]-Excel_519CONDOR[[#This Row],[Ptos.PO]]</f>
        <v>56.180701959848406</v>
      </c>
      <c r="Y1837" s="6">
        <v>1.8180000000000001</v>
      </c>
      <c r="Z1837" s="6">
        <v>1.8180000000000001</v>
      </c>
      <c r="AA1837" s="5">
        <f>+Excel_519CONDOR[[#This Row],[Ptos.Total]]-Excel_519CONDOR[[#This Row],[Ptos.Nilo]]</f>
        <v>56.180701959848406</v>
      </c>
      <c r="AB1837"/>
      <c r="AC1837"/>
      <c r="AD1837"/>
      <c r="AE1837"/>
      <c r="AF1837"/>
      <c r="AG1837"/>
      <c r="AH1837"/>
      <c r="AI1837"/>
    </row>
    <row r="1838" spans="1:35" x14ac:dyDescent="0.25">
      <c r="A1838" t="s">
        <v>391</v>
      </c>
      <c r="B1838" t="s">
        <v>104</v>
      </c>
      <c r="C1838" t="s">
        <v>1371</v>
      </c>
      <c r="D1838" t="s">
        <v>2060</v>
      </c>
      <c r="E1838">
        <v>8453440</v>
      </c>
      <c r="F1838" t="s">
        <v>2061</v>
      </c>
      <c r="G1838" t="s">
        <v>29</v>
      </c>
      <c r="H1838" t="s">
        <v>30</v>
      </c>
      <c r="I1838" s="1"/>
      <c r="J1838" s="1">
        <v>45061</v>
      </c>
      <c r="K1838" s="11">
        <f>+Excel_519CONDOR[[#This Row],[Fx.r]]</f>
        <v>45061</v>
      </c>
      <c r="L1838" s="1">
        <v>45208</v>
      </c>
      <c r="M1838" s="1"/>
      <c r="N1838" s="1">
        <v>45979</v>
      </c>
      <c r="O1838" s="1">
        <v>45992</v>
      </c>
      <c r="P1838" s="1" t="s">
        <v>24</v>
      </c>
      <c r="Q1838" t="s">
        <v>24</v>
      </c>
      <c r="R1838" t="s">
        <v>24</v>
      </c>
      <c r="S1838" t="s">
        <v>3693</v>
      </c>
      <c r="T1838" s="5">
        <v>460.3313922137022</v>
      </c>
      <c r="U1838" s="5">
        <v>0</v>
      </c>
      <c r="V1838" s="5">
        <v>0</v>
      </c>
      <c r="W1838" s="5">
        <v>460.3313922137022</v>
      </c>
      <c r="X1838" s="6">
        <f>+Excel_519CONDOR[[#This Row],[Ptos.Total]]-Excel_519CONDOR[[#This Row],[Ptos.PO]]</f>
        <v>-58.303883786297774</v>
      </c>
      <c r="Y1838" s="6">
        <v>518.63527599999998</v>
      </c>
      <c r="Z1838" s="6">
        <v>518.63527599999998</v>
      </c>
      <c r="AA1838" s="5">
        <f>+Excel_519CONDOR[[#This Row],[Ptos.Total]]-Excel_519CONDOR[[#This Row],[Ptos.Nilo]]</f>
        <v>-58.303883786297774</v>
      </c>
      <c r="AB1838"/>
      <c r="AC1838"/>
      <c r="AD1838"/>
      <c r="AE1838"/>
      <c r="AF1838"/>
      <c r="AG1838"/>
      <c r="AH1838"/>
      <c r="AI1838"/>
    </row>
    <row r="1839" spans="1:35" x14ac:dyDescent="0.25">
      <c r="A1839" t="s">
        <v>391</v>
      </c>
      <c r="B1839" t="s">
        <v>104</v>
      </c>
      <c r="C1839" t="s">
        <v>1371</v>
      </c>
      <c r="D1839" t="s">
        <v>2062</v>
      </c>
      <c r="E1839">
        <v>8478450</v>
      </c>
      <c r="F1839" t="s">
        <v>2058</v>
      </c>
      <c r="G1839" t="s">
        <v>46</v>
      </c>
      <c r="H1839" t="s">
        <v>1356</v>
      </c>
      <c r="I1839" s="1"/>
      <c r="J1839" s="1">
        <v>45071</v>
      </c>
      <c r="K1839" s="11">
        <f>+Excel_519CONDOR[[#This Row],[Fx.r]]</f>
        <v>45071</v>
      </c>
      <c r="L1839" s="1">
        <v>45208</v>
      </c>
      <c r="M1839" s="1"/>
      <c r="O1839" s="1"/>
      <c r="P1839" s="1" t="s">
        <v>24</v>
      </c>
      <c r="Q1839" t="s">
        <v>24</v>
      </c>
      <c r="R1839" t="s">
        <v>24</v>
      </c>
      <c r="S1839" t="s">
        <v>25</v>
      </c>
      <c r="T1839" s="5">
        <v>642.23482978343964</v>
      </c>
      <c r="U1839" s="5">
        <v>0</v>
      </c>
      <c r="V1839" s="5">
        <v>0</v>
      </c>
      <c r="W1839" s="5">
        <v>642.23482978343964</v>
      </c>
      <c r="X1839" s="6">
        <f>+Excel_519CONDOR[[#This Row],[Ptos.Total]]-Excel_519CONDOR[[#This Row],[Ptos.PO]]</f>
        <v>641.62882978343964</v>
      </c>
      <c r="Y1839" s="6">
        <v>0.60599999999999998</v>
      </c>
      <c r="Z1839" s="6">
        <v>0.60599999999999998</v>
      </c>
      <c r="AA1839" s="5">
        <f>+Excel_519CONDOR[[#This Row],[Ptos.Total]]-Excel_519CONDOR[[#This Row],[Ptos.Nilo]]</f>
        <v>641.62882978343964</v>
      </c>
      <c r="AB1839"/>
      <c r="AC1839"/>
      <c r="AD1839"/>
      <c r="AE1839"/>
      <c r="AF1839"/>
      <c r="AG1839"/>
      <c r="AH1839"/>
      <c r="AI1839"/>
    </row>
    <row r="1840" spans="1:35" x14ac:dyDescent="0.25">
      <c r="A1840" t="s">
        <v>391</v>
      </c>
      <c r="B1840" t="s">
        <v>18</v>
      </c>
      <c r="C1840" t="s">
        <v>1371</v>
      </c>
      <c r="D1840" t="s">
        <v>2063</v>
      </c>
      <c r="E1840">
        <v>2012859</v>
      </c>
      <c r="F1840" t="s">
        <v>125</v>
      </c>
      <c r="G1840" t="s">
        <v>29</v>
      </c>
      <c r="H1840" t="s">
        <v>182</v>
      </c>
      <c r="I1840" s="1">
        <v>44763</v>
      </c>
      <c r="J1840" s="1">
        <v>45208</v>
      </c>
      <c r="K1840" s="11">
        <f>+Excel_519CONDOR[[#This Row],[Fx.r]]</f>
        <v>45208</v>
      </c>
      <c r="L1840" s="1">
        <v>45217</v>
      </c>
      <c r="M1840" s="1"/>
      <c r="N1840" s="1">
        <v>46020</v>
      </c>
      <c r="O1840" s="1"/>
      <c r="P1840" s="1" t="s">
        <v>25</v>
      </c>
      <c r="Q1840" t="s">
        <v>24</v>
      </c>
      <c r="R1840" t="s">
        <v>24</v>
      </c>
      <c r="S1840" t="s">
        <v>3694</v>
      </c>
      <c r="T1840" s="5">
        <v>3873.322029006511</v>
      </c>
      <c r="U1840" s="5">
        <v>1355.1999599337578</v>
      </c>
      <c r="V1840" s="5">
        <v>283.77200088429436</v>
      </c>
      <c r="W1840" s="5">
        <v>5512.2939898245631</v>
      </c>
      <c r="X1840" s="6">
        <f>+Excel_519CONDOR[[#This Row],[Ptos.Total]]-Excel_519CONDOR[[#This Row],[Ptos.PO]]</f>
        <v>579.10483782456322</v>
      </c>
      <c r="Y1840" s="6">
        <v>4933.1891519999999</v>
      </c>
      <c r="Z1840" s="6">
        <v>4933.1891520000008</v>
      </c>
      <c r="AA1840" s="5">
        <f>+Excel_519CONDOR[[#This Row],[Ptos.Total]]-Excel_519CONDOR[[#This Row],[Ptos.Nilo]]</f>
        <v>579.10483782456231</v>
      </c>
      <c r="AB1840"/>
      <c r="AC1840"/>
      <c r="AD1840"/>
      <c r="AE1840"/>
      <c r="AF1840"/>
      <c r="AG1840"/>
      <c r="AH1840"/>
      <c r="AI1840"/>
    </row>
    <row r="1841" spans="1:35" x14ac:dyDescent="0.25">
      <c r="A1841" t="s">
        <v>391</v>
      </c>
      <c r="B1841" t="s">
        <v>79</v>
      </c>
      <c r="C1841" t="s">
        <v>392</v>
      </c>
      <c r="D1841" t="s">
        <v>2064</v>
      </c>
      <c r="E1841">
        <v>2118515</v>
      </c>
      <c r="F1841" t="s">
        <v>49</v>
      </c>
      <c r="G1841" t="s">
        <v>36</v>
      </c>
      <c r="H1841" t="s">
        <v>42</v>
      </c>
      <c r="I1841" s="1">
        <v>45208</v>
      </c>
      <c r="J1841" s="1">
        <v>45216</v>
      </c>
      <c r="K1841" s="11">
        <f>+Excel_519CONDOR[[#This Row],[Fx.r]]</f>
        <v>45216</v>
      </c>
      <c r="L1841" s="1">
        <v>45469</v>
      </c>
      <c r="M1841" s="1">
        <v>45687</v>
      </c>
      <c r="O1841" s="1"/>
      <c r="P1841" s="1" t="s">
        <v>24</v>
      </c>
      <c r="Q1841" t="s">
        <v>24</v>
      </c>
      <c r="R1841" t="s">
        <v>25</v>
      </c>
      <c r="S1841" t="s">
        <v>25</v>
      </c>
      <c r="T1841" s="5">
        <v>66.340000055730343</v>
      </c>
      <c r="U1841" s="5">
        <v>16.179999530315399</v>
      </c>
      <c r="V1841" s="5">
        <v>14.434399940347674</v>
      </c>
      <c r="W1841" s="5">
        <v>96.954399526393416</v>
      </c>
      <c r="X1841" s="6">
        <f>+Excel_519CONDOR[[#This Row],[Ptos.Total]]-Excel_519CONDOR[[#This Row],[Ptos.PO]]</f>
        <v>85.362399526393418</v>
      </c>
      <c r="Y1841" s="6">
        <v>11.592000000000001</v>
      </c>
      <c r="Z1841" s="6">
        <v>11.592000000000001</v>
      </c>
      <c r="AA1841" s="5">
        <f>+Excel_519CONDOR[[#This Row],[Ptos.Total]]-Excel_519CONDOR[[#This Row],[Ptos.Nilo]]</f>
        <v>85.362399526393418</v>
      </c>
      <c r="AB1841"/>
      <c r="AC1841"/>
      <c r="AD1841"/>
      <c r="AE1841"/>
      <c r="AF1841"/>
      <c r="AG1841"/>
      <c r="AH1841"/>
      <c r="AI1841"/>
    </row>
    <row r="1842" spans="1:35" x14ac:dyDescent="0.25">
      <c r="A1842" t="s">
        <v>391</v>
      </c>
      <c r="B1842" t="s">
        <v>79</v>
      </c>
      <c r="C1842" t="s">
        <v>392</v>
      </c>
      <c r="D1842" t="s">
        <v>2065</v>
      </c>
      <c r="E1842">
        <v>2118516</v>
      </c>
      <c r="F1842" t="s">
        <v>2066</v>
      </c>
      <c r="G1842" t="s">
        <v>29</v>
      </c>
      <c r="H1842" t="s">
        <v>182</v>
      </c>
      <c r="I1842" s="1">
        <v>45208</v>
      </c>
      <c r="J1842" s="1">
        <v>45385</v>
      </c>
      <c r="K1842" s="11">
        <f>+Excel_519CONDOR[[#This Row],[Fx.r]]</f>
        <v>45385</v>
      </c>
      <c r="L1842" s="1">
        <v>45225</v>
      </c>
      <c r="M1842" s="1"/>
      <c r="N1842" s="1">
        <v>45709</v>
      </c>
      <c r="O1842" s="1"/>
      <c r="P1842" s="1" t="s">
        <v>24</v>
      </c>
      <c r="Q1842" t="s">
        <v>24</v>
      </c>
      <c r="R1842" t="s">
        <v>25</v>
      </c>
      <c r="S1842" t="s">
        <v>3642</v>
      </c>
      <c r="T1842" s="5">
        <v>38.5400006249547</v>
      </c>
      <c r="U1842" s="5">
        <v>12.729999601840973</v>
      </c>
      <c r="V1842" s="5">
        <v>12.512200047399105</v>
      </c>
      <c r="W1842" s="5">
        <v>63.782200274194778</v>
      </c>
      <c r="X1842" s="6">
        <f>+Excel_519CONDOR[[#This Row],[Ptos.Total]]-Excel_519CONDOR[[#This Row],[Ptos.PO]]</f>
        <v>-52.098084725805222</v>
      </c>
      <c r="Y1842" s="6">
        <v>115.880285</v>
      </c>
      <c r="Z1842" s="6">
        <v>106.973821</v>
      </c>
      <c r="AA1842" s="5">
        <f>+Excel_519CONDOR[[#This Row],[Ptos.Total]]-Excel_519CONDOR[[#This Row],[Ptos.Nilo]]</f>
        <v>-43.191620725805222</v>
      </c>
      <c r="AB1842"/>
      <c r="AC1842"/>
      <c r="AD1842"/>
      <c r="AE1842"/>
      <c r="AF1842"/>
      <c r="AG1842"/>
      <c r="AH1842"/>
      <c r="AI1842"/>
    </row>
    <row r="1843" spans="1:35" x14ac:dyDescent="0.25">
      <c r="A1843" t="s">
        <v>391</v>
      </c>
      <c r="B1843" t="s">
        <v>436</v>
      </c>
      <c r="C1843" t="s">
        <v>392</v>
      </c>
      <c r="D1843" t="s">
        <v>2067</v>
      </c>
      <c r="E1843">
        <v>8554232</v>
      </c>
      <c r="F1843" t="s">
        <v>1319</v>
      </c>
      <c r="G1843" t="s">
        <v>29</v>
      </c>
      <c r="H1843" t="s">
        <v>30</v>
      </c>
      <c r="I1843" s="1"/>
      <c r="J1843" s="1">
        <v>45217</v>
      </c>
      <c r="K1843" s="11">
        <f>+Excel_519CONDOR[[#This Row],[Fx.r]]</f>
        <v>45217</v>
      </c>
      <c r="L1843" s="1">
        <v>45215</v>
      </c>
      <c r="M1843" s="1"/>
      <c r="N1843" s="1">
        <v>45349</v>
      </c>
      <c r="O1843" s="1">
        <v>45372</v>
      </c>
      <c r="P1843" s="1" t="s">
        <v>24</v>
      </c>
      <c r="Q1843" t="s">
        <v>25</v>
      </c>
      <c r="R1843" t="s">
        <v>24</v>
      </c>
      <c r="S1843" t="s">
        <v>3635</v>
      </c>
      <c r="T1843" s="5">
        <v>64.040801368653774</v>
      </c>
      <c r="U1843" s="5">
        <v>0</v>
      </c>
      <c r="V1843" s="5">
        <v>0</v>
      </c>
      <c r="W1843" s="5">
        <v>64.040801368653774</v>
      </c>
      <c r="X1843" s="6">
        <f>+Excel_519CONDOR[[#This Row],[Ptos.Total]]-Excel_519CONDOR[[#This Row],[Ptos.PO]]</f>
        <v>-46.543827631346232</v>
      </c>
      <c r="Y1843" s="6">
        <v>110.58462900000001</v>
      </c>
      <c r="Z1843" s="6">
        <v>110.58462899999999</v>
      </c>
      <c r="AA1843" s="5">
        <f>+Excel_519CONDOR[[#This Row],[Ptos.Total]]-Excel_519CONDOR[[#This Row],[Ptos.Nilo]]</f>
        <v>-46.543827631346218</v>
      </c>
      <c r="AB1843"/>
      <c r="AC1843"/>
      <c r="AD1843"/>
      <c r="AE1843"/>
      <c r="AF1843"/>
      <c r="AG1843"/>
      <c r="AH1843"/>
      <c r="AI1843"/>
    </row>
    <row r="1844" spans="1:35" x14ac:dyDescent="0.25">
      <c r="A1844" t="s">
        <v>391</v>
      </c>
      <c r="B1844" t="s">
        <v>436</v>
      </c>
      <c r="C1844" t="s">
        <v>392</v>
      </c>
      <c r="D1844" t="s">
        <v>2068</v>
      </c>
      <c r="E1844">
        <v>8558482</v>
      </c>
      <c r="F1844" t="s">
        <v>512</v>
      </c>
      <c r="G1844" t="s">
        <v>22</v>
      </c>
      <c r="H1844" t="s">
        <v>23</v>
      </c>
      <c r="I1844" s="1"/>
      <c r="J1844" s="1">
        <v>45215</v>
      </c>
      <c r="K1844" s="11">
        <f>+Excel_519CONDOR[[#This Row],[Fx.r]]</f>
        <v>45215</v>
      </c>
      <c r="L1844" s="1">
        <v>45287</v>
      </c>
      <c r="M1844" s="1"/>
      <c r="N1844" s="1">
        <v>45287</v>
      </c>
      <c r="O1844" s="1">
        <v>45301</v>
      </c>
      <c r="P1844" s="1" t="s">
        <v>24</v>
      </c>
      <c r="Q1844" t="s">
        <v>24</v>
      </c>
      <c r="R1844" t="s">
        <v>25</v>
      </c>
      <c r="S1844" t="s">
        <v>3642</v>
      </c>
      <c r="T1844" s="5">
        <v>18.9649997651577</v>
      </c>
      <c r="U1844" s="5">
        <v>0</v>
      </c>
      <c r="V1844" s="5">
        <v>6</v>
      </c>
      <c r="W1844" s="5">
        <v>24.9649997651577</v>
      </c>
      <c r="X1844" s="6">
        <f>+Excel_519CONDOR[[#This Row],[Ptos.Total]]-Excel_519CONDOR[[#This Row],[Ptos.PO]]</f>
        <v>-15.860275234842298</v>
      </c>
      <c r="Y1844" s="6">
        <v>40.825274999999998</v>
      </c>
      <c r="Z1844" s="6">
        <v>40.825274999999991</v>
      </c>
      <c r="AA1844" s="5">
        <f>+Excel_519CONDOR[[#This Row],[Ptos.Total]]-Excel_519CONDOR[[#This Row],[Ptos.Nilo]]</f>
        <v>-15.860275234842291</v>
      </c>
      <c r="AB1844"/>
      <c r="AC1844"/>
      <c r="AD1844"/>
      <c r="AE1844"/>
      <c r="AF1844"/>
      <c r="AG1844"/>
      <c r="AH1844"/>
      <c r="AI1844"/>
    </row>
    <row r="1845" spans="1:35" x14ac:dyDescent="0.25">
      <c r="A1845" t="s">
        <v>391</v>
      </c>
      <c r="B1845" t="s">
        <v>18</v>
      </c>
      <c r="C1845" t="s">
        <v>1371</v>
      </c>
      <c r="D1845" t="s">
        <v>2069</v>
      </c>
      <c r="E1845">
        <v>2010211</v>
      </c>
      <c r="F1845" t="s">
        <v>2070</v>
      </c>
      <c r="G1845" t="s">
        <v>55</v>
      </c>
      <c r="H1845" t="s">
        <v>56</v>
      </c>
      <c r="I1845" s="1">
        <v>44768</v>
      </c>
      <c r="J1845" s="1">
        <v>44902</v>
      </c>
      <c r="K1845" s="11">
        <f>+Excel_519CONDOR[[#This Row],[Fx.r]]</f>
        <v>44902</v>
      </c>
      <c r="L1845" s="1">
        <v>45218</v>
      </c>
      <c r="M1845" s="1"/>
      <c r="N1845" s="1">
        <v>46002</v>
      </c>
      <c r="O1845" s="1"/>
      <c r="P1845" s="1" t="s">
        <v>24</v>
      </c>
      <c r="Q1845" t="s">
        <v>24</v>
      </c>
      <c r="R1845" t="s">
        <v>24</v>
      </c>
      <c r="S1845" t="s">
        <v>3691</v>
      </c>
      <c r="T1845" s="5">
        <v>935.34660000000008</v>
      </c>
      <c r="U1845" s="5">
        <v>0.7</v>
      </c>
      <c r="V1845" s="5">
        <v>80.129656000000011</v>
      </c>
      <c r="W1845" s="5">
        <v>1016.1762560000002</v>
      </c>
      <c r="X1845" s="6">
        <f>+Excel_519CONDOR[[#This Row],[Ptos.Total]]-Excel_519CONDOR[[#This Row],[Ptos.PO]]</f>
        <v>130.67047000000014</v>
      </c>
      <c r="Y1845" s="6">
        <v>885.50578600000006</v>
      </c>
      <c r="Z1845" s="6">
        <v>742.19360000000006</v>
      </c>
      <c r="AA1845" s="5">
        <f>+Excel_519CONDOR[[#This Row],[Ptos.Total]]-Excel_519CONDOR[[#This Row],[Ptos.Nilo]]</f>
        <v>273.98265600000013</v>
      </c>
      <c r="AB1845"/>
      <c r="AC1845"/>
      <c r="AD1845"/>
      <c r="AE1845"/>
      <c r="AF1845"/>
      <c r="AG1845"/>
      <c r="AH1845"/>
      <c r="AI1845"/>
    </row>
    <row r="1846" spans="1:35" x14ac:dyDescent="0.25">
      <c r="A1846" t="s">
        <v>391</v>
      </c>
      <c r="B1846" t="s">
        <v>79</v>
      </c>
      <c r="C1846" t="s">
        <v>1235</v>
      </c>
      <c r="D1846" t="s">
        <v>2071</v>
      </c>
      <c r="E1846">
        <v>2098204</v>
      </c>
      <c r="F1846" t="s">
        <v>2072</v>
      </c>
      <c r="G1846" t="s">
        <v>29</v>
      </c>
      <c r="H1846" t="s">
        <v>30</v>
      </c>
      <c r="I1846" s="1">
        <v>45118</v>
      </c>
      <c r="J1846" s="1">
        <v>45215</v>
      </c>
      <c r="K1846" s="11">
        <f>+Excel_519CONDOR[[#This Row],[Fx.r]]</f>
        <v>45215</v>
      </c>
      <c r="L1846" s="1">
        <v>45218</v>
      </c>
      <c r="M1846" s="1"/>
      <c r="N1846" s="1">
        <v>45264</v>
      </c>
      <c r="O1846" s="1">
        <v>45289</v>
      </c>
      <c r="P1846" s="1" t="s">
        <v>24</v>
      </c>
      <c r="Q1846" t="s">
        <v>25</v>
      </c>
      <c r="R1846" t="s">
        <v>24</v>
      </c>
      <c r="S1846" t="s">
        <v>3679</v>
      </c>
      <c r="T1846" s="5">
        <v>40.680000547319651</v>
      </c>
      <c r="U1846" s="5">
        <v>0</v>
      </c>
      <c r="V1846" s="5">
        <v>12.708900139132886</v>
      </c>
      <c r="W1846" s="5">
        <v>53.388900686452537</v>
      </c>
      <c r="X1846" s="6">
        <f>+Excel_519CONDOR[[#This Row],[Ptos.Total]]-Excel_519CONDOR[[#This Row],[Ptos.PO]]</f>
        <v>6.930413686452539</v>
      </c>
      <c r="Y1846" s="6">
        <v>46.458486999999998</v>
      </c>
      <c r="Z1846" s="6">
        <v>46.458487000000012</v>
      </c>
      <c r="AA1846" s="5">
        <f>+Excel_519CONDOR[[#This Row],[Ptos.Total]]-Excel_519CONDOR[[#This Row],[Ptos.Nilo]]</f>
        <v>6.9304136864525248</v>
      </c>
      <c r="AB1846"/>
      <c r="AC1846"/>
      <c r="AD1846"/>
      <c r="AE1846"/>
      <c r="AF1846"/>
      <c r="AG1846"/>
      <c r="AH1846"/>
      <c r="AI1846"/>
    </row>
    <row r="1847" spans="1:35" x14ac:dyDescent="0.25">
      <c r="A1847" t="s">
        <v>391</v>
      </c>
      <c r="B1847" t="s">
        <v>18</v>
      </c>
      <c r="C1847" t="s">
        <v>1371</v>
      </c>
      <c r="D1847" t="s">
        <v>2073</v>
      </c>
      <c r="E1847">
        <v>2010483</v>
      </c>
      <c r="F1847" t="s">
        <v>142</v>
      </c>
      <c r="G1847" t="s">
        <v>29</v>
      </c>
      <c r="H1847" t="s">
        <v>30</v>
      </c>
      <c r="I1847" s="1">
        <v>44777</v>
      </c>
      <c r="J1847" s="1">
        <v>44800</v>
      </c>
      <c r="K1847" s="11">
        <f>+Excel_519CONDOR[[#This Row],[Fx.r]]</f>
        <v>44800</v>
      </c>
      <c r="L1847" s="1">
        <v>45218</v>
      </c>
      <c r="M1847" s="1"/>
      <c r="N1847" s="1">
        <v>45436</v>
      </c>
      <c r="O1847" s="1">
        <v>45449</v>
      </c>
      <c r="P1847" s="1" t="s">
        <v>24</v>
      </c>
      <c r="Q1847" t="s">
        <v>24</v>
      </c>
      <c r="R1847" t="s">
        <v>24</v>
      </c>
      <c r="S1847" t="s">
        <v>3694</v>
      </c>
      <c r="T1847" s="5">
        <v>129.52999991923571</v>
      </c>
      <c r="U1847" s="5">
        <v>7.7399997711181641</v>
      </c>
      <c r="V1847" s="5">
        <v>18.866099670393027</v>
      </c>
      <c r="W1847" s="5">
        <v>156.1360993607469</v>
      </c>
      <c r="X1847" s="6">
        <f>+Excel_519CONDOR[[#This Row],[Ptos.Total]]-Excel_519CONDOR[[#This Row],[Ptos.PO]]</f>
        <v>42.394197360746915</v>
      </c>
      <c r="Y1847" s="6">
        <v>113.74190199999998</v>
      </c>
      <c r="Z1847" s="6">
        <v>113.741902</v>
      </c>
      <c r="AA1847" s="5">
        <f>+Excel_519CONDOR[[#This Row],[Ptos.Total]]-Excel_519CONDOR[[#This Row],[Ptos.Nilo]]</f>
        <v>42.394197360746901</v>
      </c>
      <c r="AB1847"/>
      <c r="AC1847"/>
      <c r="AD1847"/>
      <c r="AE1847"/>
      <c r="AF1847"/>
      <c r="AG1847"/>
      <c r="AH1847"/>
      <c r="AI1847"/>
    </row>
    <row r="1848" spans="1:35" x14ac:dyDescent="0.25">
      <c r="A1848" t="s">
        <v>391</v>
      </c>
      <c r="B1848" t="s">
        <v>18</v>
      </c>
      <c r="C1848" t="s">
        <v>1371</v>
      </c>
      <c r="D1848" t="s">
        <v>2074</v>
      </c>
      <c r="E1848">
        <v>2010506</v>
      </c>
      <c r="F1848" t="s">
        <v>121</v>
      </c>
      <c r="G1848" t="s">
        <v>22</v>
      </c>
      <c r="H1848" t="s">
        <v>23</v>
      </c>
      <c r="I1848" s="1">
        <v>44777</v>
      </c>
      <c r="J1848" s="1">
        <v>44791</v>
      </c>
      <c r="K1848" s="11">
        <f>+Excel_519CONDOR[[#This Row],[Fx.r]]</f>
        <v>44791</v>
      </c>
      <c r="L1848" s="1">
        <v>45218</v>
      </c>
      <c r="M1848" s="1"/>
      <c r="N1848" s="1">
        <v>45307</v>
      </c>
      <c r="O1848" s="1">
        <v>45323</v>
      </c>
      <c r="P1848" s="1" t="s">
        <v>24</v>
      </c>
      <c r="Q1848" t="s">
        <v>24</v>
      </c>
      <c r="R1848" t="s">
        <v>24</v>
      </c>
      <c r="S1848" t="s">
        <v>3697</v>
      </c>
      <c r="T1848" s="5">
        <v>61.440000802278519</v>
      </c>
      <c r="U1848" s="5">
        <v>0</v>
      </c>
      <c r="V1848" s="5">
        <v>14.198500020388515</v>
      </c>
      <c r="W1848" s="5">
        <v>75.638500822667027</v>
      </c>
      <c r="X1848" s="6">
        <f>+Excel_519CONDOR[[#This Row],[Ptos.Total]]-Excel_519CONDOR[[#This Row],[Ptos.PO]]</f>
        <v>-30.644758177332974</v>
      </c>
      <c r="Y1848" s="6">
        <v>106.283259</v>
      </c>
      <c r="Z1848" s="6">
        <v>105.623259</v>
      </c>
      <c r="AA1848" s="5">
        <f>+Excel_519CONDOR[[#This Row],[Ptos.Total]]-Excel_519CONDOR[[#This Row],[Ptos.Nilo]]</f>
        <v>-29.984758177332978</v>
      </c>
      <c r="AB1848"/>
      <c r="AC1848"/>
      <c r="AD1848"/>
      <c r="AE1848"/>
      <c r="AF1848"/>
      <c r="AG1848"/>
      <c r="AH1848"/>
      <c r="AI1848"/>
    </row>
    <row r="1849" spans="1:35" x14ac:dyDescent="0.25">
      <c r="A1849" t="s">
        <v>391</v>
      </c>
      <c r="B1849" t="s">
        <v>18</v>
      </c>
      <c r="C1849" t="s">
        <v>1371</v>
      </c>
      <c r="D1849" t="s">
        <v>2075</v>
      </c>
      <c r="E1849">
        <v>2055042</v>
      </c>
      <c r="F1849" t="s">
        <v>121</v>
      </c>
      <c r="G1849" t="s">
        <v>22</v>
      </c>
      <c r="H1849" t="s">
        <v>23</v>
      </c>
      <c r="I1849" s="1">
        <v>44897</v>
      </c>
      <c r="J1849" s="1">
        <v>44923</v>
      </c>
      <c r="K1849" s="11">
        <f>+Excel_519CONDOR[[#This Row],[Fx.r]]</f>
        <v>44923</v>
      </c>
      <c r="L1849" s="1">
        <v>45218</v>
      </c>
      <c r="M1849" s="1"/>
      <c r="N1849" s="1">
        <v>45307</v>
      </c>
      <c r="O1849" s="1">
        <v>45331</v>
      </c>
      <c r="P1849" s="1" t="s">
        <v>25</v>
      </c>
      <c r="Q1849" t="s">
        <v>24</v>
      </c>
      <c r="R1849" t="s">
        <v>24</v>
      </c>
      <c r="S1849" t="s">
        <v>3697</v>
      </c>
      <c r="T1849" s="5">
        <v>124.95000046491623</v>
      </c>
      <c r="U1849" s="5">
        <v>4.4900000095367432</v>
      </c>
      <c r="V1849" s="5">
        <v>12.910399891874192</v>
      </c>
      <c r="W1849" s="5">
        <v>142.35040036632716</v>
      </c>
      <c r="X1849" s="6">
        <f>+Excel_519CONDOR[[#This Row],[Ptos.Total]]-Excel_519CONDOR[[#This Row],[Ptos.PO]]</f>
        <v>-141.15399263367283</v>
      </c>
      <c r="Y1849" s="6">
        <v>283.50439299999999</v>
      </c>
      <c r="Z1849" s="6">
        <v>283.50439299999999</v>
      </c>
      <c r="AA1849" s="5">
        <f>+Excel_519CONDOR[[#This Row],[Ptos.Total]]-Excel_519CONDOR[[#This Row],[Ptos.Nilo]]</f>
        <v>-141.15399263367283</v>
      </c>
      <c r="AB1849"/>
      <c r="AC1849"/>
      <c r="AD1849"/>
      <c r="AE1849"/>
      <c r="AF1849"/>
      <c r="AG1849"/>
      <c r="AH1849"/>
      <c r="AI1849"/>
    </row>
    <row r="1850" spans="1:35" x14ac:dyDescent="0.25">
      <c r="A1850" t="s">
        <v>391</v>
      </c>
      <c r="B1850" t="s">
        <v>18</v>
      </c>
      <c r="C1850" t="s">
        <v>1371</v>
      </c>
      <c r="D1850" t="s">
        <v>2076</v>
      </c>
      <c r="E1850">
        <v>2055054</v>
      </c>
      <c r="F1850" t="s">
        <v>28</v>
      </c>
      <c r="G1850" t="s">
        <v>29</v>
      </c>
      <c r="H1850" t="s">
        <v>30</v>
      </c>
      <c r="I1850" s="1">
        <v>44897</v>
      </c>
      <c r="J1850" s="1">
        <v>44929</v>
      </c>
      <c r="K1850" s="11">
        <f>+Excel_519CONDOR[[#This Row],[Fx.r]]</f>
        <v>44929</v>
      </c>
      <c r="L1850" s="1">
        <v>45218</v>
      </c>
      <c r="M1850" s="1"/>
      <c r="N1850" s="1">
        <v>45832</v>
      </c>
      <c r="O1850" s="1">
        <v>45894</v>
      </c>
      <c r="P1850" s="1" t="s">
        <v>24</v>
      </c>
      <c r="Q1850" t="s">
        <v>24</v>
      </c>
      <c r="R1850" t="s">
        <v>24</v>
      </c>
      <c r="S1850" t="s">
        <v>3692</v>
      </c>
      <c r="T1850" s="5">
        <v>347.29000049829483</v>
      </c>
      <c r="U1850" s="5">
        <v>4.4900000095367432</v>
      </c>
      <c r="V1850" s="5">
        <v>37.965198438945436</v>
      </c>
      <c r="W1850" s="5">
        <v>389.74519894677701</v>
      </c>
      <c r="X1850" s="6">
        <f>+Excel_519CONDOR[[#This Row],[Ptos.Total]]-Excel_519CONDOR[[#This Row],[Ptos.PO]]</f>
        <v>-62.673773053223044</v>
      </c>
      <c r="Y1850" s="6">
        <v>452.41897200000005</v>
      </c>
      <c r="Z1850" s="6">
        <v>452.418972</v>
      </c>
      <c r="AA1850" s="5">
        <f>+Excel_519CONDOR[[#This Row],[Ptos.Total]]-Excel_519CONDOR[[#This Row],[Ptos.Nilo]]</f>
        <v>-62.673773053222988</v>
      </c>
      <c r="AB1850"/>
      <c r="AC1850"/>
      <c r="AD1850"/>
      <c r="AE1850"/>
      <c r="AF1850"/>
      <c r="AG1850"/>
      <c r="AH1850"/>
      <c r="AI1850"/>
    </row>
    <row r="1851" spans="1:35" x14ac:dyDescent="0.25">
      <c r="A1851" t="s">
        <v>391</v>
      </c>
      <c r="B1851" t="s">
        <v>18</v>
      </c>
      <c r="C1851" t="s">
        <v>1371</v>
      </c>
      <c r="D1851" t="s">
        <v>2077</v>
      </c>
      <c r="E1851">
        <v>2048001</v>
      </c>
      <c r="F1851" t="s">
        <v>60</v>
      </c>
      <c r="G1851" t="s">
        <v>22</v>
      </c>
      <c r="H1851" t="s">
        <v>23</v>
      </c>
      <c r="I1851" s="1">
        <v>44881</v>
      </c>
      <c r="J1851" s="1">
        <v>45014</v>
      </c>
      <c r="K1851" s="11">
        <f>+Excel_519CONDOR[[#This Row],[Fx.r]]</f>
        <v>45014</v>
      </c>
      <c r="L1851" s="1">
        <v>45218</v>
      </c>
      <c r="M1851" s="1"/>
      <c r="N1851" s="1">
        <v>45591</v>
      </c>
      <c r="O1851" s="1">
        <v>45595</v>
      </c>
      <c r="P1851" s="1" t="s">
        <v>24</v>
      </c>
      <c r="Q1851" t="s">
        <v>24</v>
      </c>
      <c r="R1851" t="s">
        <v>24</v>
      </c>
      <c r="S1851" t="s">
        <v>3693</v>
      </c>
      <c r="T1851" s="5">
        <v>97.14000066369772</v>
      </c>
      <c r="U1851" s="5">
        <v>0</v>
      </c>
      <c r="V1851" s="5">
        <v>16.693300188929584</v>
      </c>
      <c r="W1851" s="5">
        <v>113.8333008526273</v>
      </c>
      <c r="X1851" s="6">
        <f>+Excel_519CONDOR[[#This Row],[Ptos.Total]]-Excel_519CONDOR[[#This Row],[Ptos.PO]]</f>
        <v>-37.162440147372706</v>
      </c>
      <c r="Y1851" s="6">
        <v>150.99574100000001</v>
      </c>
      <c r="Z1851" s="6">
        <v>150.99574100000001</v>
      </c>
      <c r="AA1851" s="5">
        <f>+Excel_519CONDOR[[#This Row],[Ptos.Total]]-Excel_519CONDOR[[#This Row],[Ptos.Nilo]]</f>
        <v>-37.162440147372706</v>
      </c>
      <c r="AB1851"/>
      <c r="AC1851"/>
      <c r="AD1851"/>
      <c r="AE1851"/>
      <c r="AF1851"/>
      <c r="AG1851"/>
      <c r="AH1851"/>
      <c r="AI1851"/>
    </row>
    <row r="1852" spans="1:35" x14ac:dyDescent="0.25">
      <c r="A1852" t="s">
        <v>391</v>
      </c>
      <c r="B1852" t="s">
        <v>18</v>
      </c>
      <c r="C1852" t="s">
        <v>1371</v>
      </c>
      <c r="D1852" t="s">
        <v>2078</v>
      </c>
      <c r="E1852">
        <v>2072527</v>
      </c>
      <c r="F1852" t="s">
        <v>142</v>
      </c>
      <c r="G1852" t="s">
        <v>29</v>
      </c>
      <c r="H1852" t="s">
        <v>30</v>
      </c>
      <c r="I1852" s="1">
        <v>44968</v>
      </c>
      <c r="J1852" s="1">
        <v>45000</v>
      </c>
      <c r="K1852" s="11">
        <f>+Excel_519CONDOR[[#This Row],[Fx.r]]</f>
        <v>45000</v>
      </c>
      <c r="L1852" s="1">
        <v>45218</v>
      </c>
      <c r="M1852" s="1"/>
      <c r="N1852" s="1">
        <v>45314</v>
      </c>
      <c r="O1852" s="1">
        <v>45338</v>
      </c>
      <c r="P1852" s="1" t="s">
        <v>25</v>
      </c>
      <c r="Q1852" t="s">
        <v>24</v>
      </c>
      <c r="R1852" t="s">
        <v>24</v>
      </c>
      <c r="S1852" t="s">
        <v>3697</v>
      </c>
      <c r="T1852" s="5">
        <v>217.83000035583973</v>
      </c>
      <c r="U1852" s="5">
        <v>0</v>
      </c>
      <c r="V1852" s="5">
        <v>25.212999400354931</v>
      </c>
      <c r="W1852" s="5">
        <v>243.04299975619466</v>
      </c>
      <c r="X1852" s="6">
        <f>+Excel_519CONDOR[[#This Row],[Ptos.Total]]-Excel_519CONDOR[[#This Row],[Ptos.PO]]</f>
        <v>-14.293953243805333</v>
      </c>
      <c r="Y1852" s="6">
        <v>257.33695299999999</v>
      </c>
      <c r="Z1852" s="6">
        <v>257.33695299999999</v>
      </c>
      <c r="AA1852" s="5">
        <f>+Excel_519CONDOR[[#This Row],[Ptos.Total]]-Excel_519CONDOR[[#This Row],[Ptos.Nilo]]</f>
        <v>-14.293953243805333</v>
      </c>
      <c r="AB1852"/>
      <c r="AC1852"/>
      <c r="AD1852"/>
      <c r="AE1852"/>
      <c r="AF1852"/>
      <c r="AG1852"/>
      <c r="AH1852"/>
      <c r="AI1852"/>
    </row>
    <row r="1853" spans="1:35" x14ac:dyDescent="0.25">
      <c r="A1853" t="s">
        <v>391</v>
      </c>
      <c r="B1853" t="s">
        <v>18</v>
      </c>
      <c r="C1853" t="s">
        <v>1371</v>
      </c>
      <c r="D1853" t="s">
        <v>2079</v>
      </c>
      <c r="E1853">
        <v>2061324</v>
      </c>
      <c r="F1853" t="s">
        <v>142</v>
      </c>
      <c r="G1853" t="s">
        <v>29</v>
      </c>
      <c r="H1853" t="s">
        <v>30</v>
      </c>
      <c r="I1853" s="1">
        <v>44942</v>
      </c>
      <c r="J1853" s="1">
        <v>45006</v>
      </c>
      <c r="K1853" s="11">
        <f>+Excel_519CONDOR[[#This Row],[Fx.r]]</f>
        <v>45006</v>
      </c>
      <c r="L1853" s="1">
        <v>45218</v>
      </c>
      <c r="M1853" s="1"/>
      <c r="N1853" s="1">
        <v>45260</v>
      </c>
      <c r="O1853" s="1">
        <v>45279</v>
      </c>
      <c r="P1853" s="1" t="s">
        <v>25</v>
      </c>
      <c r="Q1853" t="s">
        <v>24</v>
      </c>
      <c r="R1853" t="s">
        <v>24</v>
      </c>
      <c r="S1853" t="s">
        <v>3687</v>
      </c>
      <c r="T1853" s="5">
        <v>11.550000160932541</v>
      </c>
      <c r="U1853" s="5">
        <v>0</v>
      </c>
      <c r="V1853" s="5">
        <v>10.641100121264905</v>
      </c>
      <c r="W1853" s="5">
        <v>22.191100282197446</v>
      </c>
      <c r="X1853" s="6">
        <f>+Excel_519CONDOR[[#This Row],[Ptos.Total]]-Excel_519CONDOR[[#This Row],[Ptos.PO]]</f>
        <v>-11.720848717802554</v>
      </c>
      <c r="Y1853" s="6">
        <v>33.911949</v>
      </c>
      <c r="Z1853" s="6">
        <v>33.911949</v>
      </c>
      <c r="AA1853" s="5">
        <f>+Excel_519CONDOR[[#This Row],[Ptos.Total]]-Excel_519CONDOR[[#This Row],[Ptos.Nilo]]</f>
        <v>-11.720848717802554</v>
      </c>
      <c r="AB1853"/>
      <c r="AC1853"/>
      <c r="AD1853"/>
      <c r="AE1853"/>
      <c r="AF1853"/>
      <c r="AG1853"/>
      <c r="AH1853"/>
      <c r="AI1853"/>
    </row>
    <row r="1854" spans="1:35" x14ac:dyDescent="0.25">
      <c r="A1854" t="s">
        <v>391</v>
      </c>
      <c r="B1854" t="s">
        <v>18</v>
      </c>
      <c r="C1854" t="s">
        <v>1371</v>
      </c>
      <c r="D1854" t="s">
        <v>2080</v>
      </c>
      <c r="E1854">
        <v>2065152</v>
      </c>
      <c r="F1854" t="s">
        <v>118</v>
      </c>
      <c r="G1854" t="s">
        <v>22</v>
      </c>
      <c r="H1854" t="s">
        <v>23</v>
      </c>
      <c r="I1854" s="1">
        <v>45016</v>
      </c>
      <c r="J1854" s="1">
        <v>45050</v>
      </c>
      <c r="K1854" s="11">
        <f>+Excel_519CONDOR[[#This Row],[Fx.r]]</f>
        <v>45050</v>
      </c>
      <c r="L1854" s="1">
        <v>45218</v>
      </c>
      <c r="M1854" s="1"/>
      <c r="N1854" s="1">
        <v>45601</v>
      </c>
      <c r="O1854" s="1">
        <v>45677</v>
      </c>
      <c r="P1854" s="1" t="s">
        <v>24</v>
      </c>
      <c r="Q1854" t="s">
        <v>24</v>
      </c>
      <c r="R1854" t="s">
        <v>24</v>
      </c>
      <c r="S1854" t="s">
        <v>3694</v>
      </c>
      <c r="T1854" s="5">
        <v>1200.7427007318615</v>
      </c>
      <c r="U1854" s="5">
        <v>0</v>
      </c>
      <c r="V1854" s="5">
        <v>97.719998128712177</v>
      </c>
      <c r="W1854" s="5">
        <v>1298.4626988605737</v>
      </c>
      <c r="X1854" s="6">
        <f>+Excel_519CONDOR[[#This Row],[Ptos.Total]]-Excel_519CONDOR[[#This Row],[Ptos.PO]]</f>
        <v>770.97084086057362</v>
      </c>
      <c r="Y1854" s="6">
        <v>527.49185800000009</v>
      </c>
      <c r="Z1854" s="6">
        <v>527.49185799999998</v>
      </c>
      <c r="AA1854" s="5">
        <f>+Excel_519CONDOR[[#This Row],[Ptos.Total]]-Excel_519CONDOR[[#This Row],[Ptos.Nilo]]</f>
        <v>770.97084086057373</v>
      </c>
      <c r="AB1854"/>
      <c r="AC1854"/>
      <c r="AD1854"/>
      <c r="AE1854"/>
      <c r="AF1854"/>
      <c r="AG1854"/>
      <c r="AH1854"/>
      <c r="AI1854"/>
    </row>
    <row r="1855" spans="1:35" x14ac:dyDescent="0.25">
      <c r="A1855" t="s">
        <v>391</v>
      </c>
      <c r="B1855" t="s">
        <v>18</v>
      </c>
      <c r="C1855" t="s">
        <v>1371</v>
      </c>
      <c r="D1855" t="s">
        <v>2081</v>
      </c>
      <c r="E1855">
        <v>2064880</v>
      </c>
      <c r="F1855" t="s">
        <v>49</v>
      </c>
      <c r="G1855" t="s">
        <v>36</v>
      </c>
      <c r="H1855" t="s">
        <v>42</v>
      </c>
      <c r="I1855" s="1">
        <v>45036</v>
      </c>
      <c r="J1855" s="1">
        <v>45134</v>
      </c>
      <c r="K1855" s="11">
        <f>+Excel_519CONDOR[[#This Row],[Fx.r]]</f>
        <v>45134</v>
      </c>
      <c r="L1855" s="1">
        <v>45964</v>
      </c>
      <c r="M1855" s="1">
        <v>45926</v>
      </c>
      <c r="O1855" s="1"/>
      <c r="P1855" s="1" t="s">
        <v>24</v>
      </c>
      <c r="Q1855" t="s">
        <v>24</v>
      </c>
      <c r="R1855" t="s">
        <v>24</v>
      </c>
      <c r="S1855" t="s">
        <v>25</v>
      </c>
      <c r="T1855" s="5">
        <v>857.18999763578176</v>
      </c>
      <c r="U1855" s="5">
        <v>0</v>
      </c>
      <c r="V1855" s="5">
        <v>69.854397555267838</v>
      </c>
      <c r="W1855" s="5">
        <v>927.0443951910496</v>
      </c>
      <c r="X1855" s="6">
        <f>+Excel_519CONDOR[[#This Row],[Ptos.Total]]-Excel_519CONDOR[[#This Row],[Ptos.PO]]</f>
        <v>921.59039519104965</v>
      </c>
      <c r="Y1855" s="6">
        <v>5.4539999999999997</v>
      </c>
      <c r="Z1855" s="6">
        <v>5.4539999999999997</v>
      </c>
      <c r="AA1855" s="5">
        <f>+Excel_519CONDOR[[#This Row],[Ptos.Total]]-Excel_519CONDOR[[#This Row],[Ptos.Nilo]]</f>
        <v>921.59039519104965</v>
      </c>
      <c r="AB1855"/>
      <c r="AC1855"/>
      <c r="AD1855"/>
      <c r="AE1855"/>
      <c r="AF1855"/>
      <c r="AG1855"/>
      <c r="AH1855"/>
      <c r="AI1855"/>
    </row>
    <row r="1856" spans="1:35" x14ac:dyDescent="0.25">
      <c r="A1856" t="s">
        <v>391</v>
      </c>
      <c r="B1856" t="s">
        <v>79</v>
      </c>
      <c r="C1856" t="s">
        <v>1235</v>
      </c>
      <c r="D1856" t="s">
        <v>2082</v>
      </c>
      <c r="E1856">
        <v>2102308</v>
      </c>
      <c r="F1856" t="s">
        <v>2072</v>
      </c>
      <c r="G1856" t="s">
        <v>29</v>
      </c>
      <c r="H1856" t="s">
        <v>30</v>
      </c>
      <c r="I1856" s="1">
        <v>45118</v>
      </c>
      <c r="J1856" s="1">
        <v>45218</v>
      </c>
      <c r="K1856" s="11">
        <f>+Excel_519CONDOR[[#This Row],[Fx.r]]</f>
        <v>45218</v>
      </c>
      <c r="L1856" s="1">
        <v>45225</v>
      </c>
      <c r="M1856" s="1"/>
      <c r="N1856" s="1">
        <v>45264</v>
      </c>
      <c r="O1856" s="1">
        <v>45289</v>
      </c>
      <c r="P1856" s="1" t="s">
        <v>24</v>
      </c>
      <c r="Q1856" t="s">
        <v>25</v>
      </c>
      <c r="R1856" t="s">
        <v>24</v>
      </c>
      <c r="S1856" t="s">
        <v>3679</v>
      </c>
      <c r="T1856" s="5">
        <v>112.19000092893839</v>
      </c>
      <c r="U1856" s="5">
        <v>19.34999942779541</v>
      </c>
      <c r="V1856" s="5">
        <v>17.714599909754099</v>
      </c>
      <c r="W1856" s="5">
        <v>149.2546002664879</v>
      </c>
      <c r="X1856" s="6">
        <f>+Excel_519CONDOR[[#This Row],[Ptos.Total]]-Excel_519CONDOR[[#This Row],[Ptos.PO]]</f>
        <v>63.146915266487909</v>
      </c>
      <c r="Y1856" s="6">
        <v>86.107684999999989</v>
      </c>
      <c r="Z1856" s="6">
        <v>86.107685000000018</v>
      </c>
      <c r="AA1856" s="5">
        <f>+Excel_519CONDOR[[#This Row],[Ptos.Total]]-Excel_519CONDOR[[#This Row],[Ptos.Nilo]]</f>
        <v>63.146915266487881</v>
      </c>
      <c r="AB1856"/>
      <c r="AC1856"/>
      <c r="AD1856"/>
      <c r="AE1856"/>
      <c r="AF1856"/>
      <c r="AG1856"/>
      <c r="AH1856"/>
      <c r="AI1856"/>
    </row>
    <row r="1857" spans="1:35" x14ac:dyDescent="0.25">
      <c r="A1857" t="s">
        <v>391</v>
      </c>
      <c r="B1857" t="s">
        <v>436</v>
      </c>
      <c r="C1857" t="s">
        <v>392</v>
      </c>
      <c r="D1857" t="s">
        <v>2083</v>
      </c>
      <c r="E1857">
        <v>8560007</v>
      </c>
      <c r="F1857" t="s">
        <v>512</v>
      </c>
      <c r="G1857" t="s">
        <v>22</v>
      </c>
      <c r="H1857" t="s">
        <v>23</v>
      </c>
      <c r="I1857" s="1"/>
      <c r="J1857" s="1">
        <v>45217</v>
      </c>
      <c r="K1857" s="11">
        <f>+Excel_519CONDOR[[#This Row],[Fx.r]]</f>
        <v>45217</v>
      </c>
      <c r="L1857" s="1">
        <v>45247</v>
      </c>
      <c r="M1857" s="1"/>
      <c r="N1857" s="1">
        <v>45250</v>
      </c>
      <c r="O1857" s="1">
        <v>45264</v>
      </c>
      <c r="P1857" s="1" t="s">
        <v>25</v>
      </c>
      <c r="Q1857" t="s">
        <v>25</v>
      </c>
      <c r="R1857" t="s">
        <v>24</v>
      </c>
      <c r="S1857" t="s">
        <v>3642</v>
      </c>
      <c r="T1857" s="5">
        <v>50.308598905801773</v>
      </c>
      <c r="U1857" s="5">
        <v>0</v>
      </c>
      <c r="V1857" s="5">
        <v>0</v>
      </c>
      <c r="W1857" s="5">
        <v>50.308598905801773</v>
      </c>
      <c r="X1857" s="6">
        <f>+Excel_519CONDOR[[#This Row],[Ptos.Total]]-Excel_519CONDOR[[#This Row],[Ptos.PO]]</f>
        <v>-108.24357709419823</v>
      </c>
      <c r="Y1857" s="6">
        <v>158.552176</v>
      </c>
      <c r="Z1857" s="6">
        <v>158.552176</v>
      </c>
      <c r="AA1857" s="5">
        <f>+Excel_519CONDOR[[#This Row],[Ptos.Total]]-Excel_519CONDOR[[#This Row],[Ptos.Nilo]]</f>
        <v>-108.24357709419823</v>
      </c>
      <c r="AB1857"/>
      <c r="AC1857"/>
      <c r="AD1857"/>
      <c r="AE1857"/>
      <c r="AF1857"/>
      <c r="AG1857"/>
      <c r="AH1857"/>
      <c r="AI1857"/>
    </row>
    <row r="1858" spans="1:35" x14ac:dyDescent="0.25">
      <c r="A1858" t="s">
        <v>391</v>
      </c>
      <c r="B1858" t="s">
        <v>79</v>
      </c>
      <c r="C1858" t="s">
        <v>392</v>
      </c>
      <c r="D1858" t="s">
        <v>2084</v>
      </c>
      <c r="E1858">
        <v>2118332</v>
      </c>
      <c r="F1858" t="s">
        <v>32</v>
      </c>
      <c r="G1858" t="s">
        <v>29</v>
      </c>
      <c r="H1858" t="s">
        <v>30</v>
      </c>
      <c r="I1858" s="1">
        <v>45221</v>
      </c>
      <c r="J1858" s="1">
        <v>45266</v>
      </c>
      <c r="K1858" s="11">
        <f>+Excel_519CONDOR[[#This Row],[Fx.r]]</f>
        <v>45266</v>
      </c>
      <c r="L1858" s="1">
        <v>45313</v>
      </c>
      <c r="M1858" s="1"/>
      <c r="N1858" s="1">
        <v>45953</v>
      </c>
      <c r="O1858" s="1">
        <v>45964</v>
      </c>
      <c r="P1858" s="1" t="s">
        <v>24</v>
      </c>
      <c r="Q1858" t="s">
        <v>24</v>
      </c>
      <c r="R1858" t="s">
        <v>25</v>
      </c>
      <c r="S1858" t="s">
        <v>3631</v>
      </c>
      <c r="T1858" s="5">
        <v>202.63760131848753</v>
      </c>
      <c r="U1858" s="5">
        <v>0</v>
      </c>
      <c r="V1858" s="5">
        <v>24.358300017603483</v>
      </c>
      <c r="W1858" s="5">
        <v>226.99590133609101</v>
      </c>
      <c r="X1858" s="6">
        <f>+Excel_519CONDOR[[#This Row],[Ptos.Total]]-Excel_519CONDOR[[#This Row],[Ptos.PO]]</f>
        <v>-343.80502366390897</v>
      </c>
      <c r="Y1858" s="6">
        <v>570.80092500000001</v>
      </c>
      <c r="Z1858" s="6">
        <v>570.80092500000023</v>
      </c>
      <c r="AA1858" s="5">
        <f>+Excel_519CONDOR[[#This Row],[Ptos.Total]]-Excel_519CONDOR[[#This Row],[Ptos.Nilo]]</f>
        <v>-343.8050236639092</v>
      </c>
      <c r="AB1858"/>
      <c r="AC1858"/>
      <c r="AD1858"/>
      <c r="AE1858"/>
      <c r="AF1858"/>
      <c r="AG1858"/>
      <c r="AH1858"/>
      <c r="AI1858"/>
    </row>
    <row r="1859" spans="1:35" x14ac:dyDescent="0.25">
      <c r="A1859" t="s">
        <v>391</v>
      </c>
      <c r="B1859" t="s">
        <v>79</v>
      </c>
      <c r="C1859" t="s">
        <v>392</v>
      </c>
      <c r="D1859" t="s">
        <v>2085</v>
      </c>
      <c r="E1859">
        <v>2118511</v>
      </c>
      <c r="F1859" t="s">
        <v>2086</v>
      </c>
      <c r="G1859" t="s">
        <v>22</v>
      </c>
      <c r="H1859" t="s">
        <v>23</v>
      </c>
      <c r="I1859" s="1"/>
      <c r="J1859" s="1">
        <v>45223</v>
      </c>
      <c r="K1859" s="11">
        <f>+Excel_519CONDOR[[#This Row],[Fx.r]]</f>
        <v>45223</v>
      </c>
      <c r="L1859" s="1">
        <v>45229</v>
      </c>
      <c r="M1859" s="1"/>
      <c r="N1859" s="1">
        <v>45709</v>
      </c>
      <c r="O1859" s="1">
        <v>45713</v>
      </c>
      <c r="P1859" s="1" t="s">
        <v>24</v>
      </c>
      <c r="Q1859" t="s">
        <v>24</v>
      </c>
      <c r="R1859" t="s">
        <v>25</v>
      </c>
      <c r="S1859" t="s">
        <v>3641</v>
      </c>
      <c r="T1859" s="5">
        <v>11.710000187158585</v>
      </c>
      <c r="U1859" s="5">
        <v>8.4399997591972351</v>
      </c>
      <c r="V1859" s="5">
        <v>10.618700143127889</v>
      </c>
      <c r="W1859" s="5">
        <v>30.768700089483708</v>
      </c>
      <c r="X1859" s="6">
        <f>+Excel_519CONDOR[[#This Row],[Ptos.Total]]-Excel_519CONDOR[[#This Row],[Ptos.PO]]</f>
        <v>-1.3533809105162931</v>
      </c>
      <c r="Y1859" s="6">
        <v>32.122081000000001</v>
      </c>
      <c r="Z1859" s="6">
        <v>32.122081000000001</v>
      </c>
      <c r="AA1859" s="5">
        <f>+Excel_519CONDOR[[#This Row],[Ptos.Total]]-Excel_519CONDOR[[#This Row],[Ptos.Nilo]]</f>
        <v>-1.3533809105162931</v>
      </c>
      <c r="AB1859"/>
      <c r="AC1859"/>
      <c r="AD1859"/>
      <c r="AE1859"/>
      <c r="AF1859"/>
      <c r="AG1859"/>
      <c r="AH1859"/>
      <c r="AI1859"/>
    </row>
    <row r="1860" spans="1:35" x14ac:dyDescent="0.25">
      <c r="A1860" t="s">
        <v>391</v>
      </c>
      <c r="B1860" t="s">
        <v>79</v>
      </c>
      <c r="C1860" t="s">
        <v>392</v>
      </c>
      <c r="D1860" t="s">
        <v>2087</v>
      </c>
      <c r="E1860">
        <v>2119548</v>
      </c>
      <c r="F1860" t="s">
        <v>1911</v>
      </c>
      <c r="G1860" t="s">
        <v>29</v>
      </c>
      <c r="H1860" t="s">
        <v>182</v>
      </c>
      <c r="I1860" s="1">
        <v>45221</v>
      </c>
      <c r="J1860" s="1">
        <v>45225</v>
      </c>
      <c r="K1860" s="11">
        <f>+Excel_519CONDOR[[#This Row],[Fx.r]]</f>
        <v>45225</v>
      </c>
      <c r="L1860" s="1">
        <v>45231</v>
      </c>
      <c r="M1860" s="1"/>
      <c r="N1860" s="1">
        <v>45709</v>
      </c>
      <c r="O1860" s="1"/>
      <c r="P1860" s="1" t="s">
        <v>25</v>
      </c>
      <c r="Q1860" t="s">
        <v>24</v>
      </c>
      <c r="R1860" t="s">
        <v>25</v>
      </c>
      <c r="S1860" t="s">
        <v>3641</v>
      </c>
      <c r="T1860" s="5">
        <v>37.190000295639038</v>
      </c>
      <c r="U1860" s="5">
        <v>23.919999301433563</v>
      </c>
      <c r="V1860" s="5">
        <v>12.471600187161563</v>
      </c>
      <c r="W1860" s="5">
        <v>73.581599784234157</v>
      </c>
      <c r="X1860" s="6">
        <f>+Excel_519CONDOR[[#This Row],[Ptos.Total]]-Excel_519CONDOR[[#This Row],[Ptos.PO]]</f>
        <v>-26.262692215765838</v>
      </c>
      <c r="Y1860" s="6">
        <v>99.844291999999996</v>
      </c>
      <c r="Z1860" s="6">
        <v>99.844291999999996</v>
      </c>
      <c r="AA1860" s="5">
        <f>+Excel_519CONDOR[[#This Row],[Ptos.Total]]-Excel_519CONDOR[[#This Row],[Ptos.Nilo]]</f>
        <v>-26.262692215765838</v>
      </c>
      <c r="AB1860"/>
      <c r="AC1860"/>
      <c r="AD1860"/>
      <c r="AE1860"/>
      <c r="AF1860"/>
      <c r="AG1860"/>
      <c r="AH1860"/>
      <c r="AI1860"/>
    </row>
    <row r="1861" spans="1:35" x14ac:dyDescent="0.25">
      <c r="A1861" t="s">
        <v>391</v>
      </c>
      <c r="B1861" t="s">
        <v>18</v>
      </c>
      <c r="C1861" t="s">
        <v>1371</v>
      </c>
      <c r="D1861" t="s">
        <v>2088</v>
      </c>
      <c r="E1861">
        <v>2045191</v>
      </c>
      <c r="F1861" t="s">
        <v>125</v>
      </c>
      <c r="G1861" t="s">
        <v>29</v>
      </c>
      <c r="H1861" t="s">
        <v>30</v>
      </c>
      <c r="I1861" s="1">
        <v>44991</v>
      </c>
      <c r="J1861" s="1">
        <v>45225</v>
      </c>
      <c r="K1861" s="11">
        <f>+Excel_519CONDOR[[#This Row],[Fx.r]]</f>
        <v>45225</v>
      </c>
      <c r="L1861" s="1">
        <v>45225</v>
      </c>
      <c r="M1861" s="1"/>
      <c r="N1861" s="1">
        <v>45511</v>
      </c>
      <c r="O1861" s="1">
        <v>45532</v>
      </c>
      <c r="P1861" s="1" t="s">
        <v>24</v>
      </c>
      <c r="Q1861" t="s">
        <v>24</v>
      </c>
      <c r="R1861" t="s">
        <v>24</v>
      </c>
      <c r="S1861" t="s">
        <v>3694</v>
      </c>
      <c r="T1861" s="5">
        <v>247.39000067487359</v>
      </c>
      <c r="U1861" s="5">
        <v>0</v>
      </c>
      <c r="V1861" s="5">
        <v>26.991000001482661</v>
      </c>
      <c r="W1861" s="5">
        <v>274.38100067635628</v>
      </c>
      <c r="X1861" s="6">
        <f>+Excel_519CONDOR[[#This Row],[Ptos.Total]]-Excel_519CONDOR[[#This Row],[Ptos.PO]]</f>
        <v>-52.179127323643741</v>
      </c>
      <c r="Y1861" s="6">
        <v>326.56012800000002</v>
      </c>
      <c r="Z1861" s="6">
        <v>326.56012800000002</v>
      </c>
      <c r="AA1861" s="5">
        <f>+Excel_519CONDOR[[#This Row],[Ptos.Total]]-Excel_519CONDOR[[#This Row],[Ptos.Nilo]]</f>
        <v>-52.179127323643741</v>
      </c>
      <c r="AB1861"/>
      <c r="AC1861"/>
      <c r="AD1861"/>
      <c r="AE1861"/>
      <c r="AF1861"/>
      <c r="AG1861"/>
      <c r="AH1861"/>
      <c r="AI1861"/>
    </row>
    <row r="1862" spans="1:35" x14ac:dyDescent="0.25">
      <c r="A1862" t="s">
        <v>391</v>
      </c>
      <c r="B1862" t="s">
        <v>18</v>
      </c>
      <c r="C1862" t="s">
        <v>1371</v>
      </c>
      <c r="D1862" t="s">
        <v>2089</v>
      </c>
      <c r="E1862">
        <v>2126203</v>
      </c>
      <c r="F1862" t="s">
        <v>118</v>
      </c>
      <c r="G1862" t="s">
        <v>22</v>
      </c>
      <c r="H1862" t="s">
        <v>23</v>
      </c>
      <c r="I1862" s="1">
        <v>45223</v>
      </c>
      <c r="J1862" s="1">
        <v>45245</v>
      </c>
      <c r="K1862" s="11">
        <f>+Excel_519CONDOR[[#This Row],[Fx.r]]</f>
        <v>45245</v>
      </c>
      <c r="L1862" s="1">
        <v>45252</v>
      </c>
      <c r="M1862" s="1"/>
      <c r="N1862" s="1">
        <v>45427</v>
      </c>
      <c r="O1862" s="1">
        <v>45434</v>
      </c>
      <c r="P1862" s="1" t="s">
        <v>25</v>
      </c>
      <c r="Q1862" t="s">
        <v>24</v>
      </c>
      <c r="R1862" t="s">
        <v>24</v>
      </c>
      <c r="S1862" t="s">
        <v>3694</v>
      </c>
      <c r="T1862" s="5">
        <v>93.370000198483467</v>
      </c>
      <c r="U1862" s="5">
        <v>7.7399997711181641</v>
      </c>
      <c r="V1862" s="5">
        <v>15.989799991030992</v>
      </c>
      <c r="W1862" s="5">
        <v>117.09979996063262</v>
      </c>
      <c r="X1862" s="6">
        <f>+Excel_519CONDOR[[#This Row],[Ptos.Total]]-Excel_519CONDOR[[#This Row],[Ptos.PO]]</f>
        <v>-67.26746503936738</v>
      </c>
      <c r="Y1862" s="6">
        <v>184.367265</v>
      </c>
      <c r="Z1862" s="6">
        <v>184.36726499999997</v>
      </c>
      <c r="AA1862" s="5">
        <f>+Excel_519CONDOR[[#This Row],[Ptos.Total]]-Excel_519CONDOR[[#This Row],[Ptos.Nilo]]</f>
        <v>-67.267465039367352</v>
      </c>
      <c r="AB1862"/>
      <c r="AC1862"/>
      <c r="AD1862"/>
      <c r="AE1862"/>
      <c r="AF1862"/>
      <c r="AG1862"/>
      <c r="AH1862"/>
      <c r="AI1862"/>
    </row>
    <row r="1863" spans="1:35" x14ac:dyDescent="0.25">
      <c r="A1863" t="s">
        <v>391</v>
      </c>
      <c r="B1863" t="s">
        <v>79</v>
      </c>
      <c r="C1863" t="s">
        <v>392</v>
      </c>
      <c r="D1863" t="s">
        <v>2090</v>
      </c>
      <c r="E1863">
        <v>2118504</v>
      </c>
      <c r="F1863" t="s">
        <v>121</v>
      </c>
      <c r="G1863" t="s">
        <v>22</v>
      </c>
      <c r="H1863" t="s">
        <v>23</v>
      </c>
      <c r="I1863" s="1">
        <v>45205</v>
      </c>
      <c r="J1863" s="1">
        <v>45243</v>
      </c>
      <c r="K1863" s="11">
        <f>+Excel_519CONDOR[[#This Row],[Fx.r]]</f>
        <v>45243</v>
      </c>
      <c r="L1863" s="1">
        <v>45372</v>
      </c>
      <c r="M1863" s="1"/>
      <c r="N1863" s="1">
        <v>45407</v>
      </c>
      <c r="O1863" s="1">
        <v>45415</v>
      </c>
      <c r="P1863" s="1" t="s">
        <v>25</v>
      </c>
      <c r="Q1863" t="s">
        <v>24</v>
      </c>
      <c r="R1863" t="s">
        <v>25</v>
      </c>
      <c r="S1863" t="s">
        <v>3641</v>
      </c>
      <c r="T1863" s="5">
        <v>183.25000101327896</v>
      </c>
      <c r="U1863" s="5">
        <v>0</v>
      </c>
      <c r="V1863" s="5">
        <v>22.936600220279388</v>
      </c>
      <c r="W1863" s="5">
        <v>206.18660123355835</v>
      </c>
      <c r="X1863" s="6">
        <f>+Excel_519CONDOR[[#This Row],[Ptos.Total]]-Excel_519CONDOR[[#This Row],[Ptos.PO]]</f>
        <v>-310.90223876644166</v>
      </c>
      <c r="Y1863" s="6">
        <v>517.08884</v>
      </c>
      <c r="Z1863" s="6">
        <v>517.08884000000012</v>
      </c>
      <c r="AA1863" s="5">
        <f>+Excel_519CONDOR[[#This Row],[Ptos.Total]]-Excel_519CONDOR[[#This Row],[Ptos.Nilo]]</f>
        <v>-310.90223876644177</v>
      </c>
      <c r="AB1863"/>
      <c r="AC1863"/>
      <c r="AD1863"/>
      <c r="AE1863"/>
      <c r="AF1863"/>
      <c r="AG1863"/>
      <c r="AH1863"/>
      <c r="AI1863"/>
    </row>
    <row r="1864" spans="1:35" x14ac:dyDescent="0.25">
      <c r="A1864" t="s">
        <v>391</v>
      </c>
      <c r="B1864" t="s">
        <v>79</v>
      </c>
      <c r="C1864" t="s">
        <v>392</v>
      </c>
      <c r="D1864" t="s">
        <v>2091</v>
      </c>
      <c r="E1864">
        <v>2118513</v>
      </c>
      <c r="F1864" t="s">
        <v>2086</v>
      </c>
      <c r="G1864" t="s">
        <v>22</v>
      </c>
      <c r="H1864" t="s">
        <v>23</v>
      </c>
      <c r="I1864" s="1"/>
      <c r="J1864" s="1">
        <v>45224</v>
      </c>
      <c r="K1864" s="11">
        <f>+Excel_519CONDOR[[#This Row],[Fx.r]]</f>
        <v>45224</v>
      </c>
      <c r="L1864" s="1">
        <v>45229</v>
      </c>
      <c r="M1864" s="1"/>
      <c r="N1864" s="1">
        <v>45709</v>
      </c>
      <c r="O1864" s="1">
        <v>45715</v>
      </c>
      <c r="P1864" s="1" t="s">
        <v>24</v>
      </c>
      <c r="Q1864" t="s">
        <v>24</v>
      </c>
      <c r="R1864" t="s">
        <v>25</v>
      </c>
      <c r="S1864" t="s">
        <v>3641</v>
      </c>
      <c r="T1864" s="5">
        <v>6.710000142455101</v>
      </c>
      <c r="U1864" s="5">
        <v>0</v>
      </c>
      <c r="V1864" s="5">
        <v>10.291100162466616</v>
      </c>
      <c r="W1864" s="5">
        <v>17.001100304921717</v>
      </c>
      <c r="X1864" s="6">
        <f>+Excel_519CONDOR[[#This Row],[Ptos.Total]]-Excel_519CONDOR[[#This Row],[Ptos.PO]]</f>
        <v>2.4207093049217168</v>
      </c>
      <c r="Y1864" s="6">
        <v>14.580391000000001</v>
      </c>
      <c r="Z1864" s="6">
        <v>14.580391000000001</v>
      </c>
      <c r="AA1864" s="5">
        <f>+Excel_519CONDOR[[#This Row],[Ptos.Total]]-Excel_519CONDOR[[#This Row],[Ptos.Nilo]]</f>
        <v>2.4207093049217168</v>
      </c>
      <c r="AB1864"/>
      <c r="AC1864"/>
      <c r="AD1864"/>
      <c r="AE1864"/>
      <c r="AF1864"/>
      <c r="AG1864"/>
      <c r="AH1864"/>
      <c r="AI1864"/>
    </row>
    <row r="1865" spans="1:35" x14ac:dyDescent="0.25">
      <c r="A1865" t="s">
        <v>391</v>
      </c>
      <c r="B1865" t="s">
        <v>18</v>
      </c>
      <c r="C1865" t="s">
        <v>1371</v>
      </c>
      <c r="D1865" t="s">
        <v>2092</v>
      </c>
      <c r="E1865">
        <v>2047997</v>
      </c>
      <c r="F1865" t="s">
        <v>135</v>
      </c>
      <c r="G1865" t="s">
        <v>36</v>
      </c>
      <c r="H1865" t="s">
        <v>42</v>
      </c>
      <c r="I1865" s="1">
        <v>44881</v>
      </c>
      <c r="J1865" s="1">
        <v>45009</v>
      </c>
      <c r="K1865" s="11">
        <f>+Excel_519CONDOR[[#This Row],[Fx.r]]</f>
        <v>45009</v>
      </c>
      <c r="L1865" s="1">
        <v>45964</v>
      </c>
      <c r="M1865" s="1">
        <v>45819</v>
      </c>
      <c r="O1865" s="1"/>
      <c r="P1865" s="1" t="s">
        <v>25</v>
      </c>
      <c r="Q1865" t="s">
        <v>24</v>
      </c>
      <c r="R1865" t="s">
        <v>24</v>
      </c>
      <c r="S1865" t="s">
        <v>3693</v>
      </c>
      <c r="T1865" s="5">
        <v>5111.75</v>
      </c>
      <c r="U1865" s="5">
        <v>0</v>
      </c>
      <c r="V1865" s="5">
        <v>1371.2031999999999</v>
      </c>
      <c r="W1865" s="5">
        <v>6482.9531999999999</v>
      </c>
      <c r="X1865" s="6">
        <f>+Excel_519CONDOR[[#This Row],[Ptos.Total]]-Excel_519CONDOR[[#This Row],[Ptos.PO]]</f>
        <v>6479.9232000000002</v>
      </c>
      <c r="Y1865" s="6">
        <v>3.03</v>
      </c>
      <c r="Z1865" s="6">
        <v>3.03</v>
      </c>
      <c r="AA1865" s="5">
        <f>+Excel_519CONDOR[[#This Row],[Ptos.Total]]-Excel_519CONDOR[[#This Row],[Ptos.Nilo]]</f>
        <v>6479.9232000000002</v>
      </c>
      <c r="AB1865"/>
      <c r="AC1865"/>
      <c r="AD1865"/>
      <c r="AE1865"/>
      <c r="AF1865"/>
      <c r="AG1865"/>
      <c r="AH1865"/>
      <c r="AI1865"/>
    </row>
    <row r="1866" spans="1:35" x14ac:dyDescent="0.25">
      <c r="A1866" t="s">
        <v>391</v>
      </c>
      <c r="B1866" t="s">
        <v>18</v>
      </c>
      <c r="C1866" t="s">
        <v>1371</v>
      </c>
      <c r="D1866" t="s">
        <v>2093</v>
      </c>
      <c r="E1866">
        <v>2045199</v>
      </c>
      <c r="F1866" t="s">
        <v>125</v>
      </c>
      <c r="G1866" t="s">
        <v>29</v>
      </c>
      <c r="H1866" t="s">
        <v>30</v>
      </c>
      <c r="I1866" s="1">
        <v>44873</v>
      </c>
      <c r="J1866" s="1">
        <v>45035</v>
      </c>
      <c r="K1866" s="11">
        <f>+Excel_519CONDOR[[#This Row],[Fx.r]]</f>
        <v>45035</v>
      </c>
      <c r="L1866" s="1">
        <v>45225</v>
      </c>
      <c r="M1866" s="1"/>
      <c r="N1866" s="1">
        <v>45523</v>
      </c>
      <c r="O1866" s="1">
        <v>45562</v>
      </c>
      <c r="P1866" s="1" t="s">
        <v>24</v>
      </c>
      <c r="Q1866" t="s">
        <v>24</v>
      </c>
      <c r="R1866" t="s">
        <v>24</v>
      </c>
      <c r="S1866" t="s">
        <v>3694</v>
      </c>
      <c r="T1866" s="5">
        <v>592.3100006878376</v>
      </c>
      <c r="U1866" s="5">
        <v>0</v>
      </c>
      <c r="V1866" s="5">
        <v>54.727399602366972</v>
      </c>
      <c r="W1866" s="5">
        <v>647.03740029020457</v>
      </c>
      <c r="X1866" s="6">
        <f>+Excel_519CONDOR[[#This Row],[Ptos.Total]]-Excel_519CONDOR[[#This Row],[Ptos.PO]]</f>
        <v>-95.808690709795542</v>
      </c>
      <c r="Y1866" s="6">
        <v>742.84609100000011</v>
      </c>
      <c r="Z1866" s="6">
        <v>742.84609099999989</v>
      </c>
      <c r="AA1866" s="5">
        <f>+Excel_519CONDOR[[#This Row],[Ptos.Total]]-Excel_519CONDOR[[#This Row],[Ptos.Nilo]]</f>
        <v>-95.808690709795314</v>
      </c>
      <c r="AB1866"/>
      <c r="AC1866"/>
      <c r="AD1866"/>
      <c r="AE1866"/>
      <c r="AF1866"/>
      <c r="AG1866"/>
      <c r="AH1866"/>
      <c r="AI1866"/>
    </row>
    <row r="1867" spans="1:35" x14ac:dyDescent="0.25">
      <c r="A1867" t="s">
        <v>391</v>
      </c>
      <c r="B1867" t="s">
        <v>18</v>
      </c>
      <c r="C1867" t="s">
        <v>1371</v>
      </c>
      <c r="D1867" t="s">
        <v>2094</v>
      </c>
      <c r="E1867">
        <v>2047994</v>
      </c>
      <c r="F1867" t="s">
        <v>737</v>
      </c>
      <c r="G1867" t="s">
        <v>29</v>
      </c>
      <c r="H1867" t="s">
        <v>30</v>
      </c>
      <c r="I1867" s="1">
        <v>44991</v>
      </c>
      <c r="J1867" s="1">
        <v>45308</v>
      </c>
      <c r="K1867" s="11">
        <f>+Excel_519CONDOR[[#This Row],[Fx.r]]</f>
        <v>45308</v>
      </c>
      <c r="L1867" s="1">
        <v>45225</v>
      </c>
      <c r="M1867" s="1"/>
      <c r="N1867" s="1">
        <v>45310</v>
      </c>
      <c r="O1867" s="1">
        <v>45313</v>
      </c>
      <c r="P1867" s="1" t="s">
        <v>24</v>
      </c>
      <c r="Q1867" t="s">
        <v>24</v>
      </c>
      <c r="R1867" t="s">
        <v>24</v>
      </c>
      <c r="S1867" t="s">
        <v>3694</v>
      </c>
      <c r="T1867" s="5">
        <v>20.110000267624855</v>
      </c>
      <c r="U1867" s="5">
        <v>0</v>
      </c>
      <c r="V1867" s="5">
        <v>11.256400171598791</v>
      </c>
      <c r="W1867" s="5">
        <v>31.366400439223646</v>
      </c>
      <c r="X1867" s="6">
        <f>+Excel_519CONDOR[[#This Row],[Ptos.Total]]-Excel_519CONDOR[[#This Row],[Ptos.PO]]</f>
        <v>-22.195282560776356</v>
      </c>
      <c r="Y1867" s="6">
        <v>53.561683000000002</v>
      </c>
      <c r="Z1867" s="6">
        <v>53.561683000000009</v>
      </c>
      <c r="AA1867" s="5">
        <f>+Excel_519CONDOR[[#This Row],[Ptos.Total]]-Excel_519CONDOR[[#This Row],[Ptos.Nilo]]</f>
        <v>-22.195282560776363</v>
      </c>
      <c r="AB1867"/>
      <c r="AC1867"/>
      <c r="AD1867"/>
      <c r="AE1867"/>
      <c r="AF1867"/>
      <c r="AG1867"/>
      <c r="AH1867"/>
      <c r="AI1867"/>
    </row>
    <row r="1868" spans="1:35" x14ac:dyDescent="0.25">
      <c r="A1868" t="s">
        <v>391</v>
      </c>
      <c r="B1868" t="s">
        <v>18</v>
      </c>
      <c r="C1868" t="s">
        <v>1371</v>
      </c>
      <c r="D1868" t="s">
        <v>2095</v>
      </c>
      <c r="E1868">
        <v>2045182</v>
      </c>
      <c r="F1868" t="s">
        <v>1766</v>
      </c>
      <c r="G1868" t="s">
        <v>55</v>
      </c>
      <c r="H1868" t="s">
        <v>1903</v>
      </c>
      <c r="I1868" s="1">
        <v>44873</v>
      </c>
      <c r="J1868" s="1">
        <v>45398</v>
      </c>
      <c r="K1868" s="11">
        <f>+Excel_519CONDOR[[#This Row],[Fx.r]]</f>
        <v>45398</v>
      </c>
      <c r="L1868" s="1">
        <v>45225</v>
      </c>
      <c r="M1868" s="1"/>
      <c r="N1868" s="1">
        <v>45912</v>
      </c>
      <c r="O1868" s="1"/>
      <c r="P1868" s="1" t="s">
        <v>24</v>
      </c>
      <c r="Q1868" t="s">
        <v>24</v>
      </c>
      <c r="R1868" t="s">
        <v>24</v>
      </c>
      <c r="S1868" t="s">
        <v>3694</v>
      </c>
      <c r="T1868" s="5">
        <v>916.77999833226204</v>
      </c>
      <c r="U1868" s="5">
        <v>0</v>
      </c>
      <c r="V1868" s="5">
        <v>76.601698429844532</v>
      </c>
      <c r="W1868" s="5">
        <v>993.38169676210657</v>
      </c>
      <c r="X1868" s="6">
        <f>+Excel_519CONDOR[[#This Row],[Ptos.Total]]-Excel_519CONDOR[[#This Row],[Ptos.PO]]</f>
        <v>701.24585376210655</v>
      </c>
      <c r="Y1868" s="6">
        <v>292.13584300000002</v>
      </c>
      <c r="Z1868" s="6">
        <v>292.13584300000002</v>
      </c>
      <c r="AA1868" s="5">
        <f>+Excel_519CONDOR[[#This Row],[Ptos.Total]]-Excel_519CONDOR[[#This Row],[Ptos.Nilo]]</f>
        <v>701.24585376210655</v>
      </c>
      <c r="AB1868"/>
      <c r="AC1868"/>
      <c r="AD1868"/>
      <c r="AE1868"/>
      <c r="AF1868"/>
      <c r="AG1868"/>
      <c r="AH1868"/>
      <c r="AI1868"/>
    </row>
    <row r="1869" spans="1:35" x14ac:dyDescent="0.25">
      <c r="A1869" t="s">
        <v>391</v>
      </c>
      <c r="B1869" t="s">
        <v>104</v>
      </c>
      <c r="C1869" t="s">
        <v>1371</v>
      </c>
      <c r="D1869" t="s">
        <v>2096</v>
      </c>
      <c r="E1869">
        <v>8415414</v>
      </c>
      <c r="F1869" t="s">
        <v>2097</v>
      </c>
      <c r="G1869" t="s">
        <v>29</v>
      </c>
      <c r="H1869" t="s">
        <v>30</v>
      </c>
      <c r="I1869" s="1"/>
      <c r="J1869" s="1">
        <v>44897</v>
      </c>
      <c r="K1869" s="11">
        <f>+Excel_519CONDOR[[#This Row],[Fx.r]]</f>
        <v>44897</v>
      </c>
      <c r="L1869" s="1">
        <v>45980</v>
      </c>
      <c r="M1869" s="1"/>
      <c r="N1869" s="1">
        <v>45982</v>
      </c>
      <c r="O1869" s="1">
        <v>46000</v>
      </c>
      <c r="P1869" s="1" t="s">
        <v>25</v>
      </c>
      <c r="Q1869" t="s">
        <v>24</v>
      </c>
      <c r="R1869" t="s">
        <v>24</v>
      </c>
      <c r="S1869" t="s">
        <v>3691</v>
      </c>
      <c r="T1869" s="5">
        <v>618.67208385467529</v>
      </c>
      <c r="U1869" s="5">
        <v>0</v>
      </c>
      <c r="V1869" s="5">
        <v>72.91918095306886</v>
      </c>
      <c r="W1869" s="5">
        <v>691.59126480774421</v>
      </c>
      <c r="X1869" s="6">
        <f>+Excel_519CONDOR[[#This Row],[Ptos.Total]]-Excel_519CONDOR[[#This Row],[Ptos.PO]]</f>
        <v>-339.80870619225607</v>
      </c>
      <c r="Y1869" s="6">
        <v>1031.3999710000003</v>
      </c>
      <c r="Z1869" s="6">
        <v>1023.3999710000002</v>
      </c>
      <c r="AA1869" s="5">
        <f>+Excel_519CONDOR[[#This Row],[Ptos.Total]]-Excel_519CONDOR[[#This Row],[Ptos.Nilo]]</f>
        <v>-331.80870619225595</v>
      </c>
      <c r="AB1869"/>
      <c r="AC1869"/>
      <c r="AD1869"/>
      <c r="AE1869"/>
      <c r="AF1869"/>
      <c r="AG1869"/>
      <c r="AH1869"/>
      <c r="AI1869"/>
    </row>
    <row r="1870" spans="1:35" x14ac:dyDescent="0.25">
      <c r="A1870" t="s">
        <v>391</v>
      </c>
      <c r="B1870" t="s">
        <v>18</v>
      </c>
      <c r="C1870" t="s">
        <v>1371</v>
      </c>
      <c r="D1870" t="s">
        <v>2098</v>
      </c>
      <c r="E1870">
        <v>2048004</v>
      </c>
      <c r="F1870" t="s">
        <v>60</v>
      </c>
      <c r="G1870" t="s">
        <v>22</v>
      </c>
      <c r="H1870" t="s">
        <v>23</v>
      </c>
      <c r="I1870" s="1">
        <v>44881</v>
      </c>
      <c r="J1870" s="1">
        <v>45030</v>
      </c>
      <c r="K1870" s="11">
        <f>+Excel_519CONDOR[[#This Row],[Fx.r]]</f>
        <v>45030</v>
      </c>
      <c r="L1870" s="1">
        <v>45225</v>
      </c>
      <c r="M1870" s="1"/>
      <c r="N1870" s="1">
        <v>45591</v>
      </c>
      <c r="O1870" s="1">
        <v>45610</v>
      </c>
      <c r="P1870" s="1" t="s">
        <v>24</v>
      </c>
      <c r="Q1870" t="s">
        <v>24</v>
      </c>
      <c r="R1870" t="s">
        <v>24</v>
      </c>
      <c r="S1870" t="s">
        <v>3694</v>
      </c>
      <c r="T1870" s="5">
        <v>205.35000102221966</v>
      </c>
      <c r="U1870" s="5">
        <v>0</v>
      </c>
      <c r="V1870" s="5">
        <v>24.356899718562516</v>
      </c>
      <c r="W1870" s="5">
        <v>229.70690074078217</v>
      </c>
      <c r="X1870" s="6">
        <f>+Excel_519CONDOR[[#This Row],[Ptos.Total]]-Excel_519CONDOR[[#This Row],[Ptos.PO]]</f>
        <v>-12.068990259217856</v>
      </c>
      <c r="Y1870" s="6">
        <v>241.77589100000003</v>
      </c>
      <c r="Z1870" s="6">
        <v>241.77589100000003</v>
      </c>
      <c r="AA1870" s="5">
        <f>+Excel_519CONDOR[[#This Row],[Ptos.Total]]-Excel_519CONDOR[[#This Row],[Ptos.Nilo]]</f>
        <v>-12.068990259217856</v>
      </c>
      <c r="AB1870"/>
      <c r="AC1870"/>
      <c r="AD1870"/>
      <c r="AE1870"/>
      <c r="AF1870"/>
      <c r="AG1870"/>
      <c r="AH1870"/>
      <c r="AI1870"/>
    </row>
    <row r="1871" spans="1:35" x14ac:dyDescent="0.25">
      <c r="A1871" t="s">
        <v>391</v>
      </c>
      <c r="B1871" t="s">
        <v>18</v>
      </c>
      <c r="C1871" t="s">
        <v>1371</v>
      </c>
      <c r="D1871" t="s">
        <v>2099</v>
      </c>
      <c r="E1871">
        <v>2048017</v>
      </c>
      <c r="F1871" t="s">
        <v>58</v>
      </c>
      <c r="G1871" t="s">
        <v>36</v>
      </c>
      <c r="H1871" t="s">
        <v>42</v>
      </c>
      <c r="I1871" s="1">
        <v>44881</v>
      </c>
      <c r="J1871" s="1">
        <v>45016</v>
      </c>
      <c r="K1871" s="11">
        <f>+Excel_519CONDOR[[#This Row],[Fx.r]]</f>
        <v>45016</v>
      </c>
      <c r="L1871" s="1">
        <v>45964</v>
      </c>
      <c r="M1871" s="1">
        <v>45414</v>
      </c>
      <c r="O1871" s="1"/>
      <c r="P1871" s="1" t="s">
        <v>25</v>
      </c>
      <c r="Q1871" t="s">
        <v>24</v>
      </c>
      <c r="R1871" t="s">
        <v>24</v>
      </c>
      <c r="S1871" t="s">
        <v>25</v>
      </c>
      <c r="T1871" s="5">
        <v>172.09000112861395</v>
      </c>
      <c r="U1871" s="5">
        <v>0</v>
      </c>
      <c r="V1871" s="5">
        <v>21.981800284345439</v>
      </c>
      <c r="W1871" s="5">
        <v>194.07180141295939</v>
      </c>
      <c r="X1871" s="6">
        <f>+Excel_519CONDOR[[#This Row],[Ptos.Total]]-Excel_519CONDOR[[#This Row],[Ptos.PO]]</f>
        <v>170.88780141295939</v>
      </c>
      <c r="Y1871" s="6">
        <v>23.184000000000001</v>
      </c>
      <c r="Z1871" s="6">
        <v>23.184000000000001</v>
      </c>
      <c r="AA1871" s="5">
        <f>+Excel_519CONDOR[[#This Row],[Ptos.Total]]-Excel_519CONDOR[[#This Row],[Ptos.Nilo]]</f>
        <v>170.88780141295939</v>
      </c>
      <c r="AB1871"/>
      <c r="AC1871"/>
      <c r="AD1871"/>
      <c r="AE1871"/>
      <c r="AF1871"/>
      <c r="AG1871"/>
      <c r="AH1871"/>
      <c r="AI1871"/>
    </row>
    <row r="1872" spans="1:35" x14ac:dyDescent="0.25">
      <c r="A1872" t="s">
        <v>391</v>
      </c>
      <c r="B1872" t="s">
        <v>18</v>
      </c>
      <c r="C1872" t="s">
        <v>1371</v>
      </c>
      <c r="D1872" t="s">
        <v>2100</v>
      </c>
      <c r="E1872">
        <v>2047998</v>
      </c>
      <c r="F1872" t="s">
        <v>121</v>
      </c>
      <c r="G1872" t="s">
        <v>22</v>
      </c>
      <c r="H1872" t="s">
        <v>23</v>
      </c>
      <c r="I1872" s="1">
        <v>44881</v>
      </c>
      <c r="J1872" s="1">
        <v>45009</v>
      </c>
      <c r="K1872" s="11">
        <f>+Excel_519CONDOR[[#This Row],[Fx.r]]</f>
        <v>45009</v>
      </c>
      <c r="L1872" s="1">
        <v>45225</v>
      </c>
      <c r="M1872" s="1"/>
      <c r="N1872" s="1">
        <v>45260</v>
      </c>
      <c r="O1872" s="1">
        <v>45280</v>
      </c>
      <c r="P1872" s="1" t="s">
        <v>25</v>
      </c>
      <c r="Q1872" t="s">
        <v>24</v>
      </c>
      <c r="R1872" t="s">
        <v>24</v>
      </c>
      <c r="S1872" t="s">
        <v>3687</v>
      </c>
      <c r="T1872" s="5">
        <v>27.350000321865082</v>
      </c>
      <c r="U1872" s="5">
        <v>0</v>
      </c>
      <c r="V1872" s="5">
        <v>11.736600070075692</v>
      </c>
      <c r="W1872" s="5">
        <v>39.086600391940777</v>
      </c>
      <c r="X1872" s="6">
        <f>+Excel_519CONDOR[[#This Row],[Ptos.Total]]-Excel_519CONDOR[[#This Row],[Ptos.PO]]</f>
        <v>18.185977391940774</v>
      </c>
      <c r="Y1872" s="6">
        <v>20.900623000000003</v>
      </c>
      <c r="Z1872" s="6">
        <v>20.900623</v>
      </c>
      <c r="AA1872" s="5">
        <f>+Excel_519CONDOR[[#This Row],[Ptos.Total]]-Excel_519CONDOR[[#This Row],[Ptos.Nilo]]</f>
        <v>18.185977391940778</v>
      </c>
      <c r="AB1872"/>
      <c r="AC1872"/>
      <c r="AD1872"/>
      <c r="AE1872"/>
      <c r="AF1872"/>
      <c r="AG1872"/>
      <c r="AH1872"/>
      <c r="AI1872"/>
    </row>
    <row r="1873" spans="1:35" x14ac:dyDescent="0.25">
      <c r="A1873" t="s">
        <v>391</v>
      </c>
      <c r="B1873" t="s">
        <v>18</v>
      </c>
      <c r="C1873" t="s">
        <v>1371</v>
      </c>
      <c r="D1873" t="s">
        <v>2101</v>
      </c>
      <c r="E1873">
        <v>2064879</v>
      </c>
      <c r="F1873" t="s">
        <v>1439</v>
      </c>
      <c r="G1873" t="s">
        <v>36</v>
      </c>
      <c r="H1873" t="s">
        <v>42</v>
      </c>
      <c r="I1873" s="1">
        <v>45016</v>
      </c>
      <c r="J1873" s="1">
        <v>45115</v>
      </c>
      <c r="K1873" s="11">
        <f>+Excel_519CONDOR[[#This Row],[Fx.r]]</f>
        <v>45115</v>
      </c>
      <c r="L1873" s="1">
        <v>45964</v>
      </c>
      <c r="M1873" s="1">
        <v>45926</v>
      </c>
      <c r="O1873" s="1"/>
      <c r="P1873" s="1" t="s">
        <v>24</v>
      </c>
      <c r="Q1873" t="s">
        <v>24</v>
      </c>
      <c r="R1873" t="s">
        <v>24</v>
      </c>
      <c r="S1873" t="s">
        <v>3703</v>
      </c>
      <c r="T1873" s="5">
        <v>1194.4799952432513</v>
      </c>
      <c r="U1873" s="5">
        <v>0</v>
      </c>
      <c r="V1873" s="5">
        <v>96.077100216215058</v>
      </c>
      <c r="W1873" s="5">
        <v>1290.5570954594664</v>
      </c>
      <c r="X1873" s="6">
        <f>+Excel_519CONDOR[[#This Row],[Ptos.Total]]-Excel_519CONDOR[[#This Row],[Ptos.PO]]</f>
        <v>1274.2570954594664</v>
      </c>
      <c r="Y1873" s="6">
        <v>16.299999999999997</v>
      </c>
      <c r="Z1873" s="6">
        <v>16.299999999999997</v>
      </c>
      <c r="AA1873" s="5">
        <f>+Excel_519CONDOR[[#This Row],[Ptos.Total]]-Excel_519CONDOR[[#This Row],[Ptos.Nilo]]</f>
        <v>1274.2570954594664</v>
      </c>
      <c r="AB1873"/>
      <c r="AC1873"/>
      <c r="AD1873"/>
      <c r="AE1873"/>
      <c r="AF1873"/>
      <c r="AG1873"/>
      <c r="AH1873"/>
      <c r="AI1873"/>
    </row>
    <row r="1874" spans="1:35" x14ac:dyDescent="0.25">
      <c r="A1874" t="s">
        <v>391</v>
      </c>
      <c r="B1874" t="s">
        <v>18</v>
      </c>
      <c r="C1874" t="s">
        <v>1371</v>
      </c>
      <c r="D1874" t="s">
        <v>2102</v>
      </c>
      <c r="E1874">
        <v>2064871</v>
      </c>
      <c r="F1874" t="s">
        <v>1249</v>
      </c>
      <c r="G1874" t="s">
        <v>29</v>
      </c>
      <c r="H1874" t="s">
        <v>30</v>
      </c>
      <c r="I1874" s="1">
        <v>45016</v>
      </c>
      <c r="J1874" s="1">
        <v>45033</v>
      </c>
      <c r="K1874" s="11">
        <f>+Excel_519CONDOR[[#This Row],[Fx.r]]</f>
        <v>45033</v>
      </c>
      <c r="L1874" s="1">
        <v>45225</v>
      </c>
      <c r="M1874" s="1"/>
      <c r="N1874" s="1">
        <v>45628</v>
      </c>
      <c r="O1874" s="1">
        <v>45715</v>
      </c>
      <c r="P1874" s="1" t="s">
        <v>25</v>
      </c>
      <c r="Q1874" t="s">
        <v>24</v>
      </c>
      <c r="R1874" t="s">
        <v>3672</v>
      </c>
      <c r="S1874" t="s">
        <v>3694</v>
      </c>
      <c r="T1874" s="5">
        <v>1267.2200175225735</v>
      </c>
      <c r="U1874" s="5">
        <v>0</v>
      </c>
      <c r="V1874" s="5">
        <v>102.76210006679366</v>
      </c>
      <c r="W1874" s="5">
        <v>1369.9821175893671</v>
      </c>
      <c r="X1874" s="6">
        <f>+Excel_519CONDOR[[#This Row],[Ptos.Total]]-Excel_519CONDOR[[#This Row],[Ptos.PO]]</f>
        <v>82.387244589367128</v>
      </c>
      <c r="Y1874" s="6">
        <v>1287.594873</v>
      </c>
      <c r="Z1874" s="6">
        <v>1246.6848729999999</v>
      </c>
      <c r="AA1874" s="5">
        <f>+Excel_519CONDOR[[#This Row],[Ptos.Total]]-Excel_519CONDOR[[#This Row],[Ptos.Nilo]]</f>
        <v>123.29724458936721</v>
      </c>
      <c r="AB1874"/>
      <c r="AC1874"/>
      <c r="AD1874"/>
      <c r="AE1874"/>
      <c r="AF1874"/>
      <c r="AG1874"/>
      <c r="AH1874"/>
      <c r="AI1874"/>
    </row>
    <row r="1875" spans="1:35" x14ac:dyDescent="0.25">
      <c r="A1875" t="s">
        <v>391</v>
      </c>
      <c r="B1875" t="s">
        <v>18</v>
      </c>
      <c r="C1875" t="s">
        <v>1371</v>
      </c>
      <c r="D1875" t="s">
        <v>2103</v>
      </c>
      <c r="E1875">
        <v>2064869</v>
      </c>
      <c r="F1875" t="s">
        <v>118</v>
      </c>
      <c r="G1875" t="s">
        <v>22</v>
      </c>
      <c r="H1875" t="s">
        <v>23</v>
      </c>
      <c r="I1875" s="1">
        <v>45016</v>
      </c>
      <c r="J1875" s="1">
        <v>45020</v>
      </c>
      <c r="K1875" s="11">
        <f>+Excel_519CONDOR[[#This Row],[Fx.r]]</f>
        <v>45020</v>
      </c>
      <c r="L1875" s="1">
        <v>45225</v>
      </c>
      <c r="M1875" s="1"/>
      <c r="N1875" s="1">
        <v>45561</v>
      </c>
      <c r="O1875" s="1">
        <v>45678</v>
      </c>
      <c r="P1875" s="1" t="s">
        <v>24</v>
      </c>
      <c r="Q1875" t="s">
        <v>24</v>
      </c>
      <c r="R1875" t="s">
        <v>24</v>
      </c>
      <c r="S1875" t="s">
        <v>3700</v>
      </c>
      <c r="T1875" s="5">
        <v>462.83000004291534</v>
      </c>
      <c r="U1875" s="5">
        <v>0</v>
      </c>
      <c r="V1875" s="5">
        <v>45.225598362112066</v>
      </c>
      <c r="W1875" s="5">
        <v>508.05559840502741</v>
      </c>
      <c r="X1875" s="6">
        <f>+Excel_519CONDOR[[#This Row],[Ptos.Total]]-Excel_519CONDOR[[#This Row],[Ptos.PO]]</f>
        <v>-178.12065159497268</v>
      </c>
      <c r="Y1875" s="6">
        <v>686.1762500000001</v>
      </c>
      <c r="Z1875" s="6">
        <v>686.17624999999998</v>
      </c>
      <c r="AA1875" s="5">
        <f>+Excel_519CONDOR[[#This Row],[Ptos.Total]]-Excel_519CONDOR[[#This Row],[Ptos.Nilo]]</f>
        <v>-178.12065159497257</v>
      </c>
      <c r="AB1875"/>
      <c r="AC1875"/>
      <c r="AD1875"/>
      <c r="AE1875"/>
      <c r="AF1875"/>
      <c r="AG1875"/>
      <c r="AH1875"/>
      <c r="AI1875"/>
    </row>
    <row r="1876" spans="1:35" x14ac:dyDescent="0.25">
      <c r="A1876" t="s">
        <v>391</v>
      </c>
      <c r="B1876" t="s">
        <v>18</v>
      </c>
      <c r="C1876" t="s">
        <v>1371</v>
      </c>
      <c r="D1876" t="s">
        <v>2104</v>
      </c>
      <c r="E1876">
        <v>2065149</v>
      </c>
      <c r="F1876" t="s">
        <v>49</v>
      </c>
      <c r="G1876" t="s">
        <v>36</v>
      </c>
      <c r="H1876" t="s">
        <v>42</v>
      </c>
      <c r="I1876" s="1">
        <v>45016</v>
      </c>
      <c r="J1876" s="1">
        <v>45043</v>
      </c>
      <c r="K1876" s="11">
        <f>+Excel_519CONDOR[[#This Row],[Fx.r]]</f>
        <v>45043</v>
      </c>
      <c r="L1876" s="1">
        <v>45964</v>
      </c>
      <c r="M1876" s="1">
        <v>45926</v>
      </c>
      <c r="O1876" s="1"/>
      <c r="P1876" s="1" t="s">
        <v>25</v>
      </c>
      <c r="Q1876" t="s">
        <v>24</v>
      </c>
      <c r="R1876" t="s">
        <v>24</v>
      </c>
      <c r="S1876" t="s">
        <v>25</v>
      </c>
      <c r="T1876" s="5">
        <v>508.41999807953835</v>
      </c>
      <c r="U1876" s="5">
        <v>0</v>
      </c>
      <c r="V1876" s="5">
        <v>48.924400159320214</v>
      </c>
      <c r="W1876" s="5">
        <v>557.3443982388585</v>
      </c>
      <c r="X1876" s="6">
        <f>+Excel_519CONDOR[[#This Row],[Ptos.Total]]-Excel_519CONDOR[[#This Row],[Ptos.PO]]</f>
        <v>557.3443982388585</v>
      </c>
      <c r="Y1876" s="6">
        <v>0</v>
      </c>
      <c r="Z1876" s="6">
        <v>0</v>
      </c>
      <c r="AA1876" s="5">
        <f>+Excel_519CONDOR[[#This Row],[Ptos.Total]]-Excel_519CONDOR[[#This Row],[Ptos.Nilo]]</f>
        <v>557.3443982388585</v>
      </c>
      <c r="AB1876"/>
      <c r="AC1876"/>
      <c r="AD1876"/>
      <c r="AE1876"/>
      <c r="AF1876"/>
      <c r="AG1876"/>
      <c r="AH1876"/>
      <c r="AI1876"/>
    </row>
    <row r="1877" spans="1:35" x14ac:dyDescent="0.25">
      <c r="A1877" t="s">
        <v>391</v>
      </c>
      <c r="B1877" t="s">
        <v>18</v>
      </c>
      <c r="C1877" t="s">
        <v>1371</v>
      </c>
      <c r="D1877" t="s">
        <v>2105</v>
      </c>
      <c r="E1877">
        <v>2065151</v>
      </c>
      <c r="F1877" t="s">
        <v>60</v>
      </c>
      <c r="G1877" t="s">
        <v>22</v>
      </c>
      <c r="H1877" t="s">
        <v>23</v>
      </c>
      <c r="I1877" s="1">
        <v>44947</v>
      </c>
      <c r="J1877" s="1">
        <v>45126</v>
      </c>
      <c r="K1877" s="11">
        <f>+Excel_519CONDOR[[#This Row],[Fx.r]]</f>
        <v>45126</v>
      </c>
      <c r="L1877" s="1">
        <v>45225</v>
      </c>
      <c r="M1877" s="1"/>
      <c r="N1877" s="1">
        <v>45674</v>
      </c>
      <c r="O1877" s="1">
        <v>45684</v>
      </c>
      <c r="P1877" s="1" t="s">
        <v>25</v>
      </c>
      <c r="Q1877" t="s">
        <v>24</v>
      </c>
      <c r="R1877" t="s">
        <v>24</v>
      </c>
      <c r="S1877" t="s">
        <v>3694</v>
      </c>
      <c r="T1877" s="5">
        <v>164.46000021696091</v>
      </c>
      <c r="U1877" s="5">
        <v>0</v>
      </c>
      <c r="V1877" s="5">
        <v>21.093500133302058</v>
      </c>
      <c r="W1877" s="5">
        <v>185.55350035026296</v>
      </c>
      <c r="X1877" s="6">
        <f>+Excel_519CONDOR[[#This Row],[Ptos.Total]]-Excel_519CONDOR[[#This Row],[Ptos.PO]]</f>
        <v>18.825666350262935</v>
      </c>
      <c r="Y1877" s="6">
        <v>166.72783400000003</v>
      </c>
      <c r="Z1877" s="6">
        <v>166.72783399999997</v>
      </c>
      <c r="AA1877" s="5">
        <f>+Excel_519CONDOR[[#This Row],[Ptos.Total]]-Excel_519CONDOR[[#This Row],[Ptos.Nilo]]</f>
        <v>18.825666350262992</v>
      </c>
      <c r="AB1877"/>
      <c r="AC1877"/>
      <c r="AD1877"/>
      <c r="AE1877"/>
      <c r="AF1877"/>
      <c r="AG1877"/>
      <c r="AH1877"/>
      <c r="AI1877"/>
    </row>
    <row r="1878" spans="1:35" x14ac:dyDescent="0.25">
      <c r="A1878" t="s">
        <v>391</v>
      </c>
      <c r="B1878" t="s">
        <v>18</v>
      </c>
      <c r="C1878" t="s">
        <v>1371</v>
      </c>
      <c r="D1878" t="s">
        <v>2106</v>
      </c>
      <c r="E1878">
        <v>2065150</v>
      </c>
      <c r="F1878" t="s">
        <v>118</v>
      </c>
      <c r="G1878" t="s">
        <v>22</v>
      </c>
      <c r="H1878" t="s">
        <v>23</v>
      </c>
      <c r="I1878" s="1">
        <v>45016</v>
      </c>
      <c r="J1878" s="1">
        <v>45052</v>
      </c>
      <c r="K1878" s="11">
        <f>+Excel_519CONDOR[[#This Row],[Fx.r]]</f>
        <v>45052</v>
      </c>
      <c r="L1878" s="1">
        <v>45225</v>
      </c>
      <c r="M1878" s="1"/>
      <c r="N1878" s="1">
        <v>45729</v>
      </c>
      <c r="O1878" s="1">
        <v>45854</v>
      </c>
      <c r="P1878" s="1" t="s">
        <v>25</v>
      </c>
      <c r="Q1878" t="s">
        <v>24</v>
      </c>
      <c r="R1878" t="s">
        <v>24</v>
      </c>
      <c r="S1878" t="s">
        <v>3692</v>
      </c>
      <c r="T1878" s="5">
        <v>765.2799980789423</v>
      </c>
      <c r="U1878" s="5">
        <v>0</v>
      </c>
      <c r="V1878" s="5">
        <v>64.793398522882171</v>
      </c>
      <c r="W1878" s="5">
        <v>830.07339660182447</v>
      </c>
      <c r="X1878" s="6">
        <f>+Excel_519CONDOR[[#This Row],[Ptos.Total]]-Excel_519CONDOR[[#This Row],[Ptos.PO]]</f>
        <v>104.92720960182442</v>
      </c>
      <c r="Y1878" s="6">
        <v>725.14618700000005</v>
      </c>
      <c r="Z1878" s="6">
        <v>713.14618700000005</v>
      </c>
      <c r="AA1878" s="5">
        <f>+Excel_519CONDOR[[#This Row],[Ptos.Total]]-Excel_519CONDOR[[#This Row],[Ptos.Nilo]]</f>
        <v>116.92720960182442</v>
      </c>
      <c r="AB1878"/>
      <c r="AC1878"/>
      <c r="AD1878"/>
      <c r="AE1878"/>
      <c r="AF1878"/>
      <c r="AG1878"/>
      <c r="AH1878"/>
      <c r="AI1878"/>
    </row>
    <row r="1879" spans="1:35" x14ac:dyDescent="0.25">
      <c r="A1879" t="s">
        <v>391</v>
      </c>
      <c r="B1879" t="s">
        <v>18</v>
      </c>
      <c r="C1879" t="s">
        <v>1371</v>
      </c>
      <c r="D1879" t="s">
        <v>2107</v>
      </c>
      <c r="E1879">
        <v>2065141</v>
      </c>
      <c r="F1879" t="s">
        <v>1439</v>
      </c>
      <c r="G1879" t="s">
        <v>36</v>
      </c>
      <c r="H1879" t="s">
        <v>42</v>
      </c>
      <c r="I1879" s="1">
        <v>45016</v>
      </c>
      <c r="J1879" s="1">
        <v>45023</v>
      </c>
      <c r="K1879" s="11">
        <f>+Excel_519CONDOR[[#This Row],[Fx.r]]</f>
        <v>45023</v>
      </c>
      <c r="L1879" s="1">
        <v>45964</v>
      </c>
      <c r="M1879" s="1">
        <v>45926</v>
      </c>
      <c r="O1879" s="1"/>
      <c r="P1879" s="1" t="s">
        <v>25</v>
      </c>
      <c r="Q1879" t="s">
        <v>24</v>
      </c>
      <c r="R1879" t="s">
        <v>24</v>
      </c>
      <c r="S1879" t="s">
        <v>3700</v>
      </c>
      <c r="T1879" s="5">
        <v>837.44999659061432</v>
      </c>
      <c r="U1879" s="5">
        <v>0</v>
      </c>
      <c r="V1879" s="5">
        <v>71.532299739443488</v>
      </c>
      <c r="W1879" s="5">
        <v>908.98229633005781</v>
      </c>
      <c r="X1879" s="6">
        <f>+Excel_519CONDOR[[#This Row],[Ptos.Total]]-Excel_519CONDOR[[#This Row],[Ptos.PO]]</f>
        <v>609.3826963300578</v>
      </c>
      <c r="Y1879" s="6">
        <v>299.59960000000001</v>
      </c>
      <c r="Z1879" s="6">
        <v>299.59960000000007</v>
      </c>
      <c r="AA1879" s="5">
        <f>+Excel_519CONDOR[[#This Row],[Ptos.Total]]-Excel_519CONDOR[[#This Row],[Ptos.Nilo]]</f>
        <v>609.3826963300578</v>
      </c>
      <c r="AB1879"/>
      <c r="AC1879"/>
      <c r="AD1879"/>
      <c r="AE1879"/>
      <c r="AF1879"/>
      <c r="AG1879"/>
      <c r="AH1879"/>
      <c r="AI1879"/>
    </row>
    <row r="1880" spans="1:35" x14ac:dyDescent="0.25">
      <c r="A1880" t="s">
        <v>391</v>
      </c>
      <c r="B1880" t="s">
        <v>18</v>
      </c>
      <c r="C1880" t="s">
        <v>1371</v>
      </c>
      <c r="D1880" t="s">
        <v>2108</v>
      </c>
      <c r="E1880">
        <v>2065140</v>
      </c>
      <c r="F1880" t="s">
        <v>28</v>
      </c>
      <c r="G1880" t="s">
        <v>29</v>
      </c>
      <c r="H1880" t="s">
        <v>30</v>
      </c>
      <c r="I1880" s="1">
        <v>44945</v>
      </c>
      <c r="J1880" s="1">
        <v>45052</v>
      </c>
      <c r="K1880" s="11">
        <f>+Excel_519CONDOR[[#This Row],[Fx.r]]</f>
        <v>45052</v>
      </c>
      <c r="L1880" s="1">
        <v>45225</v>
      </c>
      <c r="M1880" s="1"/>
      <c r="N1880" s="1">
        <v>45729</v>
      </c>
      <c r="O1880" s="1">
        <v>45856</v>
      </c>
      <c r="P1880" s="1" t="s">
        <v>24</v>
      </c>
      <c r="Q1880" t="s">
        <v>24</v>
      </c>
      <c r="R1880" t="s">
        <v>24</v>
      </c>
      <c r="S1880" t="s">
        <v>3700</v>
      </c>
      <c r="T1880" s="5">
        <v>930.61999966949224</v>
      </c>
      <c r="U1880" s="5">
        <v>0</v>
      </c>
      <c r="V1880" s="5">
        <v>77.297498585190624</v>
      </c>
      <c r="W1880" s="5">
        <v>1007.9174982546829</v>
      </c>
      <c r="X1880" s="6">
        <f>+Excel_519CONDOR[[#This Row],[Ptos.Total]]-Excel_519CONDOR[[#This Row],[Ptos.PO]]</f>
        <v>3.0673142546830832</v>
      </c>
      <c r="Y1880" s="6">
        <v>1004.8501839999998</v>
      </c>
      <c r="Z1880" s="6">
        <v>990.85018400000013</v>
      </c>
      <c r="AA1880" s="5">
        <f>+Excel_519CONDOR[[#This Row],[Ptos.Total]]-Excel_519CONDOR[[#This Row],[Ptos.Nilo]]</f>
        <v>17.067314254682742</v>
      </c>
      <c r="AB1880"/>
      <c r="AC1880"/>
      <c r="AD1880"/>
      <c r="AE1880"/>
      <c r="AF1880"/>
      <c r="AG1880"/>
      <c r="AH1880"/>
      <c r="AI1880"/>
    </row>
    <row r="1881" spans="1:35" x14ac:dyDescent="0.25">
      <c r="A1881" t="s">
        <v>391</v>
      </c>
      <c r="B1881" t="s">
        <v>18</v>
      </c>
      <c r="C1881" t="s">
        <v>1371</v>
      </c>
      <c r="D1881" t="s">
        <v>2109</v>
      </c>
      <c r="E1881">
        <v>8439676</v>
      </c>
      <c r="F1881" t="s">
        <v>106</v>
      </c>
      <c r="G1881" t="s">
        <v>29</v>
      </c>
      <c r="H1881" t="s">
        <v>30</v>
      </c>
      <c r="I1881" s="1"/>
      <c r="J1881" s="1">
        <v>45000</v>
      </c>
      <c r="K1881" s="11">
        <f>+Excel_519CONDOR[[#This Row],[Fx.r]]</f>
        <v>45000</v>
      </c>
      <c r="L1881" s="1">
        <v>45225</v>
      </c>
      <c r="M1881" s="1"/>
      <c r="N1881" s="1">
        <v>45827</v>
      </c>
      <c r="O1881" s="1">
        <v>45912</v>
      </c>
      <c r="P1881" s="1" t="s">
        <v>24</v>
      </c>
      <c r="Q1881" t="s">
        <v>24</v>
      </c>
      <c r="R1881" t="s">
        <v>24</v>
      </c>
      <c r="S1881" t="s">
        <v>3697</v>
      </c>
      <c r="T1881" s="5">
        <v>789.8865832388401</v>
      </c>
      <c r="U1881" s="5">
        <v>0</v>
      </c>
      <c r="V1881" s="5">
        <v>132.72311987146293</v>
      </c>
      <c r="W1881" s="5">
        <v>922.60970311030303</v>
      </c>
      <c r="X1881" s="6">
        <f>+Excel_519CONDOR[[#This Row],[Ptos.Total]]-Excel_519CONDOR[[#This Row],[Ptos.PO]]</f>
        <v>-1292.8794188896968</v>
      </c>
      <c r="Y1881" s="6">
        <v>2215.489122</v>
      </c>
      <c r="Z1881" s="6">
        <v>2195.489122</v>
      </c>
      <c r="AA1881" s="5">
        <f>+Excel_519CONDOR[[#This Row],[Ptos.Total]]-Excel_519CONDOR[[#This Row],[Ptos.Nilo]]</f>
        <v>-1272.8794188896968</v>
      </c>
      <c r="AB1881"/>
      <c r="AC1881"/>
      <c r="AD1881"/>
      <c r="AE1881"/>
      <c r="AF1881"/>
      <c r="AG1881"/>
      <c r="AH1881"/>
      <c r="AI1881"/>
    </row>
    <row r="1882" spans="1:35" x14ac:dyDescent="0.25">
      <c r="A1882" t="s">
        <v>391</v>
      </c>
      <c r="B1882" t="s">
        <v>18</v>
      </c>
      <c r="C1882" t="s">
        <v>1371</v>
      </c>
      <c r="D1882" t="s">
        <v>2110</v>
      </c>
      <c r="E1882">
        <v>2065153</v>
      </c>
      <c r="F1882" t="s">
        <v>2111</v>
      </c>
      <c r="G1882" t="s">
        <v>36</v>
      </c>
      <c r="H1882" t="s">
        <v>42</v>
      </c>
      <c r="I1882" s="1">
        <v>45016</v>
      </c>
      <c r="J1882" s="1">
        <v>45567</v>
      </c>
      <c r="K1882" s="11">
        <f>+Excel_519CONDOR[[#This Row],[Fx.r]]</f>
        <v>45567</v>
      </c>
      <c r="L1882" s="1">
        <v>45964</v>
      </c>
      <c r="M1882" s="1">
        <v>45926</v>
      </c>
      <c r="O1882" s="1"/>
      <c r="P1882" s="1" t="s">
        <v>25</v>
      </c>
      <c r="Q1882" t="s">
        <v>24</v>
      </c>
      <c r="R1882" t="s">
        <v>24</v>
      </c>
      <c r="S1882" t="s">
        <v>3694</v>
      </c>
      <c r="T1882" s="5">
        <v>1320.7318977105379</v>
      </c>
      <c r="U1882" s="5">
        <v>0</v>
      </c>
      <c r="V1882" s="5">
        <v>105.1917972781107</v>
      </c>
      <c r="W1882" s="5">
        <v>1425.9236949886485</v>
      </c>
      <c r="X1882" s="6">
        <f>+Excel_519CONDOR[[#This Row],[Ptos.Total]]-Excel_519CONDOR[[#This Row],[Ptos.PO]]</f>
        <v>1225.9711949886484</v>
      </c>
      <c r="Y1882" s="6">
        <v>199.95250000000001</v>
      </c>
      <c r="Z1882" s="6">
        <v>199.95250000000004</v>
      </c>
      <c r="AA1882" s="5">
        <f>+Excel_519CONDOR[[#This Row],[Ptos.Total]]-Excel_519CONDOR[[#This Row],[Ptos.Nilo]]</f>
        <v>1225.9711949886484</v>
      </c>
      <c r="AB1882"/>
      <c r="AC1882"/>
      <c r="AD1882"/>
      <c r="AE1882"/>
      <c r="AF1882"/>
      <c r="AG1882"/>
      <c r="AH1882"/>
      <c r="AI1882"/>
    </row>
    <row r="1883" spans="1:35" x14ac:dyDescent="0.25">
      <c r="A1883" t="s">
        <v>391</v>
      </c>
      <c r="B1883" t="s">
        <v>436</v>
      </c>
      <c r="C1883" t="s">
        <v>392</v>
      </c>
      <c r="D1883" t="s">
        <v>2112</v>
      </c>
      <c r="E1883">
        <v>8563934</v>
      </c>
      <c r="F1883" t="s">
        <v>523</v>
      </c>
      <c r="G1883" t="s">
        <v>29</v>
      </c>
      <c r="H1883" t="s">
        <v>30</v>
      </c>
      <c r="I1883" s="1"/>
      <c r="J1883" s="1">
        <v>45226</v>
      </c>
      <c r="K1883" s="11">
        <f>+Excel_519CONDOR[[#This Row],[Fx.r]]</f>
        <v>45226</v>
      </c>
      <c r="L1883" s="1">
        <v>45226</v>
      </c>
      <c r="M1883" s="1"/>
      <c r="N1883" s="1">
        <v>45359</v>
      </c>
      <c r="O1883" s="1">
        <v>45379</v>
      </c>
      <c r="P1883" s="1" t="s">
        <v>24</v>
      </c>
      <c r="Q1883" t="s">
        <v>25</v>
      </c>
      <c r="R1883" t="s">
        <v>24</v>
      </c>
      <c r="S1883" t="s">
        <v>3635</v>
      </c>
      <c r="T1883" s="5">
        <v>41.885499686002731</v>
      </c>
      <c r="U1883" s="5">
        <v>0</v>
      </c>
      <c r="V1883" s="5">
        <v>0</v>
      </c>
      <c r="W1883" s="5">
        <v>41.885499686002731</v>
      </c>
      <c r="X1883" s="6">
        <f>+Excel_519CONDOR[[#This Row],[Ptos.Total]]-Excel_519CONDOR[[#This Row],[Ptos.PO]]</f>
        <v>-23.864826313997256</v>
      </c>
      <c r="Y1883" s="6">
        <v>65.750325999999987</v>
      </c>
      <c r="Z1883" s="6">
        <v>65.750325999999987</v>
      </c>
      <c r="AA1883" s="5">
        <f>+Excel_519CONDOR[[#This Row],[Ptos.Total]]-Excel_519CONDOR[[#This Row],[Ptos.Nilo]]</f>
        <v>-23.864826313997256</v>
      </c>
      <c r="AB1883"/>
      <c r="AC1883"/>
      <c r="AD1883"/>
      <c r="AE1883"/>
      <c r="AF1883"/>
      <c r="AG1883"/>
      <c r="AH1883"/>
      <c r="AI1883"/>
    </row>
    <row r="1884" spans="1:35" x14ac:dyDescent="0.25">
      <c r="A1884" t="s">
        <v>391</v>
      </c>
      <c r="B1884" t="s">
        <v>436</v>
      </c>
      <c r="C1884" t="s">
        <v>392</v>
      </c>
      <c r="D1884" t="s">
        <v>2113</v>
      </c>
      <c r="E1884">
        <v>8565551</v>
      </c>
      <c r="F1884" t="s">
        <v>115</v>
      </c>
      <c r="G1884" t="s">
        <v>22</v>
      </c>
      <c r="H1884" t="s">
        <v>23</v>
      </c>
      <c r="I1884" s="1"/>
      <c r="J1884" s="1">
        <v>45229</v>
      </c>
      <c r="K1884" s="11">
        <f>+Excel_519CONDOR[[#This Row],[Fx.r]]</f>
        <v>45229</v>
      </c>
      <c r="L1884" s="1">
        <v>45247</v>
      </c>
      <c r="M1884" s="1"/>
      <c r="N1884" s="1">
        <v>45250</v>
      </c>
      <c r="O1884" s="1">
        <v>45267</v>
      </c>
      <c r="P1884" s="1" t="s">
        <v>25</v>
      </c>
      <c r="Q1884" t="s">
        <v>25</v>
      </c>
      <c r="R1884" t="s">
        <v>24</v>
      </c>
      <c r="S1884" t="s">
        <v>3632</v>
      </c>
      <c r="T1884" s="5">
        <v>24.611799836158752</v>
      </c>
      <c r="U1884" s="5">
        <v>0</v>
      </c>
      <c r="V1884" s="5">
        <v>6</v>
      </c>
      <c r="W1884" s="5">
        <v>30.611799836158752</v>
      </c>
      <c r="X1884" s="6">
        <f>+Excel_519CONDOR[[#This Row],[Ptos.Total]]-Excel_519CONDOR[[#This Row],[Ptos.PO]]</f>
        <v>-2.5715961638412423</v>
      </c>
      <c r="Y1884" s="6">
        <v>33.183395999999995</v>
      </c>
      <c r="Z1884" s="6">
        <v>33.183396000000002</v>
      </c>
      <c r="AA1884" s="5">
        <f>+Excel_519CONDOR[[#This Row],[Ptos.Total]]-Excel_519CONDOR[[#This Row],[Ptos.Nilo]]</f>
        <v>-2.5715961638412494</v>
      </c>
      <c r="AB1884"/>
      <c r="AC1884"/>
      <c r="AD1884"/>
      <c r="AE1884"/>
      <c r="AF1884"/>
      <c r="AG1884"/>
      <c r="AH1884"/>
      <c r="AI1884"/>
    </row>
    <row r="1885" spans="1:35" x14ac:dyDescent="0.25">
      <c r="A1885" t="s">
        <v>391</v>
      </c>
      <c r="B1885" t="s">
        <v>436</v>
      </c>
      <c r="C1885" t="s">
        <v>392</v>
      </c>
      <c r="D1885" t="s">
        <v>2114</v>
      </c>
      <c r="E1885">
        <v>8565855</v>
      </c>
      <c r="F1885" t="s">
        <v>512</v>
      </c>
      <c r="G1885" t="s">
        <v>22</v>
      </c>
      <c r="H1885" t="s">
        <v>23</v>
      </c>
      <c r="I1885" s="1"/>
      <c r="J1885" s="1">
        <v>45229</v>
      </c>
      <c r="K1885" s="11">
        <f>+Excel_519CONDOR[[#This Row],[Fx.r]]</f>
        <v>45229</v>
      </c>
      <c r="L1885" s="1">
        <v>45229</v>
      </c>
      <c r="M1885" s="1"/>
      <c r="N1885" s="1">
        <v>45236</v>
      </c>
      <c r="O1885" s="1">
        <v>45259</v>
      </c>
      <c r="P1885" s="1" t="s">
        <v>24</v>
      </c>
      <c r="Q1885" t="s">
        <v>25</v>
      </c>
      <c r="R1885" t="s">
        <v>24</v>
      </c>
      <c r="S1885" t="s">
        <v>3646</v>
      </c>
      <c r="T1885" s="5">
        <v>12.110599964857101</v>
      </c>
      <c r="U1885" s="5">
        <v>0</v>
      </c>
      <c r="V1885" s="5">
        <v>6</v>
      </c>
      <c r="W1885" s="5">
        <v>18.110599964857101</v>
      </c>
      <c r="X1885" s="6">
        <f>+Excel_519CONDOR[[#This Row],[Ptos.Total]]-Excel_519CONDOR[[#This Row],[Ptos.PO]]</f>
        <v>-8.1091550351428978</v>
      </c>
      <c r="Y1885" s="6">
        <v>26.219754999999999</v>
      </c>
      <c r="Z1885" s="6">
        <v>26.219755000000003</v>
      </c>
      <c r="AA1885" s="5">
        <f>+Excel_519CONDOR[[#This Row],[Ptos.Total]]-Excel_519CONDOR[[#This Row],[Ptos.Nilo]]</f>
        <v>-8.1091550351429014</v>
      </c>
      <c r="AB1885"/>
      <c r="AC1885"/>
      <c r="AD1885"/>
      <c r="AE1885"/>
      <c r="AF1885"/>
      <c r="AG1885"/>
      <c r="AH1885"/>
      <c r="AI1885"/>
    </row>
    <row r="1886" spans="1:35" x14ac:dyDescent="0.25">
      <c r="A1886" t="s">
        <v>391</v>
      </c>
      <c r="B1886" t="s">
        <v>79</v>
      </c>
      <c r="C1886" t="s">
        <v>392</v>
      </c>
      <c r="D1886" t="s">
        <v>2115</v>
      </c>
      <c r="E1886">
        <v>2123515</v>
      </c>
      <c r="F1886" t="s">
        <v>434</v>
      </c>
      <c r="G1886" t="s">
        <v>22</v>
      </c>
      <c r="H1886" t="s">
        <v>23</v>
      </c>
      <c r="I1886" s="1">
        <v>45225</v>
      </c>
      <c r="J1886" s="1">
        <v>45233</v>
      </c>
      <c r="K1886" s="11">
        <f>+Excel_519CONDOR[[#This Row],[Fx.r]]</f>
        <v>45233</v>
      </c>
      <c r="L1886" s="1">
        <v>45272</v>
      </c>
      <c r="M1886" s="1"/>
      <c r="N1886" s="1">
        <v>45289</v>
      </c>
      <c r="O1886" s="1">
        <v>45308</v>
      </c>
      <c r="P1886" s="1" t="s">
        <v>25</v>
      </c>
      <c r="Q1886" t="s">
        <v>24</v>
      </c>
      <c r="R1886" t="s">
        <v>25</v>
      </c>
      <c r="S1886" t="s">
        <v>3641</v>
      </c>
      <c r="T1886" s="5">
        <v>34.40000031888485</v>
      </c>
      <c r="U1886" s="5">
        <v>4.5699998736381531</v>
      </c>
      <c r="V1886" s="5">
        <v>12.170600247295198</v>
      </c>
      <c r="W1886" s="5">
        <v>51.140600439818201</v>
      </c>
      <c r="X1886" s="6">
        <f>+Excel_519CONDOR[[#This Row],[Ptos.Total]]-Excel_519CONDOR[[#This Row],[Ptos.PO]]</f>
        <v>-54.604674560181778</v>
      </c>
      <c r="Y1886" s="6">
        <v>105.74527499999998</v>
      </c>
      <c r="Z1886" s="6">
        <v>105.74527500000001</v>
      </c>
      <c r="AA1886" s="5">
        <f>+Excel_519CONDOR[[#This Row],[Ptos.Total]]-Excel_519CONDOR[[#This Row],[Ptos.Nilo]]</f>
        <v>-54.604674560181806</v>
      </c>
      <c r="AB1886"/>
      <c r="AC1886"/>
      <c r="AD1886"/>
      <c r="AE1886"/>
      <c r="AF1886"/>
      <c r="AG1886"/>
      <c r="AH1886"/>
      <c r="AI1886"/>
    </row>
    <row r="1887" spans="1:35" x14ac:dyDescent="0.25">
      <c r="A1887" t="s">
        <v>391</v>
      </c>
      <c r="B1887" t="s">
        <v>79</v>
      </c>
      <c r="C1887" t="s">
        <v>392</v>
      </c>
      <c r="D1887" t="s">
        <v>2116</v>
      </c>
      <c r="E1887">
        <v>2123516</v>
      </c>
      <c r="F1887" t="s">
        <v>118</v>
      </c>
      <c r="G1887" t="s">
        <v>22</v>
      </c>
      <c r="H1887" t="s">
        <v>23</v>
      </c>
      <c r="I1887" s="1">
        <v>45225</v>
      </c>
      <c r="J1887" s="1">
        <v>45330</v>
      </c>
      <c r="K1887" s="11">
        <f>+Excel_519CONDOR[[#This Row],[Fx.r]]</f>
        <v>45330</v>
      </c>
      <c r="L1887" s="1">
        <v>45362</v>
      </c>
      <c r="M1887" s="1"/>
      <c r="N1887" s="1">
        <v>45386</v>
      </c>
      <c r="O1887" s="1">
        <v>45394</v>
      </c>
      <c r="P1887" s="1" t="s">
        <v>25</v>
      </c>
      <c r="Q1887" t="s">
        <v>24</v>
      </c>
      <c r="R1887" t="s">
        <v>25</v>
      </c>
      <c r="S1887" t="s">
        <v>3641</v>
      </c>
      <c r="T1887" s="5">
        <v>80.290000051259995</v>
      </c>
      <c r="U1887" s="5">
        <v>39.399998843669891</v>
      </c>
      <c r="V1887" s="5">
        <v>15.431899918051812</v>
      </c>
      <c r="W1887" s="5">
        <v>135.1218988129817</v>
      </c>
      <c r="X1887" s="6">
        <f>+Excel_519CONDOR[[#This Row],[Ptos.Total]]-Excel_519CONDOR[[#This Row],[Ptos.PO]]</f>
        <v>-7.2722781870183155</v>
      </c>
      <c r="Y1887" s="6">
        <v>142.39417700000001</v>
      </c>
      <c r="Z1887" s="6">
        <v>142.39417699999996</v>
      </c>
      <c r="AA1887" s="5">
        <f>+Excel_519CONDOR[[#This Row],[Ptos.Total]]-Excel_519CONDOR[[#This Row],[Ptos.Nilo]]</f>
        <v>-7.2722781870182587</v>
      </c>
      <c r="AB1887"/>
      <c r="AC1887"/>
      <c r="AD1887"/>
      <c r="AE1887"/>
      <c r="AF1887"/>
      <c r="AG1887"/>
      <c r="AH1887"/>
      <c r="AI1887"/>
    </row>
    <row r="1888" spans="1:35" x14ac:dyDescent="0.25">
      <c r="A1888" t="s">
        <v>391</v>
      </c>
      <c r="B1888" t="s">
        <v>79</v>
      </c>
      <c r="C1888" t="s">
        <v>392</v>
      </c>
      <c r="D1888" t="s">
        <v>2117</v>
      </c>
      <c r="E1888">
        <v>2124364</v>
      </c>
      <c r="F1888" t="s">
        <v>32</v>
      </c>
      <c r="G1888" t="s">
        <v>29</v>
      </c>
      <c r="H1888" t="s">
        <v>182</v>
      </c>
      <c r="I1888" s="1">
        <v>45225</v>
      </c>
      <c r="J1888" s="1">
        <v>45237</v>
      </c>
      <c r="K1888" s="11">
        <f>+Excel_519CONDOR[[#This Row],[Fx.r]]</f>
        <v>45237</v>
      </c>
      <c r="L1888" s="1">
        <v>45251</v>
      </c>
      <c r="M1888" s="1"/>
      <c r="N1888" s="1">
        <v>45974</v>
      </c>
      <c r="O1888" s="1"/>
      <c r="P1888" s="1" t="s">
        <v>24</v>
      </c>
      <c r="Q1888" t="s">
        <v>24</v>
      </c>
      <c r="R1888" t="s">
        <v>25</v>
      </c>
      <c r="S1888" t="s">
        <v>3635</v>
      </c>
      <c r="T1888" s="5">
        <v>27.050000324845314</v>
      </c>
      <c r="U1888" s="5">
        <v>0</v>
      </c>
      <c r="V1888" s="5">
        <v>11.647000157527625</v>
      </c>
      <c r="W1888" s="5">
        <v>38.697000482372943</v>
      </c>
      <c r="X1888" s="6">
        <f>+Excel_519CONDOR[[#This Row],[Ptos.Total]]-Excel_519CONDOR[[#This Row],[Ptos.PO]]</f>
        <v>0.24448748237295348</v>
      </c>
      <c r="Y1888" s="6">
        <v>38.452512999999989</v>
      </c>
      <c r="Z1888" s="6">
        <v>38.452512999999996</v>
      </c>
      <c r="AA1888" s="5">
        <f>+Excel_519CONDOR[[#This Row],[Ptos.Total]]-Excel_519CONDOR[[#This Row],[Ptos.Nilo]]</f>
        <v>0.24448748237294637</v>
      </c>
      <c r="AB1888"/>
      <c r="AC1888"/>
      <c r="AD1888"/>
      <c r="AE1888"/>
      <c r="AF1888"/>
      <c r="AG1888"/>
      <c r="AH1888"/>
      <c r="AI1888"/>
    </row>
    <row r="1889" spans="1:35" x14ac:dyDescent="0.25">
      <c r="A1889" t="s">
        <v>391</v>
      </c>
      <c r="B1889" t="s">
        <v>79</v>
      </c>
      <c r="C1889" t="s">
        <v>392</v>
      </c>
      <c r="D1889" t="s">
        <v>2118</v>
      </c>
      <c r="E1889">
        <v>2124365</v>
      </c>
      <c r="F1889" t="s">
        <v>32</v>
      </c>
      <c r="G1889" t="s">
        <v>29</v>
      </c>
      <c r="H1889" t="s">
        <v>182</v>
      </c>
      <c r="I1889" s="1">
        <v>45225</v>
      </c>
      <c r="J1889" s="1">
        <v>45237</v>
      </c>
      <c r="K1889" s="11">
        <f>+Excel_519CONDOR[[#This Row],[Fx.r]]</f>
        <v>45237</v>
      </c>
      <c r="L1889" s="1">
        <v>45251</v>
      </c>
      <c r="M1889" s="1"/>
      <c r="N1889" s="1">
        <v>45974</v>
      </c>
      <c r="O1889" s="1"/>
      <c r="P1889" s="1" t="s">
        <v>24</v>
      </c>
      <c r="Q1889" t="s">
        <v>24</v>
      </c>
      <c r="R1889" t="s">
        <v>25</v>
      </c>
      <c r="S1889" t="s">
        <v>3635</v>
      </c>
      <c r="T1889" s="5">
        <v>50.690000548958778</v>
      </c>
      <c r="U1889" s="5">
        <v>0</v>
      </c>
      <c r="V1889" s="5">
        <v>13.228299999349566</v>
      </c>
      <c r="W1889" s="5">
        <v>63.918300548308345</v>
      </c>
      <c r="X1889" s="6">
        <f>+Excel_519CONDOR[[#This Row],[Ptos.Total]]-Excel_519CONDOR[[#This Row],[Ptos.PO]]</f>
        <v>-15.79343645169164</v>
      </c>
      <c r="Y1889" s="6">
        <v>79.711736999999985</v>
      </c>
      <c r="Z1889" s="6">
        <v>79.711736999999985</v>
      </c>
      <c r="AA1889" s="5">
        <f>+Excel_519CONDOR[[#This Row],[Ptos.Total]]-Excel_519CONDOR[[#This Row],[Ptos.Nilo]]</f>
        <v>-15.79343645169164</v>
      </c>
      <c r="AB1889"/>
      <c r="AC1889"/>
      <c r="AD1889"/>
      <c r="AE1889"/>
      <c r="AF1889"/>
      <c r="AG1889"/>
      <c r="AH1889"/>
      <c r="AI1889"/>
    </row>
    <row r="1890" spans="1:35" x14ac:dyDescent="0.25">
      <c r="A1890" t="s">
        <v>391</v>
      </c>
      <c r="B1890" t="s">
        <v>79</v>
      </c>
      <c r="C1890" t="s">
        <v>392</v>
      </c>
      <c r="D1890" t="s">
        <v>2119</v>
      </c>
      <c r="E1890">
        <v>2124573</v>
      </c>
      <c r="F1890" t="s">
        <v>60</v>
      </c>
      <c r="G1890" t="s">
        <v>22</v>
      </c>
      <c r="H1890" t="s">
        <v>23</v>
      </c>
      <c r="I1890" s="1">
        <v>45225</v>
      </c>
      <c r="J1890" s="1">
        <v>45237</v>
      </c>
      <c r="K1890" s="11">
        <f>+Excel_519CONDOR[[#This Row],[Fx.r]]</f>
        <v>45237</v>
      </c>
      <c r="L1890" s="1">
        <v>45251</v>
      </c>
      <c r="M1890" s="1"/>
      <c r="N1890" s="1">
        <v>45834</v>
      </c>
      <c r="O1890" s="1">
        <v>45838</v>
      </c>
      <c r="P1890" s="1" t="s">
        <v>25</v>
      </c>
      <c r="Q1890" t="s">
        <v>24</v>
      </c>
      <c r="R1890" t="s">
        <v>25</v>
      </c>
      <c r="S1890" t="s">
        <v>3635</v>
      </c>
      <c r="T1890" s="5">
        <v>16.200000278651714</v>
      </c>
      <c r="U1890" s="5">
        <v>0</v>
      </c>
      <c r="V1890" s="5">
        <v>10.932300170832127</v>
      </c>
      <c r="W1890" s="5">
        <v>27.132300449483843</v>
      </c>
      <c r="X1890" s="6">
        <f>+Excel_519CONDOR[[#This Row],[Ptos.Total]]-Excel_519CONDOR[[#This Row],[Ptos.PO]]</f>
        <v>-5.203672110516159</v>
      </c>
      <c r="Y1890" s="6">
        <v>32.335972560000002</v>
      </c>
      <c r="Z1890" s="6">
        <v>32.335983999999996</v>
      </c>
      <c r="AA1890" s="5">
        <f>+Excel_519CONDOR[[#This Row],[Ptos.Total]]-Excel_519CONDOR[[#This Row],[Ptos.Nilo]]</f>
        <v>-5.2036835505161534</v>
      </c>
      <c r="AB1890"/>
      <c r="AC1890"/>
      <c r="AD1890"/>
      <c r="AE1890"/>
      <c r="AF1890"/>
      <c r="AG1890"/>
      <c r="AH1890"/>
      <c r="AI1890"/>
    </row>
    <row r="1891" spans="1:35" x14ac:dyDescent="0.25">
      <c r="A1891" t="s">
        <v>391</v>
      </c>
      <c r="B1891" t="s">
        <v>18</v>
      </c>
      <c r="C1891" t="s">
        <v>1371</v>
      </c>
      <c r="D1891" t="s">
        <v>2120</v>
      </c>
      <c r="E1891">
        <v>2010213</v>
      </c>
      <c r="F1891" t="s">
        <v>2121</v>
      </c>
      <c r="G1891" t="s">
        <v>55</v>
      </c>
      <c r="H1891" t="s">
        <v>56</v>
      </c>
      <c r="I1891" s="1">
        <v>44768</v>
      </c>
      <c r="J1891" s="1">
        <v>45063</v>
      </c>
      <c r="K1891" s="11">
        <f>+Excel_519CONDOR[[#This Row],[Fx.r]]</f>
        <v>45063</v>
      </c>
      <c r="L1891" s="1">
        <v>45225</v>
      </c>
      <c r="M1891" s="1"/>
      <c r="N1891" s="1">
        <v>45919</v>
      </c>
      <c r="O1891" s="1"/>
      <c r="P1891" s="1" t="s">
        <v>24</v>
      </c>
      <c r="Q1891" t="s">
        <v>24</v>
      </c>
      <c r="R1891" t="s">
        <v>25</v>
      </c>
      <c r="S1891" t="s">
        <v>3691</v>
      </c>
      <c r="T1891" s="5">
        <v>0</v>
      </c>
      <c r="U1891" s="5">
        <v>0</v>
      </c>
      <c r="V1891" s="5">
        <v>0</v>
      </c>
      <c r="W1891" s="5">
        <v>0</v>
      </c>
      <c r="X1891" s="6">
        <f>+Excel_519CONDOR[[#This Row],[Ptos.Total]]-Excel_519CONDOR[[#This Row],[Ptos.PO]]</f>
        <v>-1539.7214089999998</v>
      </c>
      <c r="Y1891" s="6">
        <v>1539.7214089999998</v>
      </c>
      <c r="Z1891" s="6">
        <v>1495.7214089999998</v>
      </c>
      <c r="AA1891" s="5">
        <f>+Excel_519CONDOR[[#This Row],[Ptos.Total]]-Excel_519CONDOR[[#This Row],[Ptos.Nilo]]</f>
        <v>-1495.7214089999998</v>
      </c>
      <c r="AB1891"/>
      <c r="AC1891"/>
      <c r="AD1891"/>
      <c r="AE1891"/>
      <c r="AF1891"/>
      <c r="AG1891"/>
      <c r="AH1891"/>
      <c r="AI1891"/>
    </row>
    <row r="1892" spans="1:35" x14ac:dyDescent="0.25">
      <c r="A1892" t="s">
        <v>391</v>
      </c>
      <c r="B1892" t="s">
        <v>18</v>
      </c>
      <c r="C1892" t="s">
        <v>1371</v>
      </c>
      <c r="D1892" t="s">
        <v>2122</v>
      </c>
      <c r="E1892">
        <v>2010215</v>
      </c>
      <c r="F1892" t="s">
        <v>2121</v>
      </c>
      <c r="G1892" t="s">
        <v>55</v>
      </c>
      <c r="H1892" t="s">
        <v>1903</v>
      </c>
      <c r="I1892" s="1">
        <v>44768</v>
      </c>
      <c r="J1892" s="1">
        <v>45106</v>
      </c>
      <c r="K1892" s="11">
        <f>+Excel_519CONDOR[[#This Row],[Fx.r]]</f>
        <v>45106</v>
      </c>
      <c r="L1892" s="1">
        <v>45225</v>
      </c>
      <c r="M1892" s="1"/>
      <c r="N1892" s="1">
        <v>45919</v>
      </c>
      <c r="O1892" s="1"/>
      <c r="P1892" s="1" t="s">
        <v>24</v>
      </c>
      <c r="Q1892" t="s">
        <v>24</v>
      </c>
      <c r="R1892" t="s">
        <v>24</v>
      </c>
      <c r="S1892" t="s">
        <v>3693</v>
      </c>
      <c r="T1892" s="5">
        <v>0</v>
      </c>
      <c r="U1892" s="5">
        <v>0</v>
      </c>
      <c r="V1892" s="5">
        <v>0</v>
      </c>
      <c r="W1892" s="5">
        <v>0</v>
      </c>
      <c r="X1892" s="6">
        <f>+Excel_519CONDOR[[#This Row],[Ptos.Total]]-Excel_519CONDOR[[#This Row],[Ptos.PO]]</f>
        <v>-1184.2900279999999</v>
      </c>
      <c r="Y1892" s="6">
        <v>1184.2900279999999</v>
      </c>
      <c r="Z1892" s="6">
        <v>1182.964747</v>
      </c>
      <c r="AA1892" s="5">
        <f>+Excel_519CONDOR[[#This Row],[Ptos.Total]]-Excel_519CONDOR[[#This Row],[Ptos.Nilo]]</f>
        <v>-1182.964747</v>
      </c>
      <c r="AB1892"/>
      <c r="AC1892"/>
      <c r="AD1892"/>
      <c r="AE1892"/>
      <c r="AF1892"/>
      <c r="AG1892"/>
      <c r="AH1892"/>
      <c r="AI1892"/>
    </row>
    <row r="1893" spans="1:35" x14ac:dyDescent="0.25">
      <c r="A1893" t="s">
        <v>391</v>
      </c>
      <c r="B1893" t="s">
        <v>18</v>
      </c>
      <c r="C1893" t="s">
        <v>1371</v>
      </c>
      <c r="D1893" t="s">
        <v>2123</v>
      </c>
      <c r="E1893">
        <v>2011345</v>
      </c>
      <c r="F1893" t="s">
        <v>125</v>
      </c>
      <c r="G1893" t="s">
        <v>29</v>
      </c>
      <c r="H1893" t="s">
        <v>182</v>
      </c>
      <c r="I1893" s="1">
        <v>44768</v>
      </c>
      <c r="J1893" s="1">
        <v>45450</v>
      </c>
      <c r="K1893" s="11">
        <f>+Excel_519CONDOR[[#This Row],[Fx.r]]</f>
        <v>45450</v>
      </c>
      <c r="L1893" s="1">
        <v>45225</v>
      </c>
      <c r="M1893" s="1"/>
      <c r="N1893" s="1">
        <v>45952</v>
      </c>
      <c r="O1893" s="1"/>
      <c r="P1893" s="1" t="s">
        <v>24</v>
      </c>
      <c r="Q1893" t="s">
        <v>24</v>
      </c>
      <c r="R1893" t="s">
        <v>24</v>
      </c>
      <c r="S1893" t="s">
        <v>3696</v>
      </c>
      <c r="T1893" s="5">
        <v>3251.6439639634491</v>
      </c>
      <c r="U1893" s="5">
        <v>4.7099998593330383</v>
      </c>
      <c r="V1893" s="5">
        <v>239.632399741879</v>
      </c>
      <c r="W1893" s="5">
        <v>3495.9863635646611</v>
      </c>
      <c r="X1893" s="6">
        <f>+Excel_519CONDOR[[#This Row],[Ptos.Total]]-Excel_519CONDOR[[#This Row],[Ptos.PO]]</f>
        <v>1506.598801564661</v>
      </c>
      <c r="Y1893" s="6">
        <v>1989.3875620000001</v>
      </c>
      <c r="Z1893" s="6">
        <v>1989.3875620000003</v>
      </c>
      <c r="AA1893" s="5">
        <f>+Excel_519CONDOR[[#This Row],[Ptos.Total]]-Excel_519CONDOR[[#This Row],[Ptos.Nilo]]</f>
        <v>1506.5988015646608</v>
      </c>
      <c r="AB1893"/>
      <c r="AC1893"/>
      <c r="AD1893"/>
      <c r="AE1893"/>
      <c r="AF1893"/>
      <c r="AG1893"/>
      <c r="AH1893"/>
      <c r="AI1893"/>
    </row>
    <row r="1894" spans="1:35" x14ac:dyDescent="0.25">
      <c r="A1894" t="s">
        <v>391</v>
      </c>
      <c r="B1894" t="s">
        <v>18</v>
      </c>
      <c r="C1894" t="s">
        <v>1371</v>
      </c>
      <c r="D1894" t="s">
        <v>2124</v>
      </c>
      <c r="E1894">
        <v>2064867</v>
      </c>
      <c r="F1894" t="s">
        <v>118</v>
      </c>
      <c r="G1894" t="s">
        <v>22</v>
      </c>
      <c r="H1894" t="s">
        <v>23</v>
      </c>
      <c r="I1894" s="1">
        <v>45016</v>
      </c>
      <c r="J1894" s="1">
        <v>45141</v>
      </c>
      <c r="K1894" s="11">
        <f>+Excel_519CONDOR[[#This Row],[Fx.r]]</f>
        <v>45141</v>
      </c>
      <c r="L1894" s="1">
        <v>45225</v>
      </c>
      <c r="M1894" s="1"/>
      <c r="N1894" s="1">
        <v>45566</v>
      </c>
      <c r="O1894" s="1">
        <v>45677</v>
      </c>
      <c r="P1894" s="1" t="s">
        <v>25</v>
      </c>
      <c r="Q1894" t="s">
        <v>24</v>
      </c>
      <c r="R1894" t="s">
        <v>24</v>
      </c>
      <c r="S1894" t="s">
        <v>3700</v>
      </c>
      <c r="T1894" s="5">
        <v>721.92999798059464</v>
      </c>
      <c r="U1894" s="5">
        <v>0</v>
      </c>
      <c r="V1894" s="5">
        <v>63.058100099755052</v>
      </c>
      <c r="W1894" s="5">
        <v>784.98809808034969</v>
      </c>
      <c r="X1894" s="6">
        <f>+Excel_519CONDOR[[#This Row],[Ptos.Total]]-Excel_519CONDOR[[#This Row],[Ptos.PO]]</f>
        <v>-53.560940919650307</v>
      </c>
      <c r="Y1894" s="6">
        <v>838.54903899999999</v>
      </c>
      <c r="Z1894" s="6">
        <v>838.54903899999999</v>
      </c>
      <c r="AA1894" s="5">
        <f>+Excel_519CONDOR[[#This Row],[Ptos.Total]]-Excel_519CONDOR[[#This Row],[Ptos.Nilo]]</f>
        <v>-53.560940919650307</v>
      </c>
      <c r="AB1894"/>
      <c r="AC1894"/>
      <c r="AD1894"/>
      <c r="AE1894"/>
      <c r="AF1894"/>
      <c r="AG1894"/>
      <c r="AH1894"/>
      <c r="AI1894"/>
    </row>
    <row r="1895" spans="1:35" x14ac:dyDescent="0.25">
      <c r="A1895" t="s">
        <v>391</v>
      </c>
      <c r="B1895" t="s">
        <v>18</v>
      </c>
      <c r="C1895" t="s">
        <v>1371</v>
      </c>
      <c r="D1895" t="s">
        <v>2125</v>
      </c>
      <c r="E1895">
        <v>2064881</v>
      </c>
      <c r="F1895" t="s">
        <v>49</v>
      </c>
      <c r="G1895" t="s">
        <v>36</v>
      </c>
      <c r="H1895" t="s">
        <v>42</v>
      </c>
      <c r="I1895" s="1">
        <v>45016</v>
      </c>
      <c r="J1895" s="1">
        <v>45116</v>
      </c>
      <c r="K1895" s="11">
        <f>+Excel_519CONDOR[[#This Row],[Fx.r]]</f>
        <v>45116</v>
      </c>
      <c r="L1895" s="1">
        <v>45964</v>
      </c>
      <c r="M1895" s="1">
        <v>45926</v>
      </c>
      <c r="O1895" s="1"/>
      <c r="P1895" s="1" t="s">
        <v>24</v>
      </c>
      <c r="Q1895" t="s">
        <v>24</v>
      </c>
      <c r="R1895" t="s">
        <v>24</v>
      </c>
      <c r="S1895" t="s">
        <v>3694</v>
      </c>
      <c r="T1895" s="5">
        <v>98571.459999999992</v>
      </c>
      <c r="U1895" s="5">
        <v>0</v>
      </c>
      <c r="V1895" s="5">
        <v>8130.9966999999997</v>
      </c>
      <c r="W1895" s="5">
        <v>106702.4567</v>
      </c>
      <c r="X1895" s="6">
        <f>+Excel_519CONDOR[[#This Row],[Ptos.Total]]-Excel_519CONDOR[[#This Row],[Ptos.PO]]</f>
        <v>106686.0947</v>
      </c>
      <c r="Y1895" s="6">
        <v>16.361999999999998</v>
      </c>
      <c r="Z1895" s="6">
        <v>16.361999999999998</v>
      </c>
      <c r="AA1895" s="5">
        <f>+Excel_519CONDOR[[#This Row],[Ptos.Total]]-Excel_519CONDOR[[#This Row],[Ptos.Nilo]]</f>
        <v>106686.0947</v>
      </c>
      <c r="AB1895"/>
      <c r="AC1895"/>
      <c r="AD1895"/>
      <c r="AE1895"/>
      <c r="AF1895"/>
      <c r="AG1895"/>
      <c r="AH1895"/>
      <c r="AI1895"/>
    </row>
    <row r="1896" spans="1:35" x14ac:dyDescent="0.25">
      <c r="A1896" t="s">
        <v>391</v>
      </c>
      <c r="B1896" t="s">
        <v>436</v>
      </c>
      <c r="C1896" t="s">
        <v>392</v>
      </c>
      <c r="D1896" t="s">
        <v>2126</v>
      </c>
      <c r="E1896">
        <v>8566685</v>
      </c>
      <c r="F1896" t="s">
        <v>2127</v>
      </c>
      <c r="G1896" t="s">
        <v>70</v>
      </c>
      <c r="H1896" t="s">
        <v>71</v>
      </c>
      <c r="I1896" s="1">
        <v>45846</v>
      </c>
      <c r="J1896" s="1">
        <v>45226</v>
      </c>
      <c r="K1896" s="11">
        <f>+Excel_519CONDOR[[#This Row],[Fx.r]]</f>
        <v>45226</v>
      </c>
      <c r="M1896" s="1"/>
      <c r="N1896" s="1">
        <v>45846</v>
      </c>
      <c r="O1896" s="1">
        <v>45945</v>
      </c>
      <c r="P1896" s="1" t="s">
        <v>25</v>
      </c>
      <c r="Q1896" t="s">
        <v>25</v>
      </c>
      <c r="R1896" t="s">
        <v>24</v>
      </c>
      <c r="S1896" t="s">
        <v>25</v>
      </c>
      <c r="T1896" s="5">
        <v>76.139699935913086</v>
      </c>
      <c r="U1896" s="5">
        <v>0</v>
      </c>
      <c r="V1896" s="5">
        <v>6</v>
      </c>
      <c r="W1896" s="5">
        <v>82.139699935913086</v>
      </c>
      <c r="X1896" s="6">
        <f>+Excel_519CONDOR[[#This Row],[Ptos.Total]]-Excel_519CONDOR[[#This Row],[Ptos.PO]]</f>
        <v>78.539699935913092</v>
      </c>
      <c r="Y1896" s="6">
        <v>3.5999999999999996</v>
      </c>
      <c r="Z1896" s="6">
        <v>3.5999999999999996</v>
      </c>
      <c r="AA1896" s="5">
        <f>+Excel_519CONDOR[[#This Row],[Ptos.Total]]-Excel_519CONDOR[[#This Row],[Ptos.Nilo]]</f>
        <v>78.539699935913092</v>
      </c>
      <c r="AB1896"/>
      <c r="AC1896"/>
      <c r="AD1896"/>
      <c r="AE1896"/>
      <c r="AF1896"/>
      <c r="AG1896"/>
      <c r="AH1896"/>
      <c r="AI1896"/>
    </row>
    <row r="1897" spans="1:35" x14ac:dyDescent="0.25">
      <c r="A1897" t="s">
        <v>391</v>
      </c>
      <c r="B1897" t="s">
        <v>436</v>
      </c>
      <c r="C1897" t="s">
        <v>392</v>
      </c>
      <c r="D1897" t="s">
        <v>2128</v>
      </c>
      <c r="E1897">
        <v>8566688</v>
      </c>
      <c r="F1897" t="s">
        <v>2129</v>
      </c>
      <c r="G1897" t="s">
        <v>29</v>
      </c>
      <c r="H1897" t="s">
        <v>30</v>
      </c>
      <c r="I1897" s="1"/>
      <c r="J1897" s="1">
        <v>45233</v>
      </c>
      <c r="K1897" s="11">
        <f>+Excel_519CONDOR[[#This Row],[Fx.r]]</f>
        <v>45233</v>
      </c>
      <c r="L1897" s="1">
        <v>45300</v>
      </c>
      <c r="M1897" s="1"/>
      <c r="N1897" s="1">
        <v>45358</v>
      </c>
      <c r="O1897" s="1">
        <v>45371</v>
      </c>
      <c r="P1897" s="1" t="s">
        <v>24</v>
      </c>
      <c r="Q1897" t="s">
        <v>25</v>
      </c>
      <c r="R1897" t="s">
        <v>24</v>
      </c>
      <c r="S1897" t="s">
        <v>3631</v>
      </c>
      <c r="T1897" s="5">
        <v>15.272600173950195</v>
      </c>
      <c r="U1897" s="5">
        <v>0</v>
      </c>
      <c r="V1897" s="5">
        <v>6</v>
      </c>
      <c r="W1897" s="5">
        <v>21.272600173950195</v>
      </c>
      <c r="X1897" s="6">
        <f>+Excel_519CONDOR[[#This Row],[Ptos.Total]]-Excel_519CONDOR[[#This Row],[Ptos.PO]]</f>
        <v>-12.648991826049802</v>
      </c>
      <c r="Y1897" s="6">
        <v>33.921591999999997</v>
      </c>
      <c r="Z1897" s="6">
        <v>33.921592000000004</v>
      </c>
      <c r="AA1897" s="5">
        <f>+Excel_519CONDOR[[#This Row],[Ptos.Total]]-Excel_519CONDOR[[#This Row],[Ptos.Nilo]]</f>
        <v>-12.648991826049809</v>
      </c>
      <c r="AB1897"/>
      <c r="AC1897"/>
      <c r="AD1897"/>
      <c r="AE1897"/>
      <c r="AF1897"/>
      <c r="AG1897"/>
      <c r="AH1897"/>
      <c r="AI1897"/>
    </row>
    <row r="1898" spans="1:35" x14ac:dyDescent="0.25">
      <c r="A1898" t="s">
        <v>391</v>
      </c>
      <c r="B1898" t="s">
        <v>436</v>
      </c>
      <c r="C1898" t="s">
        <v>392</v>
      </c>
      <c r="D1898" t="s">
        <v>2130</v>
      </c>
      <c r="E1898">
        <v>8566857</v>
      </c>
      <c r="F1898" t="s">
        <v>115</v>
      </c>
      <c r="G1898" t="s">
        <v>22</v>
      </c>
      <c r="H1898" t="s">
        <v>23</v>
      </c>
      <c r="I1898" s="1"/>
      <c r="J1898" s="1">
        <v>45230</v>
      </c>
      <c r="K1898" s="11">
        <f>+Excel_519CONDOR[[#This Row],[Fx.r]]</f>
        <v>45230</v>
      </c>
      <c r="L1898" s="1">
        <v>45303</v>
      </c>
      <c r="M1898" s="1"/>
      <c r="N1898" s="1">
        <v>45306</v>
      </c>
      <c r="O1898" s="1">
        <v>45317</v>
      </c>
      <c r="P1898" s="1" t="s">
        <v>25</v>
      </c>
      <c r="Q1898" t="s">
        <v>25</v>
      </c>
      <c r="R1898" t="s">
        <v>24</v>
      </c>
      <c r="S1898" t="s">
        <v>3635</v>
      </c>
      <c r="T1898" s="5">
        <v>111.7081004679203</v>
      </c>
      <c r="U1898" s="5">
        <v>0</v>
      </c>
      <c r="V1898" s="5">
        <v>6</v>
      </c>
      <c r="W1898" s="5">
        <v>117.7081004679203</v>
      </c>
      <c r="X1898" s="6">
        <f>+Excel_519CONDOR[[#This Row],[Ptos.Total]]-Excel_519CONDOR[[#This Row],[Ptos.PO]]</f>
        <v>-18.186213532079705</v>
      </c>
      <c r="Y1898" s="6">
        <v>135.89431400000001</v>
      </c>
      <c r="Z1898" s="6">
        <v>135.89431400000001</v>
      </c>
      <c r="AA1898" s="5">
        <f>+Excel_519CONDOR[[#This Row],[Ptos.Total]]-Excel_519CONDOR[[#This Row],[Ptos.Nilo]]</f>
        <v>-18.186213532079705</v>
      </c>
      <c r="AB1898"/>
      <c r="AC1898"/>
      <c r="AD1898"/>
      <c r="AE1898"/>
      <c r="AF1898"/>
      <c r="AG1898"/>
      <c r="AH1898"/>
      <c r="AI1898"/>
    </row>
    <row r="1899" spans="1:35" x14ac:dyDescent="0.25">
      <c r="A1899" t="s">
        <v>391</v>
      </c>
      <c r="B1899" t="s">
        <v>79</v>
      </c>
      <c r="C1899" t="s">
        <v>392</v>
      </c>
      <c r="D1899" t="s">
        <v>2131</v>
      </c>
      <c r="E1899">
        <v>2124357</v>
      </c>
      <c r="F1899" t="s">
        <v>739</v>
      </c>
      <c r="G1899" t="s">
        <v>70</v>
      </c>
      <c r="H1899" t="s">
        <v>71</v>
      </c>
      <c r="I1899" s="1">
        <v>45231</v>
      </c>
      <c r="J1899" s="1">
        <v>45236</v>
      </c>
      <c r="K1899" s="11">
        <f>+Excel_519CONDOR[[#This Row],[Fx.r]]</f>
        <v>45236</v>
      </c>
      <c r="L1899" s="1">
        <v>45239</v>
      </c>
      <c r="M1899" s="1"/>
      <c r="N1899" s="1">
        <v>45334</v>
      </c>
      <c r="O1899" s="1">
        <v>45335</v>
      </c>
      <c r="P1899" s="1" t="s">
        <v>24</v>
      </c>
      <c r="Q1899" t="s">
        <v>24</v>
      </c>
      <c r="R1899" t="s">
        <v>25</v>
      </c>
      <c r="S1899" t="s">
        <v>25</v>
      </c>
      <c r="T1899" s="5">
        <v>22.980000138282776</v>
      </c>
      <c r="U1899" s="5">
        <v>0</v>
      </c>
      <c r="V1899" s="5">
        <v>11.402700179009884</v>
      </c>
      <c r="W1899" s="5">
        <v>34.38270031729266</v>
      </c>
      <c r="X1899" s="6">
        <f>+Excel_519CONDOR[[#This Row],[Ptos.Total]]-Excel_519CONDOR[[#This Row],[Ptos.PO]]</f>
        <v>31.95870031729266</v>
      </c>
      <c r="Y1899" s="6">
        <v>2.4239999999999999</v>
      </c>
      <c r="Z1899" s="6">
        <v>2.4239999999999999</v>
      </c>
      <c r="AA1899" s="5">
        <f>+Excel_519CONDOR[[#This Row],[Ptos.Total]]-Excel_519CONDOR[[#This Row],[Ptos.Nilo]]</f>
        <v>31.95870031729266</v>
      </c>
      <c r="AB1899"/>
      <c r="AC1899"/>
      <c r="AD1899"/>
      <c r="AE1899"/>
      <c r="AF1899"/>
      <c r="AG1899"/>
      <c r="AH1899"/>
      <c r="AI1899"/>
    </row>
    <row r="1900" spans="1:35" x14ac:dyDescent="0.25">
      <c r="A1900" t="s">
        <v>391</v>
      </c>
      <c r="B1900" t="s">
        <v>436</v>
      </c>
      <c r="C1900" t="s">
        <v>392</v>
      </c>
      <c r="D1900" t="s">
        <v>2132</v>
      </c>
      <c r="E1900">
        <v>8569309</v>
      </c>
      <c r="F1900" t="s">
        <v>389</v>
      </c>
      <c r="G1900" t="s">
        <v>22</v>
      </c>
      <c r="H1900" t="s">
        <v>23</v>
      </c>
      <c r="I1900" s="1"/>
      <c r="J1900" s="1">
        <v>45233</v>
      </c>
      <c r="K1900" s="11">
        <f>+Excel_519CONDOR[[#This Row],[Fx.r]]</f>
        <v>45233</v>
      </c>
      <c r="L1900" s="1">
        <v>45289</v>
      </c>
      <c r="M1900" s="1"/>
      <c r="N1900" s="1">
        <v>45289</v>
      </c>
      <c r="O1900" s="1">
        <v>45308</v>
      </c>
      <c r="P1900" s="1" t="s">
        <v>24</v>
      </c>
      <c r="Q1900" t="s">
        <v>25</v>
      </c>
      <c r="R1900" t="s">
        <v>24</v>
      </c>
      <c r="S1900" t="s">
        <v>3635</v>
      </c>
      <c r="T1900" s="5">
        <v>17.472600221633911</v>
      </c>
      <c r="U1900" s="5">
        <v>0</v>
      </c>
      <c r="V1900" s="5">
        <v>6</v>
      </c>
      <c r="W1900" s="5">
        <v>23.472600221633911</v>
      </c>
      <c r="X1900" s="6">
        <f>+Excel_519CONDOR[[#This Row],[Ptos.Total]]-Excel_519CONDOR[[#This Row],[Ptos.PO]]</f>
        <v>-6.421420778366091</v>
      </c>
      <c r="Y1900" s="6">
        <v>29.894021000000002</v>
      </c>
      <c r="Z1900" s="6">
        <v>29.894020999999999</v>
      </c>
      <c r="AA1900" s="5">
        <f>+Excel_519CONDOR[[#This Row],[Ptos.Total]]-Excel_519CONDOR[[#This Row],[Ptos.Nilo]]</f>
        <v>-6.4214207783660875</v>
      </c>
      <c r="AB1900"/>
      <c r="AC1900"/>
      <c r="AD1900"/>
      <c r="AE1900"/>
      <c r="AF1900"/>
      <c r="AG1900"/>
      <c r="AH1900"/>
      <c r="AI1900"/>
    </row>
    <row r="1901" spans="1:35" x14ac:dyDescent="0.25">
      <c r="A1901" t="s">
        <v>391</v>
      </c>
      <c r="B1901" t="s">
        <v>18</v>
      </c>
      <c r="C1901" t="s">
        <v>1371</v>
      </c>
      <c r="D1901" t="s">
        <v>2133</v>
      </c>
      <c r="E1901">
        <v>2048002</v>
      </c>
      <c r="F1901" t="s">
        <v>121</v>
      </c>
      <c r="G1901" t="s">
        <v>22</v>
      </c>
      <c r="H1901" t="s">
        <v>23</v>
      </c>
      <c r="I1901" s="1">
        <v>44881</v>
      </c>
      <c r="J1901" s="1">
        <v>45037</v>
      </c>
      <c r="K1901" s="11">
        <f>+Excel_519CONDOR[[#This Row],[Fx.r]]</f>
        <v>45037</v>
      </c>
      <c r="L1901" s="1">
        <v>45239</v>
      </c>
      <c r="M1901" s="1"/>
      <c r="N1901" s="1">
        <v>45327</v>
      </c>
      <c r="O1901" s="1">
        <v>45345</v>
      </c>
      <c r="P1901" s="1" t="s">
        <v>24</v>
      </c>
      <c r="Q1901" t="s">
        <v>24</v>
      </c>
      <c r="R1901" t="s">
        <v>24</v>
      </c>
      <c r="S1901" t="s">
        <v>3693</v>
      </c>
      <c r="T1901" s="5">
        <v>96.170001391321421</v>
      </c>
      <c r="U1901" s="5">
        <v>0</v>
      </c>
      <c r="V1901" s="5">
        <v>16.582700063227861</v>
      </c>
      <c r="W1901" s="5">
        <v>112.75270145454928</v>
      </c>
      <c r="X1901" s="6">
        <f>+Excel_519CONDOR[[#This Row],[Ptos.Total]]-Excel_519CONDOR[[#This Row],[Ptos.PO]]</f>
        <v>-30.739219545450709</v>
      </c>
      <c r="Y1901" s="6">
        <v>143.49192099999999</v>
      </c>
      <c r="Z1901" s="6">
        <v>143.49192100000002</v>
      </c>
      <c r="AA1901" s="5">
        <f>+Excel_519CONDOR[[#This Row],[Ptos.Total]]-Excel_519CONDOR[[#This Row],[Ptos.Nilo]]</f>
        <v>-30.739219545450737</v>
      </c>
      <c r="AB1901"/>
      <c r="AC1901"/>
      <c r="AD1901"/>
      <c r="AE1901"/>
      <c r="AF1901"/>
      <c r="AG1901"/>
      <c r="AH1901"/>
      <c r="AI1901"/>
    </row>
    <row r="1902" spans="1:35" x14ac:dyDescent="0.25">
      <c r="A1902" t="s">
        <v>391</v>
      </c>
      <c r="B1902" t="s">
        <v>436</v>
      </c>
      <c r="C1902" t="s">
        <v>392</v>
      </c>
      <c r="D1902" t="s">
        <v>2134</v>
      </c>
      <c r="E1902">
        <v>8570046</v>
      </c>
      <c r="F1902" t="s">
        <v>512</v>
      </c>
      <c r="G1902" t="s">
        <v>22</v>
      </c>
      <c r="H1902" t="s">
        <v>23</v>
      </c>
      <c r="I1902" s="1"/>
      <c r="J1902" s="1">
        <v>45251</v>
      </c>
      <c r="K1902" s="11">
        <f>+Excel_519CONDOR[[#This Row],[Fx.r]]</f>
        <v>45251</v>
      </c>
      <c r="L1902" s="1">
        <v>45275</v>
      </c>
      <c r="M1902" s="1"/>
      <c r="N1902" s="1">
        <v>45278</v>
      </c>
      <c r="O1902" s="1">
        <v>45306</v>
      </c>
      <c r="P1902" s="1" t="s">
        <v>24</v>
      </c>
      <c r="Q1902" t="s">
        <v>25</v>
      </c>
      <c r="R1902" t="s">
        <v>24</v>
      </c>
      <c r="S1902" t="s">
        <v>3646</v>
      </c>
      <c r="T1902" s="5">
        <v>13.135999828577042</v>
      </c>
      <c r="U1902" s="5">
        <v>0</v>
      </c>
      <c r="V1902" s="5">
        <v>0</v>
      </c>
      <c r="W1902" s="5">
        <v>13.135999828577042</v>
      </c>
      <c r="X1902" s="6">
        <f>+Excel_519CONDOR[[#This Row],[Ptos.Total]]-Excel_519CONDOR[[#This Row],[Ptos.PO]]</f>
        <v>-15.948981171422957</v>
      </c>
      <c r="Y1902" s="6">
        <v>29.084980999999999</v>
      </c>
      <c r="Z1902" s="6">
        <v>29.084980999999999</v>
      </c>
      <c r="AA1902" s="5">
        <f>+Excel_519CONDOR[[#This Row],[Ptos.Total]]-Excel_519CONDOR[[#This Row],[Ptos.Nilo]]</f>
        <v>-15.948981171422957</v>
      </c>
      <c r="AB1902"/>
      <c r="AC1902"/>
      <c r="AD1902"/>
      <c r="AE1902"/>
      <c r="AF1902"/>
      <c r="AG1902"/>
      <c r="AH1902"/>
      <c r="AI1902"/>
    </row>
    <row r="1903" spans="1:35" x14ac:dyDescent="0.25">
      <c r="A1903" t="s">
        <v>391</v>
      </c>
      <c r="B1903" t="s">
        <v>18</v>
      </c>
      <c r="C1903" t="s">
        <v>1371</v>
      </c>
      <c r="D1903" t="s">
        <v>2135</v>
      </c>
      <c r="E1903">
        <v>2122581</v>
      </c>
      <c r="F1903" t="s">
        <v>52</v>
      </c>
      <c r="G1903" t="s">
        <v>36</v>
      </c>
      <c r="H1903" t="s">
        <v>42</v>
      </c>
      <c r="I1903" s="1">
        <v>45239</v>
      </c>
      <c r="J1903" s="1">
        <v>45313</v>
      </c>
      <c r="K1903" s="11">
        <f>+Excel_519CONDOR[[#This Row],[Fx.r]]</f>
        <v>45313</v>
      </c>
      <c r="M1903" s="1">
        <v>45414</v>
      </c>
      <c r="O1903" s="1"/>
      <c r="P1903" s="1" t="s">
        <v>25</v>
      </c>
      <c r="Q1903" t="s">
        <v>24</v>
      </c>
      <c r="R1903" t="s">
        <v>24</v>
      </c>
      <c r="S1903" t="s">
        <v>25</v>
      </c>
      <c r="T1903" s="5">
        <v>0</v>
      </c>
      <c r="U1903" s="5">
        <v>0</v>
      </c>
      <c r="V1903" s="5">
        <v>0</v>
      </c>
      <c r="W1903" s="5">
        <v>0</v>
      </c>
      <c r="X1903" s="6">
        <f>+Excel_519CONDOR[[#This Row],[Ptos.Total]]-Excel_519CONDOR[[#This Row],[Ptos.PO]]</f>
        <v>-39.728524999999998</v>
      </c>
      <c r="Y1903" s="6">
        <v>39.728524999999998</v>
      </c>
      <c r="Z1903" s="6">
        <v>21.291914999999996</v>
      </c>
      <c r="AA1903" s="5">
        <f>+Excel_519CONDOR[[#This Row],[Ptos.Total]]-Excel_519CONDOR[[#This Row],[Ptos.Nilo]]</f>
        <v>-21.291914999999996</v>
      </c>
      <c r="AB1903"/>
      <c r="AC1903"/>
      <c r="AD1903"/>
      <c r="AE1903"/>
      <c r="AF1903"/>
      <c r="AG1903"/>
      <c r="AH1903"/>
      <c r="AI1903"/>
    </row>
    <row r="1904" spans="1:35" x14ac:dyDescent="0.25">
      <c r="A1904" t="s">
        <v>391</v>
      </c>
      <c r="B1904" t="s">
        <v>436</v>
      </c>
      <c r="C1904" t="s">
        <v>392</v>
      </c>
      <c r="D1904" t="s">
        <v>2136</v>
      </c>
      <c r="E1904">
        <v>8572119</v>
      </c>
      <c r="F1904" t="s">
        <v>1319</v>
      </c>
      <c r="G1904" t="s">
        <v>29</v>
      </c>
      <c r="H1904" t="s">
        <v>30</v>
      </c>
      <c r="I1904" s="1"/>
      <c r="J1904" s="1">
        <v>45240</v>
      </c>
      <c r="K1904" s="11">
        <f>+Excel_519CONDOR[[#This Row],[Fx.r]]</f>
        <v>45240</v>
      </c>
      <c r="L1904" s="1">
        <v>45240</v>
      </c>
      <c r="M1904" s="1"/>
      <c r="N1904" s="1">
        <v>45355</v>
      </c>
      <c r="O1904" s="1">
        <v>45365</v>
      </c>
      <c r="P1904" s="1" t="s">
        <v>25</v>
      </c>
      <c r="Q1904" t="s">
        <v>24</v>
      </c>
      <c r="R1904" t="s">
        <v>24</v>
      </c>
      <c r="S1904" t="s">
        <v>3635</v>
      </c>
      <c r="T1904" s="5">
        <v>22.27310037612915</v>
      </c>
      <c r="U1904" s="5">
        <v>0</v>
      </c>
      <c r="V1904" s="5">
        <v>6</v>
      </c>
      <c r="W1904" s="5">
        <v>28.27310037612915</v>
      </c>
      <c r="X1904" s="6">
        <f>+Excel_519CONDOR[[#This Row],[Ptos.Total]]-Excel_519CONDOR[[#This Row],[Ptos.PO]]</f>
        <v>-10.361286623870846</v>
      </c>
      <c r="Y1904" s="6">
        <v>38.634386999999997</v>
      </c>
      <c r="Z1904" s="6">
        <v>38.634386999999997</v>
      </c>
      <c r="AA1904" s="5">
        <f>+Excel_519CONDOR[[#This Row],[Ptos.Total]]-Excel_519CONDOR[[#This Row],[Ptos.Nilo]]</f>
        <v>-10.361286623870846</v>
      </c>
      <c r="AB1904"/>
      <c r="AC1904"/>
      <c r="AD1904"/>
      <c r="AE1904"/>
      <c r="AF1904"/>
      <c r="AG1904"/>
      <c r="AH1904"/>
      <c r="AI1904"/>
    </row>
    <row r="1905" spans="1:35" x14ac:dyDescent="0.25">
      <c r="A1905" t="s">
        <v>391</v>
      </c>
      <c r="B1905" t="s">
        <v>103</v>
      </c>
      <c r="C1905" t="s">
        <v>392</v>
      </c>
      <c r="D1905" t="s">
        <v>2137</v>
      </c>
      <c r="E1905">
        <v>8571366</v>
      </c>
      <c r="F1905" t="s">
        <v>2138</v>
      </c>
      <c r="G1905" t="s">
        <v>46</v>
      </c>
      <c r="H1905" t="s">
        <v>1356</v>
      </c>
      <c r="I1905" s="1">
        <v>45372</v>
      </c>
      <c r="J1905" s="1">
        <v>46000</v>
      </c>
      <c r="K1905" s="11">
        <f>+Excel_519CONDOR[[#This Row],[Fx.r]]</f>
        <v>46000</v>
      </c>
      <c r="L1905" s="1">
        <v>45372</v>
      </c>
      <c r="M1905" s="1"/>
      <c r="O1905" s="1"/>
      <c r="P1905" s="1" t="s">
        <v>24</v>
      </c>
      <c r="Q1905" t="s">
        <v>24</v>
      </c>
      <c r="R1905" t="s">
        <v>25</v>
      </c>
      <c r="S1905" t="s">
        <v>3637</v>
      </c>
      <c r="T1905" s="5">
        <v>431.02409347891808</v>
      </c>
      <c r="U1905" s="5">
        <v>0</v>
      </c>
      <c r="V1905" s="5">
        <v>46.802420022252846</v>
      </c>
      <c r="W1905" s="5">
        <v>477.82651350117089</v>
      </c>
      <c r="X1905" s="6">
        <f>+Excel_519CONDOR[[#This Row],[Ptos.Total]]-Excel_519CONDOR[[#This Row],[Ptos.PO]]</f>
        <v>448.07321250117087</v>
      </c>
      <c r="Y1905" s="6">
        <v>29.753300999999997</v>
      </c>
      <c r="Z1905" s="6">
        <v>29.753301</v>
      </c>
      <c r="AA1905" s="5">
        <f>+Excel_519CONDOR[[#This Row],[Ptos.Total]]-Excel_519CONDOR[[#This Row],[Ptos.Nilo]]</f>
        <v>448.07321250117087</v>
      </c>
      <c r="AB1905"/>
      <c r="AC1905"/>
      <c r="AD1905"/>
      <c r="AE1905"/>
      <c r="AF1905"/>
      <c r="AG1905"/>
      <c r="AH1905"/>
      <c r="AI1905"/>
    </row>
    <row r="1906" spans="1:35" x14ac:dyDescent="0.25">
      <c r="A1906" t="s">
        <v>391</v>
      </c>
      <c r="B1906" t="s">
        <v>436</v>
      </c>
      <c r="C1906" t="s">
        <v>392</v>
      </c>
      <c r="D1906" t="s">
        <v>2139</v>
      </c>
      <c r="E1906">
        <v>8572115</v>
      </c>
      <c r="F1906" t="s">
        <v>324</v>
      </c>
      <c r="G1906" t="s">
        <v>22</v>
      </c>
      <c r="H1906" t="s">
        <v>23</v>
      </c>
      <c r="I1906" s="1"/>
      <c r="J1906" s="1">
        <v>45243</v>
      </c>
      <c r="K1906" s="11">
        <f>+Excel_519CONDOR[[#This Row],[Fx.r]]</f>
        <v>45243</v>
      </c>
      <c r="L1906" s="1">
        <v>45350</v>
      </c>
      <c r="M1906" s="1"/>
      <c r="N1906" s="1">
        <v>45392</v>
      </c>
      <c r="O1906" s="1">
        <v>45405</v>
      </c>
      <c r="P1906" s="1" t="s">
        <v>25</v>
      </c>
      <c r="Q1906" t="s">
        <v>25</v>
      </c>
      <c r="R1906" t="s">
        <v>24</v>
      </c>
      <c r="S1906" t="s">
        <v>3635</v>
      </c>
      <c r="T1906" s="5">
        <v>53.946799963712692</v>
      </c>
      <c r="U1906" s="5">
        <v>0</v>
      </c>
      <c r="V1906" s="5">
        <v>6</v>
      </c>
      <c r="W1906" s="5">
        <v>59.946799963712692</v>
      </c>
      <c r="X1906" s="6">
        <f>+Excel_519CONDOR[[#This Row],[Ptos.Total]]-Excel_519CONDOR[[#This Row],[Ptos.PO]]</f>
        <v>24.970335963712699</v>
      </c>
      <c r="Y1906" s="6">
        <v>34.976463999999993</v>
      </c>
      <c r="Z1906" s="6">
        <v>34.976463999999993</v>
      </c>
      <c r="AA1906" s="5">
        <f>+Excel_519CONDOR[[#This Row],[Ptos.Total]]-Excel_519CONDOR[[#This Row],[Ptos.Nilo]]</f>
        <v>24.970335963712699</v>
      </c>
      <c r="AB1906"/>
      <c r="AC1906"/>
      <c r="AD1906"/>
      <c r="AE1906"/>
      <c r="AF1906"/>
      <c r="AG1906"/>
      <c r="AH1906"/>
      <c r="AI1906"/>
    </row>
    <row r="1907" spans="1:35" x14ac:dyDescent="0.25">
      <c r="A1907" t="s">
        <v>391</v>
      </c>
      <c r="B1907" t="s">
        <v>103</v>
      </c>
      <c r="C1907" t="s">
        <v>392</v>
      </c>
      <c r="D1907" t="s">
        <v>2140</v>
      </c>
      <c r="E1907">
        <v>8573002</v>
      </c>
      <c r="F1907" t="s">
        <v>2141</v>
      </c>
      <c r="G1907" t="s">
        <v>36</v>
      </c>
      <c r="H1907" t="s">
        <v>37</v>
      </c>
      <c r="I1907" s="1">
        <v>45244</v>
      </c>
      <c r="J1907" s="1">
        <v>45254</v>
      </c>
      <c r="K1907" s="11">
        <f>+Excel_519CONDOR[[#This Row],[Fx.r]]</f>
        <v>45254</v>
      </c>
      <c r="L1907" s="1">
        <v>45323</v>
      </c>
      <c r="M1907" s="1">
        <v>45366</v>
      </c>
      <c r="O1907" s="1"/>
      <c r="P1907" s="1" t="s">
        <v>25</v>
      </c>
      <c r="Q1907" t="s">
        <v>24</v>
      </c>
      <c r="R1907" t="s">
        <v>25</v>
      </c>
      <c r="S1907" t="s">
        <v>25</v>
      </c>
      <c r="T1907" s="5">
        <v>974.68684223271339</v>
      </c>
      <c r="U1907" s="5">
        <v>0</v>
      </c>
      <c r="V1907" s="5">
        <v>88.174945386317802</v>
      </c>
      <c r="W1907" s="5">
        <v>1062.8617876190312</v>
      </c>
      <c r="X1907" s="6">
        <f>+Excel_519CONDOR[[#This Row],[Ptos.Total]]-Excel_519CONDOR[[#This Row],[Ptos.PO]]</f>
        <v>974.68683961903128</v>
      </c>
      <c r="Y1907" s="6">
        <v>88.174947999999986</v>
      </c>
      <c r="Z1907" s="6">
        <v>54.577120999999991</v>
      </c>
      <c r="AA1907" s="5">
        <f>+Excel_519CONDOR[[#This Row],[Ptos.Total]]-Excel_519CONDOR[[#This Row],[Ptos.Nilo]]</f>
        <v>1008.2846666190312</v>
      </c>
      <c r="AB1907"/>
      <c r="AC1907"/>
      <c r="AD1907"/>
      <c r="AE1907"/>
      <c r="AF1907"/>
      <c r="AG1907"/>
      <c r="AH1907"/>
      <c r="AI1907"/>
    </row>
    <row r="1908" spans="1:35" x14ac:dyDescent="0.25">
      <c r="A1908" t="s">
        <v>391</v>
      </c>
      <c r="B1908" t="s">
        <v>436</v>
      </c>
      <c r="C1908" t="s">
        <v>392</v>
      </c>
      <c r="D1908" t="s">
        <v>2142</v>
      </c>
      <c r="E1908">
        <v>8574208</v>
      </c>
      <c r="F1908" t="s">
        <v>115</v>
      </c>
      <c r="G1908" t="s">
        <v>22</v>
      </c>
      <c r="H1908" t="s">
        <v>23</v>
      </c>
      <c r="I1908" s="1"/>
      <c r="J1908" s="1">
        <v>45250</v>
      </c>
      <c r="K1908" s="11">
        <f>+Excel_519CONDOR[[#This Row],[Fx.r]]</f>
        <v>45250</v>
      </c>
      <c r="L1908" s="1">
        <v>45275</v>
      </c>
      <c r="M1908" s="1"/>
      <c r="N1908" s="1">
        <v>45278</v>
      </c>
      <c r="O1908" s="1">
        <v>45295</v>
      </c>
      <c r="P1908" s="1" t="s">
        <v>25</v>
      </c>
      <c r="Q1908" t="s">
        <v>25</v>
      </c>
      <c r="R1908" t="s">
        <v>24</v>
      </c>
      <c r="S1908" t="s">
        <v>3641</v>
      </c>
      <c r="T1908" s="5">
        <v>13.962400019168854</v>
      </c>
      <c r="U1908" s="5">
        <v>0</v>
      </c>
      <c r="V1908" s="5">
        <v>6</v>
      </c>
      <c r="W1908" s="5">
        <v>19.962400019168854</v>
      </c>
      <c r="X1908" s="6">
        <f>+Excel_519CONDOR[[#This Row],[Ptos.Total]]-Excel_519CONDOR[[#This Row],[Ptos.PO]]</f>
        <v>-5.2374119808311477</v>
      </c>
      <c r="Y1908" s="6">
        <v>25.199812000000001</v>
      </c>
      <c r="Z1908" s="6">
        <v>25.199812000000001</v>
      </c>
      <c r="AA1908" s="5">
        <f>+Excel_519CONDOR[[#This Row],[Ptos.Total]]-Excel_519CONDOR[[#This Row],[Ptos.Nilo]]</f>
        <v>-5.2374119808311477</v>
      </c>
      <c r="AB1908"/>
      <c r="AC1908"/>
      <c r="AD1908"/>
      <c r="AE1908"/>
      <c r="AF1908"/>
      <c r="AG1908"/>
      <c r="AH1908"/>
      <c r="AI1908"/>
    </row>
    <row r="1909" spans="1:35" x14ac:dyDescent="0.25">
      <c r="A1909" t="s">
        <v>391</v>
      </c>
      <c r="B1909" t="s">
        <v>436</v>
      </c>
      <c r="C1909" t="s">
        <v>392</v>
      </c>
      <c r="D1909" t="s">
        <v>2143</v>
      </c>
      <c r="E1909">
        <v>8571175</v>
      </c>
      <c r="F1909" t="s">
        <v>389</v>
      </c>
      <c r="G1909" t="s">
        <v>22</v>
      </c>
      <c r="H1909" t="s">
        <v>23</v>
      </c>
      <c r="I1909" s="1"/>
      <c r="J1909" s="1">
        <v>45246</v>
      </c>
      <c r="K1909" s="11">
        <f>+Excel_519CONDOR[[#This Row],[Fx.r]]</f>
        <v>45246</v>
      </c>
      <c r="L1909" s="1">
        <v>45247</v>
      </c>
      <c r="M1909" s="1"/>
      <c r="N1909" s="1">
        <v>45331</v>
      </c>
      <c r="O1909" s="1">
        <v>45350</v>
      </c>
      <c r="P1909" s="1" t="s">
        <v>25</v>
      </c>
      <c r="Q1909" t="s">
        <v>25</v>
      </c>
      <c r="R1909" t="s">
        <v>24</v>
      </c>
      <c r="S1909" t="s">
        <v>25</v>
      </c>
      <c r="T1909" s="5">
        <v>56.282799631357193</v>
      </c>
      <c r="U1909" s="5">
        <v>0</v>
      </c>
      <c r="V1909" s="5">
        <v>0</v>
      </c>
      <c r="W1909" s="5">
        <v>56.282799631357193</v>
      </c>
      <c r="X1909" s="6">
        <f>+Excel_519CONDOR[[#This Row],[Ptos.Total]]-Excel_519CONDOR[[#This Row],[Ptos.PO]]</f>
        <v>15.307179631357194</v>
      </c>
      <c r="Y1909" s="6">
        <v>40.975619999999999</v>
      </c>
      <c r="Z1909" s="6">
        <v>40.975620000000006</v>
      </c>
      <c r="AA1909" s="5">
        <f>+Excel_519CONDOR[[#This Row],[Ptos.Total]]-Excel_519CONDOR[[#This Row],[Ptos.Nilo]]</f>
        <v>15.307179631357187</v>
      </c>
      <c r="AB1909"/>
      <c r="AC1909"/>
      <c r="AD1909"/>
      <c r="AE1909"/>
      <c r="AF1909"/>
      <c r="AG1909"/>
      <c r="AH1909"/>
      <c r="AI1909"/>
    </row>
    <row r="1910" spans="1:35" x14ac:dyDescent="0.25">
      <c r="A1910" t="s">
        <v>391</v>
      </c>
      <c r="B1910" t="s">
        <v>79</v>
      </c>
      <c r="C1910" t="s">
        <v>392</v>
      </c>
      <c r="D1910" t="s">
        <v>2144</v>
      </c>
      <c r="E1910">
        <v>2126768</v>
      </c>
      <c r="F1910" t="s">
        <v>121</v>
      </c>
      <c r="G1910" t="s">
        <v>22</v>
      </c>
      <c r="H1910" t="s">
        <v>23</v>
      </c>
      <c r="I1910" s="1">
        <v>45250</v>
      </c>
      <c r="J1910" s="1">
        <v>45265</v>
      </c>
      <c r="K1910" s="11">
        <f>+Excel_519CONDOR[[#This Row],[Fx.r]]</f>
        <v>45265</v>
      </c>
      <c r="L1910" s="1">
        <v>45337</v>
      </c>
      <c r="M1910" s="1"/>
      <c r="N1910" s="1">
        <v>45366</v>
      </c>
      <c r="O1910" s="1">
        <v>45398</v>
      </c>
      <c r="P1910" s="1" t="s">
        <v>25</v>
      </c>
      <c r="Q1910" t="s">
        <v>24</v>
      </c>
      <c r="R1910" t="s">
        <v>24</v>
      </c>
      <c r="S1910" t="s">
        <v>3641</v>
      </c>
      <c r="T1910" s="5">
        <v>19.430000115185976</v>
      </c>
      <c r="U1910" s="5">
        <v>0</v>
      </c>
      <c r="V1910" s="5">
        <v>11.00860011305064</v>
      </c>
      <c r="W1910" s="5">
        <v>30.438600228236616</v>
      </c>
      <c r="X1910" s="6">
        <f>+Excel_519CONDOR[[#This Row],[Ptos.Total]]-Excel_519CONDOR[[#This Row],[Ptos.PO]]</f>
        <v>-15.371565771763379</v>
      </c>
      <c r="Y1910" s="6">
        <v>45.810165999999995</v>
      </c>
      <c r="Z1910" s="6">
        <v>45.810165999999995</v>
      </c>
      <c r="AA1910" s="5">
        <f>+Excel_519CONDOR[[#This Row],[Ptos.Total]]-Excel_519CONDOR[[#This Row],[Ptos.Nilo]]</f>
        <v>-15.371565771763379</v>
      </c>
      <c r="AB1910"/>
      <c r="AC1910"/>
      <c r="AD1910"/>
      <c r="AE1910"/>
      <c r="AF1910"/>
      <c r="AG1910"/>
      <c r="AH1910"/>
      <c r="AI1910"/>
    </row>
    <row r="1911" spans="1:35" x14ac:dyDescent="0.25">
      <c r="A1911" t="s">
        <v>391</v>
      </c>
      <c r="B1911" t="s">
        <v>436</v>
      </c>
      <c r="C1911" t="s">
        <v>392</v>
      </c>
      <c r="D1911" t="s">
        <v>2145</v>
      </c>
      <c r="E1911">
        <v>8576562</v>
      </c>
      <c r="F1911" t="s">
        <v>115</v>
      </c>
      <c r="G1911" t="s">
        <v>22</v>
      </c>
      <c r="H1911" t="s">
        <v>23</v>
      </c>
      <c r="I1911" s="1"/>
      <c r="J1911" s="1">
        <v>45252</v>
      </c>
      <c r="K1911" s="11">
        <f>+Excel_519CONDOR[[#This Row],[Fx.r]]</f>
        <v>45252</v>
      </c>
      <c r="L1911" s="1">
        <v>45252</v>
      </c>
      <c r="M1911" s="1"/>
      <c r="N1911" s="1">
        <v>45258</v>
      </c>
      <c r="O1911" s="1">
        <v>45278</v>
      </c>
      <c r="P1911" s="1" t="s">
        <v>25</v>
      </c>
      <c r="Q1911" t="s">
        <v>25</v>
      </c>
      <c r="R1911" t="s">
        <v>24</v>
      </c>
      <c r="S1911" t="s">
        <v>3635</v>
      </c>
      <c r="T1911" s="5">
        <v>13.188699960708618</v>
      </c>
      <c r="U1911" s="5">
        <v>0</v>
      </c>
      <c r="V1911" s="5">
        <v>6</v>
      </c>
      <c r="W1911" s="5">
        <v>19.188699960708618</v>
      </c>
      <c r="X1911" s="6">
        <f>+Excel_519CONDOR[[#This Row],[Ptos.Total]]-Excel_519CONDOR[[#This Row],[Ptos.PO]]</f>
        <v>-0.40807603929138381</v>
      </c>
      <c r="Y1911" s="6">
        <v>19.596776000000002</v>
      </c>
      <c r="Z1911" s="6">
        <v>19.596775999999998</v>
      </c>
      <c r="AA1911" s="5">
        <f>+Excel_519CONDOR[[#This Row],[Ptos.Total]]-Excel_519CONDOR[[#This Row],[Ptos.Nilo]]</f>
        <v>-0.40807603929138025</v>
      </c>
      <c r="AB1911"/>
      <c r="AC1911"/>
      <c r="AD1911"/>
      <c r="AE1911"/>
      <c r="AF1911"/>
      <c r="AG1911"/>
      <c r="AH1911"/>
      <c r="AI1911"/>
    </row>
    <row r="1912" spans="1:35" x14ac:dyDescent="0.25">
      <c r="A1912" t="s">
        <v>391</v>
      </c>
      <c r="B1912" t="s">
        <v>436</v>
      </c>
      <c r="C1912" t="s">
        <v>392</v>
      </c>
      <c r="D1912" t="s">
        <v>2146</v>
      </c>
      <c r="E1912">
        <v>8578294</v>
      </c>
      <c r="F1912" t="s">
        <v>512</v>
      </c>
      <c r="G1912" t="s">
        <v>22</v>
      </c>
      <c r="H1912" t="s">
        <v>23</v>
      </c>
      <c r="I1912" s="1"/>
      <c r="J1912" s="1">
        <v>45254</v>
      </c>
      <c r="K1912" s="11">
        <f>+Excel_519CONDOR[[#This Row],[Fx.r]]</f>
        <v>45254</v>
      </c>
      <c r="L1912" s="1">
        <v>45254</v>
      </c>
      <c r="M1912" s="1"/>
      <c r="N1912" s="1">
        <v>45349</v>
      </c>
      <c r="O1912" s="1">
        <v>45357</v>
      </c>
      <c r="P1912" s="1" t="s">
        <v>24</v>
      </c>
      <c r="Q1912" t="s">
        <v>24</v>
      </c>
      <c r="R1912" t="s">
        <v>25</v>
      </c>
      <c r="S1912" t="s">
        <v>3642</v>
      </c>
      <c r="T1912" s="5">
        <v>37.995599001646042</v>
      </c>
      <c r="U1912" s="5">
        <v>0</v>
      </c>
      <c r="V1912" s="5">
        <v>6</v>
      </c>
      <c r="W1912" s="5">
        <v>43.995599001646042</v>
      </c>
      <c r="X1912" s="6">
        <f>+Excel_519CONDOR[[#This Row],[Ptos.Total]]-Excel_519CONDOR[[#This Row],[Ptos.PO]]</f>
        <v>-60.294026998353957</v>
      </c>
      <c r="Y1912" s="6">
        <v>104.289626</v>
      </c>
      <c r="Z1912" s="6">
        <v>104.28962599999998</v>
      </c>
      <c r="AA1912" s="5">
        <f>+Excel_519CONDOR[[#This Row],[Ptos.Total]]-Excel_519CONDOR[[#This Row],[Ptos.Nilo]]</f>
        <v>-60.294026998353942</v>
      </c>
      <c r="AB1912"/>
      <c r="AC1912"/>
      <c r="AD1912"/>
      <c r="AE1912"/>
      <c r="AF1912"/>
      <c r="AG1912"/>
      <c r="AH1912"/>
      <c r="AI1912"/>
    </row>
    <row r="1913" spans="1:35" x14ac:dyDescent="0.25">
      <c r="A1913" t="s">
        <v>391</v>
      </c>
      <c r="B1913" t="s">
        <v>79</v>
      </c>
      <c r="C1913" t="s">
        <v>972</v>
      </c>
      <c r="D1913" t="s">
        <v>2147</v>
      </c>
      <c r="E1913">
        <v>2127113</v>
      </c>
      <c r="F1913" t="s">
        <v>746</v>
      </c>
      <c r="G1913" t="s">
        <v>22</v>
      </c>
      <c r="H1913" t="s">
        <v>23</v>
      </c>
      <c r="I1913" s="1">
        <v>45317</v>
      </c>
      <c r="J1913" s="1">
        <v>45327</v>
      </c>
      <c r="K1913" s="11">
        <f>+Excel_519CONDOR[[#This Row],[Fx.r]]</f>
        <v>45327</v>
      </c>
      <c r="L1913" s="1">
        <v>45357</v>
      </c>
      <c r="M1913" s="1"/>
      <c r="N1913" s="1">
        <v>45357</v>
      </c>
      <c r="O1913" s="1">
        <v>45420</v>
      </c>
      <c r="P1913" s="1" t="s">
        <v>25</v>
      </c>
      <c r="Q1913" t="s">
        <v>24</v>
      </c>
      <c r="R1913" t="s">
        <v>24</v>
      </c>
      <c r="S1913" t="s">
        <v>25</v>
      </c>
      <c r="T1913" s="5">
        <v>0</v>
      </c>
      <c r="U1913" s="5">
        <v>0</v>
      </c>
      <c r="V1913" s="5">
        <v>6.4500001668930054</v>
      </c>
      <c r="W1913" s="5">
        <v>6.4500001668930054</v>
      </c>
      <c r="X1913" s="6">
        <f>+Excel_519CONDOR[[#This Row],[Ptos.Total]]-Excel_519CONDOR[[#This Row],[Ptos.PO]]</f>
        <v>6.0016689300557147E-4</v>
      </c>
      <c r="Y1913" s="6">
        <v>6.4493999999999998</v>
      </c>
      <c r="Z1913" s="6">
        <v>13.083270000000001</v>
      </c>
      <c r="AA1913" s="5">
        <f>+Excel_519CONDOR[[#This Row],[Ptos.Total]]-Excel_519CONDOR[[#This Row],[Ptos.Nilo]]</f>
        <v>-6.6332698331069953</v>
      </c>
      <c r="AB1913"/>
      <c r="AC1913"/>
      <c r="AD1913"/>
      <c r="AE1913"/>
      <c r="AF1913"/>
      <c r="AG1913"/>
      <c r="AH1913"/>
      <c r="AI1913"/>
    </row>
    <row r="1914" spans="1:35" x14ac:dyDescent="0.25">
      <c r="A1914" t="s">
        <v>391</v>
      </c>
      <c r="B1914" t="s">
        <v>436</v>
      </c>
      <c r="C1914" t="s">
        <v>392</v>
      </c>
      <c r="D1914" t="s">
        <v>2148</v>
      </c>
      <c r="E1914">
        <v>8577583</v>
      </c>
      <c r="F1914" t="s">
        <v>115</v>
      </c>
      <c r="G1914" t="s">
        <v>22</v>
      </c>
      <c r="H1914" t="s">
        <v>23</v>
      </c>
      <c r="I1914" s="1"/>
      <c r="J1914" s="1">
        <v>45254</v>
      </c>
      <c r="K1914" s="11">
        <f>+Excel_519CONDOR[[#This Row],[Fx.r]]</f>
        <v>45254</v>
      </c>
      <c r="L1914" s="1">
        <v>45254</v>
      </c>
      <c r="M1914" s="1"/>
      <c r="N1914" s="1">
        <v>45261</v>
      </c>
      <c r="O1914" s="1">
        <v>45282</v>
      </c>
      <c r="P1914" s="1" t="s">
        <v>24</v>
      </c>
      <c r="Q1914" t="s">
        <v>25</v>
      </c>
      <c r="R1914" t="s">
        <v>24</v>
      </c>
      <c r="S1914" t="s">
        <v>3641</v>
      </c>
      <c r="T1914" s="5">
        <v>12.792699962854385</v>
      </c>
      <c r="U1914" s="5">
        <v>0</v>
      </c>
      <c r="V1914" s="5">
        <v>6</v>
      </c>
      <c r="W1914" s="5">
        <v>18.792699962854385</v>
      </c>
      <c r="X1914" s="6">
        <f>+Excel_519CONDOR[[#This Row],[Ptos.Total]]-Excel_519CONDOR[[#This Row],[Ptos.PO]]</f>
        <v>-9.6042000371456133</v>
      </c>
      <c r="Y1914" s="6">
        <v>28.396899999999999</v>
      </c>
      <c r="Z1914" s="6">
        <v>28.396900000000002</v>
      </c>
      <c r="AA1914" s="5">
        <f>+Excel_519CONDOR[[#This Row],[Ptos.Total]]-Excel_519CONDOR[[#This Row],[Ptos.Nilo]]</f>
        <v>-9.6042000371456169</v>
      </c>
      <c r="AB1914"/>
      <c r="AC1914"/>
      <c r="AD1914"/>
      <c r="AE1914"/>
      <c r="AF1914"/>
      <c r="AG1914"/>
      <c r="AH1914"/>
      <c r="AI1914"/>
    </row>
    <row r="1915" spans="1:35" x14ac:dyDescent="0.25">
      <c r="A1915" t="s">
        <v>391</v>
      </c>
      <c r="B1915" t="s">
        <v>436</v>
      </c>
      <c r="C1915" t="s">
        <v>392</v>
      </c>
      <c r="D1915" t="s">
        <v>2149</v>
      </c>
      <c r="E1915">
        <v>8577577</v>
      </c>
      <c r="F1915" t="s">
        <v>1588</v>
      </c>
      <c r="G1915" t="s">
        <v>29</v>
      </c>
      <c r="H1915" t="s">
        <v>30</v>
      </c>
      <c r="I1915" s="1"/>
      <c r="J1915" s="1">
        <v>45254</v>
      </c>
      <c r="K1915" s="11">
        <f>+Excel_519CONDOR[[#This Row],[Fx.r]]</f>
        <v>45254</v>
      </c>
      <c r="L1915" s="1">
        <v>45259</v>
      </c>
      <c r="M1915" s="1"/>
      <c r="N1915" s="1">
        <v>45351</v>
      </c>
      <c r="O1915" s="1">
        <v>45372</v>
      </c>
      <c r="P1915" s="1" t="s">
        <v>24</v>
      </c>
      <c r="Q1915" t="s">
        <v>25</v>
      </c>
      <c r="R1915" t="s">
        <v>24</v>
      </c>
      <c r="S1915" t="s">
        <v>3646</v>
      </c>
      <c r="T1915" s="5">
        <v>14.117599964141846</v>
      </c>
      <c r="U1915" s="5">
        <v>0</v>
      </c>
      <c r="V1915" s="5">
        <v>6</v>
      </c>
      <c r="W1915" s="5">
        <v>20.117599964141846</v>
      </c>
      <c r="X1915" s="6">
        <f>+Excel_519CONDOR[[#This Row],[Ptos.Total]]-Excel_519CONDOR[[#This Row],[Ptos.PO]]</f>
        <v>-6.4570035858153574E-2</v>
      </c>
      <c r="Y1915" s="6">
        <v>20.182169999999999</v>
      </c>
      <c r="Z1915" s="6">
        <v>20.182169999999999</v>
      </c>
      <c r="AA1915" s="5">
        <f>+Excel_519CONDOR[[#This Row],[Ptos.Total]]-Excel_519CONDOR[[#This Row],[Ptos.Nilo]]</f>
        <v>-6.4570035858153574E-2</v>
      </c>
      <c r="AB1915"/>
      <c r="AC1915"/>
      <c r="AD1915"/>
      <c r="AE1915"/>
      <c r="AF1915"/>
      <c r="AG1915"/>
      <c r="AH1915"/>
      <c r="AI1915"/>
    </row>
    <row r="1916" spans="1:35" x14ac:dyDescent="0.25">
      <c r="A1916" t="s">
        <v>391</v>
      </c>
      <c r="B1916" t="s">
        <v>436</v>
      </c>
      <c r="C1916" t="s">
        <v>392</v>
      </c>
      <c r="D1916" t="s">
        <v>2150</v>
      </c>
      <c r="E1916">
        <v>8577869</v>
      </c>
      <c r="F1916" t="s">
        <v>858</v>
      </c>
      <c r="G1916" t="s">
        <v>70</v>
      </c>
      <c r="H1916" t="s">
        <v>71</v>
      </c>
      <c r="I1916" s="1"/>
      <c r="J1916" s="1">
        <v>45253</v>
      </c>
      <c r="K1916" s="11">
        <f>+Excel_519CONDOR[[#This Row],[Fx.r]]</f>
        <v>45253</v>
      </c>
      <c r="M1916" s="1"/>
      <c r="O1916" s="1"/>
      <c r="P1916" s="1" t="s">
        <v>24</v>
      </c>
      <c r="Q1916" t="s">
        <v>25</v>
      </c>
      <c r="R1916" t="s">
        <v>24</v>
      </c>
      <c r="S1916" t="s">
        <v>25</v>
      </c>
      <c r="T1916" s="5">
        <v>13.425799816846848</v>
      </c>
      <c r="U1916" s="5">
        <v>0</v>
      </c>
      <c r="V1916" s="5">
        <v>0</v>
      </c>
      <c r="W1916" s="5">
        <v>13.425799816846848</v>
      </c>
      <c r="X1916" s="6">
        <f>+Excel_519CONDOR[[#This Row],[Ptos.Total]]-Excel_519CONDOR[[#This Row],[Ptos.PO]]</f>
        <v>9.8257998168468479</v>
      </c>
      <c r="Y1916" s="6">
        <v>3.5999999999999996</v>
      </c>
      <c r="Z1916" s="6">
        <v>0</v>
      </c>
      <c r="AA1916" s="5">
        <f>+Excel_519CONDOR[[#This Row],[Ptos.Total]]-Excel_519CONDOR[[#This Row],[Ptos.Nilo]]</f>
        <v>13.425799816846848</v>
      </c>
      <c r="AB1916"/>
      <c r="AC1916"/>
      <c r="AD1916"/>
      <c r="AE1916"/>
      <c r="AF1916"/>
      <c r="AG1916"/>
      <c r="AH1916"/>
      <c r="AI1916"/>
    </row>
    <row r="1917" spans="1:35" x14ac:dyDescent="0.25">
      <c r="A1917" t="s">
        <v>391</v>
      </c>
      <c r="B1917" t="s">
        <v>436</v>
      </c>
      <c r="C1917" t="s">
        <v>392</v>
      </c>
      <c r="D1917" t="s">
        <v>2151</v>
      </c>
      <c r="E1917">
        <v>8579622</v>
      </c>
      <c r="F1917" t="s">
        <v>115</v>
      </c>
      <c r="G1917" t="s">
        <v>22</v>
      </c>
      <c r="H1917" t="s">
        <v>23</v>
      </c>
      <c r="I1917" s="1"/>
      <c r="J1917" s="1">
        <v>45259</v>
      </c>
      <c r="K1917" s="11">
        <f>+Excel_519CONDOR[[#This Row],[Fx.r]]</f>
        <v>45259</v>
      </c>
      <c r="L1917" s="1">
        <v>45289</v>
      </c>
      <c r="M1917" s="1"/>
      <c r="N1917" s="1">
        <v>45289</v>
      </c>
      <c r="O1917" s="1">
        <v>45301</v>
      </c>
      <c r="P1917" s="1" t="s">
        <v>24</v>
      </c>
      <c r="Q1917" t="s">
        <v>25</v>
      </c>
      <c r="R1917" t="s">
        <v>24</v>
      </c>
      <c r="S1917" t="s">
        <v>3641</v>
      </c>
      <c r="T1917" s="5">
        <v>15.180299788713455</v>
      </c>
      <c r="U1917" s="5">
        <v>0</v>
      </c>
      <c r="V1917" s="5">
        <v>6</v>
      </c>
      <c r="W1917" s="5">
        <v>21.180299788713455</v>
      </c>
      <c r="X1917" s="6">
        <f>+Excel_519CONDOR[[#This Row],[Ptos.Total]]-Excel_519CONDOR[[#This Row],[Ptos.PO]]</f>
        <v>-4.2272152112865484</v>
      </c>
      <c r="Y1917" s="6">
        <v>25.407515000000004</v>
      </c>
      <c r="Z1917" s="6">
        <v>25.407515</v>
      </c>
      <c r="AA1917" s="5">
        <f>+Excel_519CONDOR[[#This Row],[Ptos.Total]]-Excel_519CONDOR[[#This Row],[Ptos.Nilo]]</f>
        <v>-4.2272152112865449</v>
      </c>
      <c r="AB1917"/>
      <c r="AC1917"/>
      <c r="AD1917"/>
      <c r="AE1917"/>
      <c r="AF1917"/>
      <c r="AG1917"/>
      <c r="AH1917"/>
      <c r="AI1917"/>
    </row>
    <row r="1918" spans="1:35" x14ac:dyDescent="0.25">
      <c r="A1918" t="s">
        <v>391</v>
      </c>
      <c r="B1918" t="s">
        <v>436</v>
      </c>
      <c r="C1918" t="s">
        <v>392</v>
      </c>
      <c r="D1918" t="s">
        <v>2152</v>
      </c>
      <c r="E1918">
        <v>8580201</v>
      </c>
      <c r="F1918" t="s">
        <v>115</v>
      </c>
      <c r="G1918" t="s">
        <v>22</v>
      </c>
      <c r="H1918" t="s">
        <v>23</v>
      </c>
      <c r="I1918" s="1"/>
      <c r="J1918" s="1">
        <v>45261</v>
      </c>
      <c r="K1918" s="11">
        <f>+Excel_519CONDOR[[#This Row],[Fx.r]]</f>
        <v>45261</v>
      </c>
      <c r="L1918" s="1">
        <v>45289</v>
      </c>
      <c r="M1918" s="1"/>
      <c r="N1918" s="1">
        <v>45289</v>
      </c>
      <c r="O1918" s="1">
        <v>45303</v>
      </c>
      <c r="P1918" s="1" t="s">
        <v>24</v>
      </c>
      <c r="Q1918" t="s">
        <v>25</v>
      </c>
      <c r="R1918" t="s">
        <v>24</v>
      </c>
      <c r="S1918" t="s">
        <v>3642</v>
      </c>
      <c r="T1918" s="5">
        <v>10.951900035142899</v>
      </c>
      <c r="U1918" s="5">
        <v>0</v>
      </c>
      <c r="V1918" s="5">
        <v>6</v>
      </c>
      <c r="W1918" s="5">
        <v>16.951900035142899</v>
      </c>
      <c r="X1918" s="6">
        <f>+Excel_519CONDOR[[#This Row],[Ptos.Total]]-Excel_519CONDOR[[#This Row],[Ptos.PO]]</f>
        <v>-18.111750964857102</v>
      </c>
      <c r="Y1918" s="6">
        <v>35.063651</v>
      </c>
      <c r="Z1918" s="6">
        <v>35.063650999999993</v>
      </c>
      <c r="AA1918" s="5">
        <f>+Excel_519CONDOR[[#This Row],[Ptos.Total]]-Excel_519CONDOR[[#This Row],[Ptos.Nilo]]</f>
        <v>-18.111750964857094</v>
      </c>
      <c r="AB1918"/>
      <c r="AC1918"/>
      <c r="AD1918"/>
      <c r="AE1918"/>
      <c r="AF1918"/>
      <c r="AG1918"/>
      <c r="AH1918"/>
      <c r="AI1918"/>
    </row>
    <row r="1919" spans="1:35" x14ac:dyDescent="0.25">
      <c r="A1919" t="s">
        <v>391</v>
      </c>
      <c r="B1919" t="s">
        <v>436</v>
      </c>
      <c r="C1919" t="s">
        <v>392</v>
      </c>
      <c r="D1919" t="s">
        <v>2153</v>
      </c>
      <c r="E1919">
        <v>8580644</v>
      </c>
      <c r="F1919" t="s">
        <v>115</v>
      </c>
      <c r="G1919" t="s">
        <v>22</v>
      </c>
      <c r="H1919" t="s">
        <v>23</v>
      </c>
      <c r="I1919" s="1"/>
      <c r="J1919" s="1">
        <v>45265</v>
      </c>
      <c r="K1919" s="11">
        <f>+Excel_519CONDOR[[#This Row],[Fx.r]]</f>
        <v>45265</v>
      </c>
      <c r="L1919" s="1">
        <v>45303</v>
      </c>
      <c r="M1919" s="1"/>
      <c r="N1919" s="1">
        <v>45306</v>
      </c>
      <c r="O1919" s="1">
        <v>45328</v>
      </c>
      <c r="P1919" s="1" t="s">
        <v>24</v>
      </c>
      <c r="Q1919" t="s">
        <v>25</v>
      </c>
      <c r="R1919" t="s">
        <v>24</v>
      </c>
      <c r="S1919" t="s">
        <v>3632</v>
      </c>
      <c r="T1919" s="5">
        <v>7.6092000007629395</v>
      </c>
      <c r="U1919" s="5">
        <v>0</v>
      </c>
      <c r="V1919" s="5">
        <v>6</v>
      </c>
      <c r="W1919" s="5">
        <v>13.609200000762939</v>
      </c>
      <c r="X1919" s="6">
        <f>+Excel_519CONDOR[[#This Row],[Ptos.Total]]-Excel_519CONDOR[[#This Row],[Ptos.PO]]</f>
        <v>-2.0558919992370601</v>
      </c>
      <c r="Y1919" s="6">
        <v>15.665092</v>
      </c>
      <c r="Z1919" s="6">
        <v>15.665091999999998</v>
      </c>
      <c r="AA1919" s="5">
        <f>+Excel_519CONDOR[[#This Row],[Ptos.Total]]-Excel_519CONDOR[[#This Row],[Ptos.Nilo]]</f>
        <v>-2.0558919992370583</v>
      </c>
      <c r="AB1919"/>
      <c r="AC1919"/>
      <c r="AD1919"/>
      <c r="AE1919"/>
      <c r="AF1919"/>
      <c r="AG1919"/>
      <c r="AH1919"/>
      <c r="AI1919"/>
    </row>
    <row r="1920" spans="1:35" x14ac:dyDescent="0.25">
      <c r="A1920" t="s">
        <v>391</v>
      </c>
      <c r="B1920" t="s">
        <v>436</v>
      </c>
      <c r="C1920" t="s">
        <v>392</v>
      </c>
      <c r="D1920" t="s">
        <v>2154</v>
      </c>
      <c r="E1920">
        <v>8580860</v>
      </c>
      <c r="F1920" t="s">
        <v>115</v>
      </c>
      <c r="G1920" t="s">
        <v>22</v>
      </c>
      <c r="H1920" t="s">
        <v>23</v>
      </c>
      <c r="I1920" s="1"/>
      <c r="J1920" s="1">
        <v>45271</v>
      </c>
      <c r="K1920" s="11">
        <f>+Excel_519CONDOR[[#This Row],[Fx.r]]</f>
        <v>45271</v>
      </c>
      <c r="L1920" s="1">
        <v>45271</v>
      </c>
      <c r="M1920" s="1"/>
      <c r="N1920" s="1">
        <v>45281</v>
      </c>
      <c r="O1920" s="1">
        <v>45300</v>
      </c>
      <c r="P1920" s="1" t="s">
        <v>24</v>
      </c>
      <c r="Q1920" t="s">
        <v>25</v>
      </c>
      <c r="R1920" t="s">
        <v>24</v>
      </c>
      <c r="S1920" t="s">
        <v>3641</v>
      </c>
      <c r="T1920" s="5">
        <v>28.285999238491058</v>
      </c>
      <c r="U1920" s="5">
        <v>0</v>
      </c>
      <c r="V1920" s="5">
        <v>6</v>
      </c>
      <c r="W1920" s="5">
        <v>34.285999238491058</v>
      </c>
      <c r="X1920" s="6">
        <f>+Excel_519CONDOR[[#This Row],[Ptos.Total]]-Excel_519CONDOR[[#This Row],[Ptos.PO]]</f>
        <v>-17.568916761508945</v>
      </c>
      <c r="Y1920" s="6">
        <v>51.854916000000003</v>
      </c>
      <c r="Z1920" s="6">
        <v>51.854916000000003</v>
      </c>
      <c r="AA1920" s="5">
        <f>+Excel_519CONDOR[[#This Row],[Ptos.Total]]-Excel_519CONDOR[[#This Row],[Ptos.Nilo]]</f>
        <v>-17.568916761508945</v>
      </c>
      <c r="AB1920"/>
      <c r="AC1920"/>
      <c r="AD1920"/>
      <c r="AE1920"/>
      <c r="AF1920"/>
      <c r="AG1920"/>
      <c r="AH1920"/>
      <c r="AI1920"/>
    </row>
    <row r="1921" spans="1:35" x14ac:dyDescent="0.25">
      <c r="A1921" t="s">
        <v>391</v>
      </c>
      <c r="B1921" t="s">
        <v>436</v>
      </c>
      <c r="C1921" t="s">
        <v>392</v>
      </c>
      <c r="D1921" t="s">
        <v>2155</v>
      </c>
      <c r="E1921">
        <v>8581364</v>
      </c>
      <c r="F1921" t="s">
        <v>115</v>
      </c>
      <c r="G1921" t="s">
        <v>22</v>
      </c>
      <c r="H1921" t="s">
        <v>23</v>
      </c>
      <c r="I1921" s="1"/>
      <c r="J1921" s="1">
        <v>45267</v>
      </c>
      <c r="K1921" s="11">
        <f>+Excel_519CONDOR[[#This Row],[Fx.r]]</f>
        <v>45267</v>
      </c>
      <c r="L1921" s="1">
        <v>45272</v>
      </c>
      <c r="M1921" s="1"/>
      <c r="N1921" s="1">
        <v>45282</v>
      </c>
      <c r="O1921" s="1">
        <v>45300</v>
      </c>
      <c r="P1921" s="1" t="s">
        <v>25</v>
      </c>
      <c r="Q1921" t="s">
        <v>25</v>
      </c>
      <c r="R1921" t="s">
        <v>24</v>
      </c>
      <c r="S1921" t="s">
        <v>3641</v>
      </c>
      <c r="T1921" s="5">
        <v>11.815599977970123</v>
      </c>
      <c r="U1921" s="5">
        <v>0</v>
      </c>
      <c r="V1921" s="5">
        <v>6</v>
      </c>
      <c r="W1921" s="5">
        <v>17.815599977970123</v>
      </c>
      <c r="X1921" s="6">
        <f>+Excel_519CONDOR[[#This Row],[Ptos.Total]]-Excel_519CONDOR[[#This Row],[Ptos.PO]]</f>
        <v>-4.3633410220298749</v>
      </c>
      <c r="Y1921" s="6">
        <v>22.178940999999998</v>
      </c>
      <c r="Z1921" s="6">
        <v>22.178940999999998</v>
      </c>
      <c r="AA1921" s="5">
        <f>+Excel_519CONDOR[[#This Row],[Ptos.Total]]-Excel_519CONDOR[[#This Row],[Ptos.Nilo]]</f>
        <v>-4.3633410220298749</v>
      </c>
      <c r="AB1921"/>
      <c r="AC1921"/>
      <c r="AD1921"/>
      <c r="AE1921"/>
      <c r="AF1921"/>
      <c r="AG1921"/>
      <c r="AH1921"/>
      <c r="AI1921"/>
    </row>
    <row r="1922" spans="1:35" x14ac:dyDescent="0.25">
      <c r="A1922" t="s">
        <v>391</v>
      </c>
      <c r="B1922" t="s">
        <v>79</v>
      </c>
      <c r="C1922" t="s">
        <v>392</v>
      </c>
      <c r="D1922" t="s">
        <v>2156</v>
      </c>
      <c r="E1922">
        <v>2119606</v>
      </c>
      <c r="F1922" t="s">
        <v>2157</v>
      </c>
      <c r="G1922" t="s">
        <v>70</v>
      </c>
      <c r="H1922" t="s">
        <v>71</v>
      </c>
      <c r="I1922" s="1"/>
      <c r="J1922" s="1"/>
      <c r="K1922" s="11">
        <f>+Excel_519CONDOR[[#This Row],[Fx.r]]</f>
        <v>0</v>
      </c>
      <c r="M1922" s="1"/>
      <c r="O1922" s="1"/>
      <c r="P1922" s="1" t="s">
        <v>25</v>
      </c>
      <c r="Q1922" t="s">
        <v>24</v>
      </c>
      <c r="R1922" t="s">
        <v>24</v>
      </c>
      <c r="S1922" t="s">
        <v>25</v>
      </c>
      <c r="T1922" s="5">
        <v>0</v>
      </c>
      <c r="U1922" s="5">
        <v>0</v>
      </c>
      <c r="V1922" s="5">
        <v>0</v>
      </c>
      <c r="W1922" s="5">
        <v>0</v>
      </c>
      <c r="X1922" s="6">
        <f>+Excel_519CONDOR[[#This Row],[Ptos.Total]]-Excel_519CONDOR[[#This Row],[Ptos.PO]]</f>
        <v>0</v>
      </c>
      <c r="Y1922" s="6">
        <v>0</v>
      </c>
      <c r="Z1922" s="6">
        <v>0</v>
      </c>
      <c r="AA1922" s="5">
        <f>+Excel_519CONDOR[[#This Row],[Ptos.Total]]-Excel_519CONDOR[[#This Row],[Ptos.Nilo]]</f>
        <v>0</v>
      </c>
      <c r="AB1922"/>
      <c r="AC1922"/>
      <c r="AD1922"/>
      <c r="AE1922"/>
      <c r="AF1922"/>
      <c r="AG1922"/>
      <c r="AH1922"/>
      <c r="AI1922"/>
    </row>
    <row r="1923" spans="1:35" x14ac:dyDescent="0.25">
      <c r="A1923" t="s">
        <v>391</v>
      </c>
      <c r="B1923" t="s">
        <v>436</v>
      </c>
      <c r="C1923" t="s">
        <v>392</v>
      </c>
      <c r="D1923" t="s">
        <v>2158</v>
      </c>
      <c r="E1923">
        <v>8583104</v>
      </c>
      <c r="F1923" t="s">
        <v>115</v>
      </c>
      <c r="G1923" t="s">
        <v>22</v>
      </c>
      <c r="H1923" t="s">
        <v>23</v>
      </c>
      <c r="I1923" s="1"/>
      <c r="J1923" s="1">
        <v>45272</v>
      </c>
      <c r="K1923" s="11">
        <f>+Excel_519CONDOR[[#This Row],[Fx.r]]</f>
        <v>45272</v>
      </c>
      <c r="L1923" s="1">
        <v>45279</v>
      </c>
      <c r="M1923" s="1"/>
      <c r="N1923" s="1">
        <v>45288</v>
      </c>
      <c r="O1923" s="1">
        <v>45300</v>
      </c>
      <c r="P1923" s="1" t="s">
        <v>24</v>
      </c>
      <c r="Q1923" t="s">
        <v>25</v>
      </c>
      <c r="R1923" t="s">
        <v>24</v>
      </c>
      <c r="S1923" t="s">
        <v>3646</v>
      </c>
      <c r="T1923" s="5">
        <v>11.40870001912117</v>
      </c>
      <c r="U1923" s="5">
        <v>0</v>
      </c>
      <c r="V1923" s="5">
        <v>6</v>
      </c>
      <c r="W1923" s="5">
        <v>17.40870001912117</v>
      </c>
      <c r="X1923" s="6">
        <f>+Excel_519CONDOR[[#This Row],[Ptos.Total]]-Excel_519CONDOR[[#This Row],[Ptos.PO]]</f>
        <v>-17.082399980878826</v>
      </c>
      <c r="Y1923" s="6">
        <v>34.491099999999996</v>
      </c>
      <c r="Z1923" s="6">
        <v>34.491099999999996</v>
      </c>
      <c r="AA1923" s="5">
        <f>+Excel_519CONDOR[[#This Row],[Ptos.Total]]-Excel_519CONDOR[[#This Row],[Ptos.Nilo]]</f>
        <v>-17.082399980878826</v>
      </c>
      <c r="AB1923"/>
      <c r="AC1923"/>
      <c r="AD1923"/>
      <c r="AE1923"/>
      <c r="AF1923"/>
      <c r="AG1923"/>
      <c r="AH1923"/>
      <c r="AI1923"/>
    </row>
    <row r="1924" spans="1:35" x14ac:dyDescent="0.25">
      <c r="A1924" t="s">
        <v>391</v>
      </c>
      <c r="B1924" t="s">
        <v>436</v>
      </c>
      <c r="C1924" t="s">
        <v>392</v>
      </c>
      <c r="D1924" t="s">
        <v>2159</v>
      </c>
      <c r="E1924">
        <v>8583590</v>
      </c>
      <c r="F1924" t="s">
        <v>115</v>
      </c>
      <c r="G1924" t="s">
        <v>22</v>
      </c>
      <c r="H1924" t="s">
        <v>23</v>
      </c>
      <c r="I1924" s="1"/>
      <c r="J1924" s="1">
        <v>45274</v>
      </c>
      <c r="K1924" s="11">
        <f>+Excel_519CONDOR[[#This Row],[Fx.r]]</f>
        <v>45274</v>
      </c>
      <c r="L1924" s="1">
        <v>45275</v>
      </c>
      <c r="M1924" s="1"/>
      <c r="N1924" s="1">
        <v>45288</v>
      </c>
      <c r="O1924" s="1">
        <v>45300</v>
      </c>
      <c r="P1924" s="1" t="s">
        <v>24</v>
      </c>
      <c r="Q1924" t="s">
        <v>25</v>
      </c>
      <c r="R1924" t="s">
        <v>24</v>
      </c>
      <c r="S1924" t="s">
        <v>3646</v>
      </c>
      <c r="T1924" s="5">
        <v>17.461700022220612</v>
      </c>
      <c r="U1924" s="5">
        <v>0</v>
      </c>
      <c r="V1924" s="5">
        <v>6</v>
      </c>
      <c r="W1924" s="5">
        <v>23.461700022220612</v>
      </c>
      <c r="X1924" s="6">
        <f>+Excel_519CONDOR[[#This Row],[Ptos.Total]]-Excel_519CONDOR[[#This Row],[Ptos.PO]]</f>
        <v>2.8650670222206109</v>
      </c>
      <c r="Y1924" s="6">
        <v>20.596633000000001</v>
      </c>
      <c r="Z1924" s="6">
        <v>20.596633000000001</v>
      </c>
      <c r="AA1924" s="5">
        <f>+Excel_519CONDOR[[#This Row],[Ptos.Total]]-Excel_519CONDOR[[#This Row],[Ptos.Nilo]]</f>
        <v>2.8650670222206109</v>
      </c>
      <c r="AB1924"/>
      <c r="AC1924"/>
      <c r="AD1924"/>
      <c r="AE1924"/>
      <c r="AF1924"/>
      <c r="AG1924"/>
      <c r="AH1924"/>
      <c r="AI1924"/>
    </row>
    <row r="1925" spans="1:35" x14ac:dyDescent="0.25">
      <c r="A1925" t="s">
        <v>391</v>
      </c>
      <c r="B1925" t="s">
        <v>436</v>
      </c>
      <c r="C1925" t="s">
        <v>392</v>
      </c>
      <c r="D1925" t="s">
        <v>2160</v>
      </c>
      <c r="E1925">
        <v>8582789</v>
      </c>
      <c r="F1925" t="s">
        <v>115</v>
      </c>
      <c r="G1925" t="s">
        <v>22</v>
      </c>
      <c r="H1925" t="s">
        <v>23</v>
      </c>
      <c r="I1925" s="1"/>
      <c r="J1925" s="1">
        <v>45275</v>
      </c>
      <c r="K1925" s="11">
        <f>+Excel_519CONDOR[[#This Row],[Fx.r]]</f>
        <v>45275</v>
      </c>
      <c r="L1925" s="1">
        <v>45314</v>
      </c>
      <c r="M1925" s="1"/>
      <c r="N1925" s="1">
        <v>45314</v>
      </c>
      <c r="O1925" s="1">
        <v>45323</v>
      </c>
      <c r="P1925" s="1" t="s">
        <v>25</v>
      </c>
      <c r="Q1925" t="s">
        <v>25</v>
      </c>
      <c r="R1925" t="s">
        <v>24</v>
      </c>
      <c r="S1925" t="s">
        <v>3641</v>
      </c>
      <c r="T1925" s="5">
        <v>0</v>
      </c>
      <c r="U1925" s="5">
        <v>0</v>
      </c>
      <c r="V1925" s="5">
        <v>0</v>
      </c>
      <c r="W1925" s="5">
        <v>0</v>
      </c>
      <c r="X1925" s="6">
        <f>+Excel_519CONDOR[[#This Row],[Ptos.Total]]-Excel_519CONDOR[[#This Row],[Ptos.PO]]</f>
        <v>-94.717834000000011</v>
      </c>
      <c r="Y1925" s="6">
        <v>94.717834000000011</v>
      </c>
      <c r="Z1925" s="6">
        <v>94.717834000000011</v>
      </c>
      <c r="AA1925" s="5">
        <f>+Excel_519CONDOR[[#This Row],[Ptos.Total]]-Excel_519CONDOR[[#This Row],[Ptos.Nilo]]</f>
        <v>-94.717834000000011</v>
      </c>
      <c r="AB1925"/>
      <c r="AC1925"/>
      <c r="AD1925"/>
      <c r="AE1925"/>
      <c r="AF1925"/>
      <c r="AG1925"/>
      <c r="AH1925"/>
      <c r="AI1925"/>
    </row>
    <row r="1926" spans="1:35" x14ac:dyDescent="0.25">
      <c r="A1926" t="s">
        <v>391</v>
      </c>
      <c r="B1926" t="s">
        <v>436</v>
      </c>
      <c r="C1926" t="s">
        <v>392</v>
      </c>
      <c r="D1926" t="s">
        <v>2161</v>
      </c>
      <c r="E1926">
        <v>8584423</v>
      </c>
      <c r="F1926" t="s">
        <v>1287</v>
      </c>
      <c r="G1926" t="s">
        <v>70</v>
      </c>
      <c r="H1926" t="s">
        <v>71</v>
      </c>
      <c r="I1926" s="1">
        <v>45681</v>
      </c>
      <c r="J1926" s="1">
        <v>45278</v>
      </c>
      <c r="K1926" s="11">
        <f>+Excel_519CONDOR[[#This Row],[Fx.r]]</f>
        <v>45278</v>
      </c>
      <c r="M1926" s="1"/>
      <c r="N1926" s="1">
        <v>45685</v>
      </c>
      <c r="O1926" s="1">
        <v>45945</v>
      </c>
      <c r="P1926" s="1" t="s">
        <v>24</v>
      </c>
      <c r="Q1926" t="s">
        <v>25</v>
      </c>
      <c r="R1926" t="s">
        <v>24</v>
      </c>
      <c r="S1926" t="s">
        <v>25</v>
      </c>
      <c r="T1926" s="5">
        <v>0</v>
      </c>
      <c r="U1926" s="5">
        <v>0</v>
      </c>
      <c r="V1926" s="5">
        <v>0</v>
      </c>
      <c r="W1926" s="5">
        <v>0</v>
      </c>
      <c r="X1926" s="6">
        <f>+Excel_519CONDOR[[#This Row],[Ptos.Total]]-Excel_519CONDOR[[#This Row],[Ptos.PO]]</f>
        <v>-6</v>
      </c>
      <c r="Y1926" s="6">
        <v>6</v>
      </c>
      <c r="Z1926" s="6">
        <v>3.5999999999999996</v>
      </c>
      <c r="AA1926" s="5">
        <f>+Excel_519CONDOR[[#This Row],[Ptos.Total]]-Excel_519CONDOR[[#This Row],[Ptos.Nilo]]</f>
        <v>-3.5999999999999996</v>
      </c>
      <c r="AB1926"/>
      <c r="AC1926"/>
      <c r="AD1926"/>
      <c r="AE1926"/>
      <c r="AF1926"/>
      <c r="AG1926"/>
      <c r="AH1926"/>
      <c r="AI1926"/>
    </row>
    <row r="1927" spans="1:35" x14ac:dyDescent="0.25">
      <c r="A1927" t="s">
        <v>391</v>
      </c>
      <c r="B1927" t="s">
        <v>436</v>
      </c>
      <c r="C1927" t="s">
        <v>392</v>
      </c>
      <c r="D1927" t="s">
        <v>2162</v>
      </c>
      <c r="E1927">
        <v>8584731</v>
      </c>
      <c r="F1927" t="s">
        <v>115</v>
      </c>
      <c r="G1927" t="s">
        <v>22</v>
      </c>
      <c r="H1927" t="s">
        <v>23</v>
      </c>
      <c r="I1927" s="1"/>
      <c r="J1927" s="1">
        <v>45280</v>
      </c>
      <c r="K1927" s="11">
        <f>+Excel_519CONDOR[[#This Row],[Fx.r]]</f>
        <v>45280</v>
      </c>
      <c r="L1927" s="1">
        <v>45433</v>
      </c>
      <c r="M1927" s="1"/>
      <c r="N1927" s="1">
        <v>45504</v>
      </c>
      <c r="O1927" s="1">
        <v>45530</v>
      </c>
      <c r="P1927" s="1" t="s">
        <v>24</v>
      </c>
      <c r="Q1927" t="s">
        <v>25</v>
      </c>
      <c r="R1927" t="s">
        <v>24</v>
      </c>
      <c r="S1927" t="s">
        <v>3639</v>
      </c>
      <c r="T1927" s="5">
        <v>38.882800400257111</v>
      </c>
      <c r="U1927" s="5">
        <v>0</v>
      </c>
      <c r="V1927" s="5">
        <v>6</v>
      </c>
      <c r="W1927" s="5">
        <v>44.882800400257111</v>
      </c>
      <c r="X1927" s="6">
        <f>+Excel_519CONDOR[[#This Row],[Ptos.Total]]-Excel_519CONDOR[[#This Row],[Ptos.PO]]</f>
        <v>-22.175372599742886</v>
      </c>
      <c r="Y1927" s="6">
        <v>67.058172999999996</v>
      </c>
      <c r="Z1927" s="6">
        <v>67.058172999999996</v>
      </c>
      <c r="AA1927" s="5">
        <f>+Excel_519CONDOR[[#This Row],[Ptos.Total]]-Excel_519CONDOR[[#This Row],[Ptos.Nilo]]</f>
        <v>-22.175372599742886</v>
      </c>
      <c r="AB1927"/>
      <c r="AC1927"/>
      <c r="AD1927"/>
      <c r="AE1927"/>
      <c r="AF1927"/>
      <c r="AG1927"/>
      <c r="AH1927"/>
      <c r="AI1927"/>
    </row>
    <row r="1928" spans="1:35" x14ac:dyDescent="0.25">
      <c r="A1928" t="s">
        <v>391</v>
      </c>
      <c r="B1928" t="s">
        <v>436</v>
      </c>
      <c r="C1928" t="s">
        <v>392</v>
      </c>
      <c r="D1928" t="s">
        <v>2163</v>
      </c>
      <c r="E1928">
        <v>8584822</v>
      </c>
      <c r="F1928" t="s">
        <v>115</v>
      </c>
      <c r="G1928" t="s">
        <v>22</v>
      </c>
      <c r="H1928" t="s">
        <v>23</v>
      </c>
      <c r="I1928" s="1"/>
      <c r="J1928" s="1">
        <v>45280</v>
      </c>
      <c r="K1928" s="11">
        <f>+Excel_519CONDOR[[#This Row],[Fx.r]]</f>
        <v>45280</v>
      </c>
      <c r="L1928" s="1">
        <v>45322</v>
      </c>
      <c r="M1928" s="1"/>
      <c r="N1928" s="1">
        <v>45322</v>
      </c>
      <c r="O1928" s="1">
        <v>45331</v>
      </c>
      <c r="P1928" s="1" t="s">
        <v>24</v>
      </c>
      <c r="Q1928" t="s">
        <v>24</v>
      </c>
      <c r="R1928" t="s">
        <v>25</v>
      </c>
      <c r="S1928" t="s">
        <v>3642</v>
      </c>
      <c r="T1928" s="5">
        <v>75.549501210451126</v>
      </c>
      <c r="U1928" s="5">
        <v>0</v>
      </c>
      <c r="V1928" s="5">
        <v>6</v>
      </c>
      <c r="W1928" s="5">
        <v>81.549501210451126</v>
      </c>
      <c r="X1928" s="6">
        <f>+Excel_519CONDOR[[#This Row],[Ptos.Total]]-Excel_519CONDOR[[#This Row],[Ptos.PO]]</f>
        <v>-66.760101789548884</v>
      </c>
      <c r="Y1928" s="6">
        <v>148.30960300000001</v>
      </c>
      <c r="Z1928" s="6">
        <v>148.30960299999998</v>
      </c>
      <c r="AA1928" s="5">
        <f>+Excel_519CONDOR[[#This Row],[Ptos.Total]]-Excel_519CONDOR[[#This Row],[Ptos.Nilo]]</f>
        <v>-66.760101789548855</v>
      </c>
      <c r="AB1928"/>
      <c r="AC1928"/>
      <c r="AD1928"/>
      <c r="AE1928"/>
      <c r="AF1928"/>
      <c r="AG1928"/>
      <c r="AH1928"/>
      <c r="AI1928"/>
    </row>
    <row r="1929" spans="1:35" x14ac:dyDescent="0.25">
      <c r="A1929" t="s">
        <v>391</v>
      </c>
      <c r="B1929" t="s">
        <v>436</v>
      </c>
      <c r="C1929" t="s">
        <v>392</v>
      </c>
      <c r="D1929" t="s">
        <v>2164</v>
      </c>
      <c r="E1929">
        <v>8585062</v>
      </c>
      <c r="F1929" t="s">
        <v>1697</v>
      </c>
      <c r="G1929" t="s">
        <v>29</v>
      </c>
      <c r="H1929" t="s">
        <v>30</v>
      </c>
      <c r="I1929" s="1"/>
      <c r="J1929" s="1">
        <v>45559</v>
      </c>
      <c r="K1929" s="11">
        <f>+Excel_519CONDOR[[#This Row],[Fx.r]]</f>
        <v>45559</v>
      </c>
      <c r="L1929" s="1">
        <v>45559</v>
      </c>
      <c r="M1929" s="1"/>
      <c r="N1929" s="1">
        <v>45583</v>
      </c>
      <c r="O1929" s="1">
        <v>45603</v>
      </c>
      <c r="P1929" s="1" t="s">
        <v>24</v>
      </c>
      <c r="Q1929" t="s">
        <v>25</v>
      </c>
      <c r="R1929" t="s">
        <v>24</v>
      </c>
      <c r="S1929" t="s">
        <v>3635</v>
      </c>
      <c r="T1929" s="5">
        <v>7.6363000869750977</v>
      </c>
      <c r="U1929" s="5">
        <v>0</v>
      </c>
      <c r="V1929" s="5">
        <v>6</v>
      </c>
      <c r="W1929" s="5">
        <v>13.636300086975098</v>
      </c>
      <c r="X1929" s="6">
        <f>+Excel_519CONDOR[[#This Row],[Ptos.Total]]-Excel_519CONDOR[[#This Row],[Ptos.PO]]</f>
        <v>-10.526025913024906</v>
      </c>
      <c r="Y1929" s="6">
        <v>24.162326000000004</v>
      </c>
      <c r="Z1929" s="6">
        <v>24.162325999999997</v>
      </c>
      <c r="AA1929" s="5">
        <f>+Excel_519CONDOR[[#This Row],[Ptos.Total]]-Excel_519CONDOR[[#This Row],[Ptos.Nilo]]</f>
        <v>-10.526025913024899</v>
      </c>
      <c r="AB1929"/>
      <c r="AC1929"/>
      <c r="AD1929"/>
      <c r="AE1929"/>
      <c r="AF1929"/>
      <c r="AG1929"/>
      <c r="AH1929"/>
      <c r="AI1929"/>
    </row>
    <row r="1930" spans="1:35" x14ac:dyDescent="0.25">
      <c r="A1930" t="s">
        <v>391</v>
      </c>
      <c r="B1930" t="s">
        <v>436</v>
      </c>
      <c r="C1930" t="s">
        <v>392</v>
      </c>
      <c r="D1930" t="s">
        <v>2165</v>
      </c>
      <c r="E1930">
        <v>8585729</v>
      </c>
      <c r="F1930" t="s">
        <v>1287</v>
      </c>
      <c r="G1930" t="s">
        <v>70</v>
      </c>
      <c r="H1930" t="s">
        <v>71</v>
      </c>
      <c r="I1930" s="1">
        <v>45639</v>
      </c>
      <c r="J1930" s="1">
        <v>45287</v>
      </c>
      <c r="K1930" s="11">
        <f>+Excel_519CONDOR[[#This Row],[Fx.r]]</f>
        <v>45287</v>
      </c>
      <c r="M1930" s="1"/>
      <c r="N1930" s="1">
        <v>45706</v>
      </c>
      <c r="O1930" s="1">
        <v>45945</v>
      </c>
      <c r="P1930" s="1" t="s">
        <v>24</v>
      </c>
      <c r="Q1930" t="s">
        <v>25</v>
      </c>
      <c r="R1930" t="s">
        <v>24</v>
      </c>
      <c r="S1930" t="s">
        <v>25</v>
      </c>
      <c r="T1930" s="5">
        <v>0</v>
      </c>
      <c r="U1930" s="5">
        <v>0</v>
      </c>
      <c r="V1930" s="5">
        <v>0</v>
      </c>
      <c r="W1930" s="5">
        <v>0</v>
      </c>
      <c r="X1930" s="6">
        <f>+Excel_519CONDOR[[#This Row],[Ptos.Total]]-Excel_519CONDOR[[#This Row],[Ptos.PO]]</f>
        <v>-6</v>
      </c>
      <c r="Y1930" s="6">
        <v>6</v>
      </c>
      <c r="Z1930" s="6">
        <v>3.5999999999999996</v>
      </c>
      <c r="AA1930" s="5">
        <f>+Excel_519CONDOR[[#This Row],[Ptos.Total]]-Excel_519CONDOR[[#This Row],[Ptos.Nilo]]</f>
        <v>-3.5999999999999996</v>
      </c>
      <c r="AB1930"/>
      <c r="AC1930"/>
      <c r="AD1930"/>
      <c r="AE1930"/>
      <c r="AF1930"/>
      <c r="AG1930"/>
      <c r="AH1930"/>
      <c r="AI1930"/>
    </row>
    <row r="1931" spans="1:35" x14ac:dyDescent="0.25">
      <c r="A1931" t="s">
        <v>391</v>
      </c>
      <c r="B1931" t="s">
        <v>436</v>
      </c>
      <c r="C1931" t="s">
        <v>392</v>
      </c>
      <c r="D1931" t="s">
        <v>2166</v>
      </c>
      <c r="E1931">
        <v>8585820</v>
      </c>
      <c r="F1931" t="s">
        <v>115</v>
      </c>
      <c r="G1931" t="s">
        <v>22</v>
      </c>
      <c r="H1931" t="s">
        <v>23</v>
      </c>
      <c r="I1931" s="1"/>
      <c r="J1931" s="1">
        <v>45282</v>
      </c>
      <c r="K1931" s="11">
        <f>+Excel_519CONDOR[[#This Row],[Fx.r]]</f>
        <v>45282</v>
      </c>
      <c r="L1931" s="1">
        <v>45288</v>
      </c>
      <c r="M1931" s="1"/>
      <c r="N1931" s="1">
        <v>45301</v>
      </c>
      <c r="O1931" s="1">
        <v>45308</v>
      </c>
      <c r="P1931" s="1" t="s">
        <v>24</v>
      </c>
      <c r="Q1931" t="s">
        <v>25</v>
      </c>
      <c r="R1931" t="s">
        <v>24</v>
      </c>
      <c r="S1931" t="s">
        <v>3646</v>
      </c>
      <c r="T1931" s="5">
        <v>12.651800125837326</v>
      </c>
      <c r="U1931" s="5">
        <v>0</v>
      </c>
      <c r="V1931" s="5">
        <v>6</v>
      </c>
      <c r="W1931" s="5">
        <v>18.651800125837326</v>
      </c>
      <c r="X1931" s="6">
        <f>+Excel_519CONDOR[[#This Row],[Ptos.Total]]-Excel_519CONDOR[[#This Row],[Ptos.PO]]</f>
        <v>-17.069345874162671</v>
      </c>
      <c r="Y1931" s="6">
        <v>35.721145999999997</v>
      </c>
      <c r="Z1931" s="6">
        <v>35.721146000000005</v>
      </c>
      <c r="AA1931" s="5">
        <f>+Excel_519CONDOR[[#This Row],[Ptos.Total]]-Excel_519CONDOR[[#This Row],[Ptos.Nilo]]</f>
        <v>-17.069345874162678</v>
      </c>
      <c r="AB1931"/>
      <c r="AC1931"/>
      <c r="AD1931"/>
      <c r="AE1931"/>
      <c r="AF1931"/>
      <c r="AG1931"/>
      <c r="AH1931"/>
      <c r="AI1931"/>
    </row>
    <row r="1932" spans="1:35" x14ac:dyDescent="0.25">
      <c r="A1932" t="s">
        <v>391</v>
      </c>
      <c r="B1932" t="s">
        <v>436</v>
      </c>
      <c r="C1932" t="s">
        <v>392</v>
      </c>
      <c r="D1932" t="s">
        <v>2167</v>
      </c>
      <c r="E1932">
        <v>8585859</v>
      </c>
      <c r="F1932" t="s">
        <v>115</v>
      </c>
      <c r="G1932" t="s">
        <v>22</v>
      </c>
      <c r="H1932" t="s">
        <v>23</v>
      </c>
      <c r="I1932" s="1"/>
      <c r="J1932" s="1">
        <v>45282</v>
      </c>
      <c r="K1932" s="11">
        <f>+Excel_519CONDOR[[#This Row],[Fx.r]]</f>
        <v>45282</v>
      </c>
      <c r="L1932" s="1">
        <v>45314</v>
      </c>
      <c r="M1932" s="1"/>
      <c r="N1932" s="1">
        <v>45314</v>
      </c>
      <c r="O1932" s="1">
        <v>45324</v>
      </c>
      <c r="P1932" s="1" t="s">
        <v>24</v>
      </c>
      <c r="Q1932" t="s">
        <v>25</v>
      </c>
      <c r="R1932" t="s">
        <v>24</v>
      </c>
      <c r="S1932" t="s">
        <v>3642</v>
      </c>
      <c r="T1932" s="5">
        <v>12.327199995517731</v>
      </c>
      <c r="U1932" s="5">
        <v>0</v>
      </c>
      <c r="V1932" s="5">
        <v>6</v>
      </c>
      <c r="W1932" s="5">
        <v>18.327199995517731</v>
      </c>
      <c r="X1932" s="6">
        <f>+Excel_519CONDOR[[#This Row],[Ptos.Total]]-Excel_519CONDOR[[#This Row],[Ptos.PO]]</f>
        <v>-19.837809004482267</v>
      </c>
      <c r="Y1932" s="6">
        <v>38.165008999999998</v>
      </c>
      <c r="Z1932" s="6">
        <v>38.165009000000005</v>
      </c>
      <c r="AA1932" s="5">
        <f>+Excel_519CONDOR[[#This Row],[Ptos.Total]]-Excel_519CONDOR[[#This Row],[Ptos.Nilo]]</f>
        <v>-19.837809004482274</v>
      </c>
      <c r="AB1932"/>
      <c r="AC1932"/>
      <c r="AD1932"/>
      <c r="AE1932"/>
      <c r="AF1932"/>
      <c r="AG1932"/>
      <c r="AH1932"/>
      <c r="AI1932"/>
    </row>
    <row r="1933" spans="1:35" x14ac:dyDescent="0.25">
      <c r="A1933" t="s">
        <v>391</v>
      </c>
      <c r="B1933" t="s">
        <v>436</v>
      </c>
      <c r="C1933" t="s">
        <v>392</v>
      </c>
      <c r="D1933" t="s">
        <v>2168</v>
      </c>
      <c r="E1933">
        <v>8585861</v>
      </c>
      <c r="F1933" t="s">
        <v>2169</v>
      </c>
      <c r="G1933" t="s">
        <v>36</v>
      </c>
      <c r="H1933" t="s">
        <v>37</v>
      </c>
      <c r="I1933" s="1"/>
      <c r="J1933" s="1">
        <v>45287</v>
      </c>
      <c r="K1933" s="11">
        <f>+Excel_519CONDOR[[#This Row],[Fx.r]]</f>
        <v>45287</v>
      </c>
      <c r="M1933" s="1">
        <v>45588</v>
      </c>
      <c r="O1933" s="1"/>
      <c r="P1933" s="1" t="s">
        <v>24</v>
      </c>
      <c r="Q1933" t="s">
        <v>25</v>
      </c>
      <c r="R1933" t="s">
        <v>24</v>
      </c>
      <c r="S1933" t="s">
        <v>25</v>
      </c>
      <c r="T1933" s="5">
        <v>0</v>
      </c>
      <c r="U1933" s="5">
        <v>0</v>
      </c>
      <c r="V1933" s="5">
        <v>0</v>
      </c>
      <c r="W1933" s="5">
        <v>0</v>
      </c>
      <c r="X1933" s="6">
        <f>+Excel_519CONDOR[[#This Row],[Ptos.Total]]-Excel_519CONDOR[[#This Row],[Ptos.PO]]</f>
        <v>-6</v>
      </c>
      <c r="Y1933" s="6">
        <v>6</v>
      </c>
      <c r="Z1933" s="6">
        <v>3.5999999999999996</v>
      </c>
      <c r="AA1933" s="5">
        <f>+Excel_519CONDOR[[#This Row],[Ptos.Total]]-Excel_519CONDOR[[#This Row],[Ptos.Nilo]]</f>
        <v>-3.5999999999999996</v>
      </c>
      <c r="AB1933"/>
      <c r="AC1933"/>
      <c r="AD1933"/>
      <c r="AE1933"/>
      <c r="AF1933"/>
      <c r="AG1933"/>
      <c r="AH1933"/>
      <c r="AI1933"/>
    </row>
    <row r="1934" spans="1:35" x14ac:dyDescent="0.25">
      <c r="A1934" t="s">
        <v>391</v>
      </c>
      <c r="B1934" t="s">
        <v>436</v>
      </c>
      <c r="C1934" t="s">
        <v>392</v>
      </c>
      <c r="D1934" t="s">
        <v>2170</v>
      </c>
      <c r="E1934">
        <v>8585864</v>
      </c>
      <c r="F1934" t="s">
        <v>115</v>
      </c>
      <c r="G1934" t="s">
        <v>22</v>
      </c>
      <c r="H1934" t="s">
        <v>23</v>
      </c>
      <c r="I1934" s="1"/>
      <c r="J1934" s="1">
        <v>45288</v>
      </c>
      <c r="K1934" s="11">
        <f>+Excel_519CONDOR[[#This Row],[Fx.r]]</f>
        <v>45288</v>
      </c>
      <c r="L1934" s="1">
        <v>45288</v>
      </c>
      <c r="M1934" s="1"/>
      <c r="N1934" s="1">
        <v>45296</v>
      </c>
      <c r="O1934" s="1">
        <v>45322</v>
      </c>
      <c r="P1934" s="1" t="s">
        <v>24</v>
      </c>
      <c r="Q1934" t="s">
        <v>25</v>
      </c>
      <c r="R1934" t="s">
        <v>24</v>
      </c>
      <c r="S1934" t="s">
        <v>3646</v>
      </c>
      <c r="T1934" s="5">
        <v>10.909000128507614</v>
      </c>
      <c r="U1934" s="5">
        <v>0</v>
      </c>
      <c r="V1934" s="5">
        <v>6</v>
      </c>
      <c r="W1934" s="5">
        <v>16.909000128507614</v>
      </c>
      <c r="X1934" s="6">
        <f>+Excel_519CONDOR[[#This Row],[Ptos.Total]]-Excel_519CONDOR[[#This Row],[Ptos.PO]]</f>
        <v>-7.8014478714923818</v>
      </c>
      <c r="Y1934" s="6">
        <v>24.710447999999996</v>
      </c>
      <c r="Z1934" s="6">
        <v>24.710448</v>
      </c>
      <c r="AA1934" s="5">
        <f>+Excel_519CONDOR[[#This Row],[Ptos.Total]]-Excel_519CONDOR[[#This Row],[Ptos.Nilo]]</f>
        <v>-7.8014478714923854</v>
      </c>
      <c r="AB1934"/>
      <c r="AC1934"/>
      <c r="AD1934"/>
      <c r="AE1934"/>
      <c r="AF1934"/>
      <c r="AG1934"/>
      <c r="AH1934"/>
      <c r="AI1934"/>
    </row>
    <row r="1935" spans="1:35" x14ac:dyDescent="0.25">
      <c r="A1935" t="s">
        <v>391</v>
      </c>
      <c r="B1935" t="s">
        <v>436</v>
      </c>
      <c r="C1935" t="s">
        <v>392</v>
      </c>
      <c r="D1935" t="s">
        <v>2171</v>
      </c>
      <c r="E1935">
        <v>8587970</v>
      </c>
      <c r="F1935" t="s">
        <v>2172</v>
      </c>
      <c r="G1935" t="s">
        <v>22</v>
      </c>
      <c r="H1935" t="s">
        <v>23</v>
      </c>
      <c r="I1935" s="1">
        <v>45516</v>
      </c>
      <c r="J1935" s="1">
        <v>45569</v>
      </c>
      <c r="K1935" s="11">
        <f>+Excel_519CONDOR[[#This Row],[Fx.r]]</f>
        <v>45569</v>
      </c>
      <c r="L1935" s="1">
        <v>45609</v>
      </c>
      <c r="M1935" s="1"/>
      <c r="N1935" s="1">
        <v>45785</v>
      </c>
      <c r="O1935" s="1">
        <v>45804</v>
      </c>
      <c r="P1935" s="1" t="s">
        <v>24</v>
      </c>
      <c r="Q1935" t="s">
        <v>25</v>
      </c>
      <c r="R1935" t="s">
        <v>24</v>
      </c>
      <c r="S1935" t="s">
        <v>3637</v>
      </c>
      <c r="T1935" s="5">
        <v>0</v>
      </c>
      <c r="U1935" s="5">
        <v>0</v>
      </c>
      <c r="V1935" s="5">
        <v>0</v>
      </c>
      <c r="W1935" s="5">
        <v>0</v>
      </c>
      <c r="X1935" s="6">
        <f>+Excel_519CONDOR[[#This Row],[Ptos.Total]]-Excel_519CONDOR[[#This Row],[Ptos.PO]]</f>
        <v>-179.56572899999998</v>
      </c>
      <c r="Y1935" s="6">
        <v>179.56572899999998</v>
      </c>
      <c r="Z1935" s="6">
        <v>179.56572900000003</v>
      </c>
      <c r="AA1935" s="5">
        <f>+Excel_519CONDOR[[#This Row],[Ptos.Total]]-Excel_519CONDOR[[#This Row],[Ptos.Nilo]]</f>
        <v>-179.56572900000003</v>
      </c>
      <c r="AB1935"/>
      <c r="AC1935"/>
      <c r="AD1935"/>
      <c r="AE1935"/>
      <c r="AF1935"/>
      <c r="AG1935"/>
      <c r="AH1935"/>
      <c r="AI1935"/>
    </row>
    <row r="1936" spans="1:35" x14ac:dyDescent="0.25">
      <c r="A1936" t="s">
        <v>391</v>
      </c>
      <c r="B1936" t="s">
        <v>436</v>
      </c>
      <c r="C1936" t="s">
        <v>392</v>
      </c>
      <c r="D1936" t="s">
        <v>2173</v>
      </c>
      <c r="E1936">
        <v>8587979</v>
      </c>
      <c r="F1936" t="s">
        <v>341</v>
      </c>
      <c r="G1936" t="s">
        <v>70</v>
      </c>
      <c r="H1936" t="s">
        <v>71</v>
      </c>
      <c r="I1936" s="1">
        <v>45398</v>
      </c>
      <c r="J1936" s="1">
        <v>45300</v>
      </c>
      <c r="K1936" s="11">
        <f>+Excel_519CONDOR[[#This Row],[Fx.r]]</f>
        <v>45300</v>
      </c>
      <c r="L1936" s="1">
        <v>45350</v>
      </c>
      <c r="M1936" s="1"/>
      <c r="N1936" s="1">
        <v>45399</v>
      </c>
      <c r="O1936" s="1">
        <v>45400</v>
      </c>
      <c r="P1936" s="1" t="s">
        <v>24</v>
      </c>
      <c r="Q1936" t="s">
        <v>25</v>
      </c>
      <c r="R1936" t="s">
        <v>24</v>
      </c>
      <c r="S1936" t="s">
        <v>25</v>
      </c>
      <c r="T1936" s="5">
        <v>0</v>
      </c>
      <c r="U1936" s="5">
        <v>0</v>
      </c>
      <c r="V1936" s="5">
        <v>0</v>
      </c>
      <c r="W1936" s="5">
        <v>0</v>
      </c>
      <c r="X1936" s="6">
        <f>+Excel_519CONDOR[[#This Row],[Ptos.Total]]-Excel_519CONDOR[[#This Row],[Ptos.PO]]</f>
        <v>-3.5999999999999996</v>
      </c>
      <c r="Y1936" s="6">
        <v>3.5999999999999996</v>
      </c>
      <c r="Z1936" s="6">
        <v>3.5999999999999996</v>
      </c>
      <c r="AA1936" s="5">
        <f>+Excel_519CONDOR[[#This Row],[Ptos.Total]]-Excel_519CONDOR[[#This Row],[Ptos.Nilo]]</f>
        <v>-3.5999999999999996</v>
      </c>
      <c r="AB1936"/>
      <c r="AC1936"/>
      <c r="AD1936"/>
      <c r="AE1936"/>
      <c r="AF1936"/>
      <c r="AG1936"/>
      <c r="AH1936"/>
      <c r="AI1936"/>
    </row>
    <row r="1937" spans="1:35" x14ac:dyDescent="0.25">
      <c r="A1937" t="s">
        <v>391</v>
      </c>
      <c r="B1937" t="s">
        <v>436</v>
      </c>
      <c r="C1937" t="s">
        <v>392</v>
      </c>
      <c r="D1937" t="s">
        <v>2174</v>
      </c>
      <c r="E1937">
        <v>8589805</v>
      </c>
      <c r="F1937" t="s">
        <v>1319</v>
      </c>
      <c r="G1937" t="s">
        <v>29</v>
      </c>
      <c r="H1937" t="s">
        <v>30</v>
      </c>
      <c r="I1937" s="1"/>
      <c r="J1937" s="1">
        <v>45301</v>
      </c>
      <c r="K1937" s="11">
        <f>+Excel_519CONDOR[[#This Row],[Fx.r]]</f>
        <v>45301</v>
      </c>
      <c r="L1937" s="1">
        <v>45301</v>
      </c>
      <c r="M1937" s="1"/>
      <c r="N1937" s="1">
        <v>45351</v>
      </c>
      <c r="O1937" s="1">
        <v>45365</v>
      </c>
      <c r="P1937" s="1" t="s">
        <v>24</v>
      </c>
      <c r="Q1937" t="s">
        <v>25</v>
      </c>
      <c r="R1937" t="s">
        <v>24</v>
      </c>
      <c r="S1937" t="s">
        <v>3635</v>
      </c>
      <c r="T1937" s="5">
        <v>11.70729985833168</v>
      </c>
      <c r="U1937" s="5">
        <v>0</v>
      </c>
      <c r="V1937" s="5">
        <v>6</v>
      </c>
      <c r="W1937" s="5">
        <v>17.70729985833168</v>
      </c>
      <c r="X1937" s="6">
        <f>+Excel_519CONDOR[[#This Row],[Ptos.Total]]-Excel_519CONDOR[[#This Row],[Ptos.PO]]</f>
        <v>-8.3255811416683194</v>
      </c>
      <c r="Y1937" s="6">
        <v>26.032881</v>
      </c>
      <c r="Z1937" s="6">
        <v>26.032881</v>
      </c>
      <c r="AA1937" s="5">
        <f>+Excel_519CONDOR[[#This Row],[Ptos.Total]]-Excel_519CONDOR[[#This Row],[Ptos.Nilo]]</f>
        <v>-8.3255811416683194</v>
      </c>
      <c r="AB1937"/>
      <c r="AC1937"/>
      <c r="AD1937"/>
      <c r="AE1937"/>
      <c r="AF1937"/>
      <c r="AG1937"/>
      <c r="AH1937"/>
      <c r="AI1937"/>
    </row>
    <row r="1938" spans="1:35" x14ac:dyDescent="0.25">
      <c r="A1938" t="s">
        <v>391</v>
      </c>
      <c r="B1938" t="s">
        <v>436</v>
      </c>
      <c r="C1938" t="s">
        <v>392</v>
      </c>
      <c r="D1938" t="s">
        <v>2175</v>
      </c>
      <c r="E1938">
        <v>8589827</v>
      </c>
      <c r="F1938" t="s">
        <v>2176</v>
      </c>
      <c r="G1938" t="s">
        <v>36</v>
      </c>
      <c r="H1938" t="s">
        <v>37</v>
      </c>
      <c r="I1938" s="1">
        <v>45516</v>
      </c>
      <c r="J1938" s="1">
        <v>45300</v>
      </c>
      <c r="K1938" s="11">
        <f>+Excel_519CONDOR[[#This Row],[Fx.r]]</f>
        <v>45300</v>
      </c>
      <c r="M1938" s="1">
        <v>45366</v>
      </c>
      <c r="O1938" s="1"/>
      <c r="P1938" s="1" t="s">
        <v>24</v>
      </c>
      <c r="Q1938" t="s">
        <v>25</v>
      </c>
      <c r="R1938" t="s">
        <v>24</v>
      </c>
      <c r="S1938" t="s">
        <v>25</v>
      </c>
      <c r="T1938" s="5">
        <v>0</v>
      </c>
      <c r="U1938" s="5">
        <v>0</v>
      </c>
      <c r="V1938" s="5">
        <v>0</v>
      </c>
      <c r="W1938" s="5">
        <v>0</v>
      </c>
      <c r="X1938" s="6">
        <f>+Excel_519CONDOR[[#This Row],[Ptos.Total]]-Excel_519CONDOR[[#This Row],[Ptos.PO]]</f>
        <v>-3.5999999999999996</v>
      </c>
      <c r="Y1938" s="6">
        <v>3.5999999999999996</v>
      </c>
      <c r="Z1938" s="6">
        <v>3.5999999999999996</v>
      </c>
      <c r="AA1938" s="5">
        <f>+Excel_519CONDOR[[#This Row],[Ptos.Total]]-Excel_519CONDOR[[#This Row],[Ptos.Nilo]]</f>
        <v>-3.5999999999999996</v>
      </c>
      <c r="AB1938"/>
      <c r="AC1938"/>
      <c r="AD1938"/>
      <c r="AE1938"/>
      <c r="AF1938"/>
      <c r="AG1938"/>
      <c r="AH1938"/>
      <c r="AI1938"/>
    </row>
    <row r="1939" spans="1:35" x14ac:dyDescent="0.25">
      <c r="A1939" t="s">
        <v>391</v>
      </c>
      <c r="B1939" t="s">
        <v>79</v>
      </c>
      <c r="C1939" t="s">
        <v>1371</v>
      </c>
      <c r="D1939" t="s">
        <v>2177</v>
      </c>
      <c r="E1939">
        <v>2141306</v>
      </c>
      <c r="F1939" t="s">
        <v>58</v>
      </c>
      <c r="G1939" t="s">
        <v>36</v>
      </c>
      <c r="H1939" t="s">
        <v>42</v>
      </c>
      <c r="I1939" s="1">
        <v>45302</v>
      </c>
      <c r="J1939" s="1">
        <v>45335</v>
      </c>
      <c r="K1939" s="11">
        <f>+Excel_519CONDOR[[#This Row],[Fx.r]]</f>
        <v>45335</v>
      </c>
      <c r="L1939" s="1">
        <v>45356</v>
      </c>
      <c r="M1939" s="1">
        <v>45434</v>
      </c>
      <c r="O1939" s="1"/>
      <c r="P1939" s="1" t="s">
        <v>24</v>
      </c>
      <c r="Q1939" t="s">
        <v>24</v>
      </c>
      <c r="R1939" t="s">
        <v>24</v>
      </c>
      <c r="S1939" t="s">
        <v>25</v>
      </c>
      <c r="T1939" s="5">
        <v>12628.28</v>
      </c>
      <c r="U1939" s="5">
        <v>4636.7999999999993</v>
      </c>
      <c r="V1939" s="5">
        <v>1943.1708000000001</v>
      </c>
      <c r="W1939" s="5">
        <v>19208.250800000002</v>
      </c>
      <c r="X1939" s="6">
        <f>+Excel_519CONDOR[[#This Row],[Ptos.Total]]-Excel_519CONDOR[[#This Row],[Ptos.PO]]</f>
        <v>19187.607092000002</v>
      </c>
      <c r="Y1939" s="6">
        <v>20.643708</v>
      </c>
      <c r="Z1939" s="6">
        <v>20.643708</v>
      </c>
      <c r="AA1939" s="5">
        <f>+Excel_519CONDOR[[#This Row],[Ptos.Total]]-Excel_519CONDOR[[#This Row],[Ptos.Nilo]]</f>
        <v>19187.607092000002</v>
      </c>
      <c r="AB1939"/>
      <c r="AC1939"/>
      <c r="AD1939"/>
      <c r="AE1939"/>
      <c r="AF1939"/>
      <c r="AG1939"/>
      <c r="AH1939"/>
      <c r="AI1939"/>
    </row>
    <row r="1940" spans="1:35" x14ac:dyDescent="0.25">
      <c r="A1940" t="s">
        <v>391</v>
      </c>
      <c r="B1940" t="s">
        <v>436</v>
      </c>
      <c r="C1940" t="s">
        <v>392</v>
      </c>
      <c r="D1940" t="s">
        <v>2178</v>
      </c>
      <c r="E1940">
        <v>8590145</v>
      </c>
      <c r="F1940" t="s">
        <v>115</v>
      </c>
      <c r="G1940" t="s">
        <v>22</v>
      </c>
      <c r="H1940" t="s">
        <v>23</v>
      </c>
      <c r="I1940" s="1"/>
      <c r="J1940" s="1">
        <v>45307</v>
      </c>
      <c r="K1940" s="11">
        <f>+Excel_519CONDOR[[#This Row],[Fx.r]]</f>
        <v>45307</v>
      </c>
      <c r="L1940" s="1">
        <v>45307</v>
      </c>
      <c r="M1940" s="1"/>
      <c r="N1940" s="1">
        <v>45314</v>
      </c>
      <c r="O1940" s="1">
        <v>45324</v>
      </c>
      <c r="P1940" s="1" t="s">
        <v>24</v>
      </c>
      <c r="Q1940" t="s">
        <v>25</v>
      </c>
      <c r="R1940" t="s">
        <v>24</v>
      </c>
      <c r="S1940" t="s">
        <v>3641</v>
      </c>
      <c r="T1940" s="5">
        <v>81.582702577114105</v>
      </c>
      <c r="U1940" s="5">
        <v>0</v>
      </c>
      <c r="V1940" s="5">
        <v>6</v>
      </c>
      <c r="W1940" s="5">
        <v>87.582702577114105</v>
      </c>
      <c r="X1940" s="6">
        <f>+Excel_519CONDOR[[#This Row],[Ptos.Total]]-Excel_519CONDOR[[#This Row],[Ptos.PO]]</f>
        <v>-32.377758422885904</v>
      </c>
      <c r="Y1940" s="6">
        <v>119.96046100000001</v>
      </c>
      <c r="Z1940" s="6">
        <v>119.96046099999998</v>
      </c>
      <c r="AA1940" s="5">
        <f>+Excel_519CONDOR[[#This Row],[Ptos.Total]]-Excel_519CONDOR[[#This Row],[Ptos.Nilo]]</f>
        <v>-32.377758422885876</v>
      </c>
      <c r="AB1940"/>
      <c r="AC1940"/>
      <c r="AD1940"/>
      <c r="AE1940"/>
      <c r="AF1940"/>
      <c r="AG1940"/>
      <c r="AH1940"/>
      <c r="AI1940"/>
    </row>
    <row r="1941" spans="1:35" x14ac:dyDescent="0.25">
      <c r="A1941" t="s">
        <v>391</v>
      </c>
      <c r="B1941" t="s">
        <v>436</v>
      </c>
      <c r="C1941" t="s">
        <v>392</v>
      </c>
      <c r="D1941" t="s">
        <v>2179</v>
      </c>
      <c r="E1941">
        <v>8591715</v>
      </c>
      <c r="F1941" t="s">
        <v>115</v>
      </c>
      <c r="G1941" t="s">
        <v>22</v>
      </c>
      <c r="H1941" t="s">
        <v>23</v>
      </c>
      <c r="I1941" s="1"/>
      <c r="J1941" s="1">
        <v>45308</v>
      </c>
      <c r="K1941" s="11">
        <f>+Excel_519CONDOR[[#This Row],[Fx.r]]</f>
        <v>45308</v>
      </c>
      <c r="L1941" s="1">
        <v>45310</v>
      </c>
      <c r="M1941" s="1"/>
      <c r="N1941" s="1">
        <v>45322</v>
      </c>
      <c r="O1941" s="1">
        <v>45334</v>
      </c>
      <c r="P1941" s="1" t="s">
        <v>24</v>
      </c>
      <c r="Q1941" t="s">
        <v>25</v>
      </c>
      <c r="R1941" t="s">
        <v>24</v>
      </c>
      <c r="S1941" t="s">
        <v>3646</v>
      </c>
      <c r="T1941" s="5">
        <v>20.585299998521805</v>
      </c>
      <c r="U1941" s="5">
        <v>0</v>
      </c>
      <c r="V1941" s="5">
        <v>6</v>
      </c>
      <c r="W1941" s="5">
        <v>26.585299998521805</v>
      </c>
      <c r="X1941" s="6">
        <f>+Excel_519CONDOR[[#This Row],[Ptos.Total]]-Excel_519CONDOR[[#This Row],[Ptos.PO]]</f>
        <v>-1.1096900014781923</v>
      </c>
      <c r="Y1941" s="6">
        <v>27.694989999999997</v>
      </c>
      <c r="Z1941" s="6">
        <v>27.694990000000001</v>
      </c>
      <c r="AA1941" s="5">
        <f>+Excel_519CONDOR[[#This Row],[Ptos.Total]]-Excel_519CONDOR[[#This Row],[Ptos.Nilo]]</f>
        <v>-1.1096900014781959</v>
      </c>
      <c r="AB1941"/>
      <c r="AC1941"/>
      <c r="AD1941"/>
      <c r="AE1941"/>
      <c r="AF1941"/>
      <c r="AG1941"/>
      <c r="AH1941"/>
      <c r="AI1941"/>
    </row>
    <row r="1942" spans="1:35" x14ac:dyDescent="0.25">
      <c r="A1942" t="s">
        <v>391</v>
      </c>
      <c r="B1942" t="s">
        <v>436</v>
      </c>
      <c r="C1942" t="s">
        <v>392</v>
      </c>
      <c r="D1942" t="s">
        <v>2180</v>
      </c>
      <c r="E1942">
        <v>8591670</v>
      </c>
      <c r="F1942" t="s">
        <v>512</v>
      </c>
      <c r="G1942" t="s">
        <v>22</v>
      </c>
      <c r="H1942" t="s">
        <v>23</v>
      </c>
      <c r="I1942" s="1"/>
      <c r="J1942" s="1">
        <v>45310</v>
      </c>
      <c r="K1942" s="11">
        <f>+Excel_519CONDOR[[#This Row],[Fx.r]]</f>
        <v>45310</v>
      </c>
      <c r="L1942" s="1">
        <v>45310</v>
      </c>
      <c r="M1942" s="1"/>
      <c r="N1942" s="1">
        <v>45336</v>
      </c>
      <c r="O1942" s="1">
        <v>45348</v>
      </c>
      <c r="P1942" s="1" t="s">
        <v>24</v>
      </c>
      <c r="Q1942" t="s">
        <v>25</v>
      </c>
      <c r="R1942" t="s">
        <v>24</v>
      </c>
      <c r="S1942" t="s">
        <v>3642</v>
      </c>
      <c r="T1942" s="5">
        <v>0</v>
      </c>
      <c r="U1942" s="5">
        <v>0</v>
      </c>
      <c r="V1942" s="5">
        <v>0</v>
      </c>
      <c r="W1942" s="5">
        <v>0</v>
      </c>
      <c r="X1942" s="6">
        <f>+Excel_519CONDOR[[#This Row],[Ptos.Total]]-Excel_519CONDOR[[#This Row],[Ptos.PO]]</f>
        <v>-91.324272000000008</v>
      </c>
      <c r="Y1942" s="6">
        <v>91.324272000000008</v>
      </c>
      <c r="Z1942" s="6">
        <v>91.324271999999993</v>
      </c>
      <c r="AA1942" s="5">
        <f>+Excel_519CONDOR[[#This Row],[Ptos.Total]]-Excel_519CONDOR[[#This Row],[Ptos.Nilo]]</f>
        <v>-91.324271999999993</v>
      </c>
      <c r="AB1942"/>
      <c r="AC1942"/>
      <c r="AD1942"/>
      <c r="AE1942"/>
      <c r="AF1942"/>
      <c r="AG1942"/>
      <c r="AH1942"/>
      <c r="AI1942"/>
    </row>
    <row r="1943" spans="1:35" x14ac:dyDescent="0.25">
      <c r="A1943" t="s">
        <v>391</v>
      </c>
      <c r="B1943" t="s">
        <v>436</v>
      </c>
      <c r="C1943" t="s">
        <v>392</v>
      </c>
      <c r="D1943" t="s">
        <v>2181</v>
      </c>
      <c r="E1943">
        <v>8591830</v>
      </c>
      <c r="F1943" t="s">
        <v>115</v>
      </c>
      <c r="G1943" t="s">
        <v>22</v>
      </c>
      <c r="H1943" t="s">
        <v>23</v>
      </c>
      <c r="I1943" s="1"/>
      <c r="J1943" s="1">
        <v>45308</v>
      </c>
      <c r="K1943" s="11">
        <f>+Excel_519CONDOR[[#This Row],[Fx.r]]</f>
        <v>45308</v>
      </c>
      <c r="L1943" s="1">
        <v>45308</v>
      </c>
      <c r="M1943" s="1"/>
      <c r="N1943" s="1">
        <v>45315</v>
      </c>
      <c r="O1943" s="1">
        <v>45324</v>
      </c>
      <c r="P1943" s="1" t="s">
        <v>24</v>
      </c>
      <c r="Q1943" t="s">
        <v>25</v>
      </c>
      <c r="R1943" t="s">
        <v>24</v>
      </c>
      <c r="S1943" t="s">
        <v>3646</v>
      </c>
      <c r="T1943" s="5">
        <v>25.547699689865112</v>
      </c>
      <c r="U1943" s="5">
        <v>0</v>
      </c>
      <c r="V1943" s="5">
        <v>6</v>
      </c>
      <c r="W1943" s="5">
        <v>31.547699689865112</v>
      </c>
      <c r="X1943" s="6">
        <f>+Excel_519CONDOR[[#This Row],[Ptos.Total]]-Excel_519CONDOR[[#This Row],[Ptos.PO]]</f>
        <v>-5.8996563101348869</v>
      </c>
      <c r="Y1943" s="6">
        <v>37.447355999999999</v>
      </c>
      <c r="Z1943" s="6">
        <v>37.447355999999999</v>
      </c>
      <c r="AA1943" s="5">
        <f>+Excel_519CONDOR[[#This Row],[Ptos.Total]]-Excel_519CONDOR[[#This Row],[Ptos.Nilo]]</f>
        <v>-5.8996563101348869</v>
      </c>
      <c r="AB1943"/>
      <c r="AC1943"/>
      <c r="AD1943"/>
      <c r="AE1943"/>
      <c r="AF1943"/>
      <c r="AG1943"/>
      <c r="AH1943"/>
      <c r="AI1943"/>
    </row>
    <row r="1944" spans="1:35" x14ac:dyDescent="0.25">
      <c r="A1944" t="s">
        <v>391</v>
      </c>
      <c r="B1944" t="s">
        <v>436</v>
      </c>
      <c r="C1944" t="s">
        <v>392</v>
      </c>
      <c r="D1944" t="s">
        <v>2182</v>
      </c>
      <c r="E1944">
        <v>8592341</v>
      </c>
      <c r="F1944" t="s">
        <v>993</v>
      </c>
      <c r="G1944" t="s">
        <v>29</v>
      </c>
      <c r="H1944" t="s">
        <v>30</v>
      </c>
      <c r="I1944" s="1"/>
      <c r="J1944" s="1">
        <v>45310</v>
      </c>
      <c r="K1944" s="11">
        <f>+Excel_519CONDOR[[#This Row],[Fx.r]]</f>
        <v>45310</v>
      </c>
      <c r="L1944" s="1">
        <v>45310</v>
      </c>
      <c r="M1944" s="1"/>
      <c r="N1944" s="1">
        <v>45341</v>
      </c>
      <c r="O1944" s="1">
        <v>45370</v>
      </c>
      <c r="P1944" s="1" t="s">
        <v>24</v>
      </c>
      <c r="Q1944" t="s">
        <v>25</v>
      </c>
      <c r="R1944" t="s">
        <v>24</v>
      </c>
      <c r="S1944" t="s">
        <v>3642</v>
      </c>
      <c r="T1944" s="5">
        <v>0</v>
      </c>
      <c r="U1944" s="5">
        <v>0</v>
      </c>
      <c r="V1944" s="5">
        <v>0</v>
      </c>
      <c r="W1944" s="5">
        <v>0</v>
      </c>
      <c r="X1944" s="6">
        <f>+Excel_519CONDOR[[#This Row],[Ptos.Total]]-Excel_519CONDOR[[#This Row],[Ptos.PO]]</f>
        <v>-34.972564000000006</v>
      </c>
      <c r="Y1944" s="6">
        <v>34.972564000000006</v>
      </c>
      <c r="Z1944" s="6">
        <v>34.972563999999998</v>
      </c>
      <c r="AA1944" s="5">
        <f>+Excel_519CONDOR[[#This Row],[Ptos.Total]]-Excel_519CONDOR[[#This Row],[Ptos.Nilo]]</f>
        <v>-34.972563999999998</v>
      </c>
      <c r="AB1944"/>
      <c r="AC1944"/>
      <c r="AD1944"/>
      <c r="AE1944"/>
      <c r="AF1944"/>
      <c r="AG1944"/>
      <c r="AH1944"/>
      <c r="AI1944"/>
    </row>
    <row r="1945" spans="1:35" x14ac:dyDescent="0.25">
      <c r="A1945" t="s">
        <v>391</v>
      </c>
      <c r="B1945" t="s">
        <v>436</v>
      </c>
      <c r="C1945" t="s">
        <v>392</v>
      </c>
      <c r="D1945" t="s">
        <v>2183</v>
      </c>
      <c r="E1945">
        <v>8592653</v>
      </c>
      <c r="F1945" t="s">
        <v>115</v>
      </c>
      <c r="G1945" t="s">
        <v>22</v>
      </c>
      <c r="H1945" t="s">
        <v>23</v>
      </c>
      <c r="I1945" s="1"/>
      <c r="J1945" s="1">
        <v>45309</v>
      </c>
      <c r="K1945" s="11">
        <f>+Excel_519CONDOR[[#This Row],[Fx.r]]</f>
        <v>45309</v>
      </c>
      <c r="L1945" s="1">
        <v>45310</v>
      </c>
      <c r="M1945" s="1"/>
      <c r="N1945" s="1">
        <v>45330</v>
      </c>
      <c r="O1945" s="1">
        <v>45356</v>
      </c>
      <c r="P1945" s="1" t="s">
        <v>24</v>
      </c>
      <c r="Q1945" t="s">
        <v>25</v>
      </c>
      <c r="R1945" t="s">
        <v>24</v>
      </c>
      <c r="S1945" t="s">
        <v>3643</v>
      </c>
      <c r="T1945" s="5">
        <v>0</v>
      </c>
      <c r="U1945" s="5">
        <v>0</v>
      </c>
      <c r="V1945" s="5">
        <v>0</v>
      </c>
      <c r="W1945" s="5">
        <v>0</v>
      </c>
      <c r="X1945" s="6">
        <f>+Excel_519CONDOR[[#This Row],[Ptos.Total]]-Excel_519CONDOR[[#This Row],[Ptos.PO]]</f>
        <v>-21.455945000000003</v>
      </c>
      <c r="Y1945" s="6">
        <v>21.455945000000003</v>
      </c>
      <c r="Z1945" s="6">
        <v>21.455944999999996</v>
      </c>
      <c r="AA1945" s="5">
        <f>+Excel_519CONDOR[[#This Row],[Ptos.Total]]-Excel_519CONDOR[[#This Row],[Ptos.Nilo]]</f>
        <v>-21.455944999999996</v>
      </c>
      <c r="AB1945"/>
      <c r="AC1945"/>
      <c r="AD1945"/>
      <c r="AE1945"/>
      <c r="AF1945"/>
      <c r="AG1945"/>
      <c r="AH1945"/>
      <c r="AI1945"/>
    </row>
    <row r="1946" spans="1:35" x14ac:dyDescent="0.25">
      <c r="A1946" t="s">
        <v>391</v>
      </c>
      <c r="B1946" t="s">
        <v>436</v>
      </c>
      <c r="C1946" t="s">
        <v>392</v>
      </c>
      <c r="D1946" t="s">
        <v>2184</v>
      </c>
      <c r="E1946">
        <v>8592835</v>
      </c>
      <c r="F1946" t="s">
        <v>512</v>
      </c>
      <c r="G1946" t="s">
        <v>22</v>
      </c>
      <c r="H1946" t="s">
        <v>23</v>
      </c>
      <c r="I1946" s="1"/>
      <c r="J1946" s="1">
        <v>45310</v>
      </c>
      <c r="K1946" s="11">
        <f>+Excel_519CONDOR[[#This Row],[Fx.r]]</f>
        <v>45310</v>
      </c>
      <c r="L1946" s="1">
        <v>45310</v>
      </c>
      <c r="M1946" s="1"/>
      <c r="N1946" s="1">
        <v>45322</v>
      </c>
      <c r="O1946" s="1">
        <v>45330</v>
      </c>
      <c r="P1946" s="1" t="s">
        <v>24</v>
      </c>
      <c r="Q1946" t="s">
        <v>25</v>
      </c>
      <c r="R1946" t="s">
        <v>24</v>
      </c>
      <c r="S1946" t="s">
        <v>3646</v>
      </c>
      <c r="T1946" s="5">
        <v>5.3244999349117279</v>
      </c>
      <c r="U1946" s="5">
        <v>0</v>
      </c>
      <c r="V1946" s="5">
        <v>6</v>
      </c>
      <c r="W1946" s="5">
        <v>11.324499934911728</v>
      </c>
      <c r="X1946" s="6">
        <f>+Excel_519CONDOR[[#This Row],[Ptos.Total]]-Excel_519CONDOR[[#This Row],[Ptos.PO]]</f>
        <v>-4.9099430650882745</v>
      </c>
      <c r="Y1946" s="6">
        <v>16.234443000000002</v>
      </c>
      <c r="Z1946" s="6">
        <v>16.234443000000002</v>
      </c>
      <c r="AA1946" s="5">
        <f>+Excel_519CONDOR[[#This Row],[Ptos.Total]]-Excel_519CONDOR[[#This Row],[Ptos.Nilo]]</f>
        <v>-4.9099430650882745</v>
      </c>
      <c r="AB1946"/>
      <c r="AC1946"/>
      <c r="AD1946"/>
      <c r="AE1946"/>
      <c r="AF1946"/>
      <c r="AG1946"/>
      <c r="AH1946"/>
      <c r="AI1946"/>
    </row>
    <row r="1947" spans="1:35" x14ac:dyDescent="0.25">
      <c r="A1947" t="s">
        <v>391</v>
      </c>
      <c r="B1947" t="s">
        <v>436</v>
      </c>
      <c r="C1947" t="s">
        <v>392</v>
      </c>
      <c r="D1947" t="s">
        <v>2185</v>
      </c>
      <c r="E1947">
        <v>8592840</v>
      </c>
      <c r="F1947" t="s">
        <v>2186</v>
      </c>
      <c r="G1947" t="s">
        <v>70</v>
      </c>
      <c r="H1947" t="s">
        <v>71</v>
      </c>
      <c r="I1947" s="1">
        <v>45596</v>
      </c>
      <c r="J1947" s="1">
        <v>45427</v>
      </c>
      <c r="K1947" s="11">
        <f>+Excel_519CONDOR[[#This Row],[Fx.r]]</f>
        <v>45427</v>
      </c>
      <c r="L1947" s="1">
        <v>45427</v>
      </c>
      <c r="M1947" s="1"/>
      <c r="N1947" s="1">
        <v>45595</v>
      </c>
      <c r="O1947" s="1">
        <v>45600</v>
      </c>
      <c r="P1947" s="1" t="s">
        <v>24</v>
      </c>
      <c r="Q1947" t="s">
        <v>24</v>
      </c>
      <c r="R1947" t="s">
        <v>24</v>
      </c>
      <c r="S1947" t="s">
        <v>25</v>
      </c>
      <c r="T1947" s="5">
        <v>0</v>
      </c>
      <c r="U1947" s="5">
        <v>0</v>
      </c>
      <c r="V1947" s="5">
        <v>0</v>
      </c>
      <c r="W1947" s="5">
        <v>0</v>
      </c>
      <c r="X1947" s="6">
        <f>+Excel_519CONDOR[[#This Row],[Ptos.Total]]-Excel_519CONDOR[[#This Row],[Ptos.PO]]</f>
        <v>-3.5999999999999996</v>
      </c>
      <c r="Y1947" s="6">
        <v>3.5999999999999996</v>
      </c>
      <c r="Z1947" s="6">
        <v>3.5999999999999996</v>
      </c>
      <c r="AA1947" s="5">
        <f>+Excel_519CONDOR[[#This Row],[Ptos.Total]]-Excel_519CONDOR[[#This Row],[Ptos.Nilo]]</f>
        <v>-3.5999999999999996</v>
      </c>
      <c r="AB1947"/>
      <c r="AC1947"/>
      <c r="AD1947"/>
      <c r="AE1947"/>
      <c r="AF1947"/>
      <c r="AG1947"/>
      <c r="AH1947"/>
      <c r="AI1947"/>
    </row>
    <row r="1948" spans="1:35" x14ac:dyDescent="0.25">
      <c r="A1948" t="s">
        <v>391</v>
      </c>
      <c r="B1948" t="s">
        <v>79</v>
      </c>
      <c r="C1948" t="s">
        <v>1371</v>
      </c>
      <c r="D1948" t="s">
        <v>2187</v>
      </c>
      <c r="E1948">
        <v>2055053</v>
      </c>
      <c r="F1948" t="s">
        <v>49</v>
      </c>
      <c r="G1948" t="s">
        <v>36</v>
      </c>
      <c r="H1948" t="s">
        <v>42</v>
      </c>
      <c r="I1948" s="1">
        <v>44897</v>
      </c>
      <c r="J1948" s="1">
        <v>44973</v>
      </c>
      <c r="K1948" s="11">
        <f>+Excel_519CONDOR[[#This Row],[Fx.r]]</f>
        <v>44973</v>
      </c>
      <c r="L1948" s="1">
        <v>45964</v>
      </c>
      <c r="M1948" s="1">
        <v>45926</v>
      </c>
      <c r="O1948" s="1"/>
      <c r="P1948" s="1" t="s">
        <v>24</v>
      </c>
      <c r="Q1948" t="s">
        <v>24</v>
      </c>
      <c r="R1948" t="s">
        <v>25</v>
      </c>
      <c r="S1948" t="s">
        <v>25</v>
      </c>
      <c r="T1948" s="5">
        <v>336.25999793410301</v>
      </c>
      <c r="U1948" s="5">
        <v>0</v>
      </c>
      <c r="V1948" s="5">
        <v>37.223200164514765</v>
      </c>
      <c r="W1948" s="5">
        <v>373.48319809861778</v>
      </c>
      <c r="X1948" s="6">
        <f>+Excel_519CONDOR[[#This Row],[Ptos.Total]]-Excel_519CONDOR[[#This Row],[Ptos.PO]]</f>
        <v>370.4531980986178</v>
      </c>
      <c r="Y1948" s="6">
        <v>3.03</v>
      </c>
      <c r="Z1948" s="6">
        <v>3.03</v>
      </c>
      <c r="AA1948" s="5">
        <f>+Excel_519CONDOR[[#This Row],[Ptos.Total]]-Excel_519CONDOR[[#This Row],[Ptos.Nilo]]</f>
        <v>370.4531980986178</v>
      </c>
      <c r="AB1948"/>
      <c r="AC1948"/>
      <c r="AD1948"/>
      <c r="AE1948"/>
      <c r="AF1948"/>
      <c r="AG1948"/>
      <c r="AH1948"/>
      <c r="AI1948"/>
    </row>
    <row r="1949" spans="1:35" x14ac:dyDescent="0.25">
      <c r="A1949" t="s">
        <v>391</v>
      </c>
      <c r="B1949" t="s">
        <v>436</v>
      </c>
      <c r="C1949" t="s">
        <v>392</v>
      </c>
      <c r="D1949" t="s">
        <v>2188</v>
      </c>
      <c r="E1949">
        <v>8593318</v>
      </c>
      <c r="F1949" t="s">
        <v>115</v>
      </c>
      <c r="G1949" t="s">
        <v>22</v>
      </c>
      <c r="H1949" t="s">
        <v>23</v>
      </c>
      <c r="I1949" s="1"/>
      <c r="J1949" s="1">
        <v>45313</v>
      </c>
      <c r="K1949" s="11">
        <f>+Excel_519CONDOR[[#This Row],[Fx.r]]</f>
        <v>45313</v>
      </c>
      <c r="L1949" s="1">
        <v>45313</v>
      </c>
      <c r="M1949" s="1"/>
      <c r="N1949" s="1">
        <v>45328</v>
      </c>
      <c r="O1949" s="1">
        <v>45342</v>
      </c>
      <c r="P1949" s="1" t="s">
        <v>24</v>
      </c>
      <c r="Q1949" t="s">
        <v>25</v>
      </c>
      <c r="R1949" t="s">
        <v>24</v>
      </c>
      <c r="S1949" t="s">
        <v>3642</v>
      </c>
      <c r="T1949" s="5">
        <v>0</v>
      </c>
      <c r="U1949" s="5">
        <v>0</v>
      </c>
      <c r="V1949" s="5">
        <v>0</v>
      </c>
      <c r="W1949" s="5">
        <v>0</v>
      </c>
      <c r="X1949" s="6">
        <f>+Excel_519CONDOR[[#This Row],[Ptos.Total]]-Excel_519CONDOR[[#This Row],[Ptos.PO]]</f>
        <v>-48.685399999999994</v>
      </c>
      <c r="Y1949" s="6">
        <v>48.685399999999994</v>
      </c>
      <c r="Z1949" s="6">
        <v>48.685399999999994</v>
      </c>
      <c r="AA1949" s="5">
        <f>+Excel_519CONDOR[[#This Row],[Ptos.Total]]-Excel_519CONDOR[[#This Row],[Ptos.Nilo]]</f>
        <v>-48.685399999999994</v>
      </c>
      <c r="AB1949"/>
      <c r="AC1949"/>
      <c r="AD1949"/>
      <c r="AE1949"/>
      <c r="AF1949"/>
      <c r="AG1949"/>
      <c r="AH1949"/>
      <c r="AI1949"/>
    </row>
    <row r="1950" spans="1:35" x14ac:dyDescent="0.25">
      <c r="A1950" t="s">
        <v>391</v>
      </c>
      <c r="B1950" t="s">
        <v>79</v>
      </c>
      <c r="C1950" t="s">
        <v>1371</v>
      </c>
      <c r="D1950" t="s">
        <v>2189</v>
      </c>
      <c r="E1950">
        <v>2055044</v>
      </c>
      <c r="F1950" t="s">
        <v>1552</v>
      </c>
      <c r="G1950" t="s">
        <v>70</v>
      </c>
      <c r="H1950" t="s">
        <v>70</v>
      </c>
      <c r="I1950" s="1">
        <v>45315</v>
      </c>
      <c r="J1950" s="1"/>
      <c r="K1950" s="11">
        <f>+Excel_519CONDOR[[#This Row],[Fx.r]]</f>
        <v>0</v>
      </c>
      <c r="M1950" s="1"/>
      <c r="O1950" s="1"/>
      <c r="P1950" s="1" t="s">
        <v>24</v>
      </c>
      <c r="Q1950" t="s">
        <v>24</v>
      </c>
      <c r="R1950" t="s">
        <v>24</v>
      </c>
      <c r="S1950" t="s">
        <v>25</v>
      </c>
      <c r="T1950" s="5">
        <v>0</v>
      </c>
      <c r="U1950" s="5">
        <v>0</v>
      </c>
      <c r="V1950" s="5">
        <v>0</v>
      </c>
      <c r="W1950" s="5">
        <v>0</v>
      </c>
      <c r="X1950" s="6">
        <f>+Excel_519CONDOR[[#This Row],[Ptos.Total]]-Excel_519CONDOR[[#This Row],[Ptos.PO]]</f>
        <v>0</v>
      </c>
      <c r="Y1950" s="6">
        <v>0</v>
      </c>
      <c r="Z1950" s="6">
        <v>0</v>
      </c>
      <c r="AA1950" s="5">
        <f>+Excel_519CONDOR[[#This Row],[Ptos.Total]]-Excel_519CONDOR[[#This Row],[Ptos.Nilo]]</f>
        <v>0</v>
      </c>
      <c r="AB1950"/>
      <c r="AC1950"/>
      <c r="AD1950"/>
      <c r="AE1950"/>
      <c r="AF1950"/>
      <c r="AG1950"/>
      <c r="AH1950"/>
      <c r="AI1950"/>
    </row>
    <row r="1951" spans="1:35" x14ac:dyDescent="0.25">
      <c r="A1951" t="s">
        <v>391</v>
      </c>
      <c r="B1951" t="s">
        <v>79</v>
      </c>
      <c r="C1951" t="s">
        <v>392</v>
      </c>
      <c r="D1951" t="s">
        <v>2190</v>
      </c>
      <c r="E1951">
        <v>2143087</v>
      </c>
      <c r="F1951" t="s">
        <v>2191</v>
      </c>
      <c r="G1951" t="s">
        <v>36</v>
      </c>
      <c r="H1951" t="s">
        <v>37</v>
      </c>
      <c r="I1951" s="1">
        <v>45315</v>
      </c>
      <c r="J1951" s="1">
        <v>45859</v>
      </c>
      <c r="K1951" s="11">
        <f>+Excel_519CONDOR[[#This Row],[Fx.r]]</f>
        <v>45859</v>
      </c>
      <c r="M1951" s="1">
        <v>45671</v>
      </c>
      <c r="O1951" s="1"/>
      <c r="P1951" s="1" t="s">
        <v>24</v>
      </c>
      <c r="Q1951" t="s">
        <v>24</v>
      </c>
      <c r="R1951" t="s">
        <v>24</v>
      </c>
      <c r="S1951" t="s">
        <v>25</v>
      </c>
      <c r="T1951" s="5">
        <v>0</v>
      </c>
      <c r="U1951" s="5">
        <v>0</v>
      </c>
      <c r="V1951" s="5">
        <v>0</v>
      </c>
      <c r="W1951" s="5">
        <v>0</v>
      </c>
      <c r="X1951" s="6">
        <f>+Excel_519CONDOR[[#This Row],[Ptos.Total]]-Excel_519CONDOR[[#This Row],[Ptos.PO]]</f>
        <v>-60.538471999999999</v>
      </c>
      <c r="Y1951" s="6">
        <v>60.538471999999999</v>
      </c>
      <c r="Z1951" s="6">
        <v>60.538471999999999</v>
      </c>
      <c r="AA1951" s="5">
        <f>+Excel_519CONDOR[[#This Row],[Ptos.Total]]-Excel_519CONDOR[[#This Row],[Ptos.Nilo]]</f>
        <v>-60.538471999999999</v>
      </c>
      <c r="AB1951"/>
      <c r="AC1951"/>
      <c r="AD1951"/>
      <c r="AE1951"/>
      <c r="AF1951"/>
      <c r="AG1951"/>
      <c r="AH1951"/>
      <c r="AI1951"/>
    </row>
    <row r="1952" spans="1:35" x14ac:dyDescent="0.25">
      <c r="A1952" t="s">
        <v>391</v>
      </c>
      <c r="B1952" t="s">
        <v>436</v>
      </c>
      <c r="C1952" t="s">
        <v>392</v>
      </c>
      <c r="D1952" t="s">
        <v>2192</v>
      </c>
      <c r="E1952">
        <v>8593823</v>
      </c>
      <c r="F1952" t="s">
        <v>2193</v>
      </c>
      <c r="G1952" t="s">
        <v>36</v>
      </c>
      <c r="H1952" t="s">
        <v>37</v>
      </c>
      <c r="I1952" s="1"/>
      <c r="J1952" s="1">
        <v>45316</v>
      </c>
      <c r="K1952" s="11">
        <f>+Excel_519CONDOR[[#This Row],[Fx.r]]</f>
        <v>45316</v>
      </c>
      <c r="M1952" s="1">
        <v>45757</v>
      </c>
      <c r="O1952" s="1"/>
      <c r="P1952" s="1" t="s">
        <v>24</v>
      </c>
      <c r="Q1952" t="s">
        <v>25</v>
      </c>
      <c r="R1952" t="s">
        <v>24</v>
      </c>
      <c r="S1952" t="s">
        <v>25</v>
      </c>
      <c r="T1952" s="5">
        <v>0</v>
      </c>
      <c r="U1952" s="5">
        <v>0</v>
      </c>
      <c r="V1952" s="5">
        <v>0</v>
      </c>
      <c r="W1952" s="5">
        <v>0</v>
      </c>
      <c r="X1952" s="6">
        <f>+Excel_519CONDOR[[#This Row],[Ptos.Total]]-Excel_519CONDOR[[#This Row],[Ptos.PO]]</f>
        <v>-6</v>
      </c>
      <c r="Y1952" s="6">
        <v>6</v>
      </c>
      <c r="Z1952" s="6">
        <v>0</v>
      </c>
      <c r="AA1952" s="5">
        <f>+Excel_519CONDOR[[#This Row],[Ptos.Total]]-Excel_519CONDOR[[#This Row],[Ptos.Nilo]]</f>
        <v>0</v>
      </c>
      <c r="AB1952"/>
      <c r="AC1952"/>
      <c r="AD1952"/>
      <c r="AE1952"/>
      <c r="AF1952"/>
      <c r="AG1952"/>
      <c r="AH1952"/>
      <c r="AI1952"/>
    </row>
    <row r="1953" spans="1:35" x14ac:dyDescent="0.25">
      <c r="A1953" t="s">
        <v>391</v>
      </c>
      <c r="B1953" t="s">
        <v>79</v>
      </c>
      <c r="C1953" t="s">
        <v>972</v>
      </c>
      <c r="D1953" t="s">
        <v>2194</v>
      </c>
      <c r="E1953">
        <v>2142860</v>
      </c>
      <c r="F1953" t="s">
        <v>118</v>
      </c>
      <c r="G1953" t="s">
        <v>22</v>
      </c>
      <c r="H1953" t="s">
        <v>23</v>
      </c>
      <c r="I1953" s="1">
        <v>45315</v>
      </c>
      <c r="J1953" s="1">
        <v>45321</v>
      </c>
      <c r="K1953" s="11">
        <f>+Excel_519CONDOR[[#This Row],[Fx.r]]</f>
        <v>45321</v>
      </c>
      <c r="L1953" s="1">
        <v>45334</v>
      </c>
      <c r="M1953" s="1"/>
      <c r="N1953" s="1">
        <v>45425</v>
      </c>
      <c r="O1953" s="1">
        <v>45426</v>
      </c>
      <c r="P1953" s="1" t="s">
        <v>24</v>
      </c>
      <c r="Q1953" t="s">
        <v>24</v>
      </c>
      <c r="R1953" t="s">
        <v>24</v>
      </c>
      <c r="S1953" t="s">
        <v>3666</v>
      </c>
      <c r="T1953" s="5">
        <v>115.22000009566545</v>
      </c>
      <c r="U1953" s="5">
        <v>0</v>
      </c>
      <c r="V1953" s="5">
        <v>17.682399974560738</v>
      </c>
      <c r="W1953" s="5">
        <v>132.90240007022618</v>
      </c>
      <c r="X1953" s="6">
        <f>+Excel_519CONDOR[[#This Row],[Ptos.Total]]-Excel_519CONDOR[[#This Row],[Ptos.PO]]</f>
        <v>44.527189070226171</v>
      </c>
      <c r="Y1953" s="6">
        <v>88.375211000000007</v>
      </c>
      <c r="Z1953" s="6">
        <v>88.375210999999993</v>
      </c>
      <c r="AA1953" s="5">
        <f>+Excel_519CONDOR[[#This Row],[Ptos.Total]]-Excel_519CONDOR[[#This Row],[Ptos.Nilo]]</f>
        <v>44.527189070226186</v>
      </c>
      <c r="AB1953"/>
      <c r="AC1953"/>
      <c r="AD1953"/>
      <c r="AE1953"/>
      <c r="AF1953"/>
      <c r="AG1953"/>
      <c r="AH1953"/>
      <c r="AI1953"/>
    </row>
    <row r="1954" spans="1:35" x14ac:dyDescent="0.25">
      <c r="A1954" t="s">
        <v>391</v>
      </c>
      <c r="B1954" t="s">
        <v>79</v>
      </c>
      <c r="C1954" t="s">
        <v>972</v>
      </c>
      <c r="D1954" t="s">
        <v>2195</v>
      </c>
      <c r="E1954">
        <v>2142861</v>
      </c>
      <c r="F1954" t="s">
        <v>121</v>
      </c>
      <c r="G1954" t="s">
        <v>22</v>
      </c>
      <c r="H1954" t="s">
        <v>23</v>
      </c>
      <c r="I1954" s="1">
        <v>45315</v>
      </c>
      <c r="J1954" s="1">
        <v>45359</v>
      </c>
      <c r="K1954" s="11">
        <f>+Excel_519CONDOR[[#This Row],[Fx.r]]</f>
        <v>45359</v>
      </c>
      <c r="L1954" s="1">
        <v>45404</v>
      </c>
      <c r="M1954" s="1"/>
      <c r="N1954" s="1">
        <v>45439</v>
      </c>
      <c r="O1954" s="1">
        <v>45461</v>
      </c>
      <c r="P1954" s="1" t="s">
        <v>24</v>
      </c>
      <c r="Q1954" t="s">
        <v>24</v>
      </c>
      <c r="R1954" t="s">
        <v>24</v>
      </c>
      <c r="S1954" t="s">
        <v>3663</v>
      </c>
      <c r="T1954" s="5">
        <v>82.930000692605972</v>
      </c>
      <c r="U1954" s="5">
        <v>0</v>
      </c>
      <c r="V1954" s="5">
        <v>15.414399918442967</v>
      </c>
      <c r="W1954" s="5">
        <v>98.34440061104894</v>
      </c>
      <c r="X1954" s="6">
        <f>+Excel_519CONDOR[[#This Row],[Ptos.Total]]-Excel_519CONDOR[[#This Row],[Ptos.PO]]</f>
        <v>-59.197487388951089</v>
      </c>
      <c r="Y1954" s="6">
        <v>157.54188800000003</v>
      </c>
      <c r="Z1954" s="6">
        <v>157.541888</v>
      </c>
      <c r="AA1954" s="5">
        <f>+Excel_519CONDOR[[#This Row],[Ptos.Total]]-Excel_519CONDOR[[#This Row],[Ptos.Nilo]]</f>
        <v>-59.19748738895106</v>
      </c>
      <c r="AB1954"/>
      <c r="AC1954"/>
      <c r="AD1954"/>
      <c r="AE1954"/>
      <c r="AF1954"/>
      <c r="AG1954"/>
      <c r="AH1954"/>
      <c r="AI1954"/>
    </row>
    <row r="1955" spans="1:35" x14ac:dyDescent="0.25">
      <c r="A1955" t="s">
        <v>391</v>
      </c>
      <c r="B1955" t="s">
        <v>436</v>
      </c>
      <c r="C1955" t="s">
        <v>392</v>
      </c>
      <c r="D1955" t="s">
        <v>2196</v>
      </c>
      <c r="E1955">
        <v>8594451</v>
      </c>
      <c r="F1955" t="s">
        <v>2197</v>
      </c>
      <c r="G1955" t="s">
        <v>29</v>
      </c>
      <c r="H1955" t="s">
        <v>30</v>
      </c>
      <c r="I1955" s="1"/>
      <c r="J1955" s="1">
        <v>45322</v>
      </c>
      <c r="K1955" s="11">
        <f>+Excel_519CONDOR[[#This Row],[Fx.r]]</f>
        <v>45322</v>
      </c>
      <c r="L1955" s="1">
        <v>45322</v>
      </c>
      <c r="M1955" s="1"/>
      <c r="N1955" s="1">
        <v>45359</v>
      </c>
      <c r="O1955" s="1">
        <v>45365</v>
      </c>
      <c r="P1955" s="1" t="s">
        <v>24</v>
      </c>
      <c r="Q1955" t="s">
        <v>25</v>
      </c>
      <c r="R1955" t="s">
        <v>24</v>
      </c>
      <c r="S1955" t="s">
        <v>3635</v>
      </c>
      <c r="T1955" s="5">
        <v>0</v>
      </c>
      <c r="U1955" s="5">
        <v>0</v>
      </c>
      <c r="V1955" s="5">
        <v>0</v>
      </c>
      <c r="W1955" s="5">
        <v>0</v>
      </c>
      <c r="X1955" s="6">
        <f>+Excel_519CONDOR[[#This Row],[Ptos.Total]]-Excel_519CONDOR[[#This Row],[Ptos.PO]]</f>
        <v>-13.709436000000002</v>
      </c>
      <c r="Y1955" s="6">
        <v>13.709436000000002</v>
      </c>
      <c r="Z1955" s="6">
        <v>13.709436000000002</v>
      </c>
      <c r="AA1955" s="5">
        <f>+Excel_519CONDOR[[#This Row],[Ptos.Total]]-Excel_519CONDOR[[#This Row],[Ptos.Nilo]]</f>
        <v>-13.709436000000002</v>
      </c>
      <c r="AB1955"/>
      <c r="AC1955"/>
      <c r="AD1955"/>
      <c r="AE1955"/>
      <c r="AF1955"/>
      <c r="AG1955"/>
      <c r="AH1955"/>
      <c r="AI1955"/>
    </row>
    <row r="1956" spans="1:35" x14ac:dyDescent="0.25">
      <c r="A1956" t="s">
        <v>391</v>
      </c>
      <c r="B1956" t="s">
        <v>436</v>
      </c>
      <c r="C1956" t="s">
        <v>392</v>
      </c>
      <c r="D1956" t="s">
        <v>2198</v>
      </c>
      <c r="E1956">
        <v>8594795</v>
      </c>
      <c r="F1956" t="s">
        <v>512</v>
      </c>
      <c r="G1956" t="s">
        <v>22</v>
      </c>
      <c r="H1956" t="s">
        <v>23</v>
      </c>
      <c r="I1956" s="1"/>
      <c r="J1956" s="1">
        <v>45317</v>
      </c>
      <c r="K1956" s="11">
        <f>+Excel_519CONDOR[[#This Row],[Fx.r]]</f>
        <v>45317</v>
      </c>
      <c r="L1956" s="1">
        <v>45317</v>
      </c>
      <c r="M1956" s="1"/>
      <c r="N1956" s="1">
        <v>45328</v>
      </c>
      <c r="O1956" s="1">
        <v>45338</v>
      </c>
      <c r="P1956" s="1" t="s">
        <v>24</v>
      </c>
      <c r="Q1956" t="s">
        <v>25</v>
      </c>
      <c r="R1956" t="s">
        <v>24</v>
      </c>
      <c r="S1956" t="s">
        <v>3646</v>
      </c>
      <c r="T1956" s="5">
        <v>3.7253000140190125</v>
      </c>
      <c r="U1956" s="5">
        <v>0</v>
      </c>
      <c r="V1956" s="5">
        <v>6</v>
      </c>
      <c r="W1956" s="5">
        <v>9.7253000140190125</v>
      </c>
      <c r="X1956" s="6">
        <f>+Excel_519CONDOR[[#This Row],[Ptos.Total]]-Excel_519CONDOR[[#This Row],[Ptos.PO]]</f>
        <v>-4.575129985980988</v>
      </c>
      <c r="Y1956" s="6">
        <v>14.30043</v>
      </c>
      <c r="Z1956" s="6">
        <v>14.30043</v>
      </c>
      <c r="AA1956" s="5">
        <f>+Excel_519CONDOR[[#This Row],[Ptos.Total]]-Excel_519CONDOR[[#This Row],[Ptos.Nilo]]</f>
        <v>-4.575129985980988</v>
      </c>
      <c r="AB1956"/>
      <c r="AC1956"/>
      <c r="AD1956"/>
      <c r="AE1956"/>
      <c r="AF1956"/>
      <c r="AG1956"/>
      <c r="AH1956"/>
      <c r="AI1956"/>
    </row>
    <row r="1957" spans="1:35" x14ac:dyDescent="0.25">
      <c r="A1957" t="s">
        <v>391</v>
      </c>
      <c r="B1957" t="s">
        <v>436</v>
      </c>
      <c r="C1957" t="s">
        <v>392</v>
      </c>
      <c r="D1957" t="s">
        <v>2199</v>
      </c>
      <c r="E1957">
        <v>8594447</v>
      </c>
      <c r="F1957" t="s">
        <v>115</v>
      </c>
      <c r="G1957" t="s">
        <v>22</v>
      </c>
      <c r="H1957" t="s">
        <v>23</v>
      </c>
      <c r="I1957" s="1"/>
      <c r="J1957" s="1">
        <v>45322</v>
      </c>
      <c r="K1957" s="11">
        <f>+Excel_519CONDOR[[#This Row],[Fx.r]]</f>
        <v>45322</v>
      </c>
      <c r="L1957" s="1">
        <v>45322</v>
      </c>
      <c r="M1957" s="1"/>
      <c r="N1957" s="1">
        <v>45348</v>
      </c>
      <c r="O1957" s="1">
        <v>45362</v>
      </c>
      <c r="P1957" s="1" t="s">
        <v>25</v>
      </c>
      <c r="Q1957" t="s">
        <v>24</v>
      </c>
      <c r="R1957" t="s">
        <v>24</v>
      </c>
      <c r="S1957" t="s">
        <v>3646</v>
      </c>
      <c r="T1957" s="5">
        <v>0</v>
      </c>
      <c r="U1957" s="5">
        <v>0</v>
      </c>
      <c r="V1957" s="5">
        <v>0</v>
      </c>
      <c r="W1957" s="5">
        <v>0</v>
      </c>
      <c r="X1957" s="6">
        <f>+Excel_519CONDOR[[#This Row],[Ptos.Total]]-Excel_519CONDOR[[#This Row],[Ptos.PO]]</f>
        <v>-27.680746999999993</v>
      </c>
      <c r="Y1957" s="6">
        <v>27.680746999999993</v>
      </c>
      <c r="Z1957" s="6">
        <v>27.680747</v>
      </c>
      <c r="AA1957" s="5">
        <f>+Excel_519CONDOR[[#This Row],[Ptos.Total]]-Excel_519CONDOR[[#This Row],[Ptos.Nilo]]</f>
        <v>-27.680747</v>
      </c>
      <c r="AB1957"/>
      <c r="AC1957"/>
      <c r="AD1957"/>
      <c r="AE1957"/>
      <c r="AF1957"/>
      <c r="AG1957"/>
      <c r="AH1957"/>
      <c r="AI1957"/>
    </row>
    <row r="1958" spans="1:35" x14ac:dyDescent="0.25">
      <c r="A1958" t="s">
        <v>391</v>
      </c>
      <c r="B1958" t="s">
        <v>79</v>
      </c>
      <c r="C1958" t="s">
        <v>972</v>
      </c>
      <c r="D1958" t="s">
        <v>2200</v>
      </c>
      <c r="E1958">
        <v>2142039</v>
      </c>
      <c r="F1958" t="s">
        <v>2201</v>
      </c>
      <c r="G1958" t="s">
        <v>70</v>
      </c>
      <c r="H1958" t="s">
        <v>71</v>
      </c>
      <c r="I1958" s="1">
        <v>45317</v>
      </c>
      <c r="J1958" s="1">
        <v>45331</v>
      </c>
      <c r="K1958" s="11">
        <f>+Excel_519CONDOR[[#This Row],[Fx.r]]</f>
        <v>45331</v>
      </c>
      <c r="M1958" s="1"/>
      <c r="N1958" s="1">
        <v>45366</v>
      </c>
      <c r="O1958" s="1">
        <v>45366</v>
      </c>
      <c r="P1958" s="1" t="s">
        <v>24</v>
      </c>
      <c r="Q1958" t="s">
        <v>24</v>
      </c>
      <c r="R1958" t="s">
        <v>24</v>
      </c>
      <c r="S1958" t="s">
        <v>25</v>
      </c>
      <c r="T1958" s="5">
        <v>25.50000024586916</v>
      </c>
      <c r="U1958" s="5">
        <v>0</v>
      </c>
      <c r="V1958" s="5">
        <v>11.650500104043633</v>
      </c>
      <c r="W1958" s="5">
        <v>37.150500349912789</v>
      </c>
      <c r="X1958" s="6">
        <f>+Excel_519CONDOR[[#This Row],[Ptos.Total]]-Excel_519CONDOR[[#This Row],[Ptos.PO]]</f>
        <v>29.457411349912789</v>
      </c>
      <c r="Y1958" s="6">
        <v>7.6930889999999996</v>
      </c>
      <c r="Z1958" s="6">
        <v>7.6930889999999996</v>
      </c>
      <c r="AA1958" s="5">
        <f>+Excel_519CONDOR[[#This Row],[Ptos.Total]]-Excel_519CONDOR[[#This Row],[Ptos.Nilo]]</f>
        <v>29.457411349912789</v>
      </c>
      <c r="AB1958"/>
      <c r="AC1958"/>
      <c r="AD1958"/>
      <c r="AE1958"/>
      <c r="AF1958"/>
      <c r="AG1958"/>
      <c r="AH1958"/>
      <c r="AI1958"/>
    </row>
    <row r="1959" spans="1:35" x14ac:dyDescent="0.25">
      <c r="A1959" t="s">
        <v>391</v>
      </c>
      <c r="B1959" t="s">
        <v>436</v>
      </c>
      <c r="C1959" t="s">
        <v>392</v>
      </c>
      <c r="D1959" t="s">
        <v>2202</v>
      </c>
      <c r="E1959">
        <v>8595275</v>
      </c>
      <c r="F1959" t="s">
        <v>115</v>
      </c>
      <c r="G1959" t="s">
        <v>22</v>
      </c>
      <c r="H1959" t="s">
        <v>23</v>
      </c>
      <c r="I1959" s="1"/>
      <c r="J1959" s="1">
        <v>45320</v>
      </c>
      <c r="K1959" s="11">
        <f>+Excel_519CONDOR[[#This Row],[Fx.r]]</f>
        <v>45320</v>
      </c>
      <c r="L1959" s="1">
        <v>45324</v>
      </c>
      <c r="M1959" s="1"/>
      <c r="N1959" s="1">
        <v>45330</v>
      </c>
      <c r="O1959" s="1">
        <v>45344</v>
      </c>
      <c r="P1959" s="1" t="s">
        <v>25</v>
      </c>
      <c r="Q1959" t="s">
        <v>25</v>
      </c>
      <c r="R1959" t="s">
        <v>24</v>
      </c>
      <c r="S1959" t="s">
        <v>3646</v>
      </c>
      <c r="T1959" s="5">
        <v>0</v>
      </c>
      <c r="U1959" s="5">
        <v>0</v>
      </c>
      <c r="V1959" s="5">
        <v>0</v>
      </c>
      <c r="W1959" s="5">
        <v>0</v>
      </c>
      <c r="X1959" s="6">
        <f>+Excel_519CONDOR[[#This Row],[Ptos.Total]]-Excel_519CONDOR[[#This Row],[Ptos.PO]]</f>
        <v>-48.006119000000005</v>
      </c>
      <c r="Y1959" s="6">
        <v>48.006119000000005</v>
      </c>
      <c r="Z1959" s="6">
        <v>48.006119000000012</v>
      </c>
      <c r="AA1959" s="5">
        <f>+Excel_519CONDOR[[#This Row],[Ptos.Total]]-Excel_519CONDOR[[#This Row],[Ptos.Nilo]]</f>
        <v>-48.006119000000012</v>
      </c>
      <c r="AB1959"/>
      <c r="AC1959"/>
      <c r="AD1959"/>
      <c r="AE1959"/>
      <c r="AF1959"/>
      <c r="AG1959"/>
      <c r="AH1959"/>
      <c r="AI1959"/>
    </row>
    <row r="1960" spans="1:35" x14ac:dyDescent="0.25">
      <c r="A1960" t="s">
        <v>391</v>
      </c>
      <c r="B1960" t="s">
        <v>436</v>
      </c>
      <c r="C1960" t="s">
        <v>392</v>
      </c>
      <c r="D1960" t="s">
        <v>2203</v>
      </c>
      <c r="E1960">
        <v>8595429</v>
      </c>
      <c r="F1960" t="s">
        <v>115</v>
      </c>
      <c r="G1960" t="s">
        <v>22</v>
      </c>
      <c r="H1960" t="s">
        <v>23</v>
      </c>
      <c r="I1960" s="1"/>
      <c r="J1960" s="1">
        <v>45322</v>
      </c>
      <c r="K1960" s="11">
        <f>+Excel_519CONDOR[[#This Row],[Fx.r]]</f>
        <v>45322</v>
      </c>
      <c r="L1960" s="1">
        <v>45322</v>
      </c>
      <c r="M1960" s="1"/>
      <c r="N1960" s="1">
        <v>45331</v>
      </c>
      <c r="O1960" s="1">
        <v>45341</v>
      </c>
      <c r="P1960" s="1" t="s">
        <v>24</v>
      </c>
      <c r="Q1960" t="s">
        <v>25</v>
      </c>
      <c r="R1960" t="s">
        <v>24</v>
      </c>
      <c r="S1960" t="s">
        <v>3641</v>
      </c>
      <c r="T1960" s="5">
        <v>0</v>
      </c>
      <c r="U1960" s="5">
        <v>0</v>
      </c>
      <c r="V1960" s="5">
        <v>0</v>
      </c>
      <c r="W1960" s="5">
        <v>0</v>
      </c>
      <c r="X1960" s="6">
        <f>+Excel_519CONDOR[[#This Row],[Ptos.Total]]-Excel_519CONDOR[[#This Row],[Ptos.PO]]</f>
        <v>-185.91294700000003</v>
      </c>
      <c r="Y1960" s="6">
        <v>185.91294700000003</v>
      </c>
      <c r="Z1960" s="6">
        <v>185.912947</v>
      </c>
      <c r="AA1960" s="5">
        <f>+Excel_519CONDOR[[#This Row],[Ptos.Total]]-Excel_519CONDOR[[#This Row],[Ptos.Nilo]]</f>
        <v>-185.912947</v>
      </c>
      <c r="AB1960"/>
      <c r="AC1960"/>
      <c r="AD1960"/>
      <c r="AE1960"/>
      <c r="AF1960"/>
      <c r="AG1960"/>
      <c r="AH1960"/>
      <c r="AI1960"/>
    </row>
    <row r="1961" spans="1:35" x14ac:dyDescent="0.25">
      <c r="A1961" t="s">
        <v>391</v>
      </c>
      <c r="B1961" t="s">
        <v>79</v>
      </c>
      <c r="C1961" t="s">
        <v>392</v>
      </c>
      <c r="D1961" t="s">
        <v>2204</v>
      </c>
      <c r="E1961">
        <v>2141444</v>
      </c>
      <c r="F1961" t="s">
        <v>32</v>
      </c>
      <c r="G1961" t="s">
        <v>29</v>
      </c>
      <c r="H1961" t="s">
        <v>182</v>
      </c>
      <c r="I1961" s="1">
        <v>45317</v>
      </c>
      <c r="J1961" s="1">
        <v>45328</v>
      </c>
      <c r="K1961" s="11">
        <f>+Excel_519CONDOR[[#This Row],[Fx.r]]</f>
        <v>45328</v>
      </c>
      <c r="L1961" s="1">
        <v>45399</v>
      </c>
      <c r="M1961" s="1"/>
      <c r="N1961" s="1">
        <v>45961</v>
      </c>
      <c r="O1961" s="1"/>
      <c r="P1961" s="1" t="s">
        <v>24</v>
      </c>
      <c r="Q1961" t="s">
        <v>24</v>
      </c>
      <c r="R1961" t="s">
        <v>24</v>
      </c>
      <c r="S1961" t="s">
        <v>3642</v>
      </c>
      <c r="T1961" s="5">
        <v>187.1000001616776</v>
      </c>
      <c r="U1961" s="5">
        <v>0</v>
      </c>
      <c r="V1961" s="5">
        <v>22.773500095751132</v>
      </c>
      <c r="W1961" s="5">
        <v>209.87350025742873</v>
      </c>
      <c r="X1961" s="6">
        <f>+Excel_519CONDOR[[#This Row],[Ptos.Total]]-Excel_519CONDOR[[#This Row],[Ptos.PO]]</f>
        <v>-442.09453474257123</v>
      </c>
      <c r="Y1961" s="6">
        <v>651.96803499999999</v>
      </c>
      <c r="Z1961" s="6">
        <v>651.96803499999999</v>
      </c>
      <c r="AA1961" s="5">
        <f>+Excel_519CONDOR[[#This Row],[Ptos.Total]]-Excel_519CONDOR[[#This Row],[Ptos.Nilo]]</f>
        <v>-442.09453474257123</v>
      </c>
      <c r="AB1961"/>
      <c r="AC1961"/>
      <c r="AD1961"/>
      <c r="AE1961"/>
      <c r="AF1961"/>
      <c r="AG1961"/>
      <c r="AH1961"/>
      <c r="AI1961"/>
    </row>
    <row r="1962" spans="1:35" x14ac:dyDescent="0.25">
      <c r="A1962" t="s">
        <v>391</v>
      </c>
      <c r="B1962" t="s">
        <v>79</v>
      </c>
      <c r="C1962" t="s">
        <v>392</v>
      </c>
      <c r="D1962" t="s">
        <v>2205</v>
      </c>
      <c r="E1962">
        <v>2143104</v>
      </c>
      <c r="F1962" t="s">
        <v>164</v>
      </c>
      <c r="G1962" t="s">
        <v>22</v>
      </c>
      <c r="H1962" t="s">
        <v>23</v>
      </c>
      <c r="I1962" s="1">
        <v>45317</v>
      </c>
      <c r="J1962" s="1">
        <v>45331</v>
      </c>
      <c r="K1962" s="11">
        <f>+Excel_519CONDOR[[#This Row],[Fx.r]]</f>
        <v>45331</v>
      </c>
      <c r="L1962" s="1">
        <v>45727</v>
      </c>
      <c r="M1962" s="1"/>
      <c r="N1962" s="1">
        <v>45834</v>
      </c>
      <c r="O1962" s="1">
        <v>45866</v>
      </c>
      <c r="P1962" s="1" t="s">
        <v>24</v>
      </c>
      <c r="Q1962" t="s">
        <v>24</v>
      </c>
      <c r="R1962" t="s">
        <v>24</v>
      </c>
      <c r="S1962" t="s">
        <v>3637</v>
      </c>
      <c r="T1962" s="5">
        <v>161.49999984353781</v>
      </c>
      <c r="U1962" s="5">
        <v>7.7399997711181641</v>
      </c>
      <c r="V1962" s="5">
        <v>21.196400216451281</v>
      </c>
      <c r="W1962" s="5">
        <v>190.43639983110725</v>
      </c>
      <c r="X1962" s="6">
        <f>+Excel_519CONDOR[[#This Row],[Ptos.Total]]-Excel_519CONDOR[[#This Row],[Ptos.PO]]</f>
        <v>-38.511163878892717</v>
      </c>
      <c r="Y1962" s="6">
        <v>228.94756370999997</v>
      </c>
      <c r="Z1962" s="6">
        <v>228.94756800000002</v>
      </c>
      <c r="AA1962" s="5">
        <f>+Excel_519CONDOR[[#This Row],[Ptos.Total]]-Excel_519CONDOR[[#This Row],[Ptos.Nilo]]</f>
        <v>-38.511168168892766</v>
      </c>
      <c r="AB1962"/>
      <c r="AC1962"/>
      <c r="AD1962"/>
      <c r="AE1962"/>
      <c r="AF1962"/>
      <c r="AG1962"/>
      <c r="AH1962"/>
      <c r="AI1962"/>
    </row>
    <row r="1963" spans="1:35" x14ac:dyDescent="0.25">
      <c r="A1963" t="s">
        <v>391</v>
      </c>
      <c r="B1963" t="s">
        <v>79</v>
      </c>
      <c r="C1963" t="s">
        <v>972</v>
      </c>
      <c r="D1963" t="s">
        <v>2206</v>
      </c>
      <c r="E1963">
        <v>2142894</v>
      </c>
      <c r="F1963" t="s">
        <v>722</v>
      </c>
      <c r="G1963" t="s">
        <v>70</v>
      </c>
      <c r="H1963" t="s">
        <v>71</v>
      </c>
      <c r="I1963" s="1">
        <v>45320</v>
      </c>
      <c r="J1963" s="1"/>
      <c r="K1963" s="11">
        <f>+Excel_519CONDOR[[#This Row],[Fx.r]]</f>
        <v>0</v>
      </c>
      <c r="M1963" s="1"/>
      <c r="O1963" s="1"/>
      <c r="P1963" s="1" t="s">
        <v>25</v>
      </c>
      <c r="Q1963" t="s">
        <v>24</v>
      </c>
      <c r="R1963" t="s">
        <v>24</v>
      </c>
      <c r="S1963" t="s">
        <v>25</v>
      </c>
      <c r="T1963" s="5">
        <v>0</v>
      </c>
      <c r="U1963" s="5">
        <v>0</v>
      </c>
      <c r="V1963" s="5">
        <v>0</v>
      </c>
      <c r="W1963" s="5">
        <v>0</v>
      </c>
      <c r="X1963" s="6">
        <f>+Excel_519CONDOR[[#This Row],[Ptos.Total]]-Excel_519CONDOR[[#This Row],[Ptos.PO]]</f>
        <v>0</v>
      </c>
      <c r="Y1963" s="6">
        <v>0</v>
      </c>
      <c r="Z1963" s="6">
        <v>0</v>
      </c>
      <c r="AA1963" s="5">
        <f>+Excel_519CONDOR[[#This Row],[Ptos.Total]]-Excel_519CONDOR[[#This Row],[Ptos.Nilo]]</f>
        <v>0</v>
      </c>
      <c r="AB1963"/>
      <c r="AC1963"/>
      <c r="AD1963"/>
      <c r="AE1963"/>
      <c r="AF1963"/>
      <c r="AG1963"/>
      <c r="AH1963"/>
      <c r="AI1963"/>
    </row>
    <row r="1964" spans="1:35" x14ac:dyDescent="0.25">
      <c r="A1964" t="s">
        <v>391</v>
      </c>
      <c r="B1964" t="s">
        <v>436</v>
      </c>
      <c r="C1964" t="s">
        <v>392</v>
      </c>
      <c r="D1964" t="s">
        <v>2207</v>
      </c>
      <c r="E1964">
        <v>8595497</v>
      </c>
      <c r="F1964" t="s">
        <v>512</v>
      </c>
      <c r="G1964" t="s">
        <v>22</v>
      </c>
      <c r="H1964" t="s">
        <v>23</v>
      </c>
      <c r="I1964" s="1"/>
      <c r="J1964" s="1">
        <v>45322</v>
      </c>
      <c r="K1964" s="11">
        <f>+Excel_519CONDOR[[#This Row],[Fx.r]]</f>
        <v>45322</v>
      </c>
      <c r="L1964" s="1">
        <v>45322</v>
      </c>
      <c r="M1964" s="1"/>
      <c r="N1964" s="1">
        <v>45338</v>
      </c>
      <c r="O1964" s="1">
        <v>45356</v>
      </c>
      <c r="P1964" s="1" t="s">
        <v>24</v>
      </c>
      <c r="Q1964" t="s">
        <v>25</v>
      </c>
      <c r="R1964" t="s">
        <v>24</v>
      </c>
      <c r="S1964" t="s">
        <v>3646</v>
      </c>
      <c r="T1964" s="5">
        <v>15.793099759146571</v>
      </c>
      <c r="U1964" s="5">
        <v>0</v>
      </c>
      <c r="V1964" s="5">
        <v>6</v>
      </c>
      <c r="W1964" s="5">
        <v>21.793099759146571</v>
      </c>
      <c r="X1964" s="6">
        <f>+Excel_519CONDOR[[#This Row],[Ptos.Total]]-Excel_519CONDOR[[#This Row],[Ptos.PO]]</f>
        <v>-3.5776332408534266</v>
      </c>
      <c r="Y1964" s="6">
        <v>25.370732999999998</v>
      </c>
      <c r="Z1964" s="6">
        <v>26.049980999999999</v>
      </c>
      <c r="AA1964" s="5">
        <f>+Excel_519CONDOR[[#This Row],[Ptos.Total]]-Excel_519CONDOR[[#This Row],[Ptos.Nilo]]</f>
        <v>-4.2568812408534278</v>
      </c>
      <c r="AB1964"/>
      <c r="AC1964"/>
      <c r="AD1964"/>
      <c r="AE1964"/>
      <c r="AF1964"/>
      <c r="AG1964"/>
      <c r="AH1964"/>
      <c r="AI1964"/>
    </row>
    <row r="1965" spans="1:35" x14ac:dyDescent="0.25">
      <c r="A1965" t="s">
        <v>391</v>
      </c>
      <c r="B1965" t="s">
        <v>436</v>
      </c>
      <c r="C1965" t="s">
        <v>392</v>
      </c>
      <c r="D1965" t="s">
        <v>2208</v>
      </c>
      <c r="E1965">
        <v>8595799</v>
      </c>
      <c r="F1965" t="s">
        <v>115</v>
      </c>
      <c r="G1965" t="s">
        <v>22</v>
      </c>
      <c r="H1965" t="s">
        <v>23</v>
      </c>
      <c r="I1965" s="1"/>
      <c r="J1965" s="1">
        <v>45322</v>
      </c>
      <c r="K1965" s="11">
        <f>+Excel_519CONDOR[[#This Row],[Fx.r]]</f>
        <v>45322</v>
      </c>
      <c r="L1965" s="1">
        <v>45322</v>
      </c>
      <c r="M1965" s="1"/>
      <c r="N1965" s="1">
        <v>45336</v>
      </c>
      <c r="O1965" s="1">
        <v>45356</v>
      </c>
      <c r="P1965" s="1" t="s">
        <v>24</v>
      </c>
      <c r="Q1965" t="s">
        <v>24</v>
      </c>
      <c r="R1965" t="s">
        <v>24</v>
      </c>
      <c r="S1965" t="s">
        <v>3646</v>
      </c>
      <c r="T1965" s="5">
        <v>17.467699617147446</v>
      </c>
      <c r="U1965" s="5">
        <v>0</v>
      </c>
      <c r="V1965" s="5">
        <v>6</v>
      </c>
      <c r="W1965" s="5">
        <v>23.467699617147446</v>
      </c>
      <c r="X1965" s="6">
        <f>+Excel_519CONDOR[[#This Row],[Ptos.Total]]-Excel_519CONDOR[[#This Row],[Ptos.PO]]</f>
        <v>-0.48252338285255547</v>
      </c>
      <c r="Y1965" s="6">
        <v>23.950223000000001</v>
      </c>
      <c r="Z1965" s="6">
        <v>23.950222999999998</v>
      </c>
      <c r="AA1965" s="5">
        <f>+Excel_519CONDOR[[#This Row],[Ptos.Total]]-Excel_519CONDOR[[#This Row],[Ptos.Nilo]]</f>
        <v>-0.48252338285255192</v>
      </c>
      <c r="AB1965"/>
      <c r="AC1965"/>
      <c r="AD1965"/>
      <c r="AE1965"/>
      <c r="AF1965"/>
      <c r="AG1965"/>
      <c r="AH1965"/>
      <c r="AI1965"/>
    </row>
    <row r="1966" spans="1:35" x14ac:dyDescent="0.25">
      <c r="A1966" t="s">
        <v>391</v>
      </c>
      <c r="B1966" t="s">
        <v>436</v>
      </c>
      <c r="C1966" t="s">
        <v>392</v>
      </c>
      <c r="D1966" t="s">
        <v>2209</v>
      </c>
      <c r="E1966">
        <v>8596227</v>
      </c>
      <c r="F1966" t="s">
        <v>115</v>
      </c>
      <c r="G1966" t="s">
        <v>22</v>
      </c>
      <c r="H1966" t="s">
        <v>23</v>
      </c>
      <c r="I1966" s="1"/>
      <c r="J1966" s="1">
        <v>45321</v>
      </c>
      <c r="K1966" s="11">
        <f>+Excel_519CONDOR[[#This Row],[Fx.r]]</f>
        <v>45321</v>
      </c>
      <c r="L1966" s="1">
        <v>45321</v>
      </c>
      <c r="M1966" s="1"/>
      <c r="N1966" s="1">
        <v>45345</v>
      </c>
      <c r="O1966" s="1">
        <v>45357</v>
      </c>
      <c r="P1966" s="1" t="s">
        <v>24</v>
      </c>
      <c r="Q1966" t="s">
        <v>24</v>
      </c>
      <c r="R1966" t="s">
        <v>25</v>
      </c>
      <c r="S1966" t="s">
        <v>3641</v>
      </c>
      <c r="T1966" s="5">
        <v>20.702799826860428</v>
      </c>
      <c r="U1966" s="5">
        <v>0</v>
      </c>
      <c r="V1966" s="5">
        <v>6</v>
      </c>
      <c r="W1966" s="5">
        <v>26.702799826860428</v>
      </c>
      <c r="X1966" s="6">
        <f>+Excel_519CONDOR[[#This Row],[Ptos.Total]]-Excel_519CONDOR[[#This Row],[Ptos.PO]]</f>
        <v>-5.4793391731395715</v>
      </c>
      <c r="Y1966" s="6">
        <v>32.182138999999999</v>
      </c>
      <c r="Z1966" s="6">
        <v>32.182138999999999</v>
      </c>
      <c r="AA1966" s="5">
        <f>+Excel_519CONDOR[[#This Row],[Ptos.Total]]-Excel_519CONDOR[[#This Row],[Ptos.Nilo]]</f>
        <v>-5.4793391731395715</v>
      </c>
      <c r="AB1966"/>
      <c r="AC1966"/>
      <c r="AD1966"/>
      <c r="AE1966"/>
      <c r="AF1966"/>
      <c r="AG1966"/>
      <c r="AH1966"/>
      <c r="AI1966"/>
    </row>
    <row r="1967" spans="1:35" x14ac:dyDescent="0.25">
      <c r="A1967" t="s">
        <v>391</v>
      </c>
      <c r="B1967" t="s">
        <v>436</v>
      </c>
      <c r="C1967" t="s">
        <v>392</v>
      </c>
      <c r="D1967" t="s">
        <v>2210</v>
      </c>
      <c r="E1967">
        <v>8596719</v>
      </c>
      <c r="F1967" t="s">
        <v>389</v>
      </c>
      <c r="G1967" t="s">
        <v>22</v>
      </c>
      <c r="H1967" t="s">
        <v>23</v>
      </c>
      <c r="I1967" s="1"/>
      <c r="J1967" s="1">
        <v>45323</v>
      </c>
      <c r="K1967" s="11">
        <f>+Excel_519CONDOR[[#This Row],[Fx.r]]</f>
        <v>45323</v>
      </c>
      <c r="L1967" s="1">
        <v>45324</v>
      </c>
      <c r="M1967" s="1"/>
      <c r="N1967" s="1">
        <v>45411</v>
      </c>
      <c r="O1967" s="1">
        <v>45418</v>
      </c>
      <c r="P1967" s="1" t="s">
        <v>25</v>
      </c>
      <c r="Q1967" t="s">
        <v>25</v>
      </c>
      <c r="R1967" t="s">
        <v>24</v>
      </c>
      <c r="S1967" t="s">
        <v>3631</v>
      </c>
      <c r="T1967" s="5">
        <v>0</v>
      </c>
      <c r="U1967" s="5">
        <v>0</v>
      </c>
      <c r="V1967" s="5">
        <v>0</v>
      </c>
      <c r="W1967" s="5">
        <v>0</v>
      </c>
      <c r="X1967" s="6">
        <f>+Excel_519CONDOR[[#This Row],[Ptos.Total]]-Excel_519CONDOR[[#This Row],[Ptos.PO]]</f>
        <v>-47.601899000000003</v>
      </c>
      <c r="Y1967" s="6">
        <v>47.601899000000003</v>
      </c>
      <c r="Z1967" s="6">
        <v>47.601898999999996</v>
      </c>
      <c r="AA1967" s="5">
        <f>+Excel_519CONDOR[[#This Row],[Ptos.Total]]-Excel_519CONDOR[[#This Row],[Ptos.Nilo]]</f>
        <v>-47.601898999999996</v>
      </c>
      <c r="AB1967"/>
      <c r="AC1967"/>
      <c r="AD1967"/>
      <c r="AE1967"/>
      <c r="AF1967"/>
      <c r="AG1967"/>
      <c r="AH1967"/>
      <c r="AI1967"/>
    </row>
    <row r="1968" spans="1:35" x14ac:dyDescent="0.25">
      <c r="A1968" t="s">
        <v>391</v>
      </c>
      <c r="B1968" t="s">
        <v>436</v>
      </c>
      <c r="C1968" t="s">
        <v>392</v>
      </c>
      <c r="D1968" t="s">
        <v>2211</v>
      </c>
      <c r="E1968">
        <v>8597345</v>
      </c>
      <c r="F1968" t="s">
        <v>1319</v>
      </c>
      <c r="G1968" t="s">
        <v>29</v>
      </c>
      <c r="H1968" t="s">
        <v>30</v>
      </c>
      <c r="I1968" s="1"/>
      <c r="J1968" s="1">
        <v>45328</v>
      </c>
      <c r="K1968" s="11">
        <f>+Excel_519CONDOR[[#This Row],[Fx.r]]</f>
        <v>45328</v>
      </c>
      <c r="L1968" s="1">
        <v>45329</v>
      </c>
      <c r="M1968" s="1"/>
      <c r="N1968" s="1">
        <v>45355</v>
      </c>
      <c r="O1968" s="1">
        <v>45364</v>
      </c>
      <c r="P1968" s="1" t="s">
        <v>24</v>
      </c>
      <c r="Q1968" t="s">
        <v>25</v>
      </c>
      <c r="R1968" t="s">
        <v>24</v>
      </c>
      <c r="S1968" t="s">
        <v>3642</v>
      </c>
      <c r="T1968" s="5">
        <v>17.914099752902985</v>
      </c>
      <c r="U1968" s="5">
        <v>0</v>
      </c>
      <c r="V1968" s="5">
        <v>6</v>
      </c>
      <c r="W1968" s="5">
        <v>23.914099752902985</v>
      </c>
      <c r="X1968" s="6">
        <f>+Excel_519CONDOR[[#This Row],[Ptos.Total]]-Excel_519CONDOR[[#This Row],[Ptos.PO]]</f>
        <v>-7.1829382470970167</v>
      </c>
      <c r="Y1968" s="6">
        <v>31.097038000000001</v>
      </c>
      <c r="Z1968" s="6">
        <v>31.097038000000001</v>
      </c>
      <c r="AA1968" s="5">
        <f>+Excel_519CONDOR[[#This Row],[Ptos.Total]]-Excel_519CONDOR[[#This Row],[Ptos.Nilo]]</f>
        <v>-7.1829382470970167</v>
      </c>
      <c r="AB1968"/>
      <c r="AC1968"/>
      <c r="AD1968"/>
      <c r="AE1968"/>
      <c r="AF1968"/>
      <c r="AG1968"/>
      <c r="AH1968"/>
      <c r="AI1968"/>
    </row>
    <row r="1969" spans="1:35" x14ac:dyDescent="0.25">
      <c r="A1969" t="s">
        <v>391</v>
      </c>
      <c r="B1969" t="s">
        <v>436</v>
      </c>
      <c r="C1969" t="s">
        <v>392</v>
      </c>
      <c r="D1969" t="s">
        <v>2212</v>
      </c>
      <c r="E1969">
        <v>8597580</v>
      </c>
      <c r="F1969" t="s">
        <v>2176</v>
      </c>
      <c r="G1969" t="s">
        <v>36</v>
      </c>
      <c r="H1969" t="s">
        <v>37</v>
      </c>
      <c r="I1969" s="1">
        <v>45525</v>
      </c>
      <c r="J1969" s="1">
        <v>45327</v>
      </c>
      <c r="K1969" s="11">
        <f>+Excel_519CONDOR[[#This Row],[Fx.r]]</f>
        <v>45327</v>
      </c>
      <c r="M1969" s="1">
        <v>45369</v>
      </c>
      <c r="O1969" s="1"/>
      <c r="P1969" s="1" t="s">
        <v>24</v>
      </c>
      <c r="Q1969" t="s">
        <v>25</v>
      </c>
      <c r="R1969" t="s">
        <v>24</v>
      </c>
      <c r="S1969" t="s">
        <v>25</v>
      </c>
      <c r="T1969" s="5">
        <v>0</v>
      </c>
      <c r="U1969" s="5">
        <v>0</v>
      </c>
      <c r="V1969" s="5">
        <v>0</v>
      </c>
      <c r="W1969" s="5">
        <v>0</v>
      </c>
      <c r="X1969" s="6">
        <f>+Excel_519CONDOR[[#This Row],[Ptos.Total]]-Excel_519CONDOR[[#This Row],[Ptos.PO]]</f>
        <v>-6</v>
      </c>
      <c r="Y1969" s="6">
        <v>6</v>
      </c>
      <c r="Z1969" s="6">
        <v>3.5999999999999996</v>
      </c>
      <c r="AA1969" s="5">
        <f>+Excel_519CONDOR[[#This Row],[Ptos.Total]]-Excel_519CONDOR[[#This Row],[Ptos.Nilo]]</f>
        <v>-3.5999999999999996</v>
      </c>
      <c r="AB1969"/>
      <c r="AC1969"/>
      <c r="AD1969"/>
      <c r="AE1969"/>
      <c r="AF1969"/>
      <c r="AG1969"/>
      <c r="AH1969"/>
      <c r="AI1969"/>
    </row>
    <row r="1970" spans="1:35" x14ac:dyDescent="0.25">
      <c r="A1970" t="s">
        <v>391</v>
      </c>
      <c r="B1970" t="s">
        <v>79</v>
      </c>
      <c r="C1970" t="s">
        <v>392</v>
      </c>
      <c r="D1970" t="s">
        <v>2213</v>
      </c>
      <c r="E1970">
        <v>2145751</v>
      </c>
      <c r="F1970" t="s">
        <v>121</v>
      </c>
      <c r="G1970" t="s">
        <v>22</v>
      </c>
      <c r="H1970" t="s">
        <v>23</v>
      </c>
      <c r="I1970" s="1">
        <v>45327</v>
      </c>
      <c r="J1970" s="1">
        <v>45329</v>
      </c>
      <c r="K1970" s="11">
        <f>+Excel_519CONDOR[[#This Row],[Fx.r]]</f>
        <v>45329</v>
      </c>
      <c r="L1970" s="1">
        <v>45334</v>
      </c>
      <c r="M1970" s="1"/>
      <c r="N1970" s="1">
        <v>45349</v>
      </c>
      <c r="O1970" s="1">
        <v>45359</v>
      </c>
      <c r="P1970" s="1" t="s">
        <v>24</v>
      </c>
      <c r="Q1970" t="s">
        <v>24</v>
      </c>
      <c r="R1970" t="s">
        <v>24</v>
      </c>
      <c r="S1970" t="s">
        <v>3641</v>
      </c>
      <c r="T1970" s="5">
        <v>12.340000201016665</v>
      </c>
      <c r="U1970" s="5">
        <v>0</v>
      </c>
      <c r="V1970" s="5">
        <v>10.678900184506922</v>
      </c>
      <c r="W1970" s="5">
        <v>23.018900385523587</v>
      </c>
      <c r="X1970" s="6">
        <f>+Excel_519CONDOR[[#This Row],[Ptos.Total]]-Excel_519CONDOR[[#This Row],[Ptos.PO]]</f>
        <v>-5.8103526144764146</v>
      </c>
      <c r="Y1970" s="6">
        <v>28.829253000000001</v>
      </c>
      <c r="Z1970" s="6">
        <v>28.829253000000001</v>
      </c>
      <c r="AA1970" s="5">
        <f>+Excel_519CONDOR[[#This Row],[Ptos.Total]]-Excel_519CONDOR[[#This Row],[Ptos.Nilo]]</f>
        <v>-5.8103526144764146</v>
      </c>
      <c r="AB1970"/>
      <c r="AC1970"/>
      <c r="AD1970"/>
      <c r="AE1970"/>
      <c r="AF1970"/>
      <c r="AG1970"/>
      <c r="AH1970"/>
      <c r="AI1970"/>
    </row>
    <row r="1971" spans="1:35" x14ac:dyDescent="0.25">
      <c r="A1971" t="s">
        <v>391</v>
      </c>
      <c r="B1971" t="s">
        <v>436</v>
      </c>
      <c r="C1971" t="s">
        <v>392</v>
      </c>
      <c r="D1971" t="s">
        <v>2214</v>
      </c>
      <c r="E1971">
        <v>8597982</v>
      </c>
      <c r="F1971" t="s">
        <v>993</v>
      </c>
      <c r="G1971" t="s">
        <v>29</v>
      </c>
      <c r="H1971" t="s">
        <v>30</v>
      </c>
      <c r="I1971" s="1"/>
      <c r="J1971" s="1">
        <v>45328</v>
      </c>
      <c r="K1971" s="11">
        <f>+Excel_519CONDOR[[#This Row],[Fx.r]]</f>
        <v>45328</v>
      </c>
      <c r="L1971" s="1">
        <v>45329</v>
      </c>
      <c r="M1971" s="1"/>
      <c r="N1971" s="1">
        <v>45355</v>
      </c>
      <c r="O1971" s="1">
        <v>45365</v>
      </c>
      <c r="P1971" s="1" t="s">
        <v>24</v>
      </c>
      <c r="Q1971" t="s">
        <v>25</v>
      </c>
      <c r="R1971" t="s">
        <v>24</v>
      </c>
      <c r="S1971" t="s">
        <v>3635</v>
      </c>
      <c r="T1971" s="5">
        <v>0</v>
      </c>
      <c r="U1971" s="5">
        <v>0</v>
      </c>
      <c r="V1971" s="5">
        <v>0</v>
      </c>
      <c r="W1971" s="5">
        <v>0</v>
      </c>
      <c r="X1971" s="6">
        <f>+Excel_519CONDOR[[#This Row],[Ptos.Total]]-Excel_519CONDOR[[#This Row],[Ptos.PO]]</f>
        <v>-18.125441000000002</v>
      </c>
      <c r="Y1971" s="6">
        <v>18.125441000000002</v>
      </c>
      <c r="Z1971" s="6">
        <v>18.125441000000002</v>
      </c>
      <c r="AA1971" s="5">
        <f>+Excel_519CONDOR[[#This Row],[Ptos.Total]]-Excel_519CONDOR[[#This Row],[Ptos.Nilo]]</f>
        <v>-18.125441000000002</v>
      </c>
      <c r="AB1971"/>
      <c r="AC1971"/>
      <c r="AD1971"/>
      <c r="AE1971"/>
      <c r="AF1971"/>
      <c r="AG1971"/>
      <c r="AH1971"/>
      <c r="AI1971"/>
    </row>
    <row r="1972" spans="1:35" x14ac:dyDescent="0.25">
      <c r="A1972" t="s">
        <v>391</v>
      </c>
      <c r="B1972" t="s">
        <v>436</v>
      </c>
      <c r="C1972" t="s">
        <v>392</v>
      </c>
      <c r="D1972" t="s">
        <v>2215</v>
      </c>
      <c r="E1972">
        <v>8597341</v>
      </c>
      <c r="F1972" t="s">
        <v>993</v>
      </c>
      <c r="G1972" t="s">
        <v>29</v>
      </c>
      <c r="H1972" t="s">
        <v>30</v>
      </c>
      <c r="I1972" s="1"/>
      <c r="J1972" s="1">
        <v>45331</v>
      </c>
      <c r="K1972" s="11">
        <f>+Excel_519CONDOR[[#This Row],[Fx.r]]</f>
        <v>45331</v>
      </c>
      <c r="L1972" s="1">
        <v>45334</v>
      </c>
      <c r="M1972" s="1"/>
      <c r="N1972" s="1">
        <v>45364</v>
      </c>
      <c r="O1972" s="1">
        <v>45379</v>
      </c>
      <c r="P1972" s="1" t="s">
        <v>24</v>
      </c>
      <c r="Q1972" t="s">
        <v>25</v>
      </c>
      <c r="R1972" t="s">
        <v>24</v>
      </c>
      <c r="S1972" t="s">
        <v>3646</v>
      </c>
      <c r="T1972" s="5">
        <v>20.330000162124634</v>
      </c>
      <c r="U1972" s="5">
        <v>0</v>
      </c>
      <c r="V1972" s="5">
        <v>6</v>
      </c>
      <c r="W1972" s="5">
        <v>26.330000162124634</v>
      </c>
      <c r="X1972" s="6">
        <f>+Excel_519CONDOR[[#This Row],[Ptos.Total]]-Excel_519CONDOR[[#This Row],[Ptos.PO]]</f>
        <v>-12.177027837875364</v>
      </c>
      <c r="Y1972" s="6">
        <v>38.507027999999998</v>
      </c>
      <c r="Z1972" s="6">
        <v>38.507028000000005</v>
      </c>
      <c r="AA1972" s="5">
        <f>+Excel_519CONDOR[[#This Row],[Ptos.Total]]-Excel_519CONDOR[[#This Row],[Ptos.Nilo]]</f>
        <v>-12.177027837875372</v>
      </c>
      <c r="AB1972"/>
      <c r="AC1972"/>
      <c r="AD1972"/>
      <c r="AE1972"/>
      <c r="AF1972"/>
      <c r="AG1972"/>
      <c r="AH1972"/>
      <c r="AI1972"/>
    </row>
    <row r="1973" spans="1:35" x14ac:dyDescent="0.25">
      <c r="A1973" t="s">
        <v>391</v>
      </c>
      <c r="B1973" t="s">
        <v>436</v>
      </c>
      <c r="C1973" t="s">
        <v>392</v>
      </c>
      <c r="D1973" t="s">
        <v>2216</v>
      </c>
      <c r="E1973">
        <v>8597343</v>
      </c>
      <c r="F1973" t="s">
        <v>993</v>
      </c>
      <c r="G1973" t="s">
        <v>29</v>
      </c>
      <c r="H1973" t="s">
        <v>30</v>
      </c>
      <c r="I1973" s="1"/>
      <c r="J1973" s="1">
        <v>45331</v>
      </c>
      <c r="K1973" s="11">
        <f>+Excel_519CONDOR[[#This Row],[Fx.r]]</f>
        <v>45331</v>
      </c>
      <c r="L1973" s="1">
        <v>45335</v>
      </c>
      <c r="M1973" s="1"/>
      <c r="N1973" s="1">
        <v>45365</v>
      </c>
      <c r="O1973" s="1">
        <v>45379</v>
      </c>
      <c r="P1973" s="1" t="s">
        <v>24</v>
      </c>
      <c r="Q1973" t="s">
        <v>25</v>
      </c>
      <c r="R1973" t="s">
        <v>24</v>
      </c>
      <c r="S1973" t="s">
        <v>3646</v>
      </c>
      <c r="T1973" s="5">
        <v>12.77250000834465</v>
      </c>
      <c r="U1973" s="5">
        <v>0</v>
      </c>
      <c r="V1973" s="5">
        <v>6</v>
      </c>
      <c r="W1973" s="5">
        <v>18.77250000834465</v>
      </c>
      <c r="X1973" s="6">
        <f>+Excel_519CONDOR[[#This Row],[Ptos.Total]]-Excel_519CONDOR[[#This Row],[Ptos.PO]]</f>
        <v>-3.4840419916553493</v>
      </c>
      <c r="Y1973" s="6">
        <v>22.256542</v>
      </c>
      <c r="Z1973" s="6">
        <v>22.256542000000003</v>
      </c>
      <c r="AA1973" s="5">
        <f>+Excel_519CONDOR[[#This Row],[Ptos.Total]]-Excel_519CONDOR[[#This Row],[Ptos.Nilo]]</f>
        <v>-3.4840419916553529</v>
      </c>
      <c r="AB1973"/>
      <c r="AC1973"/>
      <c r="AD1973"/>
      <c r="AE1973"/>
      <c r="AF1973"/>
      <c r="AG1973"/>
      <c r="AH1973"/>
      <c r="AI1973"/>
    </row>
    <row r="1974" spans="1:35" x14ac:dyDescent="0.25">
      <c r="A1974" t="s">
        <v>391</v>
      </c>
      <c r="B1974" t="s">
        <v>436</v>
      </c>
      <c r="C1974" t="s">
        <v>392</v>
      </c>
      <c r="D1974" t="s">
        <v>2217</v>
      </c>
      <c r="E1974">
        <v>8599862</v>
      </c>
      <c r="F1974" t="s">
        <v>115</v>
      </c>
      <c r="G1974" t="s">
        <v>22</v>
      </c>
      <c r="H1974" t="s">
        <v>23</v>
      </c>
      <c r="I1974" s="1"/>
      <c r="J1974" s="1">
        <v>45335</v>
      </c>
      <c r="K1974" s="11">
        <f>+Excel_519CONDOR[[#This Row],[Fx.r]]</f>
        <v>45335</v>
      </c>
      <c r="L1974" s="1">
        <v>45405</v>
      </c>
      <c r="M1974" s="1"/>
      <c r="N1974" s="1">
        <v>45434</v>
      </c>
      <c r="O1974" s="1">
        <v>45439</v>
      </c>
      <c r="P1974" s="1" t="s">
        <v>24</v>
      </c>
      <c r="Q1974" t="s">
        <v>25</v>
      </c>
      <c r="R1974" t="s">
        <v>24</v>
      </c>
      <c r="S1974" t="s">
        <v>3639</v>
      </c>
      <c r="T1974" s="5">
        <v>36.525599718093872</v>
      </c>
      <c r="U1974" s="5">
        <v>0</v>
      </c>
      <c r="V1974" s="5">
        <v>0</v>
      </c>
      <c r="W1974" s="5">
        <v>36.525599718093872</v>
      </c>
      <c r="X1974" s="6">
        <f>+Excel_519CONDOR[[#This Row],[Ptos.Total]]-Excel_519CONDOR[[#This Row],[Ptos.PO]]</f>
        <v>-24.896408281906133</v>
      </c>
      <c r="Y1974" s="6">
        <v>61.422008000000005</v>
      </c>
      <c r="Z1974" s="6">
        <v>61.422007999999998</v>
      </c>
      <c r="AA1974" s="5">
        <f>+Excel_519CONDOR[[#This Row],[Ptos.Total]]-Excel_519CONDOR[[#This Row],[Ptos.Nilo]]</f>
        <v>-24.896408281906126</v>
      </c>
      <c r="AB1974"/>
      <c r="AC1974"/>
      <c r="AD1974"/>
      <c r="AE1974"/>
      <c r="AF1974"/>
      <c r="AG1974"/>
      <c r="AH1974"/>
      <c r="AI1974"/>
    </row>
    <row r="1975" spans="1:35" x14ac:dyDescent="0.25">
      <c r="A1975" t="s">
        <v>391</v>
      </c>
      <c r="B1975" t="s">
        <v>79</v>
      </c>
      <c r="C1975" t="s">
        <v>1371</v>
      </c>
      <c r="D1975" t="s">
        <v>2218</v>
      </c>
      <c r="E1975">
        <v>2044721</v>
      </c>
      <c r="F1975" t="s">
        <v>125</v>
      </c>
      <c r="G1975" t="s">
        <v>29</v>
      </c>
      <c r="H1975" t="s">
        <v>30</v>
      </c>
      <c r="I1975" s="1">
        <v>44873</v>
      </c>
      <c r="J1975" s="1">
        <v>45034</v>
      </c>
      <c r="K1975" s="11">
        <f>+Excel_519CONDOR[[#This Row],[Fx.r]]</f>
        <v>45034</v>
      </c>
      <c r="L1975" s="1">
        <v>45337</v>
      </c>
      <c r="M1975" s="1"/>
      <c r="N1975" s="1">
        <v>45729</v>
      </c>
      <c r="O1975" s="1">
        <v>45916</v>
      </c>
      <c r="P1975" s="1" t="s">
        <v>24</v>
      </c>
      <c r="Q1975" t="s">
        <v>24</v>
      </c>
      <c r="R1975" t="s">
        <v>24</v>
      </c>
      <c r="S1975" t="s">
        <v>3695</v>
      </c>
      <c r="T1975" s="5">
        <v>346.98999973386526</v>
      </c>
      <c r="U1975" s="5">
        <v>0</v>
      </c>
      <c r="V1975" s="5">
        <v>38.051299206063902</v>
      </c>
      <c r="W1975" s="5">
        <v>385.04129893992916</v>
      </c>
      <c r="X1975" s="6">
        <f>+Excel_519CONDOR[[#This Row],[Ptos.Total]]-Excel_519CONDOR[[#This Row],[Ptos.PO]]</f>
        <v>-132.06682706007092</v>
      </c>
      <c r="Y1975" s="6">
        <v>517.10812600000008</v>
      </c>
      <c r="Z1975" s="6">
        <v>512.08149800000001</v>
      </c>
      <c r="AA1975" s="5">
        <f>+Excel_519CONDOR[[#This Row],[Ptos.Total]]-Excel_519CONDOR[[#This Row],[Ptos.Nilo]]</f>
        <v>-127.04019906007085</v>
      </c>
      <c r="AB1975"/>
      <c r="AC1975"/>
      <c r="AD1975"/>
      <c r="AE1975"/>
      <c r="AF1975"/>
      <c r="AG1975"/>
      <c r="AH1975"/>
      <c r="AI1975"/>
    </row>
    <row r="1976" spans="1:35" x14ac:dyDescent="0.25">
      <c r="A1976" t="s">
        <v>391</v>
      </c>
      <c r="B1976" t="s">
        <v>436</v>
      </c>
      <c r="C1976" t="s">
        <v>392</v>
      </c>
      <c r="D1976" t="s">
        <v>2219</v>
      </c>
      <c r="E1976">
        <v>8600250</v>
      </c>
      <c r="F1976" t="s">
        <v>2220</v>
      </c>
      <c r="G1976" t="s">
        <v>70</v>
      </c>
      <c r="H1976" t="s">
        <v>71</v>
      </c>
      <c r="I1976" s="1">
        <v>45525</v>
      </c>
      <c r="J1976" s="1">
        <v>45336</v>
      </c>
      <c r="K1976" s="11">
        <f>+Excel_519CONDOR[[#This Row],[Fx.r]]</f>
        <v>45336</v>
      </c>
      <c r="M1976" s="1">
        <v>45366</v>
      </c>
      <c r="O1976" s="1"/>
      <c r="P1976" s="1" t="s">
        <v>24</v>
      </c>
      <c r="Q1976" t="s">
        <v>25</v>
      </c>
      <c r="R1976" t="s">
        <v>24</v>
      </c>
      <c r="S1976" t="s">
        <v>25</v>
      </c>
      <c r="T1976" s="5">
        <v>0</v>
      </c>
      <c r="U1976" s="5">
        <v>0</v>
      </c>
      <c r="V1976" s="5">
        <v>0</v>
      </c>
      <c r="W1976" s="5">
        <v>0</v>
      </c>
      <c r="X1976" s="6">
        <f>+Excel_519CONDOR[[#This Row],[Ptos.Total]]-Excel_519CONDOR[[#This Row],[Ptos.PO]]</f>
        <v>-6</v>
      </c>
      <c r="Y1976" s="6">
        <v>6</v>
      </c>
      <c r="Z1976" s="6">
        <v>3.5999999999999996</v>
      </c>
      <c r="AA1976" s="5">
        <f>+Excel_519CONDOR[[#This Row],[Ptos.Total]]-Excel_519CONDOR[[#This Row],[Ptos.Nilo]]</f>
        <v>-3.5999999999999996</v>
      </c>
      <c r="AB1976"/>
      <c r="AC1976"/>
      <c r="AD1976"/>
      <c r="AE1976"/>
      <c r="AF1976"/>
      <c r="AG1976"/>
      <c r="AH1976"/>
      <c r="AI1976"/>
    </row>
    <row r="1977" spans="1:35" x14ac:dyDescent="0.25">
      <c r="A1977" t="s">
        <v>391</v>
      </c>
      <c r="B1977" t="s">
        <v>436</v>
      </c>
      <c r="C1977" t="s">
        <v>392</v>
      </c>
      <c r="D1977" t="s">
        <v>2221</v>
      </c>
      <c r="E1977">
        <v>8601106</v>
      </c>
      <c r="F1977" t="s">
        <v>512</v>
      </c>
      <c r="G1977" t="s">
        <v>22</v>
      </c>
      <c r="H1977" t="s">
        <v>23</v>
      </c>
      <c r="I1977" s="1"/>
      <c r="J1977" s="1">
        <v>45338</v>
      </c>
      <c r="K1977" s="11">
        <f>+Excel_519CONDOR[[#This Row],[Fx.r]]</f>
        <v>45338</v>
      </c>
      <c r="L1977" s="1">
        <v>45341</v>
      </c>
      <c r="M1977" s="1"/>
      <c r="N1977" s="1">
        <v>45344</v>
      </c>
      <c r="O1977" s="1">
        <v>45359</v>
      </c>
      <c r="P1977" s="1" t="s">
        <v>25</v>
      </c>
      <c r="Q1977" t="s">
        <v>25</v>
      </c>
      <c r="R1977" t="s">
        <v>24</v>
      </c>
      <c r="S1977" t="s">
        <v>3643</v>
      </c>
      <c r="T1977" s="5">
        <v>0</v>
      </c>
      <c r="U1977" s="5">
        <v>0</v>
      </c>
      <c r="V1977" s="5">
        <v>0</v>
      </c>
      <c r="W1977" s="5">
        <v>0</v>
      </c>
      <c r="X1977" s="6">
        <f>+Excel_519CONDOR[[#This Row],[Ptos.Total]]-Excel_519CONDOR[[#This Row],[Ptos.PO]]</f>
        <v>-21.357958000000004</v>
      </c>
      <c r="Y1977" s="6">
        <v>21.357958000000004</v>
      </c>
      <c r="Z1977" s="6">
        <v>21.357958</v>
      </c>
      <c r="AA1977" s="5">
        <f>+Excel_519CONDOR[[#This Row],[Ptos.Total]]-Excel_519CONDOR[[#This Row],[Ptos.Nilo]]</f>
        <v>-21.357958</v>
      </c>
      <c r="AB1977"/>
      <c r="AC1977"/>
      <c r="AD1977"/>
      <c r="AE1977"/>
      <c r="AF1977"/>
      <c r="AG1977"/>
      <c r="AH1977"/>
      <c r="AI1977"/>
    </row>
    <row r="1978" spans="1:35" x14ac:dyDescent="0.25">
      <c r="A1978" t="s">
        <v>391</v>
      </c>
      <c r="B1978" t="s">
        <v>79</v>
      </c>
      <c r="C1978" t="s">
        <v>1371</v>
      </c>
      <c r="D1978" t="s">
        <v>2222</v>
      </c>
      <c r="E1978">
        <v>2147560</v>
      </c>
      <c r="F1978" t="s">
        <v>267</v>
      </c>
      <c r="G1978" t="s">
        <v>36</v>
      </c>
      <c r="H1978" t="s">
        <v>42</v>
      </c>
      <c r="I1978" s="1">
        <v>45339</v>
      </c>
      <c r="J1978" s="1">
        <v>45348</v>
      </c>
      <c r="K1978" s="11">
        <f>+Excel_519CONDOR[[#This Row],[Fx.r]]</f>
        <v>45348</v>
      </c>
      <c r="L1978" s="1">
        <v>45964</v>
      </c>
      <c r="M1978" s="1">
        <v>45397</v>
      </c>
      <c r="O1978" s="1"/>
      <c r="P1978" s="1" t="s">
        <v>25</v>
      </c>
      <c r="Q1978" t="s">
        <v>24</v>
      </c>
      <c r="R1978" t="s">
        <v>24</v>
      </c>
      <c r="S1978" t="s">
        <v>25</v>
      </c>
      <c r="T1978" s="5">
        <v>149.92999982833862</v>
      </c>
      <c r="U1978" s="5">
        <v>100.61999702453613</v>
      </c>
      <c r="V1978" s="5">
        <v>20.452999506749222</v>
      </c>
      <c r="W1978" s="5">
        <v>271.00299635962398</v>
      </c>
      <c r="X1978" s="6">
        <f>+Excel_519CONDOR[[#This Row],[Ptos.Total]]-Excel_519CONDOR[[#This Row],[Ptos.PO]]</f>
        <v>249.62160635962397</v>
      </c>
      <c r="Y1978" s="6">
        <v>21.381389999999996</v>
      </c>
      <c r="Z1978" s="6">
        <v>21.38139</v>
      </c>
      <c r="AA1978" s="5">
        <f>+Excel_519CONDOR[[#This Row],[Ptos.Total]]-Excel_519CONDOR[[#This Row],[Ptos.Nilo]]</f>
        <v>249.62160635962397</v>
      </c>
      <c r="AB1978"/>
      <c r="AC1978"/>
      <c r="AD1978"/>
      <c r="AE1978"/>
      <c r="AF1978"/>
      <c r="AG1978"/>
      <c r="AH1978"/>
      <c r="AI1978"/>
    </row>
    <row r="1979" spans="1:35" x14ac:dyDescent="0.25">
      <c r="A1979" t="s">
        <v>391</v>
      </c>
      <c r="B1979" t="s">
        <v>436</v>
      </c>
      <c r="C1979" t="s">
        <v>392</v>
      </c>
      <c r="D1979" t="s">
        <v>2223</v>
      </c>
      <c r="E1979">
        <v>8601618</v>
      </c>
      <c r="F1979" t="s">
        <v>115</v>
      </c>
      <c r="G1979" t="s">
        <v>22</v>
      </c>
      <c r="H1979" t="s">
        <v>23</v>
      </c>
      <c r="I1979" s="1"/>
      <c r="J1979" s="1">
        <v>45342</v>
      </c>
      <c r="K1979" s="11">
        <f>+Excel_519CONDOR[[#This Row],[Fx.r]]</f>
        <v>45342</v>
      </c>
      <c r="L1979" s="1">
        <v>45344</v>
      </c>
      <c r="M1979" s="1"/>
      <c r="N1979" s="1">
        <v>45348</v>
      </c>
      <c r="O1979" s="1">
        <v>45362</v>
      </c>
      <c r="P1979" s="1" t="s">
        <v>25</v>
      </c>
      <c r="Q1979" t="s">
        <v>25</v>
      </c>
      <c r="R1979" t="s">
        <v>24</v>
      </c>
      <c r="S1979" t="s">
        <v>3646</v>
      </c>
      <c r="T1979" s="5">
        <v>0</v>
      </c>
      <c r="U1979" s="5">
        <v>0</v>
      </c>
      <c r="V1979" s="5">
        <v>0</v>
      </c>
      <c r="W1979" s="5">
        <v>0</v>
      </c>
      <c r="X1979" s="6">
        <f>+Excel_519CONDOR[[#This Row],[Ptos.Total]]-Excel_519CONDOR[[#This Row],[Ptos.PO]]</f>
        <v>-32.711174999999997</v>
      </c>
      <c r="Y1979" s="6">
        <v>32.711174999999997</v>
      </c>
      <c r="Z1979" s="6">
        <v>32.711174999999997</v>
      </c>
      <c r="AA1979" s="5">
        <f>+Excel_519CONDOR[[#This Row],[Ptos.Total]]-Excel_519CONDOR[[#This Row],[Ptos.Nilo]]</f>
        <v>-32.711174999999997</v>
      </c>
      <c r="AB1979"/>
      <c r="AC1979"/>
      <c r="AD1979"/>
      <c r="AE1979"/>
      <c r="AF1979"/>
      <c r="AG1979"/>
      <c r="AH1979"/>
      <c r="AI1979"/>
    </row>
    <row r="1980" spans="1:35" x14ac:dyDescent="0.25">
      <c r="A1980" t="s">
        <v>391</v>
      </c>
      <c r="B1980" t="s">
        <v>436</v>
      </c>
      <c r="C1980" t="s">
        <v>392</v>
      </c>
      <c r="D1980" t="s">
        <v>2224</v>
      </c>
      <c r="E1980">
        <v>8601515</v>
      </c>
      <c r="F1980" t="s">
        <v>512</v>
      </c>
      <c r="G1980" t="s">
        <v>22</v>
      </c>
      <c r="H1980" t="s">
        <v>23</v>
      </c>
      <c r="I1980" s="1"/>
      <c r="J1980" s="1">
        <v>45342</v>
      </c>
      <c r="K1980" s="11">
        <f>+Excel_519CONDOR[[#This Row],[Fx.r]]</f>
        <v>45342</v>
      </c>
      <c r="L1980" s="1">
        <v>45343</v>
      </c>
      <c r="M1980" s="1"/>
      <c r="N1980" s="1">
        <v>45349</v>
      </c>
      <c r="O1980" s="1">
        <v>45362</v>
      </c>
      <c r="P1980" s="1" t="s">
        <v>24</v>
      </c>
      <c r="Q1980" t="s">
        <v>25</v>
      </c>
      <c r="R1980" t="s">
        <v>24</v>
      </c>
      <c r="S1980" t="s">
        <v>3646</v>
      </c>
      <c r="T1980" s="5">
        <v>0</v>
      </c>
      <c r="U1980" s="5">
        <v>0</v>
      </c>
      <c r="V1980" s="5">
        <v>0</v>
      </c>
      <c r="W1980" s="5">
        <v>0</v>
      </c>
      <c r="X1980" s="6">
        <f>+Excel_519CONDOR[[#This Row],[Ptos.Total]]-Excel_519CONDOR[[#This Row],[Ptos.PO]]</f>
        <v>-17.439516999999999</v>
      </c>
      <c r="Y1980" s="6">
        <v>17.439516999999999</v>
      </c>
      <c r="Z1980" s="6">
        <v>17.439516999999999</v>
      </c>
      <c r="AA1980" s="5">
        <f>+Excel_519CONDOR[[#This Row],[Ptos.Total]]-Excel_519CONDOR[[#This Row],[Ptos.Nilo]]</f>
        <v>-17.439516999999999</v>
      </c>
      <c r="AB1980"/>
      <c r="AC1980"/>
      <c r="AD1980"/>
      <c r="AE1980"/>
      <c r="AF1980"/>
      <c r="AG1980"/>
      <c r="AH1980"/>
      <c r="AI1980"/>
    </row>
    <row r="1981" spans="1:35" x14ac:dyDescent="0.25">
      <c r="A1981" t="s">
        <v>391</v>
      </c>
      <c r="B1981" t="s">
        <v>436</v>
      </c>
      <c r="C1981" t="s">
        <v>392</v>
      </c>
      <c r="D1981" t="s">
        <v>2225</v>
      </c>
      <c r="E1981">
        <v>8601068</v>
      </c>
      <c r="F1981" t="s">
        <v>2197</v>
      </c>
      <c r="G1981" t="s">
        <v>29</v>
      </c>
      <c r="H1981" t="s">
        <v>30</v>
      </c>
      <c r="I1981" s="1"/>
      <c r="J1981" s="1">
        <v>45344</v>
      </c>
      <c r="K1981" s="11">
        <f>+Excel_519CONDOR[[#This Row],[Fx.r]]</f>
        <v>45344</v>
      </c>
      <c r="L1981" s="1">
        <v>45344</v>
      </c>
      <c r="M1981" s="1"/>
      <c r="N1981" s="1">
        <v>45357</v>
      </c>
      <c r="O1981" s="1">
        <v>45366</v>
      </c>
      <c r="P1981" s="1" t="s">
        <v>24</v>
      </c>
      <c r="Q1981" t="s">
        <v>24</v>
      </c>
      <c r="R1981" t="s">
        <v>24</v>
      </c>
      <c r="S1981" t="s">
        <v>3641</v>
      </c>
      <c r="T1981" s="5">
        <v>0</v>
      </c>
      <c r="U1981" s="5">
        <v>0</v>
      </c>
      <c r="V1981" s="5">
        <v>0</v>
      </c>
      <c r="W1981" s="5">
        <v>0</v>
      </c>
      <c r="X1981" s="6">
        <f>+Excel_519CONDOR[[#This Row],[Ptos.Total]]-Excel_519CONDOR[[#This Row],[Ptos.PO]]</f>
        <v>-130.89691500000001</v>
      </c>
      <c r="Y1981" s="6">
        <v>130.89691500000001</v>
      </c>
      <c r="Z1981" s="6">
        <v>130.89691499999998</v>
      </c>
      <c r="AA1981" s="5">
        <f>+Excel_519CONDOR[[#This Row],[Ptos.Total]]-Excel_519CONDOR[[#This Row],[Ptos.Nilo]]</f>
        <v>-130.89691499999998</v>
      </c>
      <c r="AB1981"/>
      <c r="AC1981"/>
      <c r="AD1981"/>
      <c r="AE1981"/>
      <c r="AF1981"/>
      <c r="AG1981"/>
      <c r="AH1981"/>
      <c r="AI1981"/>
    </row>
    <row r="1982" spans="1:35" x14ac:dyDescent="0.25">
      <c r="A1982" t="s">
        <v>391</v>
      </c>
      <c r="B1982" t="s">
        <v>436</v>
      </c>
      <c r="C1982" t="s">
        <v>392</v>
      </c>
      <c r="D1982" t="s">
        <v>2226</v>
      </c>
      <c r="E1982">
        <v>8601640</v>
      </c>
      <c r="F1982" t="s">
        <v>993</v>
      </c>
      <c r="G1982" t="s">
        <v>29</v>
      </c>
      <c r="H1982" t="s">
        <v>30</v>
      </c>
      <c r="I1982" s="1"/>
      <c r="J1982" s="1">
        <v>45343</v>
      </c>
      <c r="K1982" s="11">
        <f>+Excel_519CONDOR[[#This Row],[Fx.r]]</f>
        <v>45343</v>
      </c>
      <c r="L1982" s="1">
        <v>45343</v>
      </c>
      <c r="M1982" s="1"/>
      <c r="N1982" s="1">
        <v>45351</v>
      </c>
      <c r="O1982" s="1">
        <v>45364</v>
      </c>
      <c r="P1982" s="1" t="s">
        <v>24</v>
      </c>
      <c r="Q1982" t="s">
        <v>25</v>
      </c>
      <c r="R1982" t="s">
        <v>24</v>
      </c>
      <c r="S1982" t="s">
        <v>3643</v>
      </c>
      <c r="T1982" s="5">
        <v>0</v>
      </c>
      <c r="U1982" s="5">
        <v>0</v>
      </c>
      <c r="V1982" s="5">
        <v>0</v>
      </c>
      <c r="W1982" s="5">
        <v>0</v>
      </c>
      <c r="X1982" s="6">
        <f>+Excel_519CONDOR[[#This Row],[Ptos.Total]]-Excel_519CONDOR[[#This Row],[Ptos.PO]]</f>
        <v>-31.471828999999996</v>
      </c>
      <c r="Y1982" s="6">
        <v>31.471828999999996</v>
      </c>
      <c r="Z1982" s="6">
        <v>31.471829</v>
      </c>
      <c r="AA1982" s="5">
        <f>+Excel_519CONDOR[[#This Row],[Ptos.Total]]-Excel_519CONDOR[[#This Row],[Ptos.Nilo]]</f>
        <v>-31.471829</v>
      </c>
      <c r="AB1982"/>
      <c r="AC1982"/>
      <c r="AD1982"/>
      <c r="AE1982"/>
      <c r="AF1982"/>
      <c r="AG1982"/>
      <c r="AH1982"/>
      <c r="AI1982"/>
    </row>
    <row r="1983" spans="1:35" x14ac:dyDescent="0.25">
      <c r="A1983" t="s">
        <v>391</v>
      </c>
      <c r="B1983" t="s">
        <v>436</v>
      </c>
      <c r="C1983" t="s">
        <v>392</v>
      </c>
      <c r="D1983" t="s">
        <v>2227</v>
      </c>
      <c r="E1983">
        <v>8602927</v>
      </c>
      <c r="F1983" t="s">
        <v>2197</v>
      </c>
      <c r="G1983" t="s">
        <v>29</v>
      </c>
      <c r="H1983" t="s">
        <v>30</v>
      </c>
      <c r="I1983" s="1"/>
      <c r="J1983" s="1">
        <v>45344</v>
      </c>
      <c r="K1983" s="11">
        <f>+Excel_519CONDOR[[#This Row],[Fx.r]]</f>
        <v>45344</v>
      </c>
      <c r="L1983" s="1">
        <v>45344</v>
      </c>
      <c r="M1983" s="1"/>
      <c r="N1983" s="1">
        <v>45366</v>
      </c>
      <c r="O1983" s="1">
        <v>45393</v>
      </c>
      <c r="P1983" s="1" t="s">
        <v>24</v>
      </c>
      <c r="Q1983" t="s">
        <v>25</v>
      </c>
      <c r="R1983" t="s">
        <v>24</v>
      </c>
      <c r="S1983" t="s">
        <v>3641</v>
      </c>
      <c r="T1983" s="5">
        <v>0</v>
      </c>
      <c r="U1983" s="5">
        <v>0</v>
      </c>
      <c r="V1983" s="5">
        <v>0</v>
      </c>
      <c r="W1983" s="5">
        <v>0</v>
      </c>
      <c r="X1983" s="6">
        <f>+Excel_519CONDOR[[#This Row],[Ptos.Total]]-Excel_519CONDOR[[#This Row],[Ptos.PO]]</f>
        <v>-16.386388</v>
      </c>
      <c r="Y1983" s="6">
        <v>16.386388</v>
      </c>
      <c r="Z1983" s="6">
        <v>16.386388</v>
      </c>
      <c r="AA1983" s="5">
        <f>+Excel_519CONDOR[[#This Row],[Ptos.Total]]-Excel_519CONDOR[[#This Row],[Ptos.Nilo]]</f>
        <v>-16.386388</v>
      </c>
      <c r="AB1983"/>
      <c r="AC1983"/>
      <c r="AD1983"/>
      <c r="AE1983"/>
      <c r="AF1983"/>
      <c r="AG1983"/>
      <c r="AH1983"/>
      <c r="AI1983"/>
    </row>
    <row r="1984" spans="1:35" x14ac:dyDescent="0.25">
      <c r="A1984" t="s">
        <v>391</v>
      </c>
      <c r="B1984" t="s">
        <v>436</v>
      </c>
      <c r="C1984" t="s">
        <v>392</v>
      </c>
      <c r="D1984" t="s">
        <v>2228</v>
      </c>
      <c r="E1984">
        <v>8602932</v>
      </c>
      <c r="F1984" t="s">
        <v>993</v>
      </c>
      <c r="G1984" t="s">
        <v>29</v>
      </c>
      <c r="H1984" t="s">
        <v>30</v>
      </c>
      <c r="I1984" s="1"/>
      <c r="J1984" s="1">
        <v>45349</v>
      </c>
      <c r="K1984" s="11">
        <f>+Excel_519CONDOR[[#This Row],[Fx.r]]</f>
        <v>45349</v>
      </c>
      <c r="L1984" s="1">
        <v>45349</v>
      </c>
      <c r="M1984" s="1"/>
      <c r="N1984" s="1">
        <v>45359</v>
      </c>
      <c r="O1984" s="1">
        <v>45370</v>
      </c>
      <c r="P1984" s="1" t="s">
        <v>24</v>
      </c>
      <c r="Q1984" t="s">
        <v>25</v>
      </c>
      <c r="R1984" t="s">
        <v>24</v>
      </c>
      <c r="S1984" t="s">
        <v>3641</v>
      </c>
      <c r="T1984" s="5">
        <v>0</v>
      </c>
      <c r="U1984" s="5">
        <v>0</v>
      </c>
      <c r="V1984" s="5">
        <v>0</v>
      </c>
      <c r="W1984" s="5">
        <v>0</v>
      </c>
      <c r="X1984" s="6">
        <f>+Excel_519CONDOR[[#This Row],[Ptos.Total]]-Excel_519CONDOR[[#This Row],[Ptos.PO]]</f>
        <v>-55.680569999999996</v>
      </c>
      <c r="Y1984" s="6">
        <v>55.680569999999996</v>
      </c>
      <c r="Z1984" s="6">
        <v>55.680569999999996</v>
      </c>
      <c r="AA1984" s="5">
        <f>+Excel_519CONDOR[[#This Row],[Ptos.Total]]-Excel_519CONDOR[[#This Row],[Ptos.Nilo]]</f>
        <v>-55.680569999999996</v>
      </c>
      <c r="AB1984"/>
      <c r="AC1984"/>
      <c r="AD1984"/>
      <c r="AE1984"/>
      <c r="AF1984"/>
      <c r="AG1984"/>
      <c r="AH1984"/>
      <c r="AI1984"/>
    </row>
    <row r="1985" spans="1:35" x14ac:dyDescent="0.25">
      <c r="A1985" t="s">
        <v>391</v>
      </c>
      <c r="B1985" t="s">
        <v>79</v>
      </c>
      <c r="C1985" t="s">
        <v>392</v>
      </c>
      <c r="D1985" t="s">
        <v>2229</v>
      </c>
      <c r="E1985">
        <v>2148891</v>
      </c>
      <c r="F1985" t="s">
        <v>121</v>
      </c>
      <c r="G1985" t="s">
        <v>22</v>
      </c>
      <c r="H1985" t="s">
        <v>23</v>
      </c>
      <c r="I1985" s="1">
        <v>45350</v>
      </c>
      <c r="J1985" s="1">
        <v>45373</v>
      </c>
      <c r="K1985" s="11">
        <f>+Excel_519CONDOR[[#This Row],[Fx.r]]</f>
        <v>45373</v>
      </c>
      <c r="L1985" s="1">
        <v>45412</v>
      </c>
      <c r="M1985" s="1"/>
      <c r="N1985" s="1">
        <v>45454</v>
      </c>
      <c r="O1985" s="1">
        <v>45468</v>
      </c>
      <c r="P1985" s="1" t="s">
        <v>24</v>
      </c>
      <c r="Q1985" t="s">
        <v>24</v>
      </c>
      <c r="R1985" t="s">
        <v>24</v>
      </c>
      <c r="S1985" t="s">
        <v>3641</v>
      </c>
      <c r="T1985" s="5">
        <v>177.66000087559223</v>
      </c>
      <c r="U1985" s="5">
        <v>112.22999668121338</v>
      </c>
      <c r="V1985" s="5">
        <v>22.505399973569808</v>
      </c>
      <c r="W1985" s="5">
        <v>312.39539753037542</v>
      </c>
      <c r="X1985" s="6">
        <f>+Excel_519CONDOR[[#This Row],[Ptos.Total]]-Excel_519CONDOR[[#This Row],[Ptos.PO]]</f>
        <v>-20.86325246962457</v>
      </c>
      <c r="Y1985" s="6">
        <v>333.25864999999999</v>
      </c>
      <c r="Z1985" s="6">
        <v>333.25865000000005</v>
      </c>
      <c r="AA1985" s="5">
        <f>+Excel_519CONDOR[[#This Row],[Ptos.Total]]-Excel_519CONDOR[[#This Row],[Ptos.Nilo]]</f>
        <v>-20.863252469624626</v>
      </c>
      <c r="AB1985"/>
      <c r="AC1985"/>
      <c r="AD1985"/>
      <c r="AE1985"/>
      <c r="AF1985"/>
      <c r="AG1985"/>
      <c r="AH1985"/>
      <c r="AI1985"/>
    </row>
    <row r="1986" spans="1:35" x14ac:dyDescent="0.25">
      <c r="A1986" t="s">
        <v>391</v>
      </c>
      <c r="B1986" t="s">
        <v>79</v>
      </c>
      <c r="C1986" t="s">
        <v>392</v>
      </c>
      <c r="D1986" t="s">
        <v>2230</v>
      </c>
      <c r="E1986">
        <v>2148894</v>
      </c>
      <c r="F1986" t="s">
        <v>52</v>
      </c>
      <c r="G1986" t="s">
        <v>36</v>
      </c>
      <c r="H1986" t="s">
        <v>42</v>
      </c>
      <c r="I1986" s="1">
        <v>45350</v>
      </c>
      <c r="J1986" s="1">
        <v>45369</v>
      </c>
      <c r="K1986" s="11">
        <f>+Excel_519CONDOR[[#This Row],[Fx.r]]</f>
        <v>45369</v>
      </c>
      <c r="M1986" s="1">
        <v>45406</v>
      </c>
      <c r="O1986" s="1"/>
      <c r="P1986" s="1" t="s">
        <v>24</v>
      </c>
      <c r="Q1986" t="s">
        <v>24</v>
      </c>
      <c r="R1986" t="s">
        <v>24</v>
      </c>
      <c r="S1986" t="s">
        <v>25</v>
      </c>
      <c r="T1986" s="5">
        <v>0</v>
      </c>
      <c r="U1986" s="5">
        <v>0</v>
      </c>
      <c r="V1986" s="5">
        <v>0</v>
      </c>
      <c r="W1986" s="5">
        <v>0</v>
      </c>
      <c r="X1986" s="6">
        <f>+Excel_519CONDOR[[#This Row],[Ptos.Total]]-Excel_519CONDOR[[#This Row],[Ptos.PO]]</f>
        <v>-22.353947999999995</v>
      </c>
      <c r="Y1986" s="6">
        <v>22.353947999999995</v>
      </c>
      <c r="Z1986" s="6">
        <v>13.412521</v>
      </c>
      <c r="AA1986" s="5">
        <f>+Excel_519CONDOR[[#This Row],[Ptos.Total]]-Excel_519CONDOR[[#This Row],[Ptos.Nilo]]</f>
        <v>-13.412521</v>
      </c>
      <c r="AB1986"/>
      <c r="AC1986"/>
      <c r="AD1986"/>
      <c r="AE1986"/>
      <c r="AF1986"/>
      <c r="AG1986"/>
      <c r="AH1986"/>
      <c r="AI1986"/>
    </row>
    <row r="1987" spans="1:35" x14ac:dyDescent="0.25">
      <c r="A1987" t="s">
        <v>391</v>
      </c>
      <c r="B1987" t="s">
        <v>79</v>
      </c>
      <c r="C1987" t="s">
        <v>1371</v>
      </c>
      <c r="D1987" t="s">
        <v>2231</v>
      </c>
      <c r="E1987">
        <v>2149832</v>
      </c>
      <c r="F1987" t="s">
        <v>32</v>
      </c>
      <c r="G1987" t="s">
        <v>29</v>
      </c>
      <c r="H1987" t="s">
        <v>30</v>
      </c>
      <c r="I1987" s="1">
        <v>45351</v>
      </c>
      <c r="J1987" s="1">
        <v>45394</v>
      </c>
      <c r="K1987" s="11">
        <f>+Excel_519CONDOR[[#This Row],[Fx.r]]</f>
        <v>45394</v>
      </c>
      <c r="L1987" s="1">
        <v>45407</v>
      </c>
      <c r="M1987" s="1"/>
      <c r="N1987" s="1">
        <v>45953</v>
      </c>
      <c r="O1987" s="1">
        <v>45959</v>
      </c>
      <c r="P1987" s="1" t="s">
        <v>25</v>
      </c>
      <c r="Q1987" t="s">
        <v>24</v>
      </c>
      <c r="R1987" t="s">
        <v>24</v>
      </c>
      <c r="S1987" t="s">
        <v>3694</v>
      </c>
      <c r="T1987" s="5">
        <v>167.57000162452459</v>
      </c>
      <c r="U1987" s="5">
        <v>127.70999622344971</v>
      </c>
      <c r="V1987" s="5">
        <v>21.674500333938738</v>
      </c>
      <c r="W1987" s="5">
        <v>316.95449818191304</v>
      </c>
      <c r="X1987" s="6">
        <f>+Excel_519CONDOR[[#This Row],[Ptos.Total]]-Excel_519CONDOR[[#This Row],[Ptos.PO]]</f>
        <v>-65.929443818086952</v>
      </c>
      <c r="Y1987" s="6">
        <v>382.88394199999999</v>
      </c>
      <c r="Z1987" s="6">
        <v>382.88394200000005</v>
      </c>
      <c r="AA1987" s="5">
        <f>+Excel_519CONDOR[[#This Row],[Ptos.Total]]-Excel_519CONDOR[[#This Row],[Ptos.Nilo]]</f>
        <v>-65.929443818087009</v>
      </c>
      <c r="AB1987"/>
      <c r="AC1987"/>
      <c r="AD1987"/>
      <c r="AE1987"/>
      <c r="AF1987"/>
      <c r="AG1987"/>
      <c r="AH1987"/>
      <c r="AI1987"/>
    </row>
    <row r="1988" spans="1:35" x14ac:dyDescent="0.25">
      <c r="A1988" t="s">
        <v>391</v>
      </c>
      <c r="B1988" t="s">
        <v>79</v>
      </c>
      <c r="C1988" t="s">
        <v>1371</v>
      </c>
      <c r="D1988" t="s">
        <v>2232</v>
      </c>
      <c r="E1988">
        <v>2149833</v>
      </c>
      <c r="F1988" t="s">
        <v>142</v>
      </c>
      <c r="G1988" t="s">
        <v>29</v>
      </c>
      <c r="H1988" t="s">
        <v>30</v>
      </c>
      <c r="I1988" s="1">
        <v>45351</v>
      </c>
      <c r="J1988" s="1">
        <v>45385</v>
      </c>
      <c r="K1988" s="11">
        <f>+Excel_519CONDOR[[#This Row],[Fx.r]]</f>
        <v>45385</v>
      </c>
      <c r="L1988" s="1">
        <v>45390</v>
      </c>
      <c r="M1988" s="1"/>
      <c r="N1988" s="1">
        <v>45412</v>
      </c>
      <c r="O1988" s="1">
        <v>45434</v>
      </c>
      <c r="P1988" s="1" t="s">
        <v>25</v>
      </c>
      <c r="Q1988" t="s">
        <v>24</v>
      </c>
      <c r="R1988" t="s">
        <v>24</v>
      </c>
      <c r="S1988" t="s">
        <v>3694</v>
      </c>
      <c r="T1988" s="5">
        <v>192.36000138521194</v>
      </c>
      <c r="U1988" s="5">
        <v>220.58999347686768</v>
      </c>
      <c r="V1988" s="5">
        <v>23.479799823616446</v>
      </c>
      <c r="W1988" s="5">
        <v>436.42979468569604</v>
      </c>
      <c r="X1988" s="6">
        <f>+Excel_519CONDOR[[#This Row],[Ptos.Total]]-Excel_519CONDOR[[#This Row],[Ptos.PO]]</f>
        <v>46.276106685695993</v>
      </c>
      <c r="Y1988" s="6">
        <v>390.15368800000005</v>
      </c>
      <c r="Z1988" s="6">
        <v>390.15368799999999</v>
      </c>
      <c r="AA1988" s="5">
        <f>+Excel_519CONDOR[[#This Row],[Ptos.Total]]-Excel_519CONDOR[[#This Row],[Ptos.Nilo]]</f>
        <v>46.27610668569605</v>
      </c>
      <c r="AB1988"/>
      <c r="AC1988"/>
      <c r="AD1988"/>
      <c r="AE1988"/>
      <c r="AF1988"/>
      <c r="AG1988"/>
      <c r="AH1988"/>
      <c r="AI1988"/>
    </row>
    <row r="1989" spans="1:35" x14ac:dyDescent="0.25">
      <c r="A1989" t="s">
        <v>391</v>
      </c>
      <c r="B1989" t="s">
        <v>79</v>
      </c>
      <c r="C1989" t="s">
        <v>1371</v>
      </c>
      <c r="D1989" t="s">
        <v>2233</v>
      </c>
      <c r="E1989">
        <v>2149834</v>
      </c>
      <c r="F1989" t="s">
        <v>121</v>
      </c>
      <c r="G1989" t="s">
        <v>22</v>
      </c>
      <c r="H1989" t="s">
        <v>23</v>
      </c>
      <c r="I1989" s="1">
        <v>45351</v>
      </c>
      <c r="J1989" s="1">
        <v>45397</v>
      </c>
      <c r="K1989" s="11">
        <f>+Excel_519CONDOR[[#This Row],[Fx.r]]</f>
        <v>45397</v>
      </c>
      <c r="L1989" s="1">
        <v>45400</v>
      </c>
      <c r="M1989" s="1"/>
      <c r="N1989" s="1">
        <v>45432</v>
      </c>
      <c r="O1989" s="1">
        <v>45443</v>
      </c>
      <c r="P1989" s="1" t="s">
        <v>24</v>
      </c>
      <c r="Q1989" t="s">
        <v>24</v>
      </c>
      <c r="R1989" t="s">
        <v>24</v>
      </c>
      <c r="S1989" t="s">
        <v>3694</v>
      </c>
      <c r="T1989" s="5">
        <v>108.13000121340156</v>
      </c>
      <c r="U1989" s="5">
        <v>0</v>
      </c>
      <c r="V1989" s="5">
        <v>17.49129974384681</v>
      </c>
      <c r="W1989" s="5">
        <v>125.62130095724837</v>
      </c>
      <c r="X1989" s="6">
        <f>+Excel_519CONDOR[[#This Row],[Ptos.Total]]-Excel_519CONDOR[[#This Row],[Ptos.PO]]</f>
        <v>-102.21306404275165</v>
      </c>
      <c r="Y1989" s="6">
        <v>227.83436500000002</v>
      </c>
      <c r="Z1989" s="6">
        <v>227.83436499999999</v>
      </c>
      <c r="AA1989" s="5">
        <f>+Excel_519CONDOR[[#This Row],[Ptos.Total]]-Excel_519CONDOR[[#This Row],[Ptos.Nilo]]</f>
        <v>-102.21306404275163</v>
      </c>
      <c r="AB1989"/>
      <c r="AC1989"/>
      <c r="AD1989"/>
      <c r="AE1989"/>
      <c r="AF1989"/>
      <c r="AG1989"/>
      <c r="AH1989"/>
      <c r="AI1989"/>
    </row>
    <row r="1990" spans="1:35" x14ac:dyDescent="0.25">
      <c r="A1990" t="s">
        <v>391</v>
      </c>
      <c r="B1990" t="s">
        <v>79</v>
      </c>
      <c r="C1990" t="s">
        <v>1371</v>
      </c>
      <c r="D1990" t="s">
        <v>2234</v>
      </c>
      <c r="E1990">
        <v>2149835</v>
      </c>
      <c r="F1990" t="s">
        <v>121</v>
      </c>
      <c r="G1990" t="s">
        <v>22</v>
      </c>
      <c r="H1990" t="s">
        <v>23</v>
      </c>
      <c r="I1990" s="1">
        <v>45351</v>
      </c>
      <c r="J1990" s="1">
        <v>45390</v>
      </c>
      <c r="K1990" s="11">
        <f>+Excel_519CONDOR[[#This Row],[Fx.r]]</f>
        <v>45390</v>
      </c>
      <c r="L1990" s="1">
        <v>45393</v>
      </c>
      <c r="M1990" s="1"/>
      <c r="N1990" s="1">
        <v>45435</v>
      </c>
      <c r="O1990" s="1">
        <v>45448</v>
      </c>
      <c r="P1990" s="1" t="s">
        <v>25</v>
      </c>
      <c r="Q1990" t="s">
        <v>24</v>
      </c>
      <c r="R1990" t="s">
        <v>24</v>
      </c>
      <c r="S1990" t="s">
        <v>3694</v>
      </c>
      <c r="T1990" s="5">
        <v>242.68000241369009</v>
      </c>
      <c r="U1990" s="5">
        <v>255.41999244689941</v>
      </c>
      <c r="V1990" s="5">
        <v>27.003599488505728</v>
      </c>
      <c r="W1990" s="5">
        <v>525.10359434909526</v>
      </c>
      <c r="X1990" s="6">
        <f>+Excel_519CONDOR[[#This Row],[Ptos.Total]]-Excel_519CONDOR[[#This Row],[Ptos.PO]]</f>
        <v>99.927892349095146</v>
      </c>
      <c r="Y1990" s="6">
        <v>425.17570200000011</v>
      </c>
      <c r="Z1990" s="6">
        <v>425.17570199999994</v>
      </c>
      <c r="AA1990" s="5">
        <f>+Excel_519CONDOR[[#This Row],[Ptos.Total]]-Excel_519CONDOR[[#This Row],[Ptos.Nilo]]</f>
        <v>99.927892349095316</v>
      </c>
      <c r="AB1990"/>
      <c r="AC1990"/>
      <c r="AD1990"/>
      <c r="AE1990"/>
      <c r="AF1990"/>
      <c r="AG1990"/>
      <c r="AH1990"/>
      <c r="AI1990"/>
    </row>
    <row r="1991" spans="1:35" x14ac:dyDescent="0.25">
      <c r="A1991" t="s">
        <v>391</v>
      </c>
      <c r="B1991" t="s">
        <v>79</v>
      </c>
      <c r="C1991" t="s">
        <v>1371</v>
      </c>
      <c r="D1991" t="s">
        <v>2235</v>
      </c>
      <c r="E1991">
        <v>2149836</v>
      </c>
      <c r="F1991" t="s">
        <v>142</v>
      </c>
      <c r="G1991" t="s">
        <v>29</v>
      </c>
      <c r="H1991" t="s">
        <v>30</v>
      </c>
      <c r="I1991" s="1">
        <v>45351</v>
      </c>
      <c r="J1991" s="1">
        <v>45392</v>
      </c>
      <c r="K1991" s="11">
        <f>+Excel_519CONDOR[[#This Row],[Fx.r]]</f>
        <v>45392</v>
      </c>
      <c r="L1991" s="1">
        <v>45397</v>
      </c>
      <c r="M1991" s="1"/>
      <c r="N1991" s="1">
        <v>45412</v>
      </c>
      <c r="O1991" s="1">
        <v>45434</v>
      </c>
      <c r="P1991" s="1" t="s">
        <v>25</v>
      </c>
      <c r="Q1991" t="s">
        <v>24</v>
      </c>
      <c r="R1991" t="s">
        <v>24</v>
      </c>
      <c r="S1991" t="s">
        <v>3694</v>
      </c>
      <c r="T1991" s="5">
        <v>77.380001381039619</v>
      </c>
      <c r="U1991" s="5">
        <v>0</v>
      </c>
      <c r="V1991" s="5">
        <v>15.275800220613178</v>
      </c>
      <c r="W1991" s="5">
        <v>92.655801601652797</v>
      </c>
      <c r="X1991" s="6">
        <f>+Excel_519CONDOR[[#This Row],[Ptos.Total]]-Excel_519CONDOR[[#This Row],[Ptos.PO]]</f>
        <v>-89.730958398347212</v>
      </c>
      <c r="Y1991" s="6">
        <v>182.38676000000001</v>
      </c>
      <c r="Z1991" s="6">
        <v>182.38675999999998</v>
      </c>
      <c r="AA1991" s="5">
        <f>+Excel_519CONDOR[[#This Row],[Ptos.Total]]-Excel_519CONDOR[[#This Row],[Ptos.Nilo]]</f>
        <v>-89.730958398347184</v>
      </c>
      <c r="AB1991"/>
      <c r="AC1991"/>
      <c r="AD1991"/>
      <c r="AE1991"/>
      <c r="AF1991"/>
      <c r="AG1991"/>
      <c r="AH1991"/>
      <c r="AI1991"/>
    </row>
    <row r="1992" spans="1:35" x14ac:dyDescent="0.25">
      <c r="A1992" t="s">
        <v>391</v>
      </c>
      <c r="B1992" t="s">
        <v>79</v>
      </c>
      <c r="C1992" t="s">
        <v>1371</v>
      </c>
      <c r="D1992" t="s">
        <v>2236</v>
      </c>
      <c r="E1992">
        <v>2149838</v>
      </c>
      <c r="F1992" t="s">
        <v>269</v>
      </c>
      <c r="G1992" t="s">
        <v>36</v>
      </c>
      <c r="H1992" t="s">
        <v>344</v>
      </c>
      <c r="I1992" s="1">
        <v>45351</v>
      </c>
      <c r="J1992" s="1">
        <v>45453</v>
      </c>
      <c r="K1992" s="11">
        <f>+Excel_519CONDOR[[#This Row],[Fx.r]]</f>
        <v>45453</v>
      </c>
      <c r="L1992" s="1">
        <v>45964</v>
      </c>
      <c r="M1992" s="1">
        <v>45553</v>
      </c>
      <c r="O1992" s="1"/>
      <c r="P1992" s="1" t="s">
        <v>24</v>
      </c>
      <c r="Q1992" t="s">
        <v>24</v>
      </c>
      <c r="R1992" t="s">
        <v>24</v>
      </c>
      <c r="S1992" t="s">
        <v>3694</v>
      </c>
      <c r="T1992" s="5">
        <v>265.31000037118793</v>
      </c>
      <c r="U1992" s="5">
        <v>0</v>
      </c>
      <c r="V1992" s="5">
        <v>28.612899837056545</v>
      </c>
      <c r="W1992" s="5">
        <v>293.92290020824447</v>
      </c>
      <c r="X1992" s="6">
        <f>+Excel_519CONDOR[[#This Row],[Ptos.Total]]-Excel_519CONDOR[[#This Row],[Ptos.PO]]</f>
        <v>-507.53505479175561</v>
      </c>
      <c r="Y1992" s="6">
        <v>801.45795500000008</v>
      </c>
      <c r="Z1992" s="6">
        <v>813.55905399999995</v>
      </c>
      <c r="AA1992" s="5">
        <f>+Excel_519CONDOR[[#This Row],[Ptos.Total]]-Excel_519CONDOR[[#This Row],[Ptos.Nilo]]</f>
        <v>-519.63615379175553</v>
      </c>
      <c r="AB1992"/>
      <c r="AC1992"/>
      <c r="AD1992"/>
      <c r="AE1992"/>
      <c r="AF1992"/>
      <c r="AG1992"/>
      <c r="AH1992"/>
      <c r="AI1992"/>
    </row>
    <row r="1993" spans="1:35" x14ac:dyDescent="0.25">
      <c r="A1993" t="s">
        <v>391</v>
      </c>
      <c r="B1993" t="s">
        <v>79</v>
      </c>
      <c r="C1993" t="s">
        <v>1371</v>
      </c>
      <c r="D1993" t="s">
        <v>2237</v>
      </c>
      <c r="E1993">
        <v>2149839</v>
      </c>
      <c r="F1993" t="s">
        <v>269</v>
      </c>
      <c r="G1993" t="s">
        <v>36</v>
      </c>
      <c r="H1993" t="s">
        <v>344</v>
      </c>
      <c r="I1993" s="1">
        <v>45351</v>
      </c>
      <c r="J1993" s="1">
        <v>45453</v>
      </c>
      <c r="K1993" s="11">
        <f>+Excel_519CONDOR[[#This Row],[Fx.r]]</f>
        <v>45453</v>
      </c>
      <c r="L1993" s="1">
        <v>45964</v>
      </c>
      <c r="M1993" s="1">
        <v>45442</v>
      </c>
      <c r="O1993" s="1"/>
      <c r="P1993" s="1" t="s">
        <v>24</v>
      </c>
      <c r="Q1993" t="s">
        <v>24</v>
      </c>
      <c r="R1993" t="s">
        <v>24</v>
      </c>
      <c r="S1993" t="s">
        <v>3694</v>
      </c>
      <c r="T1993" s="5">
        <v>85.480001207441092</v>
      </c>
      <c r="U1993" s="5">
        <v>15.479999542236328</v>
      </c>
      <c r="V1993" s="5">
        <v>15.846999930135908</v>
      </c>
      <c r="W1993" s="5">
        <v>116.80700067981333</v>
      </c>
      <c r="X1993" s="6">
        <f>+Excel_519CONDOR[[#This Row],[Ptos.Total]]-Excel_519CONDOR[[#This Row],[Ptos.PO]]</f>
        <v>-34.388765320186664</v>
      </c>
      <c r="Y1993" s="6">
        <v>151.19576599999999</v>
      </c>
      <c r="Z1993" s="6">
        <v>157.74537000000001</v>
      </c>
      <c r="AA1993" s="5">
        <f>+Excel_519CONDOR[[#This Row],[Ptos.Total]]-Excel_519CONDOR[[#This Row],[Ptos.Nilo]]</f>
        <v>-40.938369320186681</v>
      </c>
      <c r="AB1993"/>
      <c r="AC1993"/>
      <c r="AD1993"/>
      <c r="AE1993"/>
      <c r="AF1993"/>
      <c r="AG1993"/>
      <c r="AH1993"/>
      <c r="AI1993"/>
    </row>
    <row r="1994" spans="1:35" x14ac:dyDescent="0.25">
      <c r="A1994" t="s">
        <v>391</v>
      </c>
      <c r="B1994" t="s">
        <v>79</v>
      </c>
      <c r="C1994" t="s">
        <v>1371</v>
      </c>
      <c r="D1994" t="s">
        <v>2238</v>
      </c>
      <c r="E1994">
        <v>2149840</v>
      </c>
      <c r="F1994" t="s">
        <v>267</v>
      </c>
      <c r="G1994" t="s">
        <v>36</v>
      </c>
      <c r="H1994" t="s">
        <v>42</v>
      </c>
      <c r="I1994" s="1">
        <v>45351</v>
      </c>
      <c r="J1994" s="1">
        <v>45419</v>
      </c>
      <c r="K1994" s="11">
        <f>+Excel_519CONDOR[[#This Row],[Fx.r]]</f>
        <v>45419</v>
      </c>
      <c r="L1994" s="1">
        <v>45964</v>
      </c>
      <c r="M1994" s="1">
        <v>45580</v>
      </c>
      <c r="O1994" s="1"/>
      <c r="P1994" s="1" t="s">
        <v>24</v>
      </c>
      <c r="Q1994" t="s">
        <v>24</v>
      </c>
      <c r="R1994" t="s">
        <v>25</v>
      </c>
      <c r="S1994" t="s">
        <v>25</v>
      </c>
      <c r="T1994" s="5">
        <v>0</v>
      </c>
      <c r="U1994" s="5">
        <v>0</v>
      </c>
      <c r="V1994" s="5">
        <v>0</v>
      </c>
      <c r="W1994" s="5">
        <v>0</v>
      </c>
      <c r="X1994" s="6">
        <f>+Excel_519CONDOR[[#This Row],[Ptos.Total]]-Excel_519CONDOR[[#This Row],[Ptos.PO]]</f>
        <v>-130.64241999999999</v>
      </c>
      <c r="Y1994" s="6">
        <v>130.64241999999999</v>
      </c>
      <c r="Z1994" s="6">
        <v>194.30268699999993</v>
      </c>
      <c r="AA1994" s="5">
        <f>+Excel_519CONDOR[[#This Row],[Ptos.Total]]-Excel_519CONDOR[[#This Row],[Ptos.Nilo]]</f>
        <v>-194.30268699999993</v>
      </c>
      <c r="AB1994"/>
      <c r="AC1994"/>
      <c r="AD1994"/>
      <c r="AE1994"/>
      <c r="AF1994"/>
      <c r="AG1994"/>
      <c r="AH1994"/>
      <c r="AI1994"/>
    </row>
    <row r="1995" spans="1:35" x14ac:dyDescent="0.25">
      <c r="A1995" t="s">
        <v>391</v>
      </c>
      <c r="B1995" t="s">
        <v>436</v>
      </c>
      <c r="C1995" t="s">
        <v>392</v>
      </c>
      <c r="D1995" t="s">
        <v>2239</v>
      </c>
      <c r="E1995">
        <v>8602931</v>
      </c>
      <c r="F1995" t="s">
        <v>1287</v>
      </c>
      <c r="G1995" t="s">
        <v>70</v>
      </c>
      <c r="H1995" t="s">
        <v>71</v>
      </c>
      <c r="I1995" s="1">
        <v>45504</v>
      </c>
      <c r="J1995" s="1">
        <v>45356</v>
      </c>
      <c r="K1995" s="11">
        <f>+Excel_519CONDOR[[#This Row],[Fx.r]]</f>
        <v>45356</v>
      </c>
      <c r="M1995" s="1"/>
      <c r="N1995" s="1">
        <v>45505</v>
      </c>
      <c r="O1995" s="1">
        <v>45509</v>
      </c>
      <c r="P1995" s="1" t="s">
        <v>24</v>
      </c>
      <c r="Q1995" t="s">
        <v>25</v>
      </c>
      <c r="R1995" t="s">
        <v>24</v>
      </c>
      <c r="S1995" t="s">
        <v>25</v>
      </c>
      <c r="T1995" s="5">
        <v>0</v>
      </c>
      <c r="U1995" s="5">
        <v>0</v>
      </c>
      <c r="V1995" s="5">
        <v>0</v>
      </c>
      <c r="W1995" s="5">
        <v>0</v>
      </c>
      <c r="X1995" s="6">
        <f>+Excel_519CONDOR[[#This Row],[Ptos.Total]]-Excel_519CONDOR[[#This Row],[Ptos.PO]]</f>
        <v>-3.5999999999999996</v>
      </c>
      <c r="Y1995" s="6">
        <v>3.5999999999999996</v>
      </c>
      <c r="Z1995" s="6">
        <v>3.5999999999999996</v>
      </c>
      <c r="AA1995" s="5">
        <f>+Excel_519CONDOR[[#This Row],[Ptos.Total]]-Excel_519CONDOR[[#This Row],[Ptos.Nilo]]</f>
        <v>-3.5999999999999996</v>
      </c>
      <c r="AB1995"/>
      <c r="AC1995"/>
      <c r="AD1995"/>
      <c r="AE1995"/>
      <c r="AF1995"/>
      <c r="AG1995"/>
      <c r="AH1995"/>
      <c r="AI1995"/>
    </row>
    <row r="1996" spans="1:35" x14ac:dyDescent="0.25">
      <c r="A1996" t="s">
        <v>391</v>
      </c>
      <c r="B1996" t="s">
        <v>79</v>
      </c>
      <c r="C1996" t="s">
        <v>1371</v>
      </c>
      <c r="D1996" t="s">
        <v>2240</v>
      </c>
      <c r="E1996">
        <v>2150104</v>
      </c>
      <c r="F1996" t="s">
        <v>60</v>
      </c>
      <c r="G1996" t="s">
        <v>22</v>
      </c>
      <c r="H1996" t="s">
        <v>23</v>
      </c>
      <c r="I1996" s="1">
        <v>45355</v>
      </c>
      <c r="J1996" s="1">
        <v>45387</v>
      </c>
      <c r="K1996" s="11">
        <f>+Excel_519CONDOR[[#This Row],[Fx.r]]</f>
        <v>45387</v>
      </c>
      <c r="L1996" s="1">
        <v>45394</v>
      </c>
      <c r="M1996" s="1"/>
      <c r="N1996" s="1">
        <v>45636</v>
      </c>
      <c r="O1996" s="1">
        <v>45667</v>
      </c>
      <c r="P1996" s="1" t="s">
        <v>24</v>
      </c>
      <c r="Q1996" t="s">
        <v>24</v>
      </c>
      <c r="R1996" t="s">
        <v>24</v>
      </c>
      <c r="S1996" t="s">
        <v>3688</v>
      </c>
      <c r="T1996" s="5">
        <v>250.51000005751848</v>
      </c>
      <c r="U1996" s="5">
        <v>0</v>
      </c>
      <c r="V1996" s="5">
        <v>27.533499989356841</v>
      </c>
      <c r="W1996" s="5">
        <v>278.04350004687535</v>
      </c>
      <c r="X1996" s="6">
        <f>+Excel_519CONDOR[[#This Row],[Ptos.Total]]-Excel_519CONDOR[[#This Row],[Ptos.PO]]</f>
        <v>-324.79796695312473</v>
      </c>
      <c r="Y1996" s="6">
        <v>602.84146700000008</v>
      </c>
      <c r="Z1996" s="6">
        <v>602.84146700000019</v>
      </c>
      <c r="AA1996" s="5">
        <f>+Excel_519CONDOR[[#This Row],[Ptos.Total]]-Excel_519CONDOR[[#This Row],[Ptos.Nilo]]</f>
        <v>-324.79796695312484</v>
      </c>
      <c r="AB1996"/>
      <c r="AC1996"/>
      <c r="AD1996"/>
      <c r="AE1996"/>
      <c r="AF1996"/>
      <c r="AG1996"/>
      <c r="AH1996"/>
      <c r="AI1996"/>
    </row>
    <row r="1997" spans="1:35" x14ac:dyDescent="0.25">
      <c r="A1997" t="s">
        <v>391</v>
      </c>
      <c r="B1997" t="s">
        <v>79</v>
      </c>
      <c r="C1997" t="s">
        <v>1371</v>
      </c>
      <c r="D1997" t="s">
        <v>2241</v>
      </c>
      <c r="E1997">
        <v>2150105</v>
      </c>
      <c r="F1997" t="s">
        <v>121</v>
      </c>
      <c r="G1997" t="s">
        <v>22</v>
      </c>
      <c r="H1997" t="s">
        <v>23</v>
      </c>
      <c r="I1997" s="1">
        <v>45355</v>
      </c>
      <c r="J1997" s="1">
        <v>45453</v>
      </c>
      <c r="K1997" s="11">
        <f>+Excel_519CONDOR[[#This Row],[Fx.r]]</f>
        <v>45453</v>
      </c>
      <c r="L1997" s="1">
        <v>45394</v>
      </c>
      <c r="M1997" s="1"/>
      <c r="N1997" s="1">
        <v>45636</v>
      </c>
      <c r="O1997" s="1">
        <v>45667</v>
      </c>
      <c r="P1997" s="1" t="s">
        <v>24</v>
      </c>
      <c r="Q1997" t="s">
        <v>24</v>
      </c>
      <c r="R1997" t="s">
        <v>24</v>
      </c>
      <c r="S1997" t="s">
        <v>3688</v>
      </c>
      <c r="T1997" s="5">
        <v>209.73000007122755</v>
      </c>
      <c r="U1997" s="5">
        <v>0</v>
      </c>
      <c r="V1997" s="5">
        <v>24.755899496021129</v>
      </c>
      <c r="W1997" s="5">
        <v>234.48589956724868</v>
      </c>
      <c r="X1997" s="6">
        <f>+Excel_519CONDOR[[#This Row],[Ptos.Total]]-Excel_519CONDOR[[#This Row],[Ptos.PO]]</f>
        <v>-71.068232432751358</v>
      </c>
      <c r="Y1997" s="6">
        <v>305.55413200000004</v>
      </c>
      <c r="Z1997" s="6">
        <v>305.5541320000001</v>
      </c>
      <c r="AA1997" s="5">
        <f>+Excel_519CONDOR[[#This Row],[Ptos.Total]]-Excel_519CONDOR[[#This Row],[Ptos.Nilo]]</f>
        <v>-71.068232432751415</v>
      </c>
      <c r="AB1997"/>
      <c r="AC1997"/>
      <c r="AD1997"/>
      <c r="AE1997"/>
      <c r="AF1997"/>
      <c r="AG1997"/>
      <c r="AH1997"/>
      <c r="AI1997"/>
    </row>
    <row r="1998" spans="1:35" x14ac:dyDescent="0.25">
      <c r="A1998" t="s">
        <v>391</v>
      </c>
      <c r="B1998" t="s">
        <v>79</v>
      </c>
      <c r="C1998" t="s">
        <v>1371</v>
      </c>
      <c r="D1998" t="s">
        <v>2242</v>
      </c>
      <c r="E1998">
        <v>2150690</v>
      </c>
      <c r="F1998" t="s">
        <v>2243</v>
      </c>
      <c r="G1998" t="s">
        <v>36</v>
      </c>
      <c r="H1998" t="s">
        <v>42</v>
      </c>
      <c r="I1998" s="1">
        <v>45357</v>
      </c>
      <c r="J1998" s="1"/>
      <c r="K1998" s="11">
        <f>+Excel_519CONDOR[[#This Row],[Fx.r]]</f>
        <v>0</v>
      </c>
      <c r="M1998" s="1">
        <v>45406</v>
      </c>
      <c r="O1998" s="1"/>
      <c r="P1998" s="1" t="s">
        <v>25</v>
      </c>
      <c r="Q1998" t="s">
        <v>24</v>
      </c>
      <c r="R1998" t="s">
        <v>24</v>
      </c>
      <c r="S1998" t="s">
        <v>25</v>
      </c>
      <c r="T1998" s="5">
        <v>0</v>
      </c>
      <c r="U1998" s="5">
        <v>0</v>
      </c>
      <c r="V1998" s="5">
        <v>0</v>
      </c>
      <c r="W1998" s="5">
        <v>0</v>
      </c>
      <c r="X1998" s="6">
        <f>+Excel_519CONDOR[[#This Row],[Ptos.Total]]-Excel_519CONDOR[[#This Row],[Ptos.PO]]</f>
        <v>0</v>
      </c>
      <c r="Y1998" s="6">
        <v>0</v>
      </c>
      <c r="Z1998" s="6">
        <v>0</v>
      </c>
      <c r="AA1998" s="5">
        <f>+Excel_519CONDOR[[#This Row],[Ptos.Total]]-Excel_519CONDOR[[#This Row],[Ptos.Nilo]]</f>
        <v>0</v>
      </c>
      <c r="AB1998"/>
      <c r="AC1998"/>
      <c r="AD1998"/>
      <c r="AE1998"/>
      <c r="AF1998"/>
      <c r="AG1998"/>
      <c r="AH1998"/>
      <c r="AI1998"/>
    </row>
    <row r="1999" spans="1:35" x14ac:dyDescent="0.25">
      <c r="A1999" t="s">
        <v>391</v>
      </c>
      <c r="B1999" t="s">
        <v>79</v>
      </c>
      <c r="C1999" t="s">
        <v>1371</v>
      </c>
      <c r="D1999" t="s">
        <v>2244</v>
      </c>
      <c r="E1999">
        <v>2150691</v>
      </c>
      <c r="F1999" t="s">
        <v>32</v>
      </c>
      <c r="G1999" t="s">
        <v>29</v>
      </c>
      <c r="H1999" t="s">
        <v>30</v>
      </c>
      <c r="I1999" s="1">
        <v>45357</v>
      </c>
      <c r="J1999" s="1">
        <v>45383</v>
      </c>
      <c r="K1999" s="11">
        <f>+Excel_519CONDOR[[#This Row],[Fx.r]]</f>
        <v>45383</v>
      </c>
      <c r="L1999" s="1">
        <v>45387</v>
      </c>
      <c r="M1999" s="1"/>
      <c r="N1999" s="1">
        <v>45686</v>
      </c>
      <c r="O1999" s="1">
        <v>45707</v>
      </c>
      <c r="P1999" s="1" t="s">
        <v>25</v>
      </c>
      <c r="Q1999" t="s">
        <v>24</v>
      </c>
      <c r="R1999" t="s">
        <v>3672</v>
      </c>
      <c r="S1999" t="s">
        <v>3688</v>
      </c>
      <c r="T1999" s="5">
        <v>231.71000151336193</v>
      </c>
      <c r="U1999" s="5">
        <v>137.70000064373016</v>
      </c>
      <c r="V1999" s="5">
        <v>35.859298906043932</v>
      </c>
      <c r="W1999" s="5">
        <v>405.26930106313603</v>
      </c>
      <c r="X1999" s="6">
        <f>+Excel_519CONDOR[[#This Row],[Ptos.Total]]-Excel_519CONDOR[[#This Row],[Ptos.PO]]</f>
        <v>8.0524570631359893</v>
      </c>
      <c r="Y1999" s="6">
        <v>397.21684400000004</v>
      </c>
      <c r="Z1999" s="6">
        <v>397.21684399999998</v>
      </c>
      <c r="AA1999" s="5">
        <f>+Excel_519CONDOR[[#This Row],[Ptos.Total]]-Excel_519CONDOR[[#This Row],[Ptos.Nilo]]</f>
        <v>8.0524570631360461</v>
      </c>
      <c r="AB1999"/>
      <c r="AC1999"/>
      <c r="AD1999"/>
      <c r="AE1999"/>
      <c r="AF1999"/>
      <c r="AG1999"/>
      <c r="AH1999"/>
      <c r="AI1999"/>
    </row>
    <row r="2000" spans="1:35" x14ac:dyDescent="0.25">
      <c r="A2000" t="s">
        <v>391</v>
      </c>
      <c r="B2000" t="s">
        <v>79</v>
      </c>
      <c r="C2000" t="s">
        <v>1371</v>
      </c>
      <c r="D2000" t="s">
        <v>2245</v>
      </c>
      <c r="E2000">
        <v>2150692</v>
      </c>
      <c r="F2000" t="s">
        <v>60</v>
      </c>
      <c r="G2000" t="s">
        <v>22</v>
      </c>
      <c r="H2000" t="s">
        <v>23</v>
      </c>
      <c r="I2000" s="1">
        <v>45357</v>
      </c>
      <c r="J2000" s="1">
        <v>45404</v>
      </c>
      <c r="K2000" s="11">
        <f>+Excel_519CONDOR[[#This Row],[Fx.r]]</f>
        <v>45404</v>
      </c>
      <c r="L2000" s="1">
        <v>45407</v>
      </c>
      <c r="M2000" s="1"/>
      <c r="N2000" s="1">
        <v>45670</v>
      </c>
      <c r="O2000" s="1">
        <v>45677</v>
      </c>
      <c r="P2000" s="1" t="s">
        <v>24</v>
      </c>
      <c r="Q2000" t="s">
        <v>24</v>
      </c>
      <c r="R2000" t="s">
        <v>24</v>
      </c>
      <c r="S2000" t="s">
        <v>3688</v>
      </c>
      <c r="T2000" s="5">
        <v>186.53000138700008</v>
      </c>
      <c r="U2000" s="5">
        <v>65.789998054504395</v>
      </c>
      <c r="V2000" s="5">
        <v>23.0437001324363</v>
      </c>
      <c r="W2000" s="5">
        <v>275.36369957394078</v>
      </c>
      <c r="X2000" s="6">
        <f>+Excel_519CONDOR[[#This Row],[Ptos.Total]]-Excel_519CONDOR[[#This Row],[Ptos.PO]]</f>
        <v>-124.01197642605933</v>
      </c>
      <c r="Y2000" s="6">
        <v>399.37567600000011</v>
      </c>
      <c r="Z2000" s="6">
        <v>399.375676</v>
      </c>
      <c r="AA2000" s="5">
        <f>+Excel_519CONDOR[[#This Row],[Ptos.Total]]-Excel_519CONDOR[[#This Row],[Ptos.Nilo]]</f>
        <v>-124.01197642605922</v>
      </c>
      <c r="AB2000"/>
      <c r="AC2000"/>
      <c r="AD2000"/>
      <c r="AE2000"/>
      <c r="AF2000"/>
      <c r="AG2000"/>
      <c r="AH2000"/>
      <c r="AI2000"/>
    </row>
    <row r="2001" spans="1:35" x14ac:dyDescent="0.25">
      <c r="A2001" t="s">
        <v>391</v>
      </c>
      <c r="B2001" t="s">
        <v>79</v>
      </c>
      <c r="C2001" t="s">
        <v>1371</v>
      </c>
      <c r="D2001" t="s">
        <v>2246</v>
      </c>
      <c r="E2001">
        <v>2150693</v>
      </c>
      <c r="F2001" t="s">
        <v>269</v>
      </c>
      <c r="G2001" t="s">
        <v>36</v>
      </c>
      <c r="H2001" t="s">
        <v>42</v>
      </c>
      <c r="I2001" s="1">
        <v>45357</v>
      </c>
      <c r="J2001" s="1">
        <v>45387</v>
      </c>
      <c r="K2001" s="11">
        <f>+Excel_519CONDOR[[#This Row],[Fx.r]]</f>
        <v>45387</v>
      </c>
      <c r="L2001" s="1">
        <v>45964</v>
      </c>
      <c r="M2001" s="1">
        <v>45580</v>
      </c>
      <c r="O2001" s="1"/>
      <c r="P2001" s="1" t="s">
        <v>25</v>
      </c>
      <c r="Q2001" t="s">
        <v>24</v>
      </c>
      <c r="R2001" t="s">
        <v>25</v>
      </c>
      <c r="S2001" t="s">
        <v>3687</v>
      </c>
      <c r="T2001" s="5">
        <v>137.19000066071749</v>
      </c>
      <c r="U2001" s="5">
        <v>96.9000004529953</v>
      </c>
      <c r="V2001" s="5">
        <v>26.328099930850414</v>
      </c>
      <c r="W2001" s="5">
        <v>260.41810104456317</v>
      </c>
      <c r="X2001" s="6">
        <f>+Excel_519CONDOR[[#This Row],[Ptos.Total]]-Excel_519CONDOR[[#This Row],[Ptos.PO]]</f>
        <v>230.71059804456317</v>
      </c>
      <c r="Y2001" s="6">
        <v>29.707502999999996</v>
      </c>
      <c r="Z2001" s="6">
        <v>29.707502999999996</v>
      </c>
      <c r="AA2001" s="5">
        <f>+Excel_519CONDOR[[#This Row],[Ptos.Total]]-Excel_519CONDOR[[#This Row],[Ptos.Nilo]]</f>
        <v>230.71059804456317</v>
      </c>
      <c r="AB2001"/>
      <c r="AC2001"/>
      <c r="AD2001"/>
      <c r="AE2001"/>
      <c r="AF2001"/>
      <c r="AG2001"/>
      <c r="AH2001"/>
      <c r="AI2001"/>
    </row>
    <row r="2002" spans="1:35" x14ac:dyDescent="0.25">
      <c r="A2002" t="s">
        <v>391</v>
      </c>
      <c r="B2002" t="s">
        <v>79</v>
      </c>
      <c r="C2002" t="s">
        <v>1371</v>
      </c>
      <c r="D2002" t="s">
        <v>2247</v>
      </c>
      <c r="E2002">
        <v>2150694</v>
      </c>
      <c r="F2002" t="s">
        <v>60</v>
      </c>
      <c r="G2002" t="s">
        <v>22</v>
      </c>
      <c r="H2002" t="s">
        <v>23</v>
      </c>
      <c r="I2002" s="1">
        <v>45357</v>
      </c>
      <c r="J2002" s="1">
        <v>45377</v>
      </c>
      <c r="K2002" s="11">
        <f>+Excel_519CONDOR[[#This Row],[Fx.r]]</f>
        <v>45377</v>
      </c>
      <c r="L2002" s="1">
        <v>45385</v>
      </c>
      <c r="M2002" s="1"/>
      <c r="N2002" s="1">
        <v>45629</v>
      </c>
      <c r="O2002" s="1">
        <v>45664</v>
      </c>
      <c r="P2002" s="1" t="s">
        <v>24</v>
      </c>
      <c r="Q2002" t="s">
        <v>24</v>
      </c>
      <c r="R2002" t="s">
        <v>3672</v>
      </c>
      <c r="S2002" t="s">
        <v>3688</v>
      </c>
      <c r="T2002" s="5">
        <v>120.1919012690656</v>
      </c>
      <c r="U2002" s="5">
        <v>163.20000076293945</v>
      </c>
      <c r="V2002" s="5">
        <v>29.751799042557195</v>
      </c>
      <c r="W2002" s="5">
        <v>313.14370107456227</v>
      </c>
      <c r="X2002" s="6">
        <f>+Excel_519CONDOR[[#This Row],[Ptos.Total]]-Excel_519CONDOR[[#This Row],[Ptos.PO]]</f>
        <v>107.84676707456225</v>
      </c>
      <c r="Y2002" s="6">
        <v>205.29693400000002</v>
      </c>
      <c r="Z2002" s="6">
        <v>205.29693399999999</v>
      </c>
      <c r="AA2002" s="5">
        <f>+Excel_519CONDOR[[#This Row],[Ptos.Total]]-Excel_519CONDOR[[#This Row],[Ptos.Nilo]]</f>
        <v>107.84676707456228</v>
      </c>
      <c r="AB2002"/>
      <c r="AC2002"/>
      <c r="AD2002"/>
      <c r="AE2002"/>
      <c r="AF2002"/>
      <c r="AG2002"/>
      <c r="AH2002"/>
      <c r="AI2002"/>
    </row>
    <row r="2003" spans="1:35" x14ac:dyDescent="0.25">
      <c r="A2003" t="s">
        <v>391</v>
      </c>
      <c r="B2003" t="s">
        <v>79</v>
      </c>
      <c r="C2003" t="s">
        <v>1371</v>
      </c>
      <c r="D2003" t="s">
        <v>2248</v>
      </c>
      <c r="E2003">
        <v>2150695</v>
      </c>
      <c r="F2003" t="s">
        <v>135</v>
      </c>
      <c r="G2003" t="s">
        <v>36</v>
      </c>
      <c r="H2003" t="s">
        <v>42</v>
      </c>
      <c r="I2003" s="1">
        <v>45357</v>
      </c>
      <c r="J2003" s="1">
        <v>45387</v>
      </c>
      <c r="K2003" s="11">
        <f>+Excel_519CONDOR[[#This Row],[Fx.r]]</f>
        <v>45387</v>
      </c>
      <c r="L2003" s="1">
        <v>45964</v>
      </c>
      <c r="M2003" s="1">
        <v>45806</v>
      </c>
      <c r="O2003" s="1"/>
      <c r="P2003" s="1" t="s">
        <v>24</v>
      </c>
      <c r="Q2003" t="s">
        <v>24</v>
      </c>
      <c r="R2003" t="s">
        <v>3672</v>
      </c>
      <c r="S2003" t="s">
        <v>3687</v>
      </c>
      <c r="T2003" s="5">
        <v>404.41870233896299</v>
      </c>
      <c r="U2003" s="5">
        <v>270.30000126361847</v>
      </c>
      <c r="V2003" s="5">
        <v>57.354198938290779</v>
      </c>
      <c r="W2003" s="5">
        <v>732.07290254087218</v>
      </c>
      <c r="X2003" s="6">
        <f>+Excel_519CONDOR[[#This Row],[Ptos.Total]]-Excel_519CONDOR[[#This Row],[Ptos.PO]]</f>
        <v>656.03063654087214</v>
      </c>
      <c r="Y2003" s="6">
        <v>76.042265999999984</v>
      </c>
      <c r="Z2003" s="6">
        <v>57.147760000000005</v>
      </c>
      <c r="AA2003" s="5">
        <f>+Excel_519CONDOR[[#This Row],[Ptos.Total]]-Excel_519CONDOR[[#This Row],[Ptos.Nilo]]</f>
        <v>674.92514254087223</v>
      </c>
      <c r="AB2003"/>
      <c r="AC2003"/>
      <c r="AD2003"/>
      <c r="AE2003"/>
      <c r="AF2003"/>
      <c r="AG2003"/>
      <c r="AH2003"/>
      <c r="AI2003"/>
    </row>
    <row r="2004" spans="1:35" x14ac:dyDescent="0.25">
      <c r="A2004" t="s">
        <v>391</v>
      </c>
      <c r="B2004" t="s">
        <v>79</v>
      </c>
      <c r="C2004" t="s">
        <v>1371</v>
      </c>
      <c r="D2004" t="s">
        <v>2249</v>
      </c>
      <c r="E2004">
        <v>2150696</v>
      </c>
      <c r="F2004" t="s">
        <v>135</v>
      </c>
      <c r="G2004" t="s">
        <v>36</v>
      </c>
      <c r="H2004" t="s">
        <v>42</v>
      </c>
      <c r="I2004" s="1">
        <v>45357</v>
      </c>
      <c r="J2004" s="1">
        <v>45377</v>
      </c>
      <c r="K2004" s="11">
        <f>+Excel_519CONDOR[[#This Row],[Fx.r]]</f>
        <v>45377</v>
      </c>
      <c r="L2004" s="1">
        <v>45964</v>
      </c>
      <c r="M2004" s="1">
        <v>45580</v>
      </c>
      <c r="O2004" s="1"/>
      <c r="P2004" s="1" t="s">
        <v>25</v>
      </c>
      <c r="Q2004" t="s">
        <v>24</v>
      </c>
      <c r="R2004" t="s">
        <v>3672</v>
      </c>
      <c r="S2004" t="s">
        <v>3687</v>
      </c>
      <c r="T2004" s="5">
        <v>412.19000072777271</v>
      </c>
      <c r="U2004" s="5">
        <v>198.90000092983246</v>
      </c>
      <c r="V2004" s="5">
        <v>52.843398868216582</v>
      </c>
      <c r="W2004" s="5">
        <v>663.93340052582175</v>
      </c>
      <c r="X2004" s="6">
        <f>+Excel_519CONDOR[[#This Row],[Ptos.Total]]-Excel_519CONDOR[[#This Row],[Ptos.PO]]</f>
        <v>595.82501852582175</v>
      </c>
      <c r="Y2004" s="6">
        <v>68.108381999999978</v>
      </c>
      <c r="Z2004" s="6">
        <v>68.108381999999992</v>
      </c>
      <c r="AA2004" s="5">
        <f>+Excel_519CONDOR[[#This Row],[Ptos.Total]]-Excel_519CONDOR[[#This Row],[Ptos.Nilo]]</f>
        <v>595.82501852582175</v>
      </c>
      <c r="AB2004"/>
      <c r="AC2004"/>
      <c r="AD2004"/>
      <c r="AE2004"/>
      <c r="AF2004"/>
      <c r="AG2004"/>
      <c r="AH2004"/>
      <c r="AI2004"/>
    </row>
    <row r="2005" spans="1:35" x14ac:dyDescent="0.25">
      <c r="A2005" t="s">
        <v>391</v>
      </c>
      <c r="B2005" t="s">
        <v>79</v>
      </c>
      <c r="C2005" t="s">
        <v>1371</v>
      </c>
      <c r="D2005" t="s">
        <v>2250</v>
      </c>
      <c r="E2005">
        <v>2150697</v>
      </c>
      <c r="F2005" t="s">
        <v>135</v>
      </c>
      <c r="G2005" t="s">
        <v>36</v>
      </c>
      <c r="H2005" t="s">
        <v>42</v>
      </c>
      <c r="I2005" s="1">
        <v>45357</v>
      </c>
      <c r="J2005" s="1">
        <v>45377</v>
      </c>
      <c r="K2005" s="11">
        <f>+Excel_519CONDOR[[#This Row],[Fx.r]]</f>
        <v>45377</v>
      </c>
      <c r="L2005" s="1">
        <v>45964</v>
      </c>
      <c r="M2005" s="1">
        <v>45580</v>
      </c>
      <c r="O2005" s="1"/>
      <c r="P2005" s="1" t="s">
        <v>25</v>
      </c>
      <c r="Q2005" t="s">
        <v>24</v>
      </c>
      <c r="R2005" t="s">
        <v>3672</v>
      </c>
      <c r="S2005" t="s">
        <v>3687</v>
      </c>
      <c r="T2005" s="5">
        <v>274.27000117115676</v>
      </c>
      <c r="U2005" s="5">
        <v>234.60000109672546</v>
      </c>
      <c r="V2005" s="5">
        <v>45.594899884725351</v>
      </c>
      <c r="W2005" s="5">
        <v>554.46490215260758</v>
      </c>
      <c r="X2005" s="6">
        <f>+Excel_519CONDOR[[#This Row],[Ptos.Total]]-Excel_519CONDOR[[#This Row],[Ptos.PO]]</f>
        <v>499.88057515260755</v>
      </c>
      <c r="Y2005" s="6">
        <v>54.584327000000002</v>
      </c>
      <c r="Z2005" s="6">
        <v>54.584327000000002</v>
      </c>
      <c r="AA2005" s="5">
        <f>+Excel_519CONDOR[[#This Row],[Ptos.Total]]-Excel_519CONDOR[[#This Row],[Ptos.Nilo]]</f>
        <v>499.88057515260755</v>
      </c>
      <c r="AB2005"/>
      <c r="AC2005"/>
      <c r="AD2005"/>
      <c r="AE2005"/>
      <c r="AF2005"/>
      <c r="AG2005"/>
      <c r="AH2005"/>
      <c r="AI2005"/>
    </row>
    <row r="2006" spans="1:35" x14ac:dyDescent="0.25">
      <c r="A2006" t="s">
        <v>391</v>
      </c>
      <c r="B2006" t="s">
        <v>79</v>
      </c>
      <c r="C2006" t="s">
        <v>1371</v>
      </c>
      <c r="D2006" t="s">
        <v>2251</v>
      </c>
      <c r="E2006">
        <v>2150699</v>
      </c>
      <c r="F2006" t="s">
        <v>269</v>
      </c>
      <c r="G2006" t="s">
        <v>36</v>
      </c>
      <c r="H2006" t="s">
        <v>42</v>
      </c>
      <c r="I2006" s="1">
        <v>45357</v>
      </c>
      <c r="J2006" s="1">
        <v>45392</v>
      </c>
      <c r="K2006" s="11">
        <f>+Excel_519CONDOR[[#This Row],[Fx.r]]</f>
        <v>45392</v>
      </c>
      <c r="L2006" s="1">
        <v>45964</v>
      </c>
      <c r="M2006" s="1">
        <v>45580</v>
      </c>
      <c r="O2006" s="1"/>
      <c r="P2006" s="1" t="s">
        <v>25</v>
      </c>
      <c r="Q2006" t="s">
        <v>24</v>
      </c>
      <c r="R2006" t="s">
        <v>3672</v>
      </c>
      <c r="S2006" t="s">
        <v>3694</v>
      </c>
      <c r="T2006" s="5">
        <v>178.5270015185252</v>
      </c>
      <c r="U2006" s="5">
        <v>153.00000071525574</v>
      </c>
      <c r="V2006" s="5">
        <v>33.146798966673032</v>
      </c>
      <c r="W2006" s="5">
        <v>364.67380120045397</v>
      </c>
      <c r="X2006" s="6">
        <f>+Excel_519CONDOR[[#This Row],[Ptos.Total]]-Excel_519CONDOR[[#This Row],[Ptos.PO]]</f>
        <v>323.43243720045399</v>
      </c>
      <c r="Y2006" s="6">
        <v>41.241363999999997</v>
      </c>
      <c r="Z2006" s="6">
        <v>41.24136399999999</v>
      </c>
      <c r="AA2006" s="5">
        <f>+Excel_519CONDOR[[#This Row],[Ptos.Total]]-Excel_519CONDOR[[#This Row],[Ptos.Nilo]]</f>
        <v>323.43243720045399</v>
      </c>
      <c r="AB2006"/>
      <c r="AC2006"/>
      <c r="AD2006"/>
      <c r="AE2006"/>
      <c r="AF2006"/>
      <c r="AG2006"/>
      <c r="AH2006"/>
      <c r="AI2006"/>
    </row>
    <row r="2007" spans="1:35" x14ac:dyDescent="0.25">
      <c r="A2007" t="s">
        <v>391</v>
      </c>
      <c r="B2007" t="s">
        <v>79</v>
      </c>
      <c r="C2007" t="s">
        <v>1371</v>
      </c>
      <c r="D2007" t="s">
        <v>2252</v>
      </c>
      <c r="E2007">
        <v>2150700</v>
      </c>
      <c r="F2007" t="s">
        <v>142</v>
      </c>
      <c r="G2007" t="s">
        <v>29</v>
      </c>
      <c r="H2007" t="s">
        <v>30</v>
      </c>
      <c r="I2007" s="1">
        <v>45357</v>
      </c>
      <c r="J2007" s="1">
        <v>45397</v>
      </c>
      <c r="K2007" s="11">
        <f>+Excel_519CONDOR[[#This Row],[Fx.r]]</f>
        <v>45397</v>
      </c>
      <c r="L2007" s="1">
        <v>45404</v>
      </c>
      <c r="M2007" s="1"/>
      <c r="N2007" s="1">
        <v>45629</v>
      </c>
      <c r="O2007" s="1">
        <v>45638</v>
      </c>
      <c r="P2007" s="1" t="s">
        <v>25</v>
      </c>
      <c r="Q2007" t="s">
        <v>24</v>
      </c>
      <c r="R2007" t="s">
        <v>3672</v>
      </c>
      <c r="S2007" t="s">
        <v>3688</v>
      </c>
      <c r="T2007" s="5">
        <v>841.3699991479516</v>
      </c>
      <c r="U2007" s="5">
        <v>397.80000185966492</v>
      </c>
      <c r="V2007" s="5">
        <v>96.6396002818733</v>
      </c>
      <c r="W2007" s="5">
        <v>1335.8096012894898</v>
      </c>
      <c r="X2007" s="6">
        <f>+Excel_519CONDOR[[#This Row],[Ptos.Total]]-Excel_519CONDOR[[#This Row],[Ptos.PO]]</f>
        <v>-941.31329271051027</v>
      </c>
      <c r="Y2007" s="6">
        <v>2277.1228940000001</v>
      </c>
      <c r="Z2007" s="6">
        <v>2277.1228939999996</v>
      </c>
      <c r="AA2007" s="5">
        <f>+Excel_519CONDOR[[#This Row],[Ptos.Total]]-Excel_519CONDOR[[#This Row],[Ptos.Nilo]]</f>
        <v>-941.31329271050981</v>
      </c>
      <c r="AB2007"/>
      <c r="AC2007"/>
      <c r="AD2007"/>
      <c r="AE2007"/>
      <c r="AF2007"/>
      <c r="AG2007"/>
      <c r="AH2007"/>
      <c r="AI2007"/>
    </row>
    <row r="2008" spans="1:35" x14ac:dyDescent="0.25">
      <c r="A2008" t="s">
        <v>391</v>
      </c>
      <c r="B2008" t="s">
        <v>79</v>
      </c>
      <c r="C2008" t="s">
        <v>1371</v>
      </c>
      <c r="D2008" t="s">
        <v>2253</v>
      </c>
      <c r="E2008">
        <v>2150701</v>
      </c>
      <c r="F2008" t="s">
        <v>269</v>
      </c>
      <c r="G2008" t="s">
        <v>36</v>
      </c>
      <c r="H2008" t="s">
        <v>42</v>
      </c>
      <c r="I2008" s="1">
        <v>45357</v>
      </c>
      <c r="J2008" s="1">
        <v>45387</v>
      </c>
      <c r="K2008" s="11">
        <f>+Excel_519CONDOR[[#This Row],[Fx.r]]</f>
        <v>45387</v>
      </c>
      <c r="L2008" s="1">
        <v>45964</v>
      </c>
      <c r="M2008" s="1">
        <v>45806</v>
      </c>
      <c r="O2008" s="1"/>
      <c r="P2008" s="1" t="s">
        <v>24</v>
      </c>
      <c r="Q2008" t="s">
        <v>24</v>
      </c>
      <c r="R2008" t="s">
        <v>3672</v>
      </c>
      <c r="S2008" t="s">
        <v>3687</v>
      </c>
      <c r="T2008" s="5">
        <v>561.27490313332748</v>
      </c>
      <c r="U2008" s="5">
        <v>311.10000145435333</v>
      </c>
      <c r="V2008" s="5">
        <v>70.876798123341814</v>
      </c>
      <c r="W2008" s="5">
        <v>943.25170271102263</v>
      </c>
      <c r="X2008" s="6">
        <f>+Excel_519CONDOR[[#This Row],[Ptos.Total]]-Excel_519CONDOR[[#This Row],[Ptos.PO]]</f>
        <v>850.6905667110226</v>
      </c>
      <c r="Y2008" s="6">
        <v>92.561135999999991</v>
      </c>
      <c r="Z2008" s="6">
        <v>68.774805999999998</v>
      </c>
      <c r="AA2008" s="5">
        <f>+Excel_519CONDOR[[#This Row],[Ptos.Total]]-Excel_519CONDOR[[#This Row],[Ptos.Nilo]]</f>
        <v>874.47689671102262</v>
      </c>
      <c r="AB2008"/>
      <c r="AC2008"/>
      <c r="AD2008"/>
      <c r="AE2008"/>
      <c r="AF2008"/>
      <c r="AG2008"/>
      <c r="AH2008"/>
      <c r="AI2008"/>
    </row>
    <row r="2009" spans="1:35" x14ac:dyDescent="0.25">
      <c r="A2009" t="s">
        <v>391</v>
      </c>
      <c r="B2009" t="s">
        <v>79</v>
      </c>
      <c r="C2009" t="s">
        <v>1371</v>
      </c>
      <c r="D2009" t="s">
        <v>2254</v>
      </c>
      <c r="E2009">
        <v>2150702</v>
      </c>
      <c r="F2009" t="s">
        <v>58</v>
      </c>
      <c r="G2009" t="s">
        <v>36</v>
      </c>
      <c r="H2009" t="s">
        <v>42</v>
      </c>
      <c r="I2009" s="1">
        <v>45357</v>
      </c>
      <c r="J2009" s="1">
        <v>45399</v>
      </c>
      <c r="K2009" s="11">
        <f>+Excel_519CONDOR[[#This Row],[Fx.r]]</f>
        <v>45399</v>
      </c>
      <c r="L2009" s="1">
        <v>45964</v>
      </c>
      <c r="M2009" s="1">
        <v>45414</v>
      </c>
      <c r="O2009" s="1"/>
      <c r="P2009" s="1" t="s">
        <v>24</v>
      </c>
      <c r="Q2009" t="s">
        <v>24</v>
      </c>
      <c r="R2009" t="s">
        <v>3672</v>
      </c>
      <c r="S2009" t="s">
        <v>25</v>
      </c>
      <c r="T2009" s="5">
        <v>6.2800001502037048</v>
      </c>
      <c r="U2009" s="5">
        <v>10.200000047683716</v>
      </c>
      <c r="V2009" s="5">
        <v>10.970100167316943</v>
      </c>
      <c r="W2009" s="5">
        <v>27.450100365204364</v>
      </c>
      <c r="X2009" s="6">
        <f>+Excel_519CONDOR[[#This Row],[Ptos.Total]]-Excel_519CONDOR[[#This Row],[Ptos.PO]]</f>
        <v>16.377977365204366</v>
      </c>
      <c r="Y2009" s="6">
        <v>11.072122999999999</v>
      </c>
      <c r="Z2009" s="6">
        <v>11.072123000000001</v>
      </c>
      <c r="AA2009" s="5">
        <f>+Excel_519CONDOR[[#This Row],[Ptos.Total]]-Excel_519CONDOR[[#This Row],[Ptos.Nilo]]</f>
        <v>16.377977365204362</v>
      </c>
      <c r="AB2009"/>
      <c r="AC2009"/>
      <c r="AD2009"/>
      <c r="AE2009"/>
      <c r="AF2009"/>
      <c r="AG2009"/>
      <c r="AH2009"/>
      <c r="AI2009"/>
    </row>
    <row r="2010" spans="1:35" x14ac:dyDescent="0.25">
      <c r="A2010" t="s">
        <v>391</v>
      </c>
      <c r="B2010" t="s">
        <v>79</v>
      </c>
      <c r="C2010" t="s">
        <v>1371</v>
      </c>
      <c r="D2010" t="s">
        <v>2255</v>
      </c>
      <c r="E2010">
        <v>2150703</v>
      </c>
      <c r="F2010" t="s">
        <v>135</v>
      </c>
      <c r="G2010" t="s">
        <v>36</v>
      </c>
      <c r="H2010" t="s">
        <v>42</v>
      </c>
      <c r="I2010" s="1">
        <v>45357</v>
      </c>
      <c r="J2010" s="1">
        <v>45390</v>
      </c>
      <c r="K2010" s="11">
        <f>+Excel_519CONDOR[[#This Row],[Fx.r]]</f>
        <v>45390</v>
      </c>
      <c r="L2010" s="1">
        <v>45964</v>
      </c>
      <c r="M2010" s="1">
        <v>45461</v>
      </c>
      <c r="O2010" s="1"/>
      <c r="P2010" s="1" t="s">
        <v>24</v>
      </c>
      <c r="Q2010" t="s">
        <v>24</v>
      </c>
      <c r="R2010" t="s">
        <v>3672</v>
      </c>
      <c r="S2010" t="s">
        <v>3687</v>
      </c>
      <c r="T2010" s="5">
        <v>79.940000560134649</v>
      </c>
      <c r="U2010" s="5">
        <v>26.519999151229854</v>
      </c>
      <c r="V2010" s="5">
        <v>17.202199942569436</v>
      </c>
      <c r="W2010" s="5">
        <v>123.66219965393394</v>
      </c>
      <c r="X2010" s="6">
        <f>+Excel_519CONDOR[[#This Row],[Ptos.Total]]-Excel_519CONDOR[[#This Row],[Ptos.PO]]</f>
        <v>99.754893653933948</v>
      </c>
      <c r="Y2010" s="6">
        <v>23.907305999999998</v>
      </c>
      <c r="Z2010" s="6">
        <v>37.105924000000002</v>
      </c>
      <c r="AA2010" s="5">
        <f>+Excel_519CONDOR[[#This Row],[Ptos.Total]]-Excel_519CONDOR[[#This Row],[Ptos.Nilo]]</f>
        <v>86.556275653933938</v>
      </c>
      <c r="AB2010"/>
      <c r="AC2010"/>
      <c r="AD2010"/>
      <c r="AE2010"/>
      <c r="AF2010"/>
      <c r="AG2010"/>
      <c r="AH2010"/>
      <c r="AI2010"/>
    </row>
    <row r="2011" spans="1:35" x14ac:dyDescent="0.25">
      <c r="A2011" t="s">
        <v>391</v>
      </c>
      <c r="B2011" t="s">
        <v>79</v>
      </c>
      <c r="C2011" t="s">
        <v>1371</v>
      </c>
      <c r="D2011" t="s">
        <v>2256</v>
      </c>
      <c r="E2011">
        <v>2150704</v>
      </c>
      <c r="F2011" t="s">
        <v>121</v>
      </c>
      <c r="G2011" t="s">
        <v>22</v>
      </c>
      <c r="H2011" t="s">
        <v>23</v>
      </c>
      <c r="I2011" s="1">
        <v>45357</v>
      </c>
      <c r="J2011" s="1">
        <v>45370</v>
      </c>
      <c r="K2011" s="11">
        <f>+Excel_519CONDOR[[#This Row],[Fx.r]]</f>
        <v>45370</v>
      </c>
      <c r="L2011" s="1">
        <v>45376</v>
      </c>
      <c r="M2011" s="1"/>
      <c r="N2011" s="1">
        <v>45412</v>
      </c>
      <c r="O2011" s="1">
        <v>45422</v>
      </c>
      <c r="P2011" s="1" t="s">
        <v>24</v>
      </c>
      <c r="Q2011" t="s">
        <v>24</v>
      </c>
      <c r="R2011" t="s">
        <v>3672</v>
      </c>
      <c r="S2011" t="s">
        <v>3694</v>
      </c>
      <c r="T2011" s="5">
        <v>113.02000048942864</v>
      </c>
      <c r="U2011" s="5">
        <v>102.00000047683716</v>
      </c>
      <c r="V2011" s="5">
        <v>24.957499833311886</v>
      </c>
      <c r="W2011" s="5">
        <v>239.97750079957768</v>
      </c>
      <c r="X2011" s="6">
        <f>+Excel_519CONDOR[[#This Row],[Ptos.Total]]-Excel_519CONDOR[[#This Row],[Ptos.PO]]</f>
        <v>22.033734799577672</v>
      </c>
      <c r="Y2011" s="6">
        <v>217.94376600000001</v>
      </c>
      <c r="Z2011" s="6">
        <v>217.94376600000004</v>
      </c>
      <c r="AA2011" s="5">
        <f>+Excel_519CONDOR[[#This Row],[Ptos.Total]]-Excel_519CONDOR[[#This Row],[Ptos.Nilo]]</f>
        <v>22.033734799577644</v>
      </c>
      <c r="AB2011"/>
      <c r="AC2011"/>
      <c r="AD2011"/>
      <c r="AE2011"/>
      <c r="AF2011"/>
      <c r="AG2011"/>
      <c r="AH2011"/>
      <c r="AI2011"/>
    </row>
    <row r="2012" spans="1:35" x14ac:dyDescent="0.25">
      <c r="A2012" t="s">
        <v>391</v>
      </c>
      <c r="B2012" t="s">
        <v>79</v>
      </c>
      <c r="C2012" t="s">
        <v>1371</v>
      </c>
      <c r="D2012" t="s">
        <v>2257</v>
      </c>
      <c r="E2012">
        <v>2150705</v>
      </c>
      <c r="F2012" t="s">
        <v>142</v>
      </c>
      <c r="G2012" t="s">
        <v>29</v>
      </c>
      <c r="H2012" t="s">
        <v>30</v>
      </c>
      <c r="I2012" s="1">
        <v>45357</v>
      </c>
      <c r="J2012" s="1">
        <v>45386</v>
      </c>
      <c r="K2012" s="11">
        <f>+Excel_519CONDOR[[#This Row],[Fx.r]]</f>
        <v>45386</v>
      </c>
      <c r="L2012" s="1">
        <v>45376</v>
      </c>
      <c r="M2012" s="1"/>
      <c r="N2012" s="1">
        <v>45412</v>
      </c>
      <c r="O2012" s="1">
        <v>45434</v>
      </c>
      <c r="P2012" s="1" t="s">
        <v>24</v>
      </c>
      <c r="Q2012" t="s">
        <v>24</v>
      </c>
      <c r="R2012" t="s">
        <v>3672</v>
      </c>
      <c r="S2012" t="s">
        <v>3694</v>
      </c>
      <c r="T2012" s="5">
        <v>214.38000082597136</v>
      </c>
      <c r="U2012" s="5">
        <v>91.800000429153442</v>
      </c>
      <c r="V2012" s="5">
        <v>31.455598748126647</v>
      </c>
      <c r="W2012" s="5">
        <v>337.63560000325145</v>
      </c>
      <c r="X2012" s="6">
        <f>+Excel_519CONDOR[[#This Row],[Ptos.Total]]-Excel_519CONDOR[[#This Row],[Ptos.PO]]</f>
        <v>-40.769390996748598</v>
      </c>
      <c r="Y2012" s="6">
        <v>378.40499100000005</v>
      </c>
      <c r="Z2012" s="6">
        <v>378.43444900000009</v>
      </c>
      <c r="AA2012" s="5">
        <f>+Excel_519CONDOR[[#This Row],[Ptos.Total]]-Excel_519CONDOR[[#This Row],[Ptos.Nilo]]</f>
        <v>-40.798848996748632</v>
      </c>
      <c r="AB2012"/>
      <c r="AC2012"/>
      <c r="AD2012"/>
      <c r="AE2012"/>
      <c r="AF2012"/>
      <c r="AG2012"/>
      <c r="AH2012"/>
      <c r="AI2012"/>
    </row>
    <row r="2013" spans="1:35" x14ac:dyDescent="0.25">
      <c r="A2013" t="s">
        <v>391</v>
      </c>
      <c r="B2013" t="s">
        <v>79</v>
      </c>
      <c r="C2013" t="s">
        <v>1371</v>
      </c>
      <c r="D2013" t="s">
        <v>2258</v>
      </c>
      <c r="E2013">
        <v>2150706</v>
      </c>
      <c r="F2013" t="s">
        <v>135</v>
      </c>
      <c r="G2013" t="s">
        <v>36</v>
      </c>
      <c r="H2013" t="s">
        <v>42</v>
      </c>
      <c r="I2013" s="1">
        <v>45357</v>
      </c>
      <c r="J2013" s="1">
        <v>45372</v>
      </c>
      <c r="K2013" s="11">
        <f>+Excel_519CONDOR[[#This Row],[Fx.r]]</f>
        <v>45372</v>
      </c>
      <c r="L2013" s="1">
        <v>45964</v>
      </c>
      <c r="M2013" s="1">
        <v>45461</v>
      </c>
      <c r="O2013" s="1"/>
      <c r="P2013" s="1" t="s">
        <v>24</v>
      </c>
      <c r="Q2013" t="s">
        <v>24</v>
      </c>
      <c r="R2013" t="s">
        <v>3672</v>
      </c>
      <c r="S2013" t="s">
        <v>3694</v>
      </c>
      <c r="T2013" s="5">
        <v>131.57000035047531</v>
      </c>
      <c r="U2013" s="5">
        <v>66.300000309944153</v>
      </c>
      <c r="V2013" s="5">
        <v>23.465800037552413</v>
      </c>
      <c r="W2013" s="5">
        <v>221.33580069797188</v>
      </c>
      <c r="X2013" s="6">
        <f>+Excel_519CONDOR[[#This Row],[Ptos.Total]]-Excel_519CONDOR[[#This Row],[Ptos.PO]]</f>
        <v>196.67906669797188</v>
      </c>
      <c r="Y2013" s="6">
        <v>24.656734</v>
      </c>
      <c r="Z2013" s="6">
        <v>34.519731999999991</v>
      </c>
      <c r="AA2013" s="5">
        <f>+Excel_519CONDOR[[#This Row],[Ptos.Total]]-Excel_519CONDOR[[#This Row],[Ptos.Nilo]]</f>
        <v>186.8160686979719</v>
      </c>
      <c r="AB2013"/>
      <c r="AC2013"/>
      <c r="AD2013"/>
      <c r="AE2013"/>
      <c r="AF2013"/>
      <c r="AG2013"/>
      <c r="AH2013"/>
      <c r="AI2013"/>
    </row>
    <row r="2014" spans="1:35" x14ac:dyDescent="0.25">
      <c r="A2014" t="s">
        <v>391</v>
      </c>
      <c r="B2014" t="s">
        <v>79</v>
      </c>
      <c r="C2014" t="s">
        <v>1371</v>
      </c>
      <c r="D2014" t="s">
        <v>2259</v>
      </c>
      <c r="E2014">
        <v>2150709</v>
      </c>
      <c r="F2014" t="s">
        <v>32</v>
      </c>
      <c r="G2014" t="s">
        <v>29</v>
      </c>
      <c r="H2014" t="s">
        <v>30</v>
      </c>
      <c r="I2014" s="1">
        <v>45357</v>
      </c>
      <c r="J2014" s="1">
        <v>45411</v>
      </c>
      <c r="K2014" s="11">
        <f>+Excel_519CONDOR[[#This Row],[Fx.r]]</f>
        <v>45411</v>
      </c>
      <c r="L2014" s="1">
        <v>45420</v>
      </c>
      <c r="M2014" s="1"/>
      <c r="N2014" s="1">
        <v>45737</v>
      </c>
      <c r="O2014" s="1">
        <v>45741</v>
      </c>
      <c r="P2014" s="1" t="s">
        <v>24</v>
      </c>
      <c r="Q2014" t="s">
        <v>24</v>
      </c>
      <c r="R2014" t="s">
        <v>24</v>
      </c>
      <c r="S2014" t="s">
        <v>3703</v>
      </c>
      <c r="T2014" s="5">
        <v>348.73999873548746</v>
      </c>
      <c r="U2014" s="5">
        <v>0</v>
      </c>
      <c r="V2014" s="5">
        <v>34.159000482134502</v>
      </c>
      <c r="W2014" s="5">
        <v>382.89899921762196</v>
      </c>
      <c r="X2014" s="6">
        <f>+Excel_519CONDOR[[#This Row],[Ptos.Total]]-Excel_519CONDOR[[#This Row],[Ptos.PO]]</f>
        <v>-235.35909678237817</v>
      </c>
      <c r="Y2014" s="6">
        <v>618.25809600000014</v>
      </c>
      <c r="Z2014" s="6">
        <v>565.58209299999999</v>
      </c>
      <c r="AA2014" s="5">
        <f>+Excel_519CONDOR[[#This Row],[Ptos.Total]]-Excel_519CONDOR[[#This Row],[Ptos.Nilo]]</f>
        <v>-182.68309378237802</v>
      </c>
      <c r="AB2014"/>
      <c r="AC2014"/>
      <c r="AD2014"/>
      <c r="AE2014"/>
      <c r="AF2014"/>
      <c r="AG2014"/>
      <c r="AH2014"/>
      <c r="AI2014"/>
    </row>
    <row r="2015" spans="1:35" x14ac:dyDescent="0.25">
      <c r="A2015" t="s">
        <v>391</v>
      </c>
      <c r="B2015" t="s">
        <v>79</v>
      </c>
      <c r="C2015" t="s">
        <v>1371</v>
      </c>
      <c r="D2015" t="s">
        <v>2260</v>
      </c>
      <c r="E2015">
        <v>2150710</v>
      </c>
      <c r="F2015" t="s">
        <v>1439</v>
      </c>
      <c r="G2015" t="s">
        <v>36</v>
      </c>
      <c r="H2015" t="s">
        <v>42</v>
      </c>
      <c r="I2015" s="1">
        <v>45357</v>
      </c>
      <c r="J2015" s="1">
        <v>45415</v>
      </c>
      <c r="K2015" s="11">
        <f>+Excel_519CONDOR[[#This Row],[Fx.r]]</f>
        <v>45415</v>
      </c>
      <c r="L2015" s="1">
        <v>45964</v>
      </c>
      <c r="M2015" s="1">
        <v>45502</v>
      </c>
      <c r="O2015" s="1"/>
      <c r="P2015" s="1" t="s">
        <v>24</v>
      </c>
      <c r="Q2015" t="s">
        <v>24</v>
      </c>
      <c r="R2015" t="s">
        <v>24</v>
      </c>
      <c r="S2015" t="s">
        <v>25</v>
      </c>
      <c r="T2015" s="5">
        <v>367.22999871149659</v>
      </c>
      <c r="U2015" s="5">
        <v>54.179998397827148</v>
      </c>
      <c r="V2015" s="5">
        <v>39.324599348501863</v>
      </c>
      <c r="W2015" s="5">
        <v>460.7345964578256</v>
      </c>
      <c r="X2015" s="6">
        <f>+Excel_519CONDOR[[#This Row],[Ptos.Total]]-Excel_519CONDOR[[#This Row],[Ptos.PO]]</f>
        <v>418.59533845782562</v>
      </c>
      <c r="Y2015" s="6">
        <v>42.139257999999998</v>
      </c>
      <c r="Z2015" s="6">
        <v>57.686408999999998</v>
      </c>
      <c r="AA2015" s="5">
        <f>+Excel_519CONDOR[[#This Row],[Ptos.Total]]-Excel_519CONDOR[[#This Row],[Ptos.Nilo]]</f>
        <v>403.04818745782563</v>
      </c>
      <c r="AB2015"/>
      <c r="AC2015"/>
      <c r="AD2015"/>
      <c r="AE2015"/>
      <c r="AF2015"/>
      <c r="AG2015"/>
      <c r="AH2015"/>
      <c r="AI2015"/>
    </row>
    <row r="2016" spans="1:35" x14ac:dyDescent="0.25">
      <c r="A2016" t="s">
        <v>391</v>
      </c>
      <c r="B2016" t="s">
        <v>79</v>
      </c>
      <c r="C2016" t="s">
        <v>1371</v>
      </c>
      <c r="D2016" t="s">
        <v>2261</v>
      </c>
      <c r="E2016">
        <v>2150711</v>
      </c>
      <c r="F2016" t="s">
        <v>32</v>
      </c>
      <c r="G2016" t="s">
        <v>29</v>
      </c>
      <c r="H2016" t="s">
        <v>30</v>
      </c>
      <c r="I2016" s="1">
        <v>45357</v>
      </c>
      <c r="J2016" s="1">
        <v>45418</v>
      </c>
      <c r="K2016" s="11">
        <f>+Excel_519CONDOR[[#This Row],[Fx.r]]</f>
        <v>45418</v>
      </c>
      <c r="L2016" s="1">
        <v>45425</v>
      </c>
      <c r="M2016" s="1"/>
      <c r="N2016" s="1">
        <v>45591</v>
      </c>
      <c r="O2016" s="1">
        <v>45595</v>
      </c>
      <c r="P2016" s="1" t="s">
        <v>24</v>
      </c>
      <c r="Q2016" t="s">
        <v>24</v>
      </c>
      <c r="R2016" t="s">
        <v>24</v>
      </c>
      <c r="S2016" t="s">
        <v>3694</v>
      </c>
      <c r="T2016" s="5">
        <v>53.600000642240047</v>
      </c>
      <c r="U2016" s="5">
        <v>46.439998626708984</v>
      </c>
      <c r="V2016" s="5">
        <v>13.644100160954146</v>
      </c>
      <c r="W2016" s="5">
        <v>113.68409942990317</v>
      </c>
      <c r="X2016" s="6">
        <f>+Excel_519CONDOR[[#This Row],[Ptos.Total]]-Excel_519CONDOR[[#This Row],[Ptos.PO]]</f>
        <v>-33.149311570096813</v>
      </c>
      <c r="Y2016" s="6">
        <v>146.83341099999998</v>
      </c>
      <c r="Z2016" s="6">
        <v>146.83341100000001</v>
      </c>
      <c r="AA2016" s="5">
        <f>+Excel_519CONDOR[[#This Row],[Ptos.Total]]-Excel_519CONDOR[[#This Row],[Ptos.Nilo]]</f>
        <v>-33.149311570096842</v>
      </c>
      <c r="AB2016"/>
      <c r="AC2016"/>
      <c r="AD2016"/>
      <c r="AE2016"/>
      <c r="AF2016"/>
      <c r="AG2016"/>
      <c r="AH2016"/>
      <c r="AI2016"/>
    </row>
    <row r="2017" spans="1:35" x14ac:dyDescent="0.25">
      <c r="A2017" t="s">
        <v>391</v>
      </c>
      <c r="B2017" t="s">
        <v>79</v>
      </c>
      <c r="C2017" t="s">
        <v>1371</v>
      </c>
      <c r="D2017" t="s">
        <v>2262</v>
      </c>
      <c r="E2017">
        <v>2150712</v>
      </c>
      <c r="F2017" t="s">
        <v>121</v>
      </c>
      <c r="G2017" t="s">
        <v>22</v>
      </c>
      <c r="H2017" t="s">
        <v>23</v>
      </c>
      <c r="I2017" s="1">
        <v>45357</v>
      </c>
      <c r="J2017" s="1">
        <v>45371</v>
      </c>
      <c r="K2017" s="11">
        <f>+Excel_519CONDOR[[#This Row],[Fx.r]]</f>
        <v>45371</v>
      </c>
      <c r="L2017" s="1">
        <v>45376</v>
      </c>
      <c r="M2017" s="1"/>
      <c r="N2017" s="1">
        <v>45412</v>
      </c>
      <c r="O2017" s="1">
        <v>45421</v>
      </c>
      <c r="P2017" s="1" t="s">
        <v>24</v>
      </c>
      <c r="Q2017" t="s">
        <v>24</v>
      </c>
      <c r="R2017" t="s">
        <v>3672</v>
      </c>
      <c r="S2017" t="s">
        <v>3694</v>
      </c>
      <c r="T2017" s="5">
        <v>19.070000328123569</v>
      </c>
      <c r="U2017" s="5">
        <v>40.800000190734863</v>
      </c>
      <c r="V2017" s="5">
        <v>13.976600153522192</v>
      </c>
      <c r="W2017" s="5">
        <v>73.846600672380617</v>
      </c>
      <c r="X2017" s="6">
        <f>+Excel_519CONDOR[[#This Row],[Ptos.Total]]-Excel_519CONDOR[[#This Row],[Ptos.PO]]</f>
        <v>10.495604672380622</v>
      </c>
      <c r="Y2017" s="6">
        <v>63.350995999999995</v>
      </c>
      <c r="Z2017" s="6">
        <v>63.350995999999995</v>
      </c>
      <c r="AA2017" s="5">
        <f>+Excel_519CONDOR[[#This Row],[Ptos.Total]]-Excel_519CONDOR[[#This Row],[Ptos.Nilo]]</f>
        <v>10.495604672380622</v>
      </c>
      <c r="AB2017"/>
      <c r="AC2017"/>
      <c r="AD2017"/>
      <c r="AE2017"/>
      <c r="AF2017"/>
      <c r="AG2017"/>
      <c r="AH2017"/>
      <c r="AI2017"/>
    </row>
    <row r="2018" spans="1:35" x14ac:dyDescent="0.25">
      <c r="A2018" t="s">
        <v>391</v>
      </c>
      <c r="B2018" t="s">
        <v>79</v>
      </c>
      <c r="C2018" t="s">
        <v>1371</v>
      </c>
      <c r="D2018" t="s">
        <v>2263</v>
      </c>
      <c r="E2018">
        <v>2150726</v>
      </c>
      <c r="F2018" t="s">
        <v>135</v>
      </c>
      <c r="G2018" t="s">
        <v>36</v>
      </c>
      <c r="H2018" t="s">
        <v>42</v>
      </c>
      <c r="I2018" s="1">
        <v>45357</v>
      </c>
      <c r="J2018" s="1">
        <v>45373</v>
      </c>
      <c r="K2018" s="11">
        <f>+Excel_519CONDOR[[#This Row],[Fx.r]]</f>
        <v>45373</v>
      </c>
      <c r="L2018" s="1">
        <v>45964</v>
      </c>
      <c r="M2018" s="1">
        <v>45580</v>
      </c>
      <c r="O2018" s="1"/>
      <c r="P2018" s="1" t="s">
        <v>24</v>
      </c>
      <c r="Q2018" t="s">
        <v>24</v>
      </c>
      <c r="R2018" t="s">
        <v>3672</v>
      </c>
      <c r="S2018" t="s">
        <v>3694</v>
      </c>
      <c r="T2018" s="5">
        <v>19.320000344887376</v>
      </c>
      <c r="U2018" s="5">
        <v>158.1000007390976</v>
      </c>
      <c r="V2018" s="5">
        <v>22.232400406917918</v>
      </c>
      <c r="W2018" s="5">
        <v>199.65240149090289</v>
      </c>
      <c r="X2018" s="6">
        <f>+Excel_519CONDOR[[#This Row],[Ptos.Total]]-Excel_519CONDOR[[#This Row],[Ptos.PO]]</f>
        <v>176.33654949090288</v>
      </c>
      <c r="Y2018" s="6">
        <v>23.315852</v>
      </c>
      <c r="Z2018" s="6">
        <v>32.642344999999992</v>
      </c>
      <c r="AA2018" s="5">
        <f>+Excel_519CONDOR[[#This Row],[Ptos.Total]]-Excel_519CONDOR[[#This Row],[Ptos.Nilo]]</f>
        <v>167.01005649090291</v>
      </c>
      <c r="AB2018"/>
      <c r="AC2018"/>
      <c r="AD2018"/>
      <c r="AE2018"/>
      <c r="AF2018"/>
      <c r="AG2018"/>
      <c r="AH2018"/>
      <c r="AI2018"/>
    </row>
    <row r="2019" spans="1:35" x14ac:dyDescent="0.25">
      <c r="A2019" t="s">
        <v>391</v>
      </c>
      <c r="B2019" t="s">
        <v>79</v>
      </c>
      <c r="C2019" t="s">
        <v>1371</v>
      </c>
      <c r="D2019" t="s">
        <v>2264</v>
      </c>
      <c r="E2019">
        <v>2150727</v>
      </c>
      <c r="F2019" t="s">
        <v>135</v>
      </c>
      <c r="G2019" t="s">
        <v>36</v>
      </c>
      <c r="H2019" t="s">
        <v>42</v>
      </c>
      <c r="I2019" s="1">
        <v>45357</v>
      </c>
      <c r="J2019" s="1">
        <v>45393</v>
      </c>
      <c r="K2019" s="11">
        <f>+Excel_519CONDOR[[#This Row],[Fx.r]]</f>
        <v>45393</v>
      </c>
      <c r="L2019" s="1">
        <v>45964</v>
      </c>
      <c r="M2019" s="1">
        <v>45580</v>
      </c>
      <c r="O2019" s="1"/>
      <c r="P2019" s="1" t="s">
        <v>24</v>
      </c>
      <c r="Q2019" t="s">
        <v>24</v>
      </c>
      <c r="R2019" t="s">
        <v>3672</v>
      </c>
      <c r="S2019" t="s">
        <v>3694</v>
      </c>
      <c r="T2019" s="5">
        <v>47.730001078918576</v>
      </c>
      <c r="U2019" s="5">
        <v>20.400000095367432</v>
      </c>
      <c r="V2019" s="5">
        <v>14.234200169126687</v>
      </c>
      <c r="W2019" s="5">
        <v>82.364201343412702</v>
      </c>
      <c r="X2019" s="6">
        <f>+Excel_519CONDOR[[#This Row],[Ptos.Total]]-Excel_519CONDOR[[#This Row],[Ptos.PO]]</f>
        <v>67.137535343412708</v>
      </c>
      <c r="Y2019" s="6">
        <v>15.226665999999998</v>
      </c>
      <c r="Z2019" s="6">
        <v>15.226666</v>
      </c>
      <c r="AA2019" s="5">
        <f>+Excel_519CONDOR[[#This Row],[Ptos.Total]]-Excel_519CONDOR[[#This Row],[Ptos.Nilo]]</f>
        <v>67.137535343412708</v>
      </c>
      <c r="AB2019"/>
      <c r="AC2019"/>
      <c r="AD2019"/>
      <c r="AE2019"/>
      <c r="AF2019"/>
      <c r="AG2019"/>
      <c r="AH2019"/>
      <c r="AI2019"/>
    </row>
    <row r="2020" spans="1:35" x14ac:dyDescent="0.25">
      <c r="A2020" t="s">
        <v>391</v>
      </c>
      <c r="B2020" t="s">
        <v>79</v>
      </c>
      <c r="C2020" t="s">
        <v>1371</v>
      </c>
      <c r="D2020" t="s">
        <v>2265</v>
      </c>
      <c r="E2020">
        <v>2150728</v>
      </c>
      <c r="F2020" t="s">
        <v>135</v>
      </c>
      <c r="G2020" t="s">
        <v>36</v>
      </c>
      <c r="H2020" t="s">
        <v>42</v>
      </c>
      <c r="I2020" s="1">
        <v>45357</v>
      </c>
      <c r="J2020" s="1">
        <v>45394</v>
      </c>
      <c r="K2020" s="11">
        <f>+Excel_519CONDOR[[#This Row],[Fx.r]]</f>
        <v>45394</v>
      </c>
      <c r="L2020" s="1">
        <v>45964</v>
      </c>
      <c r="M2020" s="1">
        <v>45580</v>
      </c>
      <c r="O2020" s="1"/>
      <c r="P2020" s="1" t="s">
        <v>24</v>
      </c>
      <c r="Q2020" t="s">
        <v>24</v>
      </c>
      <c r="R2020" t="s">
        <v>3672</v>
      </c>
      <c r="S2020" t="s">
        <v>3694</v>
      </c>
      <c r="T2020" s="5">
        <v>10.460000284016132</v>
      </c>
      <c r="U2020" s="5">
        <v>20.400000095367432</v>
      </c>
      <c r="V2020" s="5">
        <v>11.982300080605597</v>
      </c>
      <c r="W2020" s="5">
        <v>42.842300459989161</v>
      </c>
      <c r="X2020" s="6">
        <f>+Excel_519CONDOR[[#This Row],[Ptos.Total]]-Excel_519CONDOR[[#This Row],[Ptos.PO]]</f>
        <v>-20.188932540010825</v>
      </c>
      <c r="Y2020" s="6">
        <v>63.031232999999986</v>
      </c>
      <c r="Z2020" s="6">
        <v>118.75925299999999</v>
      </c>
      <c r="AA2020" s="5">
        <f>+Excel_519CONDOR[[#This Row],[Ptos.Total]]-Excel_519CONDOR[[#This Row],[Ptos.Nilo]]</f>
        <v>-75.916952540010826</v>
      </c>
      <c r="AB2020"/>
      <c r="AC2020"/>
      <c r="AD2020"/>
      <c r="AE2020"/>
      <c r="AF2020"/>
      <c r="AG2020"/>
      <c r="AH2020"/>
      <c r="AI2020"/>
    </row>
    <row r="2021" spans="1:35" x14ac:dyDescent="0.25">
      <c r="A2021" t="s">
        <v>391</v>
      </c>
      <c r="B2021" t="s">
        <v>79</v>
      </c>
      <c r="C2021" t="s">
        <v>1371</v>
      </c>
      <c r="D2021" t="s">
        <v>2266</v>
      </c>
      <c r="E2021">
        <v>2150730</v>
      </c>
      <c r="F2021" t="s">
        <v>58</v>
      </c>
      <c r="G2021" t="s">
        <v>36</v>
      </c>
      <c r="H2021" t="s">
        <v>42</v>
      </c>
      <c r="I2021" s="1">
        <v>45357</v>
      </c>
      <c r="J2021" s="1">
        <v>45398</v>
      </c>
      <c r="K2021" s="11">
        <f>+Excel_519CONDOR[[#This Row],[Fx.r]]</f>
        <v>45398</v>
      </c>
      <c r="L2021" s="1">
        <v>45964</v>
      </c>
      <c r="M2021" s="1">
        <v>45414</v>
      </c>
      <c r="O2021" s="1"/>
      <c r="P2021" s="1" t="s">
        <v>24</v>
      </c>
      <c r="Q2021" t="s">
        <v>24</v>
      </c>
      <c r="R2021" t="s">
        <v>3672</v>
      </c>
      <c r="S2021" t="s">
        <v>25</v>
      </c>
      <c r="T2021" s="5">
        <v>26.960000425577164</v>
      </c>
      <c r="U2021" s="5">
        <v>5.1000000238418579</v>
      </c>
      <c r="V2021" s="5">
        <v>11.997700165710597</v>
      </c>
      <c r="W2021" s="5">
        <v>44.057700615129619</v>
      </c>
      <c r="X2021" s="6">
        <f>+Excel_519CONDOR[[#This Row],[Ptos.Total]]-Excel_519CONDOR[[#This Row],[Ptos.PO]]</f>
        <v>29.443668615129617</v>
      </c>
      <c r="Y2021" s="6">
        <v>14.614032</v>
      </c>
      <c r="Z2021" s="6">
        <v>21.914196999999998</v>
      </c>
      <c r="AA2021" s="5">
        <f>+Excel_519CONDOR[[#This Row],[Ptos.Total]]-Excel_519CONDOR[[#This Row],[Ptos.Nilo]]</f>
        <v>22.143503615129621</v>
      </c>
      <c r="AB2021"/>
      <c r="AC2021"/>
      <c r="AD2021"/>
      <c r="AE2021"/>
      <c r="AF2021"/>
      <c r="AG2021"/>
      <c r="AH2021"/>
      <c r="AI2021"/>
    </row>
    <row r="2022" spans="1:35" x14ac:dyDescent="0.25">
      <c r="A2022" t="s">
        <v>391</v>
      </c>
      <c r="B2022" t="s">
        <v>79</v>
      </c>
      <c r="C2022" t="s">
        <v>1371</v>
      </c>
      <c r="D2022" t="s">
        <v>2267</v>
      </c>
      <c r="E2022">
        <v>2150731</v>
      </c>
      <c r="F2022" t="s">
        <v>135</v>
      </c>
      <c r="G2022" t="s">
        <v>36</v>
      </c>
      <c r="H2022" t="s">
        <v>42</v>
      </c>
      <c r="I2022" s="1">
        <v>45357</v>
      </c>
      <c r="J2022" s="1">
        <v>45394</v>
      </c>
      <c r="K2022" s="11">
        <f>+Excel_519CONDOR[[#This Row],[Fx.r]]</f>
        <v>45394</v>
      </c>
      <c r="L2022" s="1">
        <v>45964</v>
      </c>
      <c r="M2022" s="1">
        <v>45461</v>
      </c>
      <c r="O2022" s="1"/>
      <c r="P2022" s="1" t="s">
        <v>24</v>
      </c>
      <c r="Q2022" t="s">
        <v>24</v>
      </c>
      <c r="R2022" t="s">
        <v>24</v>
      </c>
      <c r="S2022" t="s">
        <v>3651</v>
      </c>
      <c r="T2022" s="5">
        <v>22.870000652968884</v>
      </c>
      <c r="U2022" s="5">
        <v>3.869999885559082</v>
      </c>
      <c r="V2022" s="5">
        <v>11.425800173152982</v>
      </c>
      <c r="W2022" s="5">
        <v>38.165800711680944</v>
      </c>
      <c r="X2022" s="6">
        <f>+Excel_519CONDOR[[#This Row],[Ptos.Total]]-Excel_519CONDOR[[#This Row],[Ptos.PO]]</f>
        <v>26.599027711680947</v>
      </c>
      <c r="Y2022" s="6">
        <v>11.566773</v>
      </c>
      <c r="Z2022" s="6">
        <v>16.19333</v>
      </c>
      <c r="AA2022" s="5">
        <f>+Excel_519CONDOR[[#This Row],[Ptos.Total]]-Excel_519CONDOR[[#This Row],[Ptos.Nilo]]</f>
        <v>21.972470711680945</v>
      </c>
      <c r="AB2022"/>
      <c r="AC2022"/>
      <c r="AD2022"/>
      <c r="AE2022"/>
      <c r="AF2022"/>
      <c r="AG2022"/>
      <c r="AH2022"/>
      <c r="AI2022"/>
    </row>
    <row r="2023" spans="1:35" x14ac:dyDescent="0.25">
      <c r="A2023" t="s">
        <v>391</v>
      </c>
      <c r="B2023" t="s">
        <v>79</v>
      </c>
      <c r="C2023" t="s">
        <v>1371</v>
      </c>
      <c r="D2023" t="s">
        <v>2268</v>
      </c>
      <c r="E2023">
        <v>2150734</v>
      </c>
      <c r="F2023" t="s">
        <v>267</v>
      </c>
      <c r="G2023" t="s">
        <v>36</v>
      </c>
      <c r="H2023" t="s">
        <v>42</v>
      </c>
      <c r="I2023" s="1">
        <v>45357</v>
      </c>
      <c r="J2023" s="1">
        <v>45425</v>
      </c>
      <c r="K2023" s="11">
        <f>+Excel_519CONDOR[[#This Row],[Fx.r]]</f>
        <v>45425</v>
      </c>
      <c r="L2023" s="1">
        <v>45964</v>
      </c>
      <c r="M2023" s="1">
        <v>45580</v>
      </c>
      <c r="O2023" s="1"/>
      <c r="P2023" s="1" t="s">
        <v>24</v>
      </c>
      <c r="Q2023" t="s">
        <v>24</v>
      </c>
      <c r="R2023" t="s">
        <v>24</v>
      </c>
      <c r="S2023" t="s">
        <v>3651</v>
      </c>
      <c r="T2023" s="5">
        <v>283.26000107452273</v>
      </c>
      <c r="U2023" s="5">
        <v>54.179998397827148</v>
      </c>
      <c r="V2023" s="5">
        <v>29.83860049325375</v>
      </c>
      <c r="W2023" s="5">
        <v>367.27859996560363</v>
      </c>
      <c r="X2023" s="6">
        <f>+Excel_519CONDOR[[#This Row],[Ptos.Total]]-Excel_519CONDOR[[#This Row],[Ptos.PO]]</f>
        <v>330.8449609656036</v>
      </c>
      <c r="Y2023" s="6">
        <v>36.433638999999999</v>
      </c>
      <c r="Z2023" s="6">
        <v>77.398758999999998</v>
      </c>
      <c r="AA2023" s="5">
        <f>+Excel_519CONDOR[[#This Row],[Ptos.Total]]-Excel_519CONDOR[[#This Row],[Ptos.Nilo]]</f>
        <v>289.87984096560365</v>
      </c>
      <c r="AB2023"/>
      <c r="AC2023"/>
      <c r="AD2023"/>
      <c r="AE2023"/>
      <c r="AF2023"/>
      <c r="AG2023"/>
      <c r="AH2023"/>
      <c r="AI2023"/>
    </row>
    <row r="2024" spans="1:35" x14ac:dyDescent="0.25">
      <c r="A2024" t="s">
        <v>391</v>
      </c>
      <c r="B2024" t="s">
        <v>79</v>
      </c>
      <c r="C2024" t="s">
        <v>1371</v>
      </c>
      <c r="D2024" t="s">
        <v>2269</v>
      </c>
      <c r="E2024">
        <v>2150736</v>
      </c>
      <c r="F2024" t="s">
        <v>137</v>
      </c>
      <c r="G2024" t="s">
        <v>36</v>
      </c>
      <c r="H2024" t="s">
        <v>42</v>
      </c>
      <c r="I2024" s="1">
        <v>45357</v>
      </c>
      <c r="J2024" s="1">
        <v>45398</v>
      </c>
      <c r="K2024" s="11">
        <f>+Excel_519CONDOR[[#This Row],[Fx.r]]</f>
        <v>45398</v>
      </c>
      <c r="L2024" s="1">
        <v>45964</v>
      </c>
      <c r="M2024" s="1">
        <v>45414</v>
      </c>
      <c r="O2024" s="1"/>
      <c r="P2024" s="1" t="s">
        <v>24</v>
      </c>
      <c r="Q2024" t="s">
        <v>24</v>
      </c>
      <c r="R2024" t="s">
        <v>3672</v>
      </c>
      <c r="S2024" t="s">
        <v>25</v>
      </c>
      <c r="T2024" s="5">
        <v>10.650000229477882</v>
      </c>
      <c r="U2024" s="5">
        <v>5.1000000238418579</v>
      </c>
      <c r="V2024" s="5">
        <v>10.928100141552836</v>
      </c>
      <c r="W2024" s="5">
        <v>26.678100394872576</v>
      </c>
      <c r="X2024" s="6">
        <f>+Excel_519CONDOR[[#This Row],[Ptos.Total]]-Excel_519CONDOR[[#This Row],[Ptos.PO]]</f>
        <v>15.650876394872576</v>
      </c>
      <c r="Y2024" s="6">
        <v>11.027224</v>
      </c>
      <c r="Z2024" s="6">
        <v>15.438418</v>
      </c>
      <c r="AA2024" s="5">
        <f>+Excel_519CONDOR[[#This Row],[Ptos.Total]]-Excel_519CONDOR[[#This Row],[Ptos.Nilo]]</f>
        <v>11.239682394872576</v>
      </c>
      <c r="AB2024"/>
      <c r="AC2024"/>
      <c r="AD2024"/>
      <c r="AE2024"/>
      <c r="AF2024"/>
      <c r="AG2024"/>
      <c r="AH2024"/>
      <c r="AI2024"/>
    </row>
    <row r="2025" spans="1:35" x14ac:dyDescent="0.25">
      <c r="A2025" t="s">
        <v>391</v>
      </c>
      <c r="B2025" t="s">
        <v>79</v>
      </c>
      <c r="C2025" t="s">
        <v>1371</v>
      </c>
      <c r="D2025" t="s">
        <v>2270</v>
      </c>
      <c r="E2025">
        <v>2150737</v>
      </c>
      <c r="F2025" t="s">
        <v>142</v>
      </c>
      <c r="G2025" t="s">
        <v>29</v>
      </c>
      <c r="H2025" t="s">
        <v>30</v>
      </c>
      <c r="I2025" s="1">
        <v>45357</v>
      </c>
      <c r="J2025" s="1">
        <v>45397</v>
      </c>
      <c r="K2025" s="11">
        <f>+Excel_519CONDOR[[#This Row],[Fx.r]]</f>
        <v>45397</v>
      </c>
      <c r="L2025" s="1">
        <v>45401</v>
      </c>
      <c r="M2025" s="1"/>
      <c r="N2025" s="1">
        <v>45591</v>
      </c>
      <c r="O2025" s="1">
        <v>45603</v>
      </c>
      <c r="P2025" s="1" t="s">
        <v>24</v>
      </c>
      <c r="Q2025" t="s">
        <v>24</v>
      </c>
      <c r="R2025" t="s">
        <v>3672</v>
      </c>
      <c r="S2025" t="s">
        <v>3697</v>
      </c>
      <c r="T2025" s="5">
        <v>29.700000748038292</v>
      </c>
      <c r="U2025" s="5">
        <v>40.800000190734863</v>
      </c>
      <c r="V2025" s="5">
        <v>14.770400146460531</v>
      </c>
      <c r="W2025" s="5">
        <v>85.270401085233686</v>
      </c>
      <c r="X2025" s="6">
        <f>+Excel_519CONDOR[[#This Row],[Ptos.Total]]-Excel_519CONDOR[[#This Row],[Ptos.PO]]</f>
        <v>-4.0289629147663248</v>
      </c>
      <c r="Y2025" s="6">
        <v>89.299364000000011</v>
      </c>
      <c r="Z2025" s="6">
        <v>89.299363999999997</v>
      </c>
      <c r="AA2025" s="5">
        <f>+Excel_519CONDOR[[#This Row],[Ptos.Total]]-Excel_519CONDOR[[#This Row],[Ptos.Nilo]]</f>
        <v>-4.0289629147663106</v>
      </c>
      <c r="AB2025"/>
      <c r="AC2025"/>
      <c r="AD2025"/>
      <c r="AE2025"/>
      <c r="AF2025"/>
      <c r="AG2025"/>
      <c r="AH2025"/>
      <c r="AI2025"/>
    </row>
    <row r="2026" spans="1:35" x14ac:dyDescent="0.25">
      <c r="A2026" t="s">
        <v>391</v>
      </c>
      <c r="B2026" t="s">
        <v>79</v>
      </c>
      <c r="C2026" t="s">
        <v>1371</v>
      </c>
      <c r="D2026" t="s">
        <v>2271</v>
      </c>
      <c r="E2026">
        <v>2150739</v>
      </c>
      <c r="F2026" t="s">
        <v>142</v>
      </c>
      <c r="G2026" t="s">
        <v>29</v>
      </c>
      <c r="H2026" t="s">
        <v>30</v>
      </c>
      <c r="I2026" s="1">
        <v>45357</v>
      </c>
      <c r="J2026" s="1">
        <v>45398</v>
      </c>
      <c r="K2026" s="11">
        <f>+Excel_519CONDOR[[#This Row],[Fx.r]]</f>
        <v>45398</v>
      </c>
      <c r="L2026" s="1">
        <v>45404</v>
      </c>
      <c r="M2026" s="1"/>
      <c r="N2026" s="1">
        <v>45591</v>
      </c>
      <c r="O2026" s="1">
        <v>45603</v>
      </c>
      <c r="P2026" s="1" t="s">
        <v>24</v>
      </c>
      <c r="Q2026" t="s">
        <v>24</v>
      </c>
      <c r="R2026" t="s">
        <v>3672</v>
      </c>
      <c r="S2026" t="s">
        <v>3697</v>
      </c>
      <c r="T2026" s="5">
        <v>28.320000451058149</v>
      </c>
      <c r="U2026" s="5">
        <v>35.700000166893005</v>
      </c>
      <c r="V2026" s="5">
        <v>14.304900050053746</v>
      </c>
      <c r="W2026" s="5">
        <v>78.324900668004901</v>
      </c>
      <c r="X2026" s="6">
        <f>+Excel_519CONDOR[[#This Row],[Ptos.Total]]-Excel_519CONDOR[[#This Row],[Ptos.PO]]</f>
        <v>13.337172668004897</v>
      </c>
      <c r="Y2026" s="6">
        <v>64.987728000000004</v>
      </c>
      <c r="Z2026" s="6">
        <v>64.98772799999999</v>
      </c>
      <c r="AA2026" s="5">
        <f>+Excel_519CONDOR[[#This Row],[Ptos.Total]]-Excel_519CONDOR[[#This Row],[Ptos.Nilo]]</f>
        <v>13.337172668004911</v>
      </c>
      <c r="AB2026"/>
      <c r="AC2026"/>
      <c r="AD2026"/>
      <c r="AE2026"/>
      <c r="AF2026"/>
      <c r="AG2026"/>
      <c r="AH2026"/>
      <c r="AI2026"/>
    </row>
    <row r="2027" spans="1:35" x14ac:dyDescent="0.25">
      <c r="A2027" t="s">
        <v>391</v>
      </c>
      <c r="B2027" t="s">
        <v>79</v>
      </c>
      <c r="C2027" t="s">
        <v>1371</v>
      </c>
      <c r="D2027" t="s">
        <v>2272</v>
      </c>
      <c r="E2027">
        <v>2150740</v>
      </c>
      <c r="F2027" t="s">
        <v>135</v>
      </c>
      <c r="G2027" t="s">
        <v>36</v>
      </c>
      <c r="H2027" t="s">
        <v>42</v>
      </c>
      <c r="I2027" s="1">
        <v>45357</v>
      </c>
      <c r="J2027" s="1">
        <v>45401</v>
      </c>
      <c r="K2027" s="11">
        <f>+Excel_519CONDOR[[#This Row],[Fx.r]]</f>
        <v>45401</v>
      </c>
      <c r="L2027" s="1">
        <v>45964</v>
      </c>
      <c r="M2027" s="1">
        <v>45461</v>
      </c>
      <c r="O2027" s="1"/>
      <c r="P2027" s="1" t="s">
        <v>24</v>
      </c>
      <c r="Q2027" t="s">
        <v>24</v>
      </c>
      <c r="R2027" t="s">
        <v>3672</v>
      </c>
      <c r="S2027" t="s">
        <v>3697</v>
      </c>
      <c r="T2027" s="5">
        <v>19.86000020802021</v>
      </c>
      <c r="U2027" s="5">
        <v>15.300000071525574</v>
      </c>
      <c r="V2027" s="5">
        <v>12.314800073173643</v>
      </c>
      <c r="W2027" s="5">
        <v>47.474800352719427</v>
      </c>
      <c r="X2027" s="6">
        <f>+Excel_519CONDOR[[#This Row],[Ptos.Total]]-Excel_519CONDOR[[#This Row],[Ptos.PO]]</f>
        <v>33.621260352719432</v>
      </c>
      <c r="Y2027" s="6">
        <v>13.853539999999999</v>
      </c>
      <c r="Z2027" s="6">
        <v>13.853540000000001</v>
      </c>
      <c r="AA2027" s="5">
        <f>+Excel_519CONDOR[[#This Row],[Ptos.Total]]-Excel_519CONDOR[[#This Row],[Ptos.Nilo]]</f>
        <v>33.621260352719425</v>
      </c>
      <c r="AB2027"/>
      <c r="AC2027"/>
      <c r="AD2027"/>
      <c r="AE2027"/>
      <c r="AF2027"/>
      <c r="AG2027"/>
      <c r="AH2027"/>
      <c r="AI2027"/>
    </row>
    <row r="2028" spans="1:35" x14ac:dyDescent="0.25">
      <c r="A2028" t="s">
        <v>391</v>
      </c>
      <c r="B2028" t="s">
        <v>79</v>
      </c>
      <c r="C2028" t="s">
        <v>1371</v>
      </c>
      <c r="D2028" t="s">
        <v>2273</v>
      </c>
      <c r="E2028">
        <v>2150742</v>
      </c>
      <c r="F2028" t="s">
        <v>58</v>
      </c>
      <c r="G2028" t="s">
        <v>36</v>
      </c>
      <c r="H2028" t="s">
        <v>42</v>
      </c>
      <c r="I2028" s="1">
        <v>45357</v>
      </c>
      <c r="J2028" s="1">
        <v>45406</v>
      </c>
      <c r="K2028" s="11">
        <f>+Excel_519CONDOR[[#This Row],[Fx.r]]</f>
        <v>45406</v>
      </c>
      <c r="L2028" s="1">
        <v>45964</v>
      </c>
      <c r="M2028" s="1">
        <v>45580</v>
      </c>
      <c r="O2028" s="1"/>
      <c r="P2028" s="1" t="s">
        <v>24</v>
      </c>
      <c r="Q2028" t="s">
        <v>24</v>
      </c>
      <c r="R2028" t="s">
        <v>3672</v>
      </c>
      <c r="S2028" t="s">
        <v>25</v>
      </c>
      <c r="T2028" s="5">
        <v>273.99500168580562</v>
      </c>
      <c r="U2028" s="5">
        <v>224.40000104904175</v>
      </c>
      <c r="V2028" s="5">
        <v>44.560998540647347</v>
      </c>
      <c r="W2028" s="5">
        <v>542.95600127549471</v>
      </c>
      <c r="X2028" s="6">
        <f>+Excel_519CONDOR[[#This Row],[Ptos.Total]]-Excel_519CONDOR[[#This Row],[Ptos.PO]]</f>
        <v>482.23150627549472</v>
      </c>
      <c r="Y2028" s="6">
        <v>60.724494999999997</v>
      </c>
      <c r="Z2028" s="6">
        <v>92.486586999999986</v>
      </c>
      <c r="AA2028" s="5">
        <f>+Excel_519CONDOR[[#This Row],[Ptos.Total]]-Excel_519CONDOR[[#This Row],[Ptos.Nilo]]</f>
        <v>450.46941427549473</v>
      </c>
      <c r="AB2028"/>
      <c r="AC2028"/>
      <c r="AD2028"/>
      <c r="AE2028"/>
      <c r="AF2028"/>
      <c r="AG2028"/>
      <c r="AH2028"/>
      <c r="AI2028"/>
    </row>
    <row r="2029" spans="1:35" x14ac:dyDescent="0.25">
      <c r="A2029" t="s">
        <v>391</v>
      </c>
      <c r="B2029" t="s">
        <v>79</v>
      </c>
      <c r="C2029" t="s">
        <v>1371</v>
      </c>
      <c r="D2029" t="s">
        <v>2274</v>
      </c>
      <c r="E2029">
        <v>2150898</v>
      </c>
      <c r="F2029" t="s">
        <v>269</v>
      </c>
      <c r="G2029" t="s">
        <v>36</v>
      </c>
      <c r="H2029" t="s">
        <v>42</v>
      </c>
      <c r="I2029" s="1">
        <v>45357</v>
      </c>
      <c r="J2029" s="1">
        <v>45397</v>
      </c>
      <c r="K2029" s="11">
        <f>+Excel_519CONDOR[[#This Row],[Fx.r]]</f>
        <v>45397</v>
      </c>
      <c r="L2029" s="1">
        <v>45964</v>
      </c>
      <c r="M2029" s="1">
        <v>45461</v>
      </c>
      <c r="O2029" s="1"/>
      <c r="P2029" s="1" t="s">
        <v>25</v>
      </c>
      <c r="Q2029" t="s">
        <v>24</v>
      </c>
      <c r="R2029" t="s">
        <v>3672</v>
      </c>
      <c r="S2029" t="s">
        <v>3694</v>
      </c>
      <c r="T2029" s="5">
        <v>103.05240059817433</v>
      </c>
      <c r="U2029" s="5">
        <v>71.400000333786011</v>
      </c>
      <c r="V2029" s="5">
        <v>22.114799854126574</v>
      </c>
      <c r="W2029" s="5">
        <v>196.56720078608691</v>
      </c>
      <c r="X2029" s="6">
        <f>+Excel_519CONDOR[[#This Row],[Ptos.Total]]-Excel_519CONDOR[[#This Row],[Ptos.PO]]</f>
        <v>171.56119678608692</v>
      </c>
      <c r="Y2029" s="6">
        <v>25.006003999999997</v>
      </c>
      <c r="Z2029" s="6">
        <v>25.006004000000001</v>
      </c>
      <c r="AA2029" s="5">
        <f>+Excel_519CONDOR[[#This Row],[Ptos.Total]]-Excel_519CONDOR[[#This Row],[Ptos.Nilo]]</f>
        <v>171.56119678608692</v>
      </c>
      <c r="AB2029"/>
      <c r="AC2029"/>
      <c r="AD2029"/>
      <c r="AE2029"/>
      <c r="AF2029"/>
      <c r="AG2029"/>
      <c r="AH2029"/>
      <c r="AI2029"/>
    </row>
    <row r="2030" spans="1:35" x14ac:dyDescent="0.25">
      <c r="A2030" t="s">
        <v>391</v>
      </c>
      <c r="B2030" t="s">
        <v>436</v>
      </c>
      <c r="C2030" t="s">
        <v>392</v>
      </c>
      <c r="D2030" t="s">
        <v>2275</v>
      </c>
      <c r="E2030">
        <v>8605946</v>
      </c>
      <c r="F2030" t="s">
        <v>83</v>
      </c>
      <c r="G2030" t="s">
        <v>22</v>
      </c>
      <c r="H2030" t="s">
        <v>23</v>
      </c>
      <c r="I2030" s="1"/>
      <c r="J2030" s="1">
        <v>45358</v>
      </c>
      <c r="K2030" s="11">
        <f>+Excel_519CONDOR[[#This Row],[Fx.r]]</f>
        <v>45358</v>
      </c>
      <c r="L2030" s="1">
        <v>45415</v>
      </c>
      <c r="M2030" s="1"/>
      <c r="N2030" s="1">
        <v>45470</v>
      </c>
      <c r="O2030" s="1">
        <v>45481</v>
      </c>
      <c r="P2030" s="1" t="s">
        <v>24</v>
      </c>
      <c r="Q2030" t="s">
        <v>25</v>
      </c>
      <c r="R2030" t="s">
        <v>24</v>
      </c>
      <c r="S2030" t="s">
        <v>3639</v>
      </c>
      <c r="T2030" s="5">
        <v>0</v>
      </c>
      <c r="U2030" s="5">
        <v>0</v>
      </c>
      <c r="V2030" s="5">
        <v>0</v>
      </c>
      <c r="W2030" s="5">
        <v>0</v>
      </c>
      <c r="X2030" s="6">
        <f>+Excel_519CONDOR[[#This Row],[Ptos.Total]]-Excel_519CONDOR[[#This Row],[Ptos.PO]]</f>
        <v>-112.28501</v>
      </c>
      <c r="Y2030" s="6">
        <v>112.28501</v>
      </c>
      <c r="Z2030" s="6">
        <v>112.28500999999999</v>
      </c>
      <c r="AA2030" s="5">
        <f>+Excel_519CONDOR[[#This Row],[Ptos.Total]]-Excel_519CONDOR[[#This Row],[Ptos.Nilo]]</f>
        <v>-112.28500999999999</v>
      </c>
      <c r="AB2030"/>
      <c r="AC2030"/>
      <c r="AD2030"/>
      <c r="AE2030"/>
      <c r="AF2030"/>
      <c r="AG2030"/>
      <c r="AH2030"/>
      <c r="AI2030"/>
    </row>
    <row r="2031" spans="1:35" x14ac:dyDescent="0.25">
      <c r="A2031" t="s">
        <v>391</v>
      </c>
      <c r="B2031" t="s">
        <v>436</v>
      </c>
      <c r="C2031" t="s">
        <v>392</v>
      </c>
      <c r="D2031" t="s">
        <v>2276</v>
      </c>
      <c r="E2031">
        <v>8605629</v>
      </c>
      <c r="F2031" t="s">
        <v>512</v>
      </c>
      <c r="G2031" t="s">
        <v>22</v>
      </c>
      <c r="H2031" t="s">
        <v>23</v>
      </c>
      <c r="I2031" s="1"/>
      <c r="J2031" s="1">
        <v>45358</v>
      </c>
      <c r="K2031" s="11">
        <f>+Excel_519CONDOR[[#This Row],[Fx.r]]</f>
        <v>45358</v>
      </c>
      <c r="L2031" s="1">
        <v>45362</v>
      </c>
      <c r="M2031" s="1"/>
      <c r="N2031" s="1">
        <v>45404</v>
      </c>
      <c r="O2031" s="1">
        <v>45415</v>
      </c>
      <c r="P2031" s="1" t="s">
        <v>24</v>
      </c>
      <c r="Q2031" t="s">
        <v>24</v>
      </c>
      <c r="R2031" t="s">
        <v>24</v>
      </c>
      <c r="S2031" t="s">
        <v>3642</v>
      </c>
      <c r="T2031" s="5">
        <v>23.210699677467346</v>
      </c>
      <c r="U2031" s="5">
        <v>0</v>
      </c>
      <c r="V2031" s="5">
        <v>6</v>
      </c>
      <c r="W2031" s="5">
        <v>29.210699677467346</v>
      </c>
      <c r="X2031" s="6">
        <f>+Excel_519CONDOR[[#This Row],[Ptos.Total]]-Excel_519CONDOR[[#This Row],[Ptos.PO]]</f>
        <v>-35.136092322532662</v>
      </c>
      <c r="Y2031" s="6">
        <v>64.346792000000008</v>
      </c>
      <c r="Z2031" s="6">
        <v>64.346792000000008</v>
      </c>
      <c r="AA2031" s="5">
        <f>+Excel_519CONDOR[[#This Row],[Ptos.Total]]-Excel_519CONDOR[[#This Row],[Ptos.Nilo]]</f>
        <v>-35.136092322532662</v>
      </c>
      <c r="AB2031"/>
      <c r="AC2031"/>
      <c r="AD2031"/>
      <c r="AE2031"/>
      <c r="AF2031"/>
      <c r="AG2031"/>
      <c r="AH2031"/>
      <c r="AI2031"/>
    </row>
    <row r="2032" spans="1:35" x14ac:dyDescent="0.25">
      <c r="A2032" t="s">
        <v>391</v>
      </c>
      <c r="B2032" t="s">
        <v>436</v>
      </c>
      <c r="C2032" t="s">
        <v>392</v>
      </c>
      <c r="D2032" t="s">
        <v>2277</v>
      </c>
      <c r="E2032">
        <v>8606924</v>
      </c>
      <c r="F2032" t="s">
        <v>1546</v>
      </c>
      <c r="G2032" t="s">
        <v>36</v>
      </c>
      <c r="H2032" t="s">
        <v>37</v>
      </c>
      <c r="I2032" s="1">
        <v>45525</v>
      </c>
      <c r="J2032" s="1">
        <v>45358</v>
      </c>
      <c r="K2032" s="11">
        <f>+Excel_519CONDOR[[#This Row],[Fx.r]]</f>
        <v>45358</v>
      </c>
      <c r="M2032" s="1">
        <v>45397</v>
      </c>
      <c r="O2032" s="1"/>
      <c r="P2032" s="1" t="s">
        <v>24</v>
      </c>
      <c r="Q2032" t="s">
        <v>25</v>
      </c>
      <c r="R2032" t="s">
        <v>24</v>
      </c>
      <c r="S2032" t="s">
        <v>25</v>
      </c>
      <c r="T2032" s="5">
        <v>0</v>
      </c>
      <c r="U2032" s="5">
        <v>0</v>
      </c>
      <c r="V2032" s="5">
        <v>0</v>
      </c>
      <c r="W2032" s="5">
        <v>0</v>
      </c>
      <c r="X2032" s="6">
        <f>+Excel_519CONDOR[[#This Row],[Ptos.Total]]-Excel_519CONDOR[[#This Row],[Ptos.PO]]</f>
        <v>-6</v>
      </c>
      <c r="Y2032" s="6">
        <v>6</v>
      </c>
      <c r="Z2032" s="6">
        <v>3.5999999999999996</v>
      </c>
      <c r="AA2032" s="5">
        <f>+Excel_519CONDOR[[#This Row],[Ptos.Total]]-Excel_519CONDOR[[#This Row],[Ptos.Nilo]]</f>
        <v>-3.5999999999999996</v>
      </c>
      <c r="AB2032"/>
      <c r="AC2032"/>
      <c r="AD2032"/>
      <c r="AE2032"/>
      <c r="AF2032"/>
      <c r="AG2032"/>
      <c r="AH2032"/>
      <c r="AI2032"/>
    </row>
    <row r="2033" spans="1:35" x14ac:dyDescent="0.25">
      <c r="A2033" t="s">
        <v>391</v>
      </c>
      <c r="B2033" t="s">
        <v>436</v>
      </c>
      <c r="C2033" t="s">
        <v>392</v>
      </c>
      <c r="D2033" t="s">
        <v>2278</v>
      </c>
      <c r="E2033">
        <v>8605959</v>
      </c>
      <c r="F2033" t="s">
        <v>1692</v>
      </c>
      <c r="G2033" t="s">
        <v>29</v>
      </c>
      <c r="H2033" t="s">
        <v>30</v>
      </c>
      <c r="I2033" s="1">
        <v>45525</v>
      </c>
      <c r="J2033" s="1">
        <v>45358</v>
      </c>
      <c r="K2033" s="11">
        <f>+Excel_519CONDOR[[#This Row],[Fx.r]]</f>
        <v>45358</v>
      </c>
      <c r="L2033" s="1">
        <v>45943</v>
      </c>
      <c r="M2033" s="1"/>
      <c r="N2033" s="1">
        <v>45992</v>
      </c>
      <c r="O2033" s="1">
        <v>46007</v>
      </c>
      <c r="P2033" s="1" t="s">
        <v>25</v>
      </c>
      <c r="Q2033" t="s">
        <v>24</v>
      </c>
      <c r="R2033" t="s">
        <v>24</v>
      </c>
      <c r="S2033" t="s">
        <v>3637</v>
      </c>
      <c r="T2033" s="5">
        <v>12631.93</v>
      </c>
      <c r="U2033" s="5">
        <v>0</v>
      </c>
      <c r="V2033" s="5">
        <v>1018</v>
      </c>
      <c r="W2033" s="5">
        <v>13649.93</v>
      </c>
      <c r="X2033" s="6">
        <f>+Excel_519CONDOR[[#This Row],[Ptos.Total]]-Excel_519CONDOR[[#This Row],[Ptos.PO]]</f>
        <v>13539.018638</v>
      </c>
      <c r="Y2033" s="6">
        <v>110.91136200000001</v>
      </c>
      <c r="Z2033" s="6">
        <v>110.91136200000001</v>
      </c>
      <c r="AA2033" s="5">
        <f>+Excel_519CONDOR[[#This Row],[Ptos.Total]]-Excel_519CONDOR[[#This Row],[Ptos.Nilo]]</f>
        <v>13539.018638</v>
      </c>
      <c r="AB2033"/>
      <c r="AC2033"/>
      <c r="AD2033"/>
      <c r="AE2033"/>
      <c r="AF2033"/>
      <c r="AG2033"/>
      <c r="AH2033"/>
      <c r="AI2033"/>
    </row>
    <row r="2034" spans="1:35" x14ac:dyDescent="0.25">
      <c r="A2034" t="s">
        <v>391</v>
      </c>
      <c r="B2034" t="s">
        <v>436</v>
      </c>
      <c r="C2034" t="s">
        <v>392</v>
      </c>
      <c r="D2034" t="s">
        <v>2279</v>
      </c>
      <c r="E2034">
        <v>8605613</v>
      </c>
      <c r="F2034" t="s">
        <v>1319</v>
      </c>
      <c r="G2034" t="s">
        <v>29</v>
      </c>
      <c r="H2034" t="s">
        <v>30</v>
      </c>
      <c r="I2034" s="1"/>
      <c r="J2034" s="1">
        <v>45358</v>
      </c>
      <c r="K2034" s="11">
        <f>+Excel_519CONDOR[[#This Row],[Fx.r]]</f>
        <v>45358</v>
      </c>
      <c r="L2034" s="1">
        <v>45358</v>
      </c>
      <c r="M2034" s="1"/>
      <c r="N2034" s="1">
        <v>45365</v>
      </c>
      <c r="O2034" s="1">
        <v>45386</v>
      </c>
      <c r="P2034" s="1" t="s">
        <v>25</v>
      </c>
      <c r="Q2034" t="s">
        <v>25</v>
      </c>
      <c r="R2034" t="s">
        <v>24</v>
      </c>
      <c r="S2034" t="s">
        <v>3641</v>
      </c>
      <c r="T2034" s="5">
        <v>19.447599738836288</v>
      </c>
      <c r="U2034" s="5">
        <v>0</v>
      </c>
      <c r="V2034" s="5">
        <v>6</v>
      </c>
      <c r="W2034" s="5">
        <v>25.447599738836288</v>
      </c>
      <c r="X2034" s="6">
        <f>+Excel_519CONDOR[[#This Row],[Ptos.Total]]-Excel_519CONDOR[[#This Row],[Ptos.PO]]</f>
        <v>-5.5327222611637161</v>
      </c>
      <c r="Y2034" s="6">
        <v>30.980322000000005</v>
      </c>
      <c r="Z2034" s="6">
        <v>30.980322000000001</v>
      </c>
      <c r="AA2034" s="5">
        <f>+Excel_519CONDOR[[#This Row],[Ptos.Total]]-Excel_519CONDOR[[#This Row],[Ptos.Nilo]]</f>
        <v>-5.5327222611637126</v>
      </c>
      <c r="AB2034"/>
      <c r="AC2034"/>
      <c r="AD2034"/>
      <c r="AE2034"/>
      <c r="AF2034"/>
      <c r="AG2034"/>
      <c r="AH2034"/>
      <c r="AI2034"/>
    </row>
    <row r="2035" spans="1:35" x14ac:dyDescent="0.25">
      <c r="A2035" t="s">
        <v>391</v>
      </c>
      <c r="B2035" t="s">
        <v>103</v>
      </c>
      <c r="C2035" t="s">
        <v>392</v>
      </c>
      <c r="D2035" t="s">
        <v>2280</v>
      </c>
      <c r="E2035">
        <v>8604530</v>
      </c>
      <c r="F2035" t="s">
        <v>83</v>
      </c>
      <c r="G2035" t="s">
        <v>22</v>
      </c>
      <c r="H2035" t="s">
        <v>23</v>
      </c>
      <c r="I2035" s="1">
        <v>45359</v>
      </c>
      <c r="J2035" s="1">
        <v>45358</v>
      </c>
      <c r="K2035" s="11">
        <f>+Excel_519CONDOR[[#This Row],[Fx.r]]</f>
        <v>45358</v>
      </c>
      <c r="L2035" s="1">
        <v>45359</v>
      </c>
      <c r="M2035" s="1"/>
      <c r="N2035" s="1">
        <v>45360</v>
      </c>
      <c r="O2035" s="1">
        <v>45363</v>
      </c>
      <c r="P2035" s="1" t="s">
        <v>25</v>
      </c>
      <c r="Q2035" t="s">
        <v>24</v>
      </c>
      <c r="R2035" t="s">
        <v>25</v>
      </c>
      <c r="S2035" t="s">
        <v>3646</v>
      </c>
      <c r="T2035" s="5">
        <v>21.358491758288622</v>
      </c>
      <c r="U2035" s="5">
        <v>0</v>
      </c>
      <c r="V2035" s="5">
        <v>12.398545744580119</v>
      </c>
      <c r="W2035" s="5">
        <v>33.757037502868741</v>
      </c>
      <c r="X2035" s="6">
        <f>+Excel_519CONDOR[[#This Row],[Ptos.Total]]-Excel_519CONDOR[[#This Row],[Ptos.PO]]</f>
        <v>-13.537717497131261</v>
      </c>
      <c r="Y2035" s="6">
        <v>47.294755000000002</v>
      </c>
      <c r="Z2035" s="6">
        <v>47.294754999999995</v>
      </c>
      <c r="AA2035" s="5">
        <f>+Excel_519CONDOR[[#This Row],[Ptos.Total]]-Excel_519CONDOR[[#This Row],[Ptos.Nilo]]</f>
        <v>-13.537717497131254</v>
      </c>
      <c r="AB2035"/>
      <c r="AC2035"/>
      <c r="AD2035"/>
      <c r="AE2035"/>
      <c r="AF2035"/>
      <c r="AG2035"/>
      <c r="AH2035"/>
      <c r="AI2035"/>
    </row>
    <row r="2036" spans="1:35" x14ac:dyDescent="0.25">
      <c r="A2036" t="s">
        <v>391</v>
      </c>
      <c r="B2036" t="s">
        <v>79</v>
      </c>
      <c r="C2036" t="s">
        <v>392</v>
      </c>
      <c r="D2036" t="s">
        <v>2281</v>
      </c>
      <c r="E2036">
        <v>2141500</v>
      </c>
      <c r="F2036" t="s">
        <v>2282</v>
      </c>
      <c r="G2036" t="s">
        <v>70</v>
      </c>
      <c r="H2036" t="s">
        <v>71</v>
      </c>
      <c r="I2036" s="1">
        <v>45313</v>
      </c>
      <c r="J2036" s="1">
        <v>45373</v>
      </c>
      <c r="K2036" s="11">
        <f>+Excel_519CONDOR[[#This Row],[Fx.r]]</f>
        <v>45373</v>
      </c>
      <c r="M2036" s="1"/>
      <c r="N2036" s="1">
        <v>45383</v>
      </c>
      <c r="O2036" s="1">
        <v>45387</v>
      </c>
      <c r="P2036" s="1" t="s">
        <v>24</v>
      </c>
      <c r="Q2036" t="s">
        <v>24</v>
      </c>
      <c r="R2036" t="s">
        <v>24</v>
      </c>
      <c r="S2036" t="s">
        <v>25</v>
      </c>
      <c r="T2036" s="5">
        <v>0</v>
      </c>
      <c r="U2036" s="5">
        <v>0</v>
      </c>
      <c r="V2036" s="5">
        <v>0</v>
      </c>
      <c r="W2036" s="5">
        <v>0</v>
      </c>
      <c r="X2036" s="6">
        <f>+Excel_519CONDOR[[#This Row],[Ptos.Total]]-Excel_519CONDOR[[#This Row],[Ptos.PO]]</f>
        <v>-14.170476999999998</v>
      </c>
      <c r="Y2036" s="6">
        <v>14.170476999999998</v>
      </c>
      <c r="Z2036" s="6">
        <v>14.170476999999998</v>
      </c>
      <c r="AA2036" s="5">
        <f>+Excel_519CONDOR[[#This Row],[Ptos.Total]]-Excel_519CONDOR[[#This Row],[Ptos.Nilo]]</f>
        <v>-14.170476999999998</v>
      </c>
      <c r="AB2036"/>
      <c r="AC2036"/>
      <c r="AD2036"/>
      <c r="AE2036"/>
      <c r="AF2036"/>
      <c r="AG2036"/>
      <c r="AH2036"/>
      <c r="AI2036"/>
    </row>
    <row r="2037" spans="1:35" x14ac:dyDescent="0.25">
      <c r="A2037" t="s">
        <v>391</v>
      </c>
      <c r="B2037" t="s">
        <v>79</v>
      </c>
      <c r="C2037" t="s">
        <v>1371</v>
      </c>
      <c r="D2037" t="s">
        <v>2283</v>
      </c>
      <c r="E2037">
        <v>2150088</v>
      </c>
      <c r="F2037" t="s">
        <v>121</v>
      </c>
      <c r="G2037" t="s">
        <v>22</v>
      </c>
      <c r="H2037" t="s">
        <v>23</v>
      </c>
      <c r="I2037" s="1">
        <v>45362</v>
      </c>
      <c r="J2037" s="1">
        <v>45394</v>
      </c>
      <c r="K2037" s="11">
        <f>+Excel_519CONDOR[[#This Row],[Fx.r]]</f>
        <v>45394</v>
      </c>
      <c r="L2037" s="1">
        <v>45400</v>
      </c>
      <c r="M2037" s="1"/>
      <c r="N2037" s="1">
        <v>45629</v>
      </c>
      <c r="O2037" s="1">
        <v>45664</v>
      </c>
      <c r="P2037" s="1" t="s">
        <v>24</v>
      </c>
      <c r="Q2037" t="s">
        <v>24</v>
      </c>
      <c r="R2037" t="s">
        <v>3672</v>
      </c>
      <c r="S2037" t="s">
        <v>3688</v>
      </c>
      <c r="T2037" s="5">
        <v>140.6500009521842</v>
      </c>
      <c r="U2037" s="5">
        <v>102.00000047683716</v>
      </c>
      <c r="V2037" s="5">
        <v>27.01829995814785</v>
      </c>
      <c r="W2037" s="5">
        <v>269.66830138716921</v>
      </c>
      <c r="X2037" s="6">
        <f>+Excel_519CONDOR[[#This Row],[Ptos.Total]]-Excel_519CONDOR[[#This Row],[Ptos.PO]]</f>
        <v>109.4640073871692</v>
      </c>
      <c r="Y2037" s="6">
        <v>160.204294</v>
      </c>
      <c r="Z2037" s="6">
        <v>160.204294</v>
      </c>
      <c r="AA2037" s="5">
        <f>+Excel_519CONDOR[[#This Row],[Ptos.Total]]-Excel_519CONDOR[[#This Row],[Ptos.Nilo]]</f>
        <v>109.4640073871692</v>
      </c>
      <c r="AB2037"/>
      <c r="AC2037"/>
      <c r="AD2037"/>
      <c r="AE2037"/>
      <c r="AF2037"/>
      <c r="AG2037"/>
      <c r="AH2037"/>
      <c r="AI2037"/>
    </row>
    <row r="2038" spans="1:35" x14ac:dyDescent="0.25">
      <c r="A2038" t="s">
        <v>391</v>
      </c>
      <c r="B2038" t="s">
        <v>79</v>
      </c>
      <c r="C2038" t="s">
        <v>1371</v>
      </c>
      <c r="D2038" t="s">
        <v>2284</v>
      </c>
      <c r="E2038">
        <v>2150735</v>
      </c>
      <c r="F2038" t="s">
        <v>269</v>
      </c>
      <c r="G2038" t="s">
        <v>36</v>
      </c>
      <c r="H2038" t="s">
        <v>42</v>
      </c>
      <c r="I2038" s="1">
        <v>45362</v>
      </c>
      <c r="J2038" s="1">
        <v>45393</v>
      </c>
      <c r="K2038" s="11">
        <f>+Excel_519CONDOR[[#This Row],[Fx.r]]</f>
        <v>45393</v>
      </c>
      <c r="L2038" s="1">
        <v>45964</v>
      </c>
      <c r="M2038" s="1">
        <v>45461</v>
      </c>
      <c r="O2038" s="1"/>
      <c r="P2038" s="1" t="s">
        <v>24</v>
      </c>
      <c r="Q2038" t="s">
        <v>24</v>
      </c>
      <c r="R2038" t="s">
        <v>3672</v>
      </c>
      <c r="S2038" t="s">
        <v>3697</v>
      </c>
      <c r="T2038" s="5">
        <v>328.31000169366598</v>
      </c>
      <c r="U2038" s="5">
        <v>40.800000190734863</v>
      </c>
      <c r="V2038" s="5">
        <v>35.073200290802106</v>
      </c>
      <c r="W2038" s="5">
        <v>404.18320217520295</v>
      </c>
      <c r="X2038" s="6">
        <f>+Excel_519CONDOR[[#This Row],[Ptos.Total]]-Excel_519CONDOR[[#This Row],[Ptos.PO]]</f>
        <v>362.05956617520297</v>
      </c>
      <c r="Y2038" s="6">
        <v>42.123635999999998</v>
      </c>
      <c r="Z2038" s="6">
        <v>61.881585999999984</v>
      </c>
      <c r="AA2038" s="5">
        <f>+Excel_519CONDOR[[#This Row],[Ptos.Total]]-Excel_519CONDOR[[#This Row],[Ptos.Nilo]]</f>
        <v>342.30161617520298</v>
      </c>
      <c r="AB2038"/>
      <c r="AC2038"/>
      <c r="AD2038"/>
      <c r="AE2038"/>
      <c r="AF2038"/>
      <c r="AG2038"/>
      <c r="AH2038"/>
      <c r="AI2038"/>
    </row>
    <row r="2039" spans="1:35" x14ac:dyDescent="0.25">
      <c r="A2039" t="s">
        <v>391</v>
      </c>
      <c r="B2039" t="s">
        <v>79</v>
      </c>
      <c r="C2039" t="s">
        <v>1371</v>
      </c>
      <c r="D2039" t="s">
        <v>2285</v>
      </c>
      <c r="E2039">
        <v>2150733</v>
      </c>
      <c r="F2039" t="s">
        <v>137</v>
      </c>
      <c r="G2039" t="s">
        <v>36</v>
      </c>
      <c r="H2039" t="s">
        <v>42</v>
      </c>
      <c r="I2039" s="1">
        <v>45363</v>
      </c>
      <c r="J2039" s="1">
        <v>45386</v>
      </c>
      <c r="K2039" s="11">
        <f>+Excel_519CONDOR[[#This Row],[Fx.r]]</f>
        <v>45386</v>
      </c>
      <c r="L2039" s="1">
        <v>45964</v>
      </c>
      <c r="M2039" s="1">
        <v>45735</v>
      </c>
      <c r="O2039" s="1"/>
      <c r="P2039" s="1" t="s">
        <v>25</v>
      </c>
      <c r="Q2039" t="s">
        <v>24</v>
      </c>
      <c r="R2039" t="s">
        <v>3672</v>
      </c>
      <c r="S2039" t="s">
        <v>25</v>
      </c>
      <c r="T2039" s="5">
        <v>183.25000288523734</v>
      </c>
      <c r="U2039" s="5">
        <v>93.41999871492385</v>
      </c>
      <c r="V2039" s="5">
        <v>29.214199567268793</v>
      </c>
      <c r="W2039" s="5">
        <v>305.88420116742998</v>
      </c>
      <c r="X2039" s="6">
        <f>+Excel_519CONDOR[[#This Row],[Ptos.Total]]-Excel_519CONDOR[[#This Row],[Ptos.PO]]</f>
        <v>269.52337416743001</v>
      </c>
      <c r="Y2039" s="6">
        <v>36.360827</v>
      </c>
      <c r="Z2039" s="6">
        <v>54.177710000000005</v>
      </c>
      <c r="AA2039" s="5">
        <f>+Excel_519CONDOR[[#This Row],[Ptos.Total]]-Excel_519CONDOR[[#This Row],[Ptos.Nilo]]</f>
        <v>251.70649116742999</v>
      </c>
      <c r="AB2039"/>
      <c r="AC2039"/>
      <c r="AD2039"/>
      <c r="AE2039"/>
      <c r="AF2039"/>
      <c r="AG2039"/>
      <c r="AH2039"/>
      <c r="AI2039"/>
    </row>
    <row r="2040" spans="1:35" x14ac:dyDescent="0.25">
      <c r="A2040" t="s">
        <v>391</v>
      </c>
      <c r="B2040" t="s">
        <v>436</v>
      </c>
      <c r="C2040" t="s">
        <v>392</v>
      </c>
      <c r="D2040" t="s">
        <v>2286</v>
      </c>
      <c r="E2040">
        <v>8607209</v>
      </c>
      <c r="F2040" t="s">
        <v>438</v>
      </c>
      <c r="G2040" t="s">
        <v>70</v>
      </c>
      <c r="H2040" t="s">
        <v>71</v>
      </c>
      <c r="I2040" s="1">
        <v>45503</v>
      </c>
      <c r="J2040" s="1">
        <v>45363</v>
      </c>
      <c r="K2040" s="11">
        <f>+Excel_519CONDOR[[#This Row],[Fx.r]]</f>
        <v>45363</v>
      </c>
      <c r="L2040" s="1">
        <v>45447</v>
      </c>
      <c r="M2040" s="1"/>
      <c r="N2040" s="1">
        <v>45504</v>
      </c>
      <c r="O2040" s="1">
        <v>45505</v>
      </c>
      <c r="P2040" s="1" t="s">
        <v>24</v>
      </c>
      <c r="Q2040" t="s">
        <v>25</v>
      </c>
      <c r="R2040" t="s">
        <v>24</v>
      </c>
      <c r="S2040" t="s">
        <v>3639</v>
      </c>
      <c r="T2040" s="5">
        <v>0</v>
      </c>
      <c r="U2040" s="5">
        <v>0</v>
      </c>
      <c r="V2040" s="5">
        <v>0</v>
      </c>
      <c r="W2040" s="5">
        <v>0</v>
      </c>
      <c r="X2040" s="6">
        <f>+Excel_519CONDOR[[#This Row],[Ptos.Total]]-Excel_519CONDOR[[#This Row],[Ptos.PO]]</f>
        <v>-3.5999999999999996</v>
      </c>
      <c r="Y2040" s="6">
        <v>3.5999999999999996</v>
      </c>
      <c r="Z2040" s="6">
        <v>3.5999999999999996</v>
      </c>
      <c r="AA2040" s="5">
        <f>+Excel_519CONDOR[[#This Row],[Ptos.Total]]-Excel_519CONDOR[[#This Row],[Ptos.Nilo]]</f>
        <v>-3.5999999999999996</v>
      </c>
      <c r="AB2040"/>
      <c r="AC2040"/>
      <c r="AD2040"/>
      <c r="AE2040"/>
      <c r="AF2040"/>
      <c r="AG2040"/>
      <c r="AH2040"/>
      <c r="AI2040"/>
    </row>
    <row r="2041" spans="1:35" x14ac:dyDescent="0.25">
      <c r="A2041" t="s">
        <v>391</v>
      </c>
      <c r="B2041" t="s">
        <v>436</v>
      </c>
      <c r="C2041" t="s">
        <v>392</v>
      </c>
      <c r="D2041" t="s">
        <v>2287</v>
      </c>
      <c r="E2041">
        <v>8608395</v>
      </c>
      <c r="F2041" t="s">
        <v>1086</v>
      </c>
      <c r="G2041" t="s">
        <v>70</v>
      </c>
      <c r="H2041" t="s">
        <v>71</v>
      </c>
      <c r="I2041" s="1">
        <v>45505</v>
      </c>
      <c r="J2041" s="1">
        <v>45370</v>
      </c>
      <c r="K2041" s="11">
        <f>+Excel_519CONDOR[[#This Row],[Fx.r]]</f>
        <v>45370</v>
      </c>
      <c r="M2041" s="1"/>
      <c r="N2041" s="1">
        <v>45505</v>
      </c>
      <c r="O2041" s="1">
        <v>45509</v>
      </c>
      <c r="P2041" s="1" t="s">
        <v>24</v>
      </c>
      <c r="Q2041" t="s">
        <v>25</v>
      </c>
      <c r="R2041" t="s">
        <v>24</v>
      </c>
      <c r="S2041" t="s">
        <v>25</v>
      </c>
      <c r="T2041" s="5">
        <v>23.623299896717072</v>
      </c>
      <c r="U2041" s="5">
        <v>0</v>
      </c>
      <c r="V2041" s="5">
        <v>6</v>
      </c>
      <c r="W2041" s="5">
        <v>29.623299896717072</v>
      </c>
      <c r="X2041" s="6">
        <f>+Excel_519CONDOR[[#This Row],[Ptos.Total]]-Excel_519CONDOR[[#This Row],[Ptos.PO]]</f>
        <v>26.02329989671707</v>
      </c>
      <c r="Y2041" s="6">
        <v>3.5999999999999996</v>
      </c>
      <c r="Z2041" s="6">
        <v>3.5999999999999996</v>
      </c>
      <c r="AA2041" s="5">
        <f>+Excel_519CONDOR[[#This Row],[Ptos.Total]]-Excel_519CONDOR[[#This Row],[Ptos.Nilo]]</f>
        <v>26.02329989671707</v>
      </c>
      <c r="AB2041"/>
      <c r="AC2041"/>
      <c r="AD2041"/>
      <c r="AE2041"/>
      <c r="AF2041"/>
      <c r="AG2041"/>
      <c r="AH2041"/>
      <c r="AI2041"/>
    </row>
    <row r="2042" spans="1:35" x14ac:dyDescent="0.25">
      <c r="A2042" t="s">
        <v>391</v>
      </c>
      <c r="B2042" t="s">
        <v>79</v>
      </c>
      <c r="C2042" t="s">
        <v>1371</v>
      </c>
      <c r="D2042" t="s">
        <v>2288</v>
      </c>
      <c r="E2042">
        <v>2150741</v>
      </c>
      <c r="F2042" t="s">
        <v>49</v>
      </c>
      <c r="G2042" t="s">
        <v>36</v>
      </c>
      <c r="H2042" t="s">
        <v>42</v>
      </c>
      <c r="I2042" s="1">
        <v>45365</v>
      </c>
      <c r="J2042" s="1">
        <v>45391</v>
      </c>
      <c r="K2042" s="11">
        <f>+Excel_519CONDOR[[#This Row],[Fx.r]]</f>
        <v>45391</v>
      </c>
      <c r="L2042" s="1">
        <v>45964</v>
      </c>
      <c r="M2042" s="1">
        <v>45580</v>
      </c>
      <c r="O2042" s="1"/>
      <c r="P2042" s="1" t="s">
        <v>25</v>
      </c>
      <c r="Q2042" t="s">
        <v>24</v>
      </c>
      <c r="R2042" t="s">
        <v>3672</v>
      </c>
      <c r="S2042" t="s">
        <v>3651</v>
      </c>
      <c r="T2042" s="5">
        <v>93.559998854994774</v>
      </c>
      <c r="U2042" s="5">
        <v>45.900000214576721</v>
      </c>
      <c r="V2042" s="5">
        <v>19.524799912017585</v>
      </c>
      <c r="W2042" s="5">
        <v>158.98479898158908</v>
      </c>
      <c r="X2042" s="6">
        <f>+Excel_519CONDOR[[#This Row],[Ptos.Total]]-Excel_519CONDOR[[#This Row],[Ptos.PO]]</f>
        <v>138.61121498158909</v>
      </c>
      <c r="Y2042" s="6">
        <v>20.373584000000001</v>
      </c>
      <c r="Z2042" s="6">
        <v>34.524090000000001</v>
      </c>
      <c r="AA2042" s="5">
        <f>+Excel_519CONDOR[[#This Row],[Ptos.Total]]-Excel_519CONDOR[[#This Row],[Ptos.Nilo]]</f>
        <v>124.46070898158908</v>
      </c>
      <c r="AB2042"/>
      <c r="AC2042"/>
      <c r="AD2042"/>
      <c r="AE2042"/>
      <c r="AF2042"/>
      <c r="AG2042"/>
      <c r="AH2042"/>
      <c r="AI2042"/>
    </row>
    <row r="2043" spans="1:35" x14ac:dyDescent="0.25">
      <c r="A2043" t="s">
        <v>391</v>
      </c>
      <c r="B2043" t="s">
        <v>79</v>
      </c>
      <c r="C2043" t="s">
        <v>1371</v>
      </c>
      <c r="D2043" t="s">
        <v>2289</v>
      </c>
      <c r="E2043">
        <v>2151296</v>
      </c>
      <c r="F2043" t="s">
        <v>137</v>
      </c>
      <c r="G2043" t="s">
        <v>36</v>
      </c>
      <c r="H2043" t="s">
        <v>42</v>
      </c>
      <c r="I2043" s="1">
        <v>45365</v>
      </c>
      <c r="J2043" s="1">
        <v>45394</v>
      </c>
      <c r="K2043" s="11">
        <f>+Excel_519CONDOR[[#This Row],[Fx.r]]</f>
        <v>45394</v>
      </c>
      <c r="L2043" s="1">
        <v>45964</v>
      </c>
      <c r="M2043" s="1">
        <v>45461</v>
      </c>
      <c r="O2043" s="1"/>
      <c r="P2043" s="1" t="s">
        <v>24</v>
      </c>
      <c r="Q2043" t="s">
        <v>24</v>
      </c>
      <c r="R2043" t="s">
        <v>3672</v>
      </c>
      <c r="S2043" t="s">
        <v>25</v>
      </c>
      <c r="T2043" s="5">
        <v>153.73000037670135</v>
      </c>
      <c r="U2043" s="5">
        <v>40.800000190734863</v>
      </c>
      <c r="V2043" s="5">
        <v>23.168999659664934</v>
      </c>
      <c r="W2043" s="5">
        <v>217.69900022710115</v>
      </c>
      <c r="X2043" s="6">
        <f>+Excel_519CONDOR[[#This Row],[Ptos.Total]]-Excel_519CONDOR[[#This Row],[Ptos.PO]]</f>
        <v>193.36493022710115</v>
      </c>
      <c r="Y2043" s="6">
        <v>24.334070000000001</v>
      </c>
      <c r="Z2043" s="6">
        <v>24.334069999999997</v>
      </c>
      <c r="AA2043" s="5">
        <f>+Excel_519CONDOR[[#This Row],[Ptos.Total]]-Excel_519CONDOR[[#This Row],[Ptos.Nilo]]</f>
        <v>193.36493022710115</v>
      </c>
      <c r="AB2043"/>
      <c r="AC2043"/>
      <c r="AD2043"/>
      <c r="AE2043"/>
      <c r="AF2043"/>
      <c r="AG2043"/>
      <c r="AH2043"/>
      <c r="AI2043"/>
    </row>
    <row r="2044" spans="1:35" x14ac:dyDescent="0.25">
      <c r="A2044" t="s">
        <v>391</v>
      </c>
      <c r="B2044" t="s">
        <v>79</v>
      </c>
      <c r="C2044" t="s">
        <v>1371</v>
      </c>
      <c r="D2044" t="s">
        <v>2290</v>
      </c>
      <c r="E2044">
        <v>2151298</v>
      </c>
      <c r="F2044" t="s">
        <v>142</v>
      </c>
      <c r="G2044" t="s">
        <v>29</v>
      </c>
      <c r="H2044" t="s">
        <v>30</v>
      </c>
      <c r="I2044" s="1">
        <v>45365</v>
      </c>
      <c r="J2044" s="1">
        <v>45385</v>
      </c>
      <c r="K2044" s="11">
        <f>+Excel_519CONDOR[[#This Row],[Fx.r]]</f>
        <v>45385</v>
      </c>
      <c r="L2044" s="1">
        <v>45390</v>
      </c>
      <c r="M2044" s="1"/>
      <c r="N2044" s="1">
        <v>45919</v>
      </c>
      <c r="O2044" s="1">
        <v>45943</v>
      </c>
      <c r="P2044" s="1" t="s">
        <v>25</v>
      </c>
      <c r="Q2044" t="s">
        <v>24</v>
      </c>
      <c r="R2044" t="s">
        <v>3672</v>
      </c>
      <c r="S2044" t="s">
        <v>3697</v>
      </c>
      <c r="T2044" s="5">
        <v>721.25000383332372</v>
      </c>
      <c r="U2044" s="5">
        <v>209.10000097751617</v>
      </c>
      <c r="V2044" s="5">
        <v>75.114600762994542</v>
      </c>
      <c r="W2044" s="5">
        <v>1005.4646055738344</v>
      </c>
      <c r="X2044" s="6">
        <f>+Excel_519CONDOR[[#This Row],[Ptos.Total]]-Excel_519CONDOR[[#This Row],[Ptos.PO]]</f>
        <v>267.91570257383432</v>
      </c>
      <c r="Y2044" s="6">
        <v>737.54890300000011</v>
      </c>
      <c r="Z2044" s="6">
        <v>737.548903</v>
      </c>
      <c r="AA2044" s="5">
        <f>+Excel_519CONDOR[[#This Row],[Ptos.Total]]-Excel_519CONDOR[[#This Row],[Ptos.Nilo]]</f>
        <v>267.91570257383444</v>
      </c>
      <c r="AB2044"/>
      <c r="AC2044"/>
      <c r="AD2044"/>
      <c r="AE2044"/>
      <c r="AF2044"/>
      <c r="AG2044"/>
      <c r="AH2044"/>
      <c r="AI2044"/>
    </row>
    <row r="2045" spans="1:35" x14ac:dyDescent="0.25">
      <c r="A2045" t="s">
        <v>391</v>
      </c>
      <c r="B2045" t="s">
        <v>79</v>
      </c>
      <c r="C2045" t="s">
        <v>1371</v>
      </c>
      <c r="D2045" t="s">
        <v>2291</v>
      </c>
      <c r="E2045">
        <v>2152049</v>
      </c>
      <c r="F2045" t="s">
        <v>58</v>
      </c>
      <c r="G2045" t="s">
        <v>36</v>
      </c>
      <c r="H2045" t="s">
        <v>42</v>
      </c>
      <c r="I2045" s="1">
        <v>45365</v>
      </c>
      <c r="J2045" s="1">
        <v>45401</v>
      </c>
      <c r="K2045" s="11">
        <f>+Excel_519CONDOR[[#This Row],[Fx.r]]</f>
        <v>45401</v>
      </c>
      <c r="L2045" s="1">
        <v>45964</v>
      </c>
      <c r="M2045" s="1">
        <v>45461</v>
      </c>
      <c r="O2045" s="1"/>
      <c r="P2045" s="1" t="s">
        <v>24</v>
      </c>
      <c r="Q2045" t="s">
        <v>24</v>
      </c>
      <c r="R2045" t="s">
        <v>3672</v>
      </c>
      <c r="S2045" t="s">
        <v>25</v>
      </c>
      <c r="T2045" s="5">
        <v>113.71000178158283</v>
      </c>
      <c r="U2045" s="5">
        <v>168.30000078678131</v>
      </c>
      <c r="V2045" s="5">
        <v>29.448699989273393</v>
      </c>
      <c r="W2045" s="5">
        <v>311.45870255763754</v>
      </c>
      <c r="X2045" s="6">
        <f>+Excel_519CONDOR[[#This Row],[Ptos.Total]]-Excel_519CONDOR[[#This Row],[Ptos.PO]]</f>
        <v>276.02925255763756</v>
      </c>
      <c r="Y2045" s="6">
        <v>35.429449999999996</v>
      </c>
      <c r="Z2045" s="6">
        <v>35.429450000000003</v>
      </c>
      <c r="AA2045" s="5">
        <f>+Excel_519CONDOR[[#This Row],[Ptos.Total]]-Excel_519CONDOR[[#This Row],[Ptos.Nilo]]</f>
        <v>276.02925255763751</v>
      </c>
      <c r="AB2045"/>
      <c r="AC2045"/>
      <c r="AD2045"/>
      <c r="AE2045"/>
      <c r="AF2045"/>
      <c r="AG2045"/>
      <c r="AH2045"/>
      <c r="AI2045"/>
    </row>
    <row r="2046" spans="1:35" x14ac:dyDescent="0.25">
      <c r="A2046" t="s">
        <v>391</v>
      </c>
      <c r="B2046" t="s">
        <v>79</v>
      </c>
      <c r="C2046" t="s">
        <v>972</v>
      </c>
      <c r="D2046" t="s">
        <v>2292</v>
      </c>
      <c r="E2046">
        <v>2148562</v>
      </c>
      <c r="F2046" t="s">
        <v>739</v>
      </c>
      <c r="G2046" t="s">
        <v>70</v>
      </c>
      <c r="H2046" t="s">
        <v>71</v>
      </c>
      <c r="I2046" s="1">
        <v>45365</v>
      </c>
      <c r="J2046" s="1">
        <v>45372</v>
      </c>
      <c r="K2046" s="11">
        <f>+Excel_519CONDOR[[#This Row],[Fx.r]]</f>
        <v>45372</v>
      </c>
      <c r="L2046" s="1">
        <v>45390</v>
      </c>
      <c r="M2046" s="1"/>
      <c r="N2046" s="1">
        <v>45462</v>
      </c>
      <c r="O2046" s="1">
        <v>45462</v>
      </c>
      <c r="P2046" s="1" t="s">
        <v>25</v>
      </c>
      <c r="Q2046" t="s">
        <v>25</v>
      </c>
      <c r="R2046" t="s">
        <v>24</v>
      </c>
      <c r="S2046" t="s">
        <v>25</v>
      </c>
      <c r="T2046" s="5">
        <v>27.990000262856483</v>
      </c>
      <c r="U2046" s="5">
        <v>0</v>
      </c>
      <c r="V2046" s="5">
        <v>11.819200089591742</v>
      </c>
      <c r="W2046" s="5">
        <v>39.809200352448229</v>
      </c>
      <c r="X2046" s="6">
        <f>+Excel_519CONDOR[[#This Row],[Ptos.Total]]-Excel_519CONDOR[[#This Row],[Ptos.PO]]</f>
        <v>32.611766352448228</v>
      </c>
      <c r="Y2046" s="6">
        <v>7.1974339999999994</v>
      </c>
      <c r="Z2046" s="6">
        <v>7.1974339999999994</v>
      </c>
      <c r="AA2046" s="5">
        <f>+Excel_519CONDOR[[#This Row],[Ptos.Total]]-Excel_519CONDOR[[#This Row],[Ptos.Nilo]]</f>
        <v>32.611766352448228</v>
      </c>
      <c r="AB2046"/>
      <c r="AC2046"/>
      <c r="AD2046"/>
      <c r="AE2046"/>
      <c r="AF2046"/>
      <c r="AG2046"/>
      <c r="AH2046"/>
      <c r="AI2046"/>
    </row>
    <row r="2047" spans="1:35" x14ac:dyDescent="0.25">
      <c r="A2047" t="s">
        <v>391</v>
      </c>
      <c r="B2047" t="s">
        <v>436</v>
      </c>
      <c r="C2047" t="s">
        <v>392</v>
      </c>
      <c r="D2047" t="s">
        <v>2293</v>
      </c>
      <c r="E2047">
        <v>8609509</v>
      </c>
      <c r="F2047" t="s">
        <v>363</v>
      </c>
      <c r="G2047" t="s">
        <v>22</v>
      </c>
      <c r="H2047" t="s">
        <v>23</v>
      </c>
      <c r="I2047" s="1"/>
      <c r="J2047" s="1">
        <v>45366</v>
      </c>
      <c r="K2047" s="11">
        <f>+Excel_519CONDOR[[#This Row],[Fx.r]]</f>
        <v>45366</v>
      </c>
      <c r="L2047" s="1">
        <v>45366</v>
      </c>
      <c r="M2047" s="1"/>
      <c r="N2047" s="1">
        <v>45391</v>
      </c>
      <c r="O2047" s="1">
        <v>45401</v>
      </c>
      <c r="P2047" s="1" t="s">
        <v>24</v>
      </c>
      <c r="Q2047" t="s">
        <v>25</v>
      </c>
      <c r="R2047" t="s">
        <v>24</v>
      </c>
      <c r="S2047" t="s">
        <v>3641</v>
      </c>
      <c r="T2047" s="5">
        <v>4.656299889087677</v>
      </c>
      <c r="U2047" s="5">
        <v>0</v>
      </c>
      <c r="V2047" s="5">
        <v>6</v>
      </c>
      <c r="W2047" s="5">
        <v>10.656299889087677</v>
      </c>
      <c r="X2047" s="6">
        <f>+Excel_519CONDOR[[#This Row],[Ptos.Total]]-Excel_519CONDOR[[#This Row],[Ptos.PO]]</f>
        <v>-8.4068971109123254</v>
      </c>
      <c r="Y2047" s="6">
        <v>19.063197000000002</v>
      </c>
      <c r="Z2047" s="6">
        <v>19.063196999999999</v>
      </c>
      <c r="AA2047" s="5">
        <f>+Excel_519CONDOR[[#This Row],[Ptos.Total]]-Excel_519CONDOR[[#This Row],[Ptos.Nilo]]</f>
        <v>-8.4068971109123218</v>
      </c>
      <c r="AB2047"/>
      <c r="AC2047"/>
      <c r="AD2047"/>
      <c r="AE2047"/>
      <c r="AF2047"/>
      <c r="AG2047"/>
      <c r="AH2047"/>
      <c r="AI2047"/>
    </row>
    <row r="2048" spans="1:35" x14ac:dyDescent="0.25">
      <c r="A2048" t="s">
        <v>391</v>
      </c>
      <c r="B2048" t="s">
        <v>79</v>
      </c>
      <c r="C2048" t="s">
        <v>972</v>
      </c>
      <c r="D2048" t="s">
        <v>2294</v>
      </c>
      <c r="E2048">
        <v>2148570</v>
      </c>
      <c r="F2048" t="s">
        <v>142</v>
      </c>
      <c r="G2048" t="s">
        <v>29</v>
      </c>
      <c r="H2048" t="s">
        <v>30</v>
      </c>
      <c r="I2048" s="1">
        <v>45366</v>
      </c>
      <c r="J2048" s="1">
        <v>45376</v>
      </c>
      <c r="K2048" s="11">
        <f>+Excel_519CONDOR[[#This Row],[Fx.r]]</f>
        <v>45376</v>
      </c>
      <c r="L2048" s="1">
        <v>45390</v>
      </c>
      <c r="M2048" s="1"/>
      <c r="N2048" s="1">
        <v>45404</v>
      </c>
      <c r="O2048" s="1">
        <v>45414</v>
      </c>
      <c r="P2048" s="1" t="s">
        <v>25</v>
      </c>
      <c r="Q2048" t="s">
        <v>24</v>
      </c>
      <c r="R2048" t="s">
        <v>24</v>
      </c>
      <c r="S2048" t="s">
        <v>3663</v>
      </c>
      <c r="T2048" s="5">
        <v>25.590000331401825</v>
      </c>
      <c r="U2048" s="5">
        <v>0</v>
      </c>
      <c r="V2048" s="5">
        <v>11.645600125515461</v>
      </c>
      <c r="W2048" s="5">
        <v>37.235600456917282</v>
      </c>
      <c r="X2048" s="6">
        <f>+Excel_519CONDOR[[#This Row],[Ptos.Total]]-Excel_519CONDOR[[#This Row],[Ptos.PO]]</f>
        <v>-5.3608875430827183</v>
      </c>
      <c r="Y2048" s="6">
        <v>42.596488000000001</v>
      </c>
      <c r="Z2048" s="6">
        <v>42.596488000000008</v>
      </c>
      <c r="AA2048" s="5">
        <f>+Excel_519CONDOR[[#This Row],[Ptos.Total]]-Excel_519CONDOR[[#This Row],[Ptos.Nilo]]</f>
        <v>-5.3608875430827254</v>
      </c>
      <c r="AB2048"/>
      <c r="AC2048"/>
      <c r="AD2048"/>
      <c r="AE2048"/>
      <c r="AF2048"/>
      <c r="AG2048"/>
      <c r="AH2048"/>
      <c r="AI2048"/>
    </row>
    <row r="2049" spans="1:35" x14ac:dyDescent="0.25">
      <c r="A2049" t="s">
        <v>391</v>
      </c>
      <c r="B2049" t="s">
        <v>436</v>
      </c>
      <c r="C2049" t="s">
        <v>392</v>
      </c>
      <c r="D2049" t="s">
        <v>2295</v>
      </c>
      <c r="E2049">
        <v>8609610</v>
      </c>
      <c r="F2049" t="s">
        <v>115</v>
      </c>
      <c r="G2049" t="s">
        <v>22</v>
      </c>
      <c r="H2049" t="s">
        <v>23</v>
      </c>
      <c r="I2049" s="1"/>
      <c r="J2049" s="1">
        <v>45366</v>
      </c>
      <c r="K2049" s="11">
        <f>+Excel_519CONDOR[[#This Row],[Fx.r]]</f>
        <v>45366</v>
      </c>
      <c r="L2049" s="1">
        <v>45366</v>
      </c>
      <c r="M2049" s="1"/>
      <c r="N2049" s="1">
        <v>45394</v>
      </c>
      <c r="O2049" s="1">
        <v>45405</v>
      </c>
      <c r="P2049" s="1" t="s">
        <v>24</v>
      </c>
      <c r="Q2049" t="s">
        <v>24</v>
      </c>
      <c r="R2049" t="s">
        <v>25</v>
      </c>
      <c r="S2049" t="s">
        <v>3646</v>
      </c>
      <c r="T2049" s="5">
        <v>17.42949977517128</v>
      </c>
      <c r="U2049" s="5">
        <v>0</v>
      </c>
      <c r="V2049" s="5">
        <v>6</v>
      </c>
      <c r="W2049" s="5">
        <v>23.42949977517128</v>
      </c>
      <c r="X2049" s="6">
        <f>+Excel_519CONDOR[[#This Row],[Ptos.Total]]-Excel_519CONDOR[[#This Row],[Ptos.PO]]</f>
        <v>-9.4726922248287124</v>
      </c>
      <c r="Y2049" s="6">
        <v>32.902191999999992</v>
      </c>
      <c r="Z2049" s="6">
        <v>32.902192000000007</v>
      </c>
      <c r="AA2049" s="5">
        <f>+Excel_519CONDOR[[#This Row],[Ptos.Total]]-Excel_519CONDOR[[#This Row],[Ptos.Nilo]]</f>
        <v>-9.4726922248287266</v>
      </c>
      <c r="AB2049"/>
      <c r="AC2049"/>
      <c r="AD2049"/>
      <c r="AE2049"/>
      <c r="AF2049"/>
      <c r="AG2049"/>
      <c r="AH2049"/>
      <c r="AI2049"/>
    </row>
    <row r="2050" spans="1:35" x14ac:dyDescent="0.25">
      <c r="A2050" t="s">
        <v>391</v>
      </c>
      <c r="B2050" t="s">
        <v>79</v>
      </c>
      <c r="C2050" t="s">
        <v>972</v>
      </c>
      <c r="D2050" t="s">
        <v>2296</v>
      </c>
      <c r="E2050">
        <v>2151286</v>
      </c>
      <c r="F2050" t="s">
        <v>52</v>
      </c>
      <c r="G2050" t="s">
        <v>36</v>
      </c>
      <c r="H2050" t="s">
        <v>42</v>
      </c>
      <c r="I2050" s="1">
        <v>45369</v>
      </c>
      <c r="J2050" s="1">
        <v>45386</v>
      </c>
      <c r="K2050" s="11">
        <f>+Excel_519CONDOR[[#This Row],[Fx.r]]</f>
        <v>45386</v>
      </c>
      <c r="M2050" s="1">
        <v>45406</v>
      </c>
      <c r="O2050" s="1"/>
      <c r="P2050" s="1" t="s">
        <v>24</v>
      </c>
      <c r="Q2050" t="s">
        <v>25</v>
      </c>
      <c r="R2050" t="s">
        <v>24</v>
      </c>
      <c r="S2050" t="s">
        <v>25</v>
      </c>
      <c r="T2050" s="5">
        <v>0</v>
      </c>
      <c r="U2050" s="5">
        <v>0</v>
      </c>
      <c r="V2050" s="5">
        <v>0</v>
      </c>
      <c r="W2050" s="5">
        <v>0</v>
      </c>
      <c r="X2050" s="6">
        <f>+Excel_519CONDOR[[#This Row],[Ptos.Total]]-Excel_519CONDOR[[#This Row],[Ptos.PO]]</f>
        <v>-9.4046849999999989</v>
      </c>
      <c r="Y2050" s="6">
        <v>9.4046849999999989</v>
      </c>
      <c r="Z2050" s="6">
        <v>9.4046850000000006</v>
      </c>
      <c r="AA2050" s="5">
        <f>+Excel_519CONDOR[[#This Row],[Ptos.Total]]-Excel_519CONDOR[[#This Row],[Ptos.Nilo]]</f>
        <v>-9.4046850000000006</v>
      </c>
      <c r="AB2050"/>
      <c r="AC2050"/>
      <c r="AD2050"/>
      <c r="AE2050"/>
      <c r="AF2050"/>
      <c r="AG2050"/>
      <c r="AH2050"/>
      <c r="AI2050"/>
    </row>
    <row r="2051" spans="1:35" x14ac:dyDescent="0.25">
      <c r="A2051" t="s">
        <v>391</v>
      </c>
      <c r="B2051" t="s">
        <v>79</v>
      </c>
      <c r="C2051" t="s">
        <v>972</v>
      </c>
      <c r="D2051" t="s">
        <v>2297</v>
      </c>
      <c r="E2051">
        <v>2151415</v>
      </c>
      <c r="F2051" t="s">
        <v>52</v>
      </c>
      <c r="G2051" t="s">
        <v>36</v>
      </c>
      <c r="H2051" t="s">
        <v>42</v>
      </c>
      <c r="I2051" s="1">
        <v>45369</v>
      </c>
      <c r="J2051" s="1">
        <v>45390</v>
      </c>
      <c r="K2051" s="11">
        <f>+Excel_519CONDOR[[#This Row],[Fx.r]]</f>
        <v>45390</v>
      </c>
      <c r="M2051" s="1">
        <v>45406</v>
      </c>
      <c r="O2051" s="1"/>
      <c r="P2051" s="1" t="s">
        <v>24</v>
      </c>
      <c r="Q2051" t="s">
        <v>24</v>
      </c>
      <c r="R2051" t="s">
        <v>24</v>
      </c>
      <c r="S2051" t="s">
        <v>25</v>
      </c>
      <c r="T2051" s="5">
        <v>0</v>
      </c>
      <c r="U2051" s="5">
        <v>0</v>
      </c>
      <c r="V2051" s="5">
        <v>0</v>
      </c>
      <c r="W2051" s="5">
        <v>0</v>
      </c>
      <c r="X2051" s="6">
        <f>+Excel_519CONDOR[[#This Row],[Ptos.Total]]-Excel_519CONDOR[[#This Row],[Ptos.PO]]</f>
        <v>-12.854424999999999</v>
      </c>
      <c r="Y2051" s="6">
        <v>12.854424999999999</v>
      </c>
      <c r="Z2051" s="6">
        <v>12.854424999999999</v>
      </c>
      <c r="AA2051" s="5">
        <f>+Excel_519CONDOR[[#This Row],[Ptos.Total]]-Excel_519CONDOR[[#This Row],[Ptos.Nilo]]</f>
        <v>-12.854424999999999</v>
      </c>
      <c r="AB2051"/>
      <c r="AC2051"/>
      <c r="AD2051"/>
      <c r="AE2051"/>
      <c r="AF2051"/>
      <c r="AG2051"/>
      <c r="AH2051"/>
      <c r="AI2051"/>
    </row>
    <row r="2052" spans="1:35" x14ac:dyDescent="0.25">
      <c r="A2052" t="s">
        <v>391</v>
      </c>
      <c r="B2052" t="s">
        <v>79</v>
      </c>
      <c r="C2052" t="s">
        <v>972</v>
      </c>
      <c r="D2052" t="s">
        <v>2298</v>
      </c>
      <c r="E2052">
        <v>2152283</v>
      </c>
      <c r="F2052" t="s">
        <v>732</v>
      </c>
      <c r="G2052" t="s">
        <v>70</v>
      </c>
      <c r="H2052" t="s">
        <v>71</v>
      </c>
      <c r="I2052" s="1">
        <v>45369</v>
      </c>
      <c r="J2052" s="1">
        <v>45376</v>
      </c>
      <c r="K2052" s="11">
        <f>+Excel_519CONDOR[[#This Row],[Fx.r]]</f>
        <v>45376</v>
      </c>
      <c r="M2052" s="1"/>
      <c r="N2052" s="1">
        <v>45432</v>
      </c>
      <c r="O2052" s="1">
        <v>45439</v>
      </c>
      <c r="P2052" s="1" t="s">
        <v>24</v>
      </c>
      <c r="Q2052" t="s">
        <v>24</v>
      </c>
      <c r="R2052" t="s">
        <v>24</v>
      </c>
      <c r="S2052" t="s">
        <v>25</v>
      </c>
      <c r="T2052" s="5">
        <v>0</v>
      </c>
      <c r="U2052" s="5">
        <v>0</v>
      </c>
      <c r="V2052" s="5">
        <v>0</v>
      </c>
      <c r="W2052" s="5">
        <v>0</v>
      </c>
      <c r="X2052" s="6">
        <f>+Excel_519CONDOR[[#This Row],[Ptos.Total]]-Excel_519CONDOR[[#This Row],[Ptos.PO]]</f>
        <v>-12.055844</v>
      </c>
      <c r="Y2052" s="6">
        <v>12.055844</v>
      </c>
      <c r="Z2052" s="6">
        <v>12.055844</v>
      </c>
      <c r="AA2052" s="5">
        <f>+Excel_519CONDOR[[#This Row],[Ptos.Total]]-Excel_519CONDOR[[#This Row],[Ptos.Nilo]]</f>
        <v>-12.055844</v>
      </c>
      <c r="AB2052"/>
      <c r="AC2052"/>
      <c r="AD2052"/>
      <c r="AE2052"/>
      <c r="AF2052"/>
      <c r="AG2052"/>
      <c r="AH2052"/>
      <c r="AI2052"/>
    </row>
    <row r="2053" spans="1:35" x14ac:dyDescent="0.25">
      <c r="A2053" t="s">
        <v>391</v>
      </c>
      <c r="B2053" t="s">
        <v>436</v>
      </c>
      <c r="C2053" t="s">
        <v>392</v>
      </c>
      <c r="D2053" t="s">
        <v>2299</v>
      </c>
      <c r="E2053">
        <v>2152675</v>
      </c>
      <c r="F2053" t="s">
        <v>121</v>
      </c>
      <c r="G2053" t="s">
        <v>22</v>
      </c>
      <c r="H2053" t="s">
        <v>23</v>
      </c>
      <c r="I2053" s="1">
        <v>45370</v>
      </c>
      <c r="J2053" s="1">
        <v>45371</v>
      </c>
      <c r="K2053" s="11">
        <f>+Excel_519CONDOR[[#This Row],[Fx.r]]</f>
        <v>45371</v>
      </c>
      <c r="L2053" s="1">
        <v>45376</v>
      </c>
      <c r="M2053" s="1"/>
      <c r="N2053" s="1">
        <v>45401</v>
      </c>
      <c r="O2053" s="1">
        <v>45415</v>
      </c>
      <c r="P2053" s="1" t="s">
        <v>24</v>
      </c>
      <c r="Q2053" t="s">
        <v>24</v>
      </c>
      <c r="R2053" t="s">
        <v>25</v>
      </c>
      <c r="S2053" t="s">
        <v>3641</v>
      </c>
      <c r="T2053" s="5">
        <v>47.760000340640545</v>
      </c>
      <c r="U2053" s="5">
        <v>0</v>
      </c>
      <c r="V2053" s="5">
        <v>13.261200084063411</v>
      </c>
      <c r="W2053" s="5">
        <v>61.021200424703956</v>
      </c>
      <c r="X2053" s="6">
        <f>+Excel_519CONDOR[[#This Row],[Ptos.Total]]-Excel_519CONDOR[[#This Row],[Ptos.PO]]</f>
        <v>-27.746394575296058</v>
      </c>
      <c r="Y2053" s="6">
        <v>88.767595000000014</v>
      </c>
      <c r="Z2053" s="6">
        <v>88.767595</v>
      </c>
      <c r="AA2053" s="5">
        <f>+Excel_519CONDOR[[#This Row],[Ptos.Total]]-Excel_519CONDOR[[#This Row],[Ptos.Nilo]]</f>
        <v>-27.746394575296044</v>
      </c>
      <c r="AB2053"/>
      <c r="AC2053"/>
      <c r="AD2053"/>
      <c r="AE2053"/>
      <c r="AF2053"/>
      <c r="AG2053"/>
      <c r="AH2053"/>
      <c r="AI2053"/>
    </row>
    <row r="2054" spans="1:35" x14ac:dyDescent="0.25">
      <c r="A2054" t="s">
        <v>391</v>
      </c>
      <c r="B2054" t="s">
        <v>436</v>
      </c>
      <c r="C2054" t="s">
        <v>392</v>
      </c>
      <c r="D2054" t="s">
        <v>2300</v>
      </c>
      <c r="E2054">
        <v>8609874</v>
      </c>
      <c r="F2054" t="s">
        <v>115</v>
      </c>
      <c r="G2054" t="s">
        <v>22</v>
      </c>
      <c r="H2054" t="s">
        <v>23</v>
      </c>
      <c r="I2054" s="1"/>
      <c r="J2054" s="1">
        <v>45370</v>
      </c>
      <c r="K2054" s="11">
        <f>+Excel_519CONDOR[[#This Row],[Fx.r]]</f>
        <v>45370</v>
      </c>
      <c r="L2054" s="1">
        <v>45370</v>
      </c>
      <c r="M2054" s="1"/>
      <c r="N2054" s="1">
        <v>45391</v>
      </c>
      <c r="O2054" s="1">
        <v>45404</v>
      </c>
      <c r="P2054" s="1" t="s">
        <v>25</v>
      </c>
      <c r="Q2054" t="s">
        <v>24</v>
      </c>
      <c r="R2054" t="s">
        <v>24</v>
      </c>
      <c r="S2054" t="s">
        <v>3641</v>
      </c>
      <c r="T2054" s="5">
        <v>22.275699555873871</v>
      </c>
      <c r="U2054" s="5">
        <v>0</v>
      </c>
      <c r="V2054" s="5">
        <v>6</v>
      </c>
      <c r="W2054" s="5">
        <v>28.275699555873871</v>
      </c>
      <c r="X2054" s="6">
        <f>+Excel_519CONDOR[[#This Row],[Ptos.Total]]-Excel_519CONDOR[[#This Row],[Ptos.PO]]</f>
        <v>-21.079838444126132</v>
      </c>
      <c r="Y2054" s="6">
        <v>49.355538000000003</v>
      </c>
      <c r="Z2054" s="6">
        <v>49.35553800000001</v>
      </c>
      <c r="AA2054" s="5">
        <f>+Excel_519CONDOR[[#This Row],[Ptos.Total]]-Excel_519CONDOR[[#This Row],[Ptos.Nilo]]</f>
        <v>-21.079838444126139</v>
      </c>
      <c r="AB2054"/>
      <c r="AC2054"/>
      <c r="AD2054"/>
      <c r="AE2054"/>
      <c r="AF2054"/>
      <c r="AG2054"/>
      <c r="AH2054"/>
      <c r="AI2054"/>
    </row>
    <row r="2055" spans="1:35" x14ac:dyDescent="0.25">
      <c r="A2055" t="s">
        <v>391</v>
      </c>
      <c r="B2055" t="s">
        <v>436</v>
      </c>
      <c r="C2055" t="s">
        <v>392</v>
      </c>
      <c r="D2055" t="s">
        <v>2301</v>
      </c>
      <c r="E2055">
        <v>8610059</v>
      </c>
      <c r="F2055" t="s">
        <v>115</v>
      </c>
      <c r="G2055" t="s">
        <v>22</v>
      </c>
      <c r="H2055" t="s">
        <v>23</v>
      </c>
      <c r="I2055" s="1"/>
      <c r="J2055" s="1">
        <v>45370</v>
      </c>
      <c r="K2055" s="11">
        <f>+Excel_519CONDOR[[#This Row],[Fx.r]]</f>
        <v>45370</v>
      </c>
      <c r="L2055" s="1">
        <v>45370</v>
      </c>
      <c r="M2055" s="1"/>
      <c r="N2055" s="1">
        <v>45418</v>
      </c>
      <c r="O2055" s="1">
        <v>45428</v>
      </c>
      <c r="P2055" s="1" t="s">
        <v>24</v>
      </c>
      <c r="Q2055" t="s">
        <v>25</v>
      </c>
      <c r="R2055" t="s">
        <v>24</v>
      </c>
      <c r="S2055" t="s">
        <v>3635</v>
      </c>
      <c r="T2055" s="5">
        <v>67.804501920938492</v>
      </c>
      <c r="U2055" s="5">
        <v>0</v>
      </c>
      <c r="V2055" s="5">
        <v>6</v>
      </c>
      <c r="W2055" s="5">
        <v>73.804501920938492</v>
      </c>
      <c r="X2055" s="6">
        <f>+Excel_519CONDOR[[#This Row],[Ptos.Total]]-Excel_519CONDOR[[#This Row],[Ptos.PO]]</f>
        <v>-10.043279079061506</v>
      </c>
      <c r="Y2055" s="6">
        <v>83.847780999999998</v>
      </c>
      <c r="Z2055" s="6">
        <v>83.847780999999998</v>
      </c>
      <c r="AA2055" s="5">
        <f>+Excel_519CONDOR[[#This Row],[Ptos.Total]]-Excel_519CONDOR[[#This Row],[Ptos.Nilo]]</f>
        <v>-10.043279079061506</v>
      </c>
      <c r="AB2055"/>
      <c r="AC2055"/>
      <c r="AD2055"/>
      <c r="AE2055"/>
      <c r="AF2055"/>
      <c r="AG2055"/>
      <c r="AH2055"/>
      <c r="AI2055"/>
    </row>
    <row r="2056" spans="1:35" x14ac:dyDescent="0.25">
      <c r="A2056" t="s">
        <v>391</v>
      </c>
      <c r="B2056" t="s">
        <v>114</v>
      </c>
      <c r="C2056" t="s">
        <v>392</v>
      </c>
      <c r="D2056" t="s">
        <v>2302</v>
      </c>
      <c r="E2056">
        <v>8610462</v>
      </c>
      <c r="F2056" t="s">
        <v>115</v>
      </c>
      <c r="G2056" t="s">
        <v>22</v>
      </c>
      <c r="H2056" t="s">
        <v>23</v>
      </c>
      <c r="I2056" s="1"/>
      <c r="J2056" s="1">
        <v>45371</v>
      </c>
      <c r="K2056" s="11">
        <f>+Excel_519CONDOR[[#This Row],[Fx.r]]</f>
        <v>45371</v>
      </c>
      <c r="L2056" s="1">
        <v>45371</v>
      </c>
      <c r="M2056" s="1"/>
      <c r="N2056" s="1">
        <v>45397</v>
      </c>
      <c r="O2056" s="1">
        <v>45404</v>
      </c>
      <c r="P2056" s="1" t="s">
        <v>24</v>
      </c>
      <c r="Q2056" t="s">
        <v>24</v>
      </c>
      <c r="R2056" t="s">
        <v>25</v>
      </c>
      <c r="S2056" t="s">
        <v>3646</v>
      </c>
      <c r="T2056" s="5">
        <v>9.9592000544071198</v>
      </c>
      <c r="U2056" s="5">
        <v>0</v>
      </c>
      <c r="V2056" s="5">
        <v>0</v>
      </c>
      <c r="W2056" s="5">
        <v>9.9592000544071198</v>
      </c>
      <c r="X2056" s="6">
        <f>+Excel_519CONDOR[[#This Row],[Ptos.Total]]-Excel_519CONDOR[[#This Row],[Ptos.PO]]</f>
        <v>-12.130853945592882</v>
      </c>
      <c r="Y2056" s="6">
        <v>22.090054000000002</v>
      </c>
      <c r="Z2056" s="6">
        <v>22.090054000000002</v>
      </c>
      <c r="AA2056" s="5">
        <f>+Excel_519CONDOR[[#This Row],[Ptos.Total]]-Excel_519CONDOR[[#This Row],[Ptos.Nilo]]</f>
        <v>-12.130853945592882</v>
      </c>
      <c r="AB2056"/>
      <c r="AC2056"/>
      <c r="AD2056"/>
      <c r="AE2056"/>
      <c r="AF2056"/>
      <c r="AG2056"/>
      <c r="AH2056"/>
      <c r="AI2056"/>
    </row>
    <row r="2057" spans="1:35" x14ac:dyDescent="0.25">
      <c r="A2057" t="s">
        <v>391</v>
      </c>
      <c r="B2057" t="s">
        <v>436</v>
      </c>
      <c r="C2057" t="s">
        <v>392</v>
      </c>
      <c r="D2057" t="s">
        <v>2303</v>
      </c>
      <c r="E2057">
        <v>8610639</v>
      </c>
      <c r="F2057" t="s">
        <v>2304</v>
      </c>
      <c r="G2057" t="s">
        <v>70</v>
      </c>
      <c r="H2057" t="s">
        <v>71</v>
      </c>
      <c r="I2057" s="1"/>
      <c r="J2057" s="1">
        <v>45373</v>
      </c>
      <c r="K2057" s="11">
        <f>+Excel_519CONDOR[[#This Row],[Fx.r]]</f>
        <v>45373</v>
      </c>
      <c r="L2057" s="1">
        <v>45476</v>
      </c>
      <c r="M2057" s="1"/>
      <c r="O2057" s="1"/>
      <c r="P2057" s="1" t="s">
        <v>25</v>
      </c>
      <c r="Q2057" t="s">
        <v>25</v>
      </c>
      <c r="R2057" t="s">
        <v>24</v>
      </c>
      <c r="S2057" t="s">
        <v>3639</v>
      </c>
      <c r="T2057" s="5">
        <v>117.11900176358222</v>
      </c>
      <c r="U2057" s="5">
        <v>0</v>
      </c>
      <c r="V2057" s="5">
        <v>10.179999828338623</v>
      </c>
      <c r="W2057" s="5">
        <v>127.29900159192084</v>
      </c>
      <c r="X2057" s="6">
        <f>+Excel_519CONDOR[[#This Row],[Ptos.Total]]-Excel_519CONDOR[[#This Row],[Ptos.PO]]</f>
        <v>117.11900159192083</v>
      </c>
      <c r="Y2057" s="6">
        <v>10.18</v>
      </c>
      <c r="Z2057" s="6">
        <v>0</v>
      </c>
      <c r="AA2057" s="5">
        <f>+Excel_519CONDOR[[#This Row],[Ptos.Total]]-Excel_519CONDOR[[#This Row],[Ptos.Nilo]]</f>
        <v>127.29900159192084</v>
      </c>
      <c r="AB2057"/>
      <c r="AC2057"/>
      <c r="AD2057"/>
      <c r="AE2057"/>
      <c r="AF2057"/>
      <c r="AG2057"/>
      <c r="AH2057"/>
      <c r="AI2057"/>
    </row>
    <row r="2058" spans="1:35" x14ac:dyDescent="0.25">
      <c r="A2058" t="s">
        <v>391</v>
      </c>
      <c r="B2058" t="s">
        <v>436</v>
      </c>
      <c r="C2058" t="s">
        <v>392</v>
      </c>
      <c r="D2058" t="s">
        <v>2305</v>
      </c>
      <c r="E2058">
        <v>8611254</v>
      </c>
      <c r="F2058" t="s">
        <v>115</v>
      </c>
      <c r="G2058" t="s">
        <v>22</v>
      </c>
      <c r="H2058" t="s">
        <v>23</v>
      </c>
      <c r="I2058" s="1"/>
      <c r="J2058" s="1">
        <v>45376</v>
      </c>
      <c r="K2058" s="11">
        <f>+Excel_519CONDOR[[#This Row],[Fx.r]]</f>
        <v>45376</v>
      </c>
      <c r="L2058" s="1">
        <v>45377</v>
      </c>
      <c r="M2058" s="1"/>
      <c r="N2058" s="1">
        <v>45400</v>
      </c>
      <c r="O2058" s="1">
        <v>45411</v>
      </c>
      <c r="P2058" s="1" t="s">
        <v>25</v>
      </c>
      <c r="Q2058" t="s">
        <v>24</v>
      </c>
      <c r="R2058" t="s">
        <v>24</v>
      </c>
      <c r="S2058" t="s">
        <v>3642</v>
      </c>
      <c r="T2058" s="5">
        <v>19.036400228738785</v>
      </c>
      <c r="U2058" s="5">
        <v>0</v>
      </c>
      <c r="V2058" s="5">
        <v>6</v>
      </c>
      <c r="W2058" s="5">
        <v>25.036400228738785</v>
      </c>
      <c r="X2058" s="6">
        <f>+Excel_519CONDOR[[#This Row],[Ptos.Total]]-Excel_519CONDOR[[#This Row],[Ptos.PO]]</f>
        <v>-40.008758771261213</v>
      </c>
      <c r="Y2058" s="6">
        <v>65.045158999999998</v>
      </c>
      <c r="Z2058" s="6">
        <v>65.045158999999998</v>
      </c>
      <c r="AA2058" s="5">
        <f>+Excel_519CONDOR[[#This Row],[Ptos.Total]]-Excel_519CONDOR[[#This Row],[Ptos.Nilo]]</f>
        <v>-40.008758771261213</v>
      </c>
      <c r="AB2058"/>
      <c r="AC2058"/>
      <c r="AD2058"/>
      <c r="AE2058"/>
      <c r="AF2058"/>
      <c r="AG2058"/>
      <c r="AH2058"/>
      <c r="AI2058"/>
    </row>
    <row r="2059" spans="1:35" x14ac:dyDescent="0.25">
      <c r="A2059" t="s">
        <v>391</v>
      </c>
      <c r="B2059" t="s">
        <v>436</v>
      </c>
      <c r="C2059" t="s">
        <v>392</v>
      </c>
      <c r="D2059" t="s">
        <v>2306</v>
      </c>
      <c r="E2059">
        <v>8611814</v>
      </c>
      <c r="F2059" t="s">
        <v>2307</v>
      </c>
      <c r="G2059" t="s">
        <v>22</v>
      </c>
      <c r="H2059" t="s">
        <v>23</v>
      </c>
      <c r="I2059" s="1">
        <v>45538</v>
      </c>
      <c r="J2059" s="1">
        <v>45377</v>
      </c>
      <c r="K2059" s="11">
        <f>+Excel_519CONDOR[[#This Row],[Fx.r]]</f>
        <v>45377</v>
      </c>
      <c r="L2059" s="1">
        <v>45902</v>
      </c>
      <c r="M2059" s="1"/>
      <c r="N2059" s="1">
        <v>45946</v>
      </c>
      <c r="O2059" s="1">
        <v>45961</v>
      </c>
      <c r="P2059" s="1" t="s">
        <v>24</v>
      </c>
      <c r="Q2059" t="s">
        <v>25</v>
      </c>
      <c r="R2059" t="s">
        <v>24</v>
      </c>
      <c r="S2059" t="s">
        <v>3637</v>
      </c>
      <c r="T2059" s="5">
        <v>70.965000241994858</v>
      </c>
      <c r="U2059" s="5">
        <v>0</v>
      </c>
      <c r="V2059" s="5">
        <v>6</v>
      </c>
      <c r="W2059" s="5">
        <v>76.965000241994858</v>
      </c>
      <c r="X2059" s="6">
        <f>+Excel_519CONDOR[[#This Row],[Ptos.Total]]-Excel_519CONDOR[[#This Row],[Ptos.PO]]</f>
        <v>15.253388241994855</v>
      </c>
      <c r="Y2059" s="6">
        <v>61.711612000000002</v>
      </c>
      <c r="Z2059" s="6">
        <v>61.711612000000002</v>
      </c>
      <c r="AA2059" s="5">
        <f>+Excel_519CONDOR[[#This Row],[Ptos.Total]]-Excel_519CONDOR[[#This Row],[Ptos.Nilo]]</f>
        <v>15.253388241994855</v>
      </c>
      <c r="AB2059"/>
      <c r="AC2059"/>
      <c r="AD2059"/>
      <c r="AE2059"/>
      <c r="AF2059"/>
      <c r="AG2059"/>
      <c r="AH2059"/>
      <c r="AI2059"/>
    </row>
    <row r="2060" spans="1:35" x14ac:dyDescent="0.25">
      <c r="A2060" t="s">
        <v>391</v>
      </c>
      <c r="B2060" t="s">
        <v>436</v>
      </c>
      <c r="C2060" t="s">
        <v>392</v>
      </c>
      <c r="D2060" t="s">
        <v>2308</v>
      </c>
      <c r="E2060">
        <v>8611862</v>
      </c>
      <c r="F2060" t="s">
        <v>2309</v>
      </c>
      <c r="G2060" t="s">
        <v>36</v>
      </c>
      <c r="H2060" t="s">
        <v>37</v>
      </c>
      <c r="I2060" s="1">
        <v>45538</v>
      </c>
      <c r="J2060" s="1">
        <v>45377</v>
      </c>
      <c r="K2060" s="11">
        <f>+Excel_519CONDOR[[#This Row],[Fx.r]]</f>
        <v>45377</v>
      </c>
      <c r="M2060" s="1">
        <v>45443</v>
      </c>
      <c r="O2060" s="1"/>
      <c r="P2060" s="1" t="s">
        <v>24</v>
      </c>
      <c r="Q2060" t="s">
        <v>24</v>
      </c>
      <c r="R2060" t="s">
        <v>24</v>
      </c>
      <c r="S2060" t="s">
        <v>25</v>
      </c>
      <c r="T2060" s="5">
        <v>0</v>
      </c>
      <c r="U2060" s="5">
        <v>0</v>
      </c>
      <c r="V2060" s="5">
        <v>0</v>
      </c>
      <c r="W2060" s="5">
        <v>0</v>
      </c>
      <c r="X2060" s="6">
        <f>+Excel_519CONDOR[[#This Row],[Ptos.Total]]-Excel_519CONDOR[[#This Row],[Ptos.PO]]</f>
        <v>-15.276</v>
      </c>
      <c r="Y2060" s="6">
        <v>15.276</v>
      </c>
      <c r="Z2060" s="6">
        <v>7.7799999999999994</v>
      </c>
      <c r="AA2060" s="5">
        <f>+Excel_519CONDOR[[#This Row],[Ptos.Total]]-Excel_519CONDOR[[#This Row],[Ptos.Nilo]]</f>
        <v>-7.7799999999999994</v>
      </c>
      <c r="AB2060"/>
      <c r="AC2060"/>
      <c r="AD2060"/>
      <c r="AE2060"/>
      <c r="AF2060"/>
      <c r="AG2060"/>
      <c r="AH2060"/>
      <c r="AI2060"/>
    </row>
    <row r="2061" spans="1:35" x14ac:dyDescent="0.25">
      <c r="A2061" t="s">
        <v>391</v>
      </c>
      <c r="B2061" t="s">
        <v>436</v>
      </c>
      <c r="C2061" t="s">
        <v>392</v>
      </c>
      <c r="D2061" t="s">
        <v>2310</v>
      </c>
      <c r="E2061">
        <v>8611863</v>
      </c>
      <c r="F2061" t="s">
        <v>2309</v>
      </c>
      <c r="G2061" t="s">
        <v>36</v>
      </c>
      <c r="H2061" t="s">
        <v>37</v>
      </c>
      <c r="I2061" s="1">
        <v>45534</v>
      </c>
      <c r="J2061" s="1">
        <v>45377</v>
      </c>
      <c r="K2061" s="11">
        <f>+Excel_519CONDOR[[#This Row],[Fx.r]]</f>
        <v>45377</v>
      </c>
      <c r="M2061" s="1">
        <v>45441</v>
      </c>
      <c r="O2061" s="1"/>
      <c r="P2061" s="1" t="s">
        <v>24</v>
      </c>
      <c r="Q2061" t="s">
        <v>24</v>
      </c>
      <c r="R2061" t="s">
        <v>24</v>
      </c>
      <c r="S2061" t="s">
        <v>25</v>
      </c>
      <c r="T2061" s="5">
        <v>0</v>
      </c>
      <c r="U2061" s="5">
        <v>0</v>
      </c>
      <c r="V2061" s="5">
        <v>0</v>
      </c>
      <c r="W2061" s="5">
        <v>0</v>
      </c>
      <c r="X2061" s="6">
        <f>+Excel_519CONDOR[[#This Row],[Ptos.Total]]-Excel_519CONDOR[[#This Row],[Ptos.PO]]</f>
        <v>-19.332000000000001</v>
      </c>
      <c r="Y2061" s="6">
        <v>19.332000000000001</v>
      </c>
      <c r="Z2061" s="6">
        <v>7.7799999999999994</v>
      </c>
      <c r="AA2061" s="5">
        <f>+Excel_519CONDOR[[#This Row],[Ptos.Total]]-Excel_519CONDOR[[#This Row],[Ptos.Nilo]]</f>
        <v>-7.7799999999999994</v>
      </c>
      <c r="AB2061"/>
      <c r="AC2061"/>
      <c r="AD2061"/>
      <c r="AE2061"/>
      <c r="AF2061"/>
      <c r="AG2061"/>
      <c r="AH2061"/>
      <c r="AI2061"/>
    </row>
    <row r="2062" spans="1:35" x14ac:dyDescent="0.25">
      <c r="A2062" t="s">
        <v>391</v>
      </c>
      <c r="B2062" t="s">
        <v>436</v>
      </c>
      <c r="C2062" t="s">
        <v>392</v>
      </c>
      <c r="D2062" t="s">
        <v>2311</v>
      </c>
      <c r="E2062">
        <v>8613666</v>
      </c>
      <c r="F2062" t="s">
        <v>115</v>
      </c>
      <c r="G2062" t="s">
        <v>22</v>
      </c>
      <c r="H2062" t="s">
        <v>23</v>
      </c>
      <c r="I2062" s="1"/>
      <c r="J2062" s="1">
        <v>45387</v>
      </c>
      <c r="K2062" s="11">
        <f>+Excel_519CONDOR[[#This Row],[Fx.r]]</f>
        <v>45387</v>
      </c>
      <c r="L2062" s="1">
        <v>45390</v>
      </c>
      <c r="M2062" s="1"/>
      <c r="N2062" s="1">
        <v>45399</v>
      </c>
      <c r="O2062" s="1">
        <v>45407</v>
      </c>
      <c r="P2062" s="1" t="s">
        <v>24</v>
      </c>
      <c r="Q2062" t="s">
        <v>25</v>
      </c>
      <c r="R2062" t="s">
        <v>24</v>
      </c>
      <c r="S2062" t="s">
        <v>3646</v>
      </c>
      <c r="T2062" s="5">
        <v>15.672400087118149</v>
      </c>
      <c r="U2062" s="5">
        <v>0</v>
      </c>
      <c r="V2062" s="5">
        <v>6</v>
      </c>
      <c r="W2062" s="5">
        <v>21.672400087118149</v>
      </c>
      <c r="X2062" s="6">
        <f>+Excel_519CONDOR[[#This Row],[Ptos.Total]]-Excel_519CONDOR[[#This Row],[Ptos.PO]]</f>
        <v>-9.081475912881853</v>
      </c>
      <c r="Y2062" s="6">
        <v>30.753876000000002</v>
      </c>
      <c r="Z2062" s="6">
        <v>30.753876000000002</v>
      </c>
      <c r="AA2062" s="5">
        <f>+Excel_519CONDOR[[#This Row],[Ptos.Total]]-Excel_519CONDOR[[#This Row],[Ptos.Nilo]]</f>
        <v>-9.081475912881853</v>
      </c>
      <c r="AB2062"/>
      <c r="AC2062"/>
      <c r="AD2062"/>
      <c r="AE2062"/>
      <c r="AF2062"/>
      <c r="AG2062"/>
      <c r="AH2062"/>
      <c r="AI2062"/>
    </row>
    <row r="2063" spans="1:35" x14ac:dyDescent="0.25">
      <c r="A2063" t="s">
        <v>391</v>
      </c>
      <c r="B2063" t="s">
        <v>414</v>
      </c>
      <c r="C2063" t="s">
        <v>392</v>
      </c>
      <c r="D2063" t="s">
        <v>2312</v>
      </c>
      <c r="E2063">
        <v>8609367</v>
      </c>
      <c r="F2063" t="s">
        <v>993</v>
      </c>
      <c r="G2063" t="s">
        <v>29</v>
      </c>
      <c r="H2063" t="s">
        <v>30</v>
      </c>
      <c r="I2063" s="1">
        <v>45391</v>
      </c>
      <c r="J2063" s="1">
        <v>45405</v>
      </c>
      <c r="K2063" s="11">
        <f>+Excel_519CONDOR[[#This Row],[Fx.r]]</f>
        <v>45405</v>
      </c>
      <c r="L2063" s="1">
        <v>45411</v>
      </c>
      <c r="M2063" s="1"/>
      <c r="N2063" s="1">
        <v>45418</v>
      </c>
      <c r="O2063" s="1">
        <v>45427</v>
      </c>
      <c r="P2063" s="1" t="s">
        <v>25</v>
      </c>
      <c r="Q2063" t="s">
        <v>25</v>
      </c>
      <c r="R2063" t="s">
        <v>24</v>
      </c>
      <c r="S2063" t="s">
        <v>3646</v>
      </c>
      <c r="T2063" s="5">
        <v>0</v>
      </c>
      <c r="U2063" s="5">
        <v>0</v>
      </c>
      <c r="V2063" s="5">
        <v>0</v>
      </c>
      <c r="W2063" s="5">
        <v>0</v>
      </c>
      <c r="X2063" s="6">
        <f>+Excel_519CONDOR[[#This Row],[Ptos.Total]]-Excel_519CONDOR[[#This Row],[Ptos.PO]]</f>
        <v>-52.784933000000002</v>
      </c>
      <c r="Y2063" s="6">
        <v>52.784933000000002</v>
      </c>
      <c r="Z2063" s="6">
        <v>52.784933000000002</v>
      </c>
      <c r="AA2063" s="5">
        <f>+Excel_519CONDOR[[#This Row],[Ptos.Total]]-Excel_519CONDOR[[#This Row],[Ptos.Nilo]]</f>
        <v>-52.784933000000002</v>
      </c>
      <c r="AB2063"/>
      <c r="AC2063"/>
      <c r="AD2063"/>
      <c r="AE2063"/>
      <c r="AF2063"/>
      <c r="AG2063"/>
      <c r="AH2063"/>
      <c r="AI2063"/>
    </row>
    <row r="2064" spans="1:35" x14ac:dyDescent="0.25">
      <c r="A2064" t="s">
        <v>391</v>
      </c>
      <c r="B2064" t="s">
        <v>436</v>
      </c>
      <c r="C2064" t="s">
        <v>392</v>
      </c>
      <c r="D2064" t="s">
        <v>2313</v>
      </c>
      <c r="E2064">
        <v>8614715</v>
      </c>
      <c r="F2064" t="s">
        <v>1287</v>
      </c>
      <c r="G2064" t="s">
        <v>70</v>
      </c>
      <c r="H2064" t="s">
        <v>71</v>
      </c>
      <c r="I2064" s="1">
        <v>45511</v>
      </c>
      <c r="J2064" s="1">
        <v>45513</v>
      </c>
      <c r="K2064" s="11">
        <f>+Excel_519CONDOR[[#This Row],[Fx.r]]</f>
        <v>45513</v>
      </c>
      <c r="M2064" s="1"/>
      <c r="N2064" s="1">
        <v>45965</v>
      </c>
      <c r="O2064" s="1">
        <v>45980</v>
      </c>
      <c r="P2064" s="1" t="s">
        <v>24</v>
      </c>
      <c r="Q2064" t="s">
        <v>25</v>
      </c>
      <c r="R2064" t="s">
        <v>24</v>
      </c>
      <c r="S2064" t="s">
        <v>25</v>
      </c>
      <c r="T2064" s="5">
        <v>0</v>
      </c>
      <c r="U2064" s="5">
        <v>0</v>
      </c>
      <c r="V2064" s="5">
        <v>0</v>
      </c>
      <c r="W2064" s="5">
        <v>0</v>
      </c>
      <c r="X2064" s="6">
        <f>+Excel_519CONDOR[[#This Row],[Ptos.Total]]-Excel_519CONDOR[[#This Row],[Ptos.PO]]</f>
        <v>-3.5999999999999996</v>
      </c>
      <c r="Y2064" s="6">
        <v>3.5999999999999996</v>
      </c>
      <c r="Z2064" s="6">
        <v>3.5999999999999996</v>
      </c>
      <c r="AA2064" s="5">
        <f>+Excel_519CONDOR[[#This Row],[Ptos.Total]]-Excel_519CONDOR[[#This Row],[Ptos.Nilo]]</f>
        <v>-3.5999999999999996</v>
      </c>
      <c r="AB2064"/>
      <c r="AC2064"/>
      <c r="AD2064"/>
      <c r="AE2064"/>
      <c r="AF2064"/>
      <c r="AG2064"/>
      <c r="AH2064"/>
      <c r="AI2064"/>
    </row>
    <row r="2065" spans="1:35" x14ac:dyDescent="0.25">
      <c r="A2065" t="s">
        <v>391</v>
      </c>
      <c r="B2065" t="s">
        <v>436</v>
      </c>
      <c r="C2065" t="s">
        <v>392</v>
      </c>
      <c r="D2065" t="s">
        <v>2314</v>
      </c>
      <c r="E2065">
        <v>8616250</v>
      </c>
      <c r="F2065" t="s">
        <v>1692</v>
      </c>
      <c r="G2065" t="s">
        <v>29</v>
      </c>
      <c r="H2065" t="s">
        <v>30</v>
      </c>
      <c r="I2065" s="1">
        <v>45534</v>
      </c>
      <c r="J2065" s="1">
        <v>45510</v>
      </c>
      <c r="K2065" s="11">
        <f>+Excel_519CONDOR[[#This Row],[Fx.r]]</f>
        <v>45510</v>
      </c>
      <c r="L2065" s="1">
        <v>45589</v>
      </c>
      <c r="M2065" s="1"/>
      <c r="N2065" s="1">
        <v>45609</v>
      </c>
      <c r="O2065" s="1">
        <v>45621</v>
      </c>
      <c r="P2065" s="1" t="s">
        <v>25</v>
      </c>
      <c r="Q2065" t="s">
        <v>25</v>
      </c>
      <c r="R2065" t="s">
        <v>24</v>
      </c>
      <c r="S2065" t="s">
        <v>3642</v>
      </c>
      <c r="T2065" s="5">
        <v>88.512700796127319</v>
      </c>
      <c r="U2065" s="5">
        <v>0</v>
      </c>
      <c r="V2065" s="5">
        <v>6</v>
      </c>
      <c r="W2065" s="5">
        <v>94.512700796127319</v>
      </c>
      <c r="X2065" s="6">
        <f>+Excel_519CONDOR[[#This Row],[Ptos.Total]]-Excel_519CONDOR[[#This Row],[Ptos.PO]]</f>
        <v>-27.578290203872669</v>
      </c>
      <c r="Y2065" s="6">
        <v>122.09099099999999</v>
      </c>
      <c r="Z2065" s="6">
        <v>122.090991</v>
      </c>
      <c r="AA2065" s="5">
        <f>+Excel_519CONDOR[[#This Row],[Ptos.Total]]-Excel_519CONDOR[[#This Row],[Ptos.Nilo]]</f>
        <v>-27.578290203872683</v>
      </c>
      <c r="AB2065"/>
      <c r="AC2065"/>
      <c r="AD2065"/>
      <c r="AE2065"/>
      <c r="AF2065"/>
      <c r="AG2065"/>
      <c r="AH2065"/>
      <c r="AI2065"/>
    </row>
    <row r="2066" spans="1:35" x14ac:dyDescent="0.25">
      <c r="A2066" t="s">
        <v>391</v>
      </c>
      <c r="B2066" t="s">
        <v>436</v>
      </c>
      <c r="C2066" t="s">
        <v>392</v>
      </c>
      <c r="D2066" t="s">
        <v>2315</v>
      </c>
      <c r="E2066">
        <v>8616794</v>
      </c>
      <c r="F2066" t="s">
        <v>115</v>
      </c>
      <c r="G2066" t="s">
        <v>22</v>
      </c>
      <c r="H2066" t="s">
        <v>23</v>
      </c>
      <c r="I2066" s="1"/>
      <c r="J2066" s="1">
        <v>45398</v>
      </c>
      <c r="K2066" s="11">
        <f>+Excel_519CONDOR[[#This Row],[Fx.r]]</f>
        <v>45398</v>
      </c>
      <c r="L2066" s="1">
        <v>45399</v>
      </c>
      <c r="M2066" s="1"/>
      <c r="N2066" s="1">
        <v>45408</v>
      </c>
      <c r="O2066" s="1">
        <v>45415</v>
      </c>
      <c r="P2066" s="1" t="s">
        <v>25</v>
      </c>
      <c r="Q2066" t="s">
        <v>25</v>
      </c>
      <c r="R2066" t="s">
        <v>24</v>
      </c>
      <c r="S2066" t="s">
        <v>3646</v>
      </c>
      <c r="T2066" s="5">
        <v>22.981699883937836</v>
      </c>
      <c r="U2066" s="5">
        <v>0</v>
      </c>
      <c r="V2066" s="5">
        <v>6</v>
      </c>
      <c r="W2066" s="5">
        <v>28.981699883937836</v>
      </c>
      <c r="X2066" s="6">
        <f>+Excel_519CONDOR[[#This Row],[Ptos.Total]]-Excel_519CONDOR[[#This Row],[Ptos.PO]]</f>
        <v>-1.3766991160621629</v>
      </c>
      <c r="Y2066" s="6">
        <v>30.358398999999999</v>
      </c>
      <c r="Z2066" s="6">
        <v>30.358398999999999</v>
      </c>
      <c r="AA2066" s="5">
        <f>+Excel_519CONDOR[[#This Row],[Ptos.Total]]-Excel_519CONDOR[[#This Row],[Ptos.Nilo]]</f>
        <v>-1.3766991160621629</v>
      </c>
      <c r="AB2066"/>
      <c r="AC2066"/>
      <c r="AD2066"/>
      <c r="AE2066"/>
      <c r="AF2066"/>
      <c r="AG2066"/>
      <c r="AH2066"/>
      <c r="AI2066"/>
    </row>
    <row r="2067" spans="1:35" x14ac:dyDescent="0.25">
      <c r="A2067" t="s">
        <v>391</v>
      </c>
      <c r="B2067" t="s">
        <v>436</v>
      </c>
      <c r="C2067" t="s">
        <v>392</v>
      </c>
      <c r="D2067" t="s">
        <v>2316</v>
      </c>
      <c r="E2067">
        <v>8617503</v>
      </c>
      <c r="F2067" t="s">
        <v>512</v>
      </c>
      <c r="G2067" t="s">
        <v>22</v>
      </c>
      <c r="H2067" t="s">
        <v>23</v>
      </c>
      <c r="I2067" s="1"/>
      <c r="J2067" s="1">
        <v>45400</v>
      </c>
      <c r="K2067" s="11">
        <f>+Excel_519CONDOR[[#This Row],[Fx.r]]</f>
        <v>45400</v>
      </c>
      <c r="L2067" s="1">
        <v>45400</v>
      </c>
      <c r="M2067" s="1"/>
      <c r="N2067" s="1">
        <v>45418</v>
      </c>
      <c r="O2067" s="1">
        <v>45433</v>
      </c>
      <c r="P2067" s="1" t="s">
        <v>25</v>
      </c>
      <c r="Q2067" t="s">
        <v>24</v>
      </c>
      <c r="R2067" t="s">
        <v>24</v>
      </c>
      <c r="S2067" t="s">
        <v>3646</v>
      </c>
      <c r="T2067" s="5">
        <v>24.545099526643753</v>
      </c>
      <c r="U2067" s="5">
        <v>0</v>
      </c>
      <c r="V2067" s="5">
        <v>6</v>
      </c>
      <c r="W2067" s="5">
        <v>30.545099526643753</v>
      </c>
      <c r="X2067" s="6">
        <f>+Excel_519CONDOR[[#This Row],[Ptos.Total]]-Excel_519CONDOR[[#This Row],[Ptos.PO]]</f>
        <v>-36.579574473356246</v>
      </c>
      <c r="Y2067" s="6">
        <v>67.124673999999999</v>
      </c>
      <c r="Z2067" s="6">
        <v>67.124673999999999</v>
      </c>
      <c r="AA2067" s="5">
        <f>+Excel_519CONDOR[[#This Row],[Ptos.Total]]-Excel_519CONDOR[[#This Row],[Ptos.Nilo]]</f>
        <v>-36.579574473356246</v>
      </c>
      <c r="AB2067"/>
      <c r="AC2067"/>
      <c r="AD2067"/>
      <c r="AE2067"/>
      <c r="AF2067"/>
      <c r="AG2067"/>
      <c r="AH2067"/>
      <c r="AI2067"/>
    </row>
    <row r="2068" spans="1:35" x14ac:dyDescent="0.25">
      <c r="A2068" t="s">
        <v>391</v>
      </c>
      <c r="B2068" t="s">
        <v>79</v>
      </c>
      <c r="C2068" t="s">
        <v>972</v>
      </c>
      <c r="D2068" t="s">
        <v>2317</v>
      </c>
      <c r="E2068">
        <v>2148558</v>
      </c>
      <c r="F2068" t="s">
        <v>2318</v>
      </c>
      <c r="G2068" t="s">
        <v>29</v>
      </c>
      <c r="H2068" t="s">
        <v>30</v>
      </c>
      <c r="I2068" s="1">
        <v>45400</v>
      </c>
      <c r="J2068" s="1">
        <v>45412</v>
      </c>
      <c r="K2068" s="11">
        <f>+Excel_519CONDOR[[#This Row],[Fx.r]]</f>
        <v>45412</v>
      </c>
      <c r="L2068" s="1">
        <v>45740</v>
      </c>
      <c r="M2068" s="1"/>
      <c r="N2068" s="1">
        <v>45820</v>
      </c>
      <c r="O2068" s="1">
        <v>45821</v>
      </c>
      <c r="P2068" s="1" t="s">
        <v>25</v>
      </c>
      <c r="Q2068" t="s">
        <v>24</v>
      </c>
      <c r="R2068" t="s">
        <v>24</v>
      </c>
      <c r="S2068" t="s">
        <v>3704</v>
      </c>
      <c r="T2068" s="5">
        <v>13.800000201910734</v>
      </c>
      <c r="U2068" s="5">
        <v>0</v>
      </c>
      <c r="V2068" s="5">
        <v>10.629200182947516</v>
      </c>
      <c r="W2068" s="5">
        <v>24.429200384858248</v>
      </c>
      <c r="X2068" s="6">
        <f>+Excel_519CONDOR[[#This Row],[Ptos.Total]]-Excel_519CONDOR[[#This Row],[Ptos.PO]]</f>
        <v>-5.2673196151417514</v>
      </c>
      <c r="Y2068" s="6">
        <v>29.69652</v>
      </c>
      <c r="Z2068" s="6">
        <v>29.69652</v>
      </c>
      <c r="AA2068" s="5">
        <f>+Excel_519CONDOR[[#This Row],[Ptos.Total]]-Excel_519CONDOR[[#This Row],[Ptos.Nilo]]</f>
        <v>-5.2673196151417514</v>
      </c>
      <c r="AB2068"/>
      <c r="AC2068"/>
      <c r="AD2068"/>
      <c r="AE2068"/>
      <c r="AF2068"/>
      <c r="AG2068"/>
      <c r="AH2068"/>
      <c r="AI2068"/>
    </row>
    <row r="2069" spans="1:35" x14ac:dyDescent="0.25">
      <c r="A2069" t="s">
        <v>391</v>
      </c>
      <c r="B2069" t="s">
        <v>79</v>
      </c>
      <c r="C2069" t="s">
        <v>972</v>
      </c>
      <c r="D2069" t="s">
        <v>2319</v>
      </c>
      <c r="E2069">
        <v>2148559</v>
      </c>
      <c r="F2069" t="s">
        <v>2320</v>
      </c>
      <c r="G2069" t="s">
        <v>36</v>
      </c>
      <c r="H2069" t="s">
        <v>42</v>
      </c>
      <c r="I2069" s="1">
        <v>45400</v>
      </c>
      <c r="J2069" s="1">
        <v>45422</v>
      </c>
      <c r="K2069" s="11">
        <f>+Excel_519CONDOR[[#This Row],[Fx.r]]</f>
        <v>45422</v>
      </c>
      <c r="M2069" s="1">
        <v>45758</v>
      </c>
      <c r="O2069" s="1"/>
      <c r="P2069" s="1" t="s">
        <v>24</v>
      </c>
      <c r="Q2069" t="s">
        <v>25</v>
      </c>
      <c r="R2069" t="s">
        <v>24</v>
      </c>
      <c r="S2069" t="s">
        <v>25</v>
      </c>
      <c r="T2069" s="5">
        <v>32.099999986588955</v>
      </c>
      <c r="U2069" s="5">
        <v>0</v>
      </c>
      <c r="V2069" s="5">
        <v>11.86890015790835</v>
      </c>
      <c r="W2069" s="5">
        <v>43.968900144497304</v>
      </c>
      <c r="X2069" s="6">
        <f>+Excel_519CONDOR[[#This Row],[Ptos.Total]]-Excel_519CONDOR[[#This Row],[Ptos.PO]]</f>
        <v>36.739504144497303</v>
      </c>
      <c r="Y2069" s="6">
        <v>7.2293959999999995</v>
      </c>
      <c r="Z2069" s="6">
        <v>7.2293959999999995</v>
      </c>
      <c r="AA2069" s="5">
        <f>+Excel_519CONDOR[[#This Row],[Ptos.Total]]-Excel_519CONDOR[[#This Row],[Ptos.Nilo]]</f>
        <v>36.739504144497303</v>
      </c>
      <c r="AB2069"/>
      <c r="AC2069"/>
      <c r="AD2069"/>
      <c r="AE2069"/>
      <c r="AF2069"/>
      <c r="AG2069"/>
      <c r="AH2069"/>
      <c r="AI2069"/>
    </row>
    <row r="2070" spans="1:35" x14ac:dyDescent="0.25">
      <c r="A2070" t="s">
        <v>391</v>
      </c>
      <c r="B2070" t="s">
        <v>79</v>
      </c>
      <c r="C2070" t="s">
        <v>972</v>
      </c>
      <c r="D2070" t="s">
        <v>2321</v>
      </c>
      <c r="E2070">
        <v>2148582</v>
      </c>
      <c r="F2070" t="s">
        <v>32</v>
      </c>
      <c r="G2070" t="s">
        <v>29</v>
      </c>
      <c r="H2070" t="s">
        <v>30</v>
      </c>
      <c r="I2070" s="1">
        <v>45400</v>
      </c>
      <c r="J2070" s="1">
        <v>45415</v>
      </c>
      <c r="K2070" s="11">
        <f>+Excel_519CONDOR[[#This Row],[Fx.r]]</f>
        <v>45415</v>
      </c>
      <c r="L2070" s="1">
        <v>45742</v>
      </c>
      <c r="M2070" s="1"/>
      <c r="N2070" s="1">
        <v>45786</v>
      </c>
      <c r="O2070" s="1">
        <v>45797</v>
      </c>
      <c r="P2070" s="1" t="s">
        <v>25</v>
      </c>
      <c r="Q2070" t="s">
        <v>24</v>
      </c>
      <c r="R2070" t="s">
        <v>24</v>
      </c>
      <c r="S2070" t="s">
        <v>3666</v>
      </c>
      <c r="T2070" s="5">
        <v>11.890000186860561</v>
      </c>
      <c r="U2070" s="5">
        <v>0</v>
      </c>
      <c r="V2070" s="5">
        <v>10.651600161084533</v>
      </c>
      <c r="W2070" s="5">
        <v>22.541600347945092</v>
      </c>
      <c r="X2070" s="6">
        <f>+Excel_519CONDOR[[#This Row],[Ptos.Total]]-Excel_519CONDOR[[#This Row],[Ptos.PO]]</f>
        <v>-3.6912656520549092</v>
      </c>
      <c r="Y2070" s="6">
        <v>26.232866000000001</v>
      </c>
      <c r="Z2070" s="6">
        <v>26.232865999999998</v>
      </c>
      <c r="AA2070" s="5">
        <f>+Excel_519CONDOR[[#This Row],[Ptos.Total]]-Excel_519CONDOR[[#This Row],[Ptos.Nilo]]</f>
        <v>-3.6912656520549056</v>
      </c>
      <c r="AB2070"/>
      <c r="AC2070"/>
      <c r="AD2070"/>
      <c r="AE2070"/>
      <c r="AF2070"/>
      <c r="AG2070"/>
      <c r="AH2070"/>
      <c r="AI2070"/>
    </row>
    <row r="2071" spans="1:35" x14ac:dyDescent="0.25">
      <c r="A2071" t="s">
        <v>391</v>
      </c>
      <c r="B2071" t="s">
        <v>79</v>
      </c>
      <c r="C2071" t="s">
        <v>972</v>
      </c>
      <c r="D2071" t="s">
        <v>2322</v>
      </c>
      <c r="E2071">
        <v>2149743</v>
      </c>
      <c r="F2071" t="s">
        <v>2323</v>
      </c>
      <c r="G2071" t="s">
        <v>29</v>
      </c>
      <c r="H2071" t="s">
        <v>30</v>
      </c>
      <c r="I2071" s="1">
        <v>45401</v>
      </c>
      <c r="J2071" s="1">
        <v>45411</v>
      </c>
      <c r="K2071" s="11">
        <f>+Excel_519CONDOR[[#This Row],[Fx.r]]</f>
        <v>45411</v>
      </c>
      <c r="L2071" s="1">
        <v>45579</v>
      </c>
      <c r="M2071" s="1"/>
      <c r="N2071" s="1">
        <v>45581</v>
      </c>
      <c r="O2071" s="1">
        <v>45603</v>
      </c>
      <c r="P2071" s="1" t="s">
        <v>24</v>
      </c>
      <c r="Q2071" t="s">
        <v>25</v>
      </c>
      <c r="R2071" t="s">
        <v>24</v>
      </c>
      <c r="S2071" t="s">
        <v>3705</v>
      </c>
      <c r="T2071" s="5">
        <v>0</v>
      </c>
      <c r="U2071" s="5">
        <v>0</v>
      </c>
      <c r="V2071" s="5">
        <v>6.0100001692771912</v>
      </c>
      <c r="W2071" s="5">
        <v>6.0100001692771912</v>
      </c>
      <c r="X2071" s="6">
        <f>+Excel_519CONDOR[[#This Row],[Ptos.Total]]-Excel_519CONDOR[[#This Row],[Ptos.PO]]</f>
        <v>6.001692771908651E-4</v>
      </c>
      <c r="Y2071" s="6">
        <v>6.0094000000000003</v>
      </c>
      <c r="Z2071" s="6">
        <v>6.0094000000000003</v>
      </c>
      <c r="AA2071" s="5">
        <f>+Excel_519CONDOR[[#This Row],[Ptos.Total]]-Excel_519CONDOR[[#This Row],[Ptos.Nilo]]</f>
        <v>6.001692771908651E-4</v>
      </c>
      <c r="AB2071"/>
      <c r="AC2071"/>
      <c r="AD2071"/>
      <c r="AE2071"/>
      <c r="AF2071"/>
      <c r="AG2071"/>
      <c r="AH2071"/>
      <c r="AI2071"/>
    </row>
    <row r="2072" spans="1:35" x14ac:dyDescent="0.25">
      <c r="A2072" t="s">
        <v>391</v>
      </c>
      <c r="B2072" t="s">
        <v>79</v>
      </c>
      <c r="C2072" t="s">
        <v>972</v>
      </c>
      <c r="D2072" t="s">
        <v>2324</v>
      </c>
      <c r="E2072">
        <v>2149744</v>
      </c>
      <c r="F2072" t="s">
        <v>816</v>
      </c>
      <c r="G2072" t="s">
        <v>29</v>
      </c>
      <c r="H2072" t="s">
        <v>30</v>
      </c>
      <c r="I2072" s="1">
        <v>45401</v>
      </c>
      <c r="J2072" s="1">
        <v>45414</v>
      </c>
      <c r="K2072" s="11">
        <f>+Excel_519CONDOR[[#This Row],[Fx.r]]</f>
        <v>45414</v>
      </c>
      <c r="L2072" s="1">
        <v>45581</v>
      </c>
      <c r="M2072" s="1"/>
      <c r="N2072" s="1">
        <v>45582</v>
      </c>
      <c r="O2072" s="1">
        <v>45587</v>
      </c>
      <c r="P2072" s="1" t="s">
        <v>25</v>
      </c>
      <c r="Q2072" t="s">
        <v>25</v>
      </c>
      <c r="R2072" t="s">
        <v>24</v>
      </c>
      <c r="S2072" t="s">
        <v>3705</v>
      </c>
      <c r="T2072" s="5">
        <v>0</v>
      </c>
      <c r="U2072" s="5">
        <v>0</v>
      </c>
      <c r="V2072" s="5">
        <v>6.4500001668930054</v>
      </c>
      <c r="W2072" s="5">
        <v>6.4500001668930054</v>
      </c>
      <c r="X2072" s="6">
        <f>+Excel_519CONDOR[[#This Row],[Ptos.Total]]-Excel_519CONDOR[[#This Row],[Ptos.PO]]</f>
        <v>0.35465716689300475</v>
      </c>
      <c r="Y2072" s="6">
        <v>6.0953430000000006</v>
      </c>
      <c r="Z2072" s="6">
        <v>6.0953430000000006</v>
      </c>
      <c r="AA2072" s="5">
        <f>+Excel_519CONDOR[[#This Row],[Ptos.Total]]-Excel_519CONDOR[[#This Row],[Ptos.Nilo]]</f>
        <v>0.35465716689300475</v>
      </c>
      <c r="AB2072"/>
      <c r="AC2072"/>
      <c r="AD2072"/>
      <c r="AE2072"/>
      <c r="AF2072"/>
      <c r="AG2072"/>
      <c r="AH2072"/>
      <c r="AI2072"/>
    </row>
    <row r="2073" spans="1:35" x14ac:dyDescent="0.25">
      <c r="A2073" t="s">
        <v>391</v>
      </c>
      <c r="B2073" t="s">
        <v>79</v>
      </c>
      <c r="C2073" t="s">
        <v>972</v>
      </c>
      <c r="D2073" t="s">
        <v>2325</v>
      </c>
      <c r="E2073">
        <v>2149745</v>
      </c>
      <c r="F2073" t="s">
        <v>2326</v>
      </c>
      <c r="G2073" t="s">
        <v>70</v>
      </c>
      <c r="H2073" t="s">
        <v>71</v>
      </c>
      <c r="I2073" s="1">
        <v>45401</v>
      </c>
      <c r="J2073" s="1">
        <v>45419</v>
      </c>
      <c r="K2073" s="11">
        <f>+Excel_519CONDOR[[#This Row],[Fx.r]]</f>
        <v>45419</v>
      </c>
      <c r="L2073" s="1">
        <v>45425</v>
      </c>
      <c r="M2073" s="1"/>
      <c r="N2073" s="1">
        <v>45755</v>
      </c>
      <c r="O2073" s="1">
        <v>45756</v>
      </c>
      <c r="P2073" s="1" t="s">
        <v>25</v>
      </c>
      <c r="Q2073" t="s">
        <v>25</v>
      </c>
      <c r="R2073" t="s">
        <v>24</v>
      </c>
      <c r="S2073" t="s">
        <v>3663</v>
      </c>
      <c r="T2073" s="5">
        <v>19.760000355541706</v>
      </c>
      <c r="U2073" s="5">
        <v>0</v>
      </c>
      <c r="V2073" s="5">
        <v>11.06320015989542</v>
      </c>
      <c r="W2073" s="5">
        <v>30.823200515437126</v>
      </c>
      <c r="X2073" s="6">
        <f>+Excel_519CONDOR[[#This Row],[Ptos.Total]]-Excel_519CONDOR[[#This Row],[Ptos.PO]]</f>
        <v>21.800254515437125</v>
      </c>
      <c r="Y2073" s="6">
        <v>9.0229459999999992</v>
      </c>
      <c r="Z2073" s="6">
        <v>9.022946000000001</v>
      </c>
      <c r="AA2073" s="5">
        <f>+Excel_519CONDOR[[#This Row],[Ptos.Total]]-Excel_519CONDOR[[#This Row],[Ptos.Nilo]]</f>
        <v>21.800254515437125</v>
      </c>
      <c r="AB2073"/>
      <c r="AC2073"/>
      <c r="AD2073"/>
      <c r="AE2073"/>
      <c r="AF2073"/>
      <c r="AG2073"/>
      <c r="AH2073"/>
      <c r="AI2073"/>
    </row>
    <row r="2074" spans="1:35" x14ac:dyDescent="0.25">
      <c r="A2074" t="s">
        <v>391</v>
      </c>
      <c r="B2074" t="s">
        <v>79</v>
      </c>
      <c r="C2074" t="s">
        <v>972</v>
      </c>
      <c r="D2074" t="s">
        <v>2327</v>
      </c>
      <c r="E2074">
        <v>2149746</v>
      </c>
      <c r="F2074" t="s">
        <v>816</v>
      </c>
      <c r="G2074" t="s">
        <v>29</v>
      </c>
      <c r="H2074" t="s">
        <v>30</v>
      </c>
      <c r="I2074" s="1">
        <v>45401</v>
      </c>
      <c r="J2074" s="1">
        <v>45411</v>
      </c>
      <c r="K2074" s="11">
        <f>+Excel_519CONDOR[[#This Row],[Fx.r]]</f>
        <v>45411</v>
      </c>
      <c r="L2074" s="1">
        <v>45581</v>
      </c>
      <c r="M2074" s="1"/>
      <c r="N2074" s="1">
        <v>45582</v>
      </c>
      <c r="O2074" s="1">
        <v>45590</v>
      </c>
      <c r="P2074" s="1" t="s">
        <v>24</v>
      </c>
      <c r="Q2074" t="s">
        <v>25</v>
      </c>
      <c r="R2074" t="s">
        <v>24</v>
      </c>
      <c r="S2074" t="s">
        <v>3705</v>
      </c>
      <c r="T2074" s="5">
        <v>0</v>
      </c>
      <c r="U2074" s="5">
        <v>0</v>
      </c>
      <c r="V2074" s="5">
        <v>6.4500001668930054</v>
      </c>
      <c r="W2074" s="5">
        <v>6.4500001668930054</v>
      </c>
      <c r="X2074" s="6">
        <f>+Excel_519CONDOR[[#This Row],[Ptos.Total]]-Excel_519CONDOR[[#This Row],[Ptos.PO]]</f>
        <v>0.35465716689300475</v>
      </c>
      <c r="Y2074" s="6">
        <v>6.0953430000000006</v>
      </c>
      <c r="Z2074" s="6">
        <v>6.0953430000000006</v>
      </c>
      <c r="AA2074" s="5">
        <f>+Excel_519CONDOR[[#This Row],[Ptos.Total]]-Excel_519CONDOR[[#This Row],[Ptos.Nilo]]</f>
        <v>0.35465716689300475</v>
      </c>
      <c r="AB2074"/>
      <c r="AC2074"/>
      <c r="AD2074"/>
      <c r="AE2074"/>
      <c r="AF2074"/>
      <c r="AG2074"/>
      <c r="AH2074"/>
      <c r="AI2074"/>
    </row>
    <row r="2075" spans="1:35" x14ac:dyDescent="0.25">
      <c r="A2075" t="s">
        <v>391</v>
      </c>
      <c r="B2075" t="s">
        <v>436</v>
      </c>
      <c r="C2075" t="s">
        <v>392</v>
      </c>
      <c r="D2075" t="s">
        <v>2328</v>
      </c>
      <c r="E2075">
        <v>8618089</v>
      </c>
      <c r="F2075" t="s">
        <v>115</v>
      </c>
      <c r="G2075" t="s">
        <v>22</v>
      </c>
      <c r="H2075" t="s">
        <v>23</v>
      </c>
      <c r="I2075" s="1"/>
      <c r="J2075" s="1">
        <v>45489</v>
      </c>
      <c r="K2075" s="11">
        <f>+Excel_519CONDOR[[#This Row],[Fx.r]]</f>
        <v>45489</v>
      </c>
      <c r="L2075" s="1">
        <v>45489</v>
      </c>
      <c r="M2075" s="1"/>
      <c r="N2075" s="1">
        <v>45667</v>
      </c>
      <c r="O2075" s="1">
        <v>45670</v>
      </c>
      <c r="P2075" s="1" t="s">
        <v>24</v>
      </c>
      <c r="Q2075" t="s">
        <v>25</v>
      </c>
      <c r="R2075" t="s">
        <v>24</v>
      </c>
      <c r="S2075" t="s">
        <v>3637</v>
      </c>
      <c r="T2075" s="5">
        <v>89.529198855161667</v>
      </c>
      <c r="U2075" s="5">
        <v>0</v>
      </c>
      <c r="V2075" s="5">
        <v>6</v>
      </c>
      <c r="W2075" s="5">
        <v>95.529198855161667</v>
      </c>
      <c r="X2075" s="6">
        <f>+Excel_519CONDOR[[#This Row],[Ptos.Total]]-Excel_519CONDOR[[#This Row],[Ptos.PO]]</f>
        <v>-20.515264144838341</v>
      </c>
      <c r="Y2075" s="6">
        <v>116.04446300000001</v>
      </c>
      <c r="Z2075" s="6">
        <v>116.04446300000001</v>
      </c>
      <c r="AA2075" s="5">
        <f>+Excel_519CONDOR[[#This Row],[Ptos.Total]]-Excel_519CONDOR[[#This Row],[Ptos.Nilo]]</f>
        <v>-20.515264144838341</v>
      </c>
      <c r="AB2075"/>
      <c r="AC2075"/>
      <c r="AD2075"/>
      <c r="AE2075"/>
      <c r="AF2075"/>
      <c r="AG2075"/>
      <c r="AH2075"/>
      <c r="AI2075"/>
    </row>
    <row r="2076" spans="1:35" x14ac:dyDescent="0.25">
      <c r="A2076" t="s">
        <v>391</v>
      </c>
      <c r="B2076" t="s">
        <v>436</v>
      </c>
      <c r="C2076" t="s">
        <v>392</v>
      </c>
      <c r="D2076" t="s">
        <v>2329</v>
      </c>
      <c r="E2076">
        <v>8618592</v>
      </c>
      <c r="F2076" t="s">
        <v>2307</v>
      </c>
      <c r="G2076" t="s">
        <v>22</v>
      </c>
      <c r="H2076" t="s">
        <v>23</v>
      </c>
      <c r="I2076" s="1">
        <v>45538</v>
      </c>
      <c r="J2076" s="1">
        <v>45405</v>
      </c>
      <c r="K2076" s="11">
        <f>+Excel_519CONDOR[[#This Row],[Fx.r]]</f>
        <v>45405</v>
      </c>
      <c r="L2076" s="1">
        <v>45862</v>
      </c>
      <c r="M2076" s="1"/>
      <c r="N2076" s="1">
        <v>45940</v>
      </c>
      <c r="O2076" s="1">
        <v>45954</v>
      </c>
      <c r="P2076" s="1" t="s">
        <v>24</v>
      </c>
      <c r="Q2076" t="s">
        <v>25</v>
      </c>
      <c r="R2076" t="s">
        <v>24</v>
      </c>
      <c r="S2076" t="s">
        <v>3637</v>
      </c>
      <c r="T2076" s="5">
        <v>67.60659978103638</v>
      </c>
      <c r="U2076" s="5">
        <v>0</v>
      </c>
      <c r="V2076" s="5">
        <v>6</v>
      </c>
      <c r="W2076" s="5">
        <v>73.60659978103638</v>
      </c>
      <c r="X2076" s="6">
        <f>+Excel_519CONDOR[[#This Row],[Ptos.Total]]-Excel_519CONDOR[[#This Row],[Ptos.PO]]</f>
        <v>-14.373239218963619</v>
      </c>
      <c r="Y2076" s="6">
        <v>87.979838999999998</v>
      </c>
      <c r="Z2076" s="6">
        <v>87.979839000000013</v>
      </c>
      <c r="AA2076" s="5">
        <f>+Excel_519CONDOR[[#This Row],[Ptos.Total]]-Excel_519CONDOR[[#This Row],[Ptos.Nilo]]</f>
        <v>-14.373239218963633</v>
      </c>
      <c r="AB2076"/>
      <c r="AC2076"/>
      <c r="AD2076"/>
      <c r="AE2076"/>
      <c r="AF2076"/>
      <c r="AG2076"/>
      <c r="AH2076"/>
      <c r="AI2076"/>
    </row>
    <row r="2077" spans="1:35" x14ac:dyDescent="0.25">
      <c r="A2077" t="s">
        <v>391</v>
      </c>
      <c r="B2077" t="s">
        <v>79</v>
      </c>
      <c r="C2077" t="s">
        <v>1371</v>
      </c>
      <c r="D2077" t="s">
        <v>2330</v>
      </c>
      <c r="E2077">
        <v>2151299</v>
      </c>
      <c r="F2077" t="s">
        <v>2331</v>
      </c>
      <c r="G2077" t="s">
        <v>36</v>
      </c>
      <c r="H2077" t="s">
        <v>42</v>
      </c>
      <c r="I2077" s="1"/>
      <c r="J2077" s="1"/>
      <c r="K2077" s="11">
        <f>+Excel_519CONDOR[[#This Row],[Fx.r]]</f>
        <v>0</v>
      </c>
      <c r="M2077" s="1">
        <v>45406</v>
      </c>
      <c r="O2077" s="1"/>
      <c r="P2077" s="1" t="s">
        <v>24</v>
      </c>
      <c r="Q2077" t="s">
        <v>24</v>
      </c>
      <c r="R2077" t="s">
        <v>25</v>
      </c>
      <c r="S2077" t="s">
        <v>25</v>
      </c>
      <c r="T2077" s="5">
        <v>0</v>
      </c>
      <c r="U2077" s="5">
        <v>0</v>
      </c>
      <c r="V2077" s="5">
        <v>0</v>
      </c>
      <c r="W2077" s="5">
        <v>0</v>
      </c>
      <c r="X2077" s="6">
        <f>+Excel_519CONDOR[[#This Row],[Ptos.Total]]-Excel_519CONDOR[[#This Row],[Ptos.PO]]</f>
        <v>0</v>
      </c>
      <c r="Y2077" s="6">
        <v>0</v>
      </c>
      <c r="Z2077" s="6">
        <v>0</v>
      </c>
      <c r="AA2077" s="5">
        <f>+Excel_519CONDOR[[#This Row],[Ptos.Total]]-Excel_519CONDOR[[#This Row],[Ptos.Nilo]]</f>
        <v>0</v>
      </c>
      <c r="AB2077"/>
      <c r="AC2077"/>
      <c r="AD2077"/>
      <c r="AE2077"/>
      <c r="AF2077"/>
      <c r="AG2077"/>
      <c r="AH2077"/>
      <c r="AI2077"/>
    </row>
    <row r="2078" spans="1:35" x14ac:dyDescent="0.25">
      <c r="A2078" t="s">
        <v>391</v>
      </c>
      <c r="B2078" t="s">
        <v>79</v>
      </c>
      <c r="C2078" t="s">
        <v>1371</v>
      </c>
      <c r="D2078" t="s">
        <v>2332</v>
      </c>
      <c r="E2078">
        <v>2150729</v>
      </c>
      <c r="F2078" t="s">
        <v>2331</v>
      </c>
      <c r="G2078" t="s">
        <v>36</v>
      </c>
      <c r="H2078" t="s">
        <v>42</v>
      </c>
      <c r="I2078" s="1"/>
      <c r="J2078" s="1"/>
      <c r="K2078" s="11">
        <f>+Excel_519CONDOR[[#This Row],[Fx.r]]</f>
        <v>0</v>
      </c>
      <c r="M2078" s="1">
        <v>45406</v>
      </c>
      <c r="O2078" s="1"/>
      <c r="P2078" s="1" t="s">
        <v>25</v>
      </c>
      <c r="Q2078" t="s">
        <v>24</v>
      </c>
      <c r="R2078" t="s">
        <v>25</v>
      </c>
      <c r="S2078" t="s">
        <v>25</v>
      </c>
      <c r="T2078" s="5">
        <v>0</v>
      </c>
      <c r="U2078" s="5">
        <v>0</v>
      </c>
      <c r="V2078" s="5">
        <v>0</v>
      </c>
      <c r="W2078" s="5">
        <v>0</v>
      </c>
      <c r="X2078" s="6">
        <f>+Excel_519CONDOR[[#This Row],[Ptos.Total]]-Excel_519CONDOR[[#This Row],[Ptos.PO]]</f>
        <v>0</v>
      </c>
      <c r="Y2078" s="6">
        <v>0</v>
      </c>
      <c r="Z2078" s="6">
        <v>0</v>
      </c>
      <c r="AA2078" s="5">
        <f>+Excel_519CONDOR[[#This Row],[Ptos.Total]]-Excel_519CONDOR[[#This Row],[Ptos.Nilo]]</f>
        <v>0</v>
      </c>
      <c r="AB2078"/>
      <c r="AC2078"/>
      <c r="AD2078"/>
      <c r="AE2078"/>
      <c r="AF2078"/>
      <c r="AG2078"/>
      <c r="AH2078"/>
      <c r="AI2078"/>
    </row>
    <row r="2079" spans="1:35" x14ac:dyDescent="0.25">
      <c r="A2079" t="s">
        <v>391</v>
      </c>
      <c r="B2079" t="s">
        <v>436</v>
      </c>
      <c r="C2079" t="s">
        <v>392</v>
      </c>
      <c r="D2079" t="s">
        <v>2333</v>
      </c>
      <c r="E2079">
        <v>8619598</v>
      </c>
      <c r="F2079" t="s">
        <v>2176</v>
      </c>
      <c r="G2079" t="s">
        <v>36</v>
      </c>
      <c r="H2079" t="s">
        <v>37</v>
      </c>
      <c r="I2079" s="1">
        <v>45530</v>
      </c>
      <c r="J2079" s="1">
        <v>45407</v>
      </c>
      <c r="K2079" s="11">
        <f>+Excel_519CONDOR[[#This Row],[Fx.r]]</f>
        <v>45407</v>
      </c>
      <c r="M2079" s="1">
        <v>45436</v>
      </c>
      <c r="O2079" s="1"/>
      <c r="P2079" s="1" t="s">
        <v>24</v>
      </c>
      <c r="Q2079" t="s">
        <v>25</v>
      </c>
      <c r="R2079" t="s">
        <v>24</v>
      </c>
      <c r="S2079" t="s">
        <v>25</v>
      </c>
      <c r="T2079" s="5">
        <v>0</v>
      </c>
      <c r="U2079" s="5">
        <v>0</v>
      </c>
      <c r="V2079" s="5">
        <v>0</v>
      </c>
      <c r="W2079" s="5">
        <v>0</v>
      </c>
      <c r="X2079" s="6">
        <f>+Excel_519CONDOR[[#This Row],[Ptos.Total]]-Excel_519CONDOR[[#This Row],[Ptos.PO]]</f>
        <v>-6</v>
      </c>
      <c r="Y2079" s="6">
        <v>6</v>
      </c>
      <c r="Z2079" s="6">
        <v>3.5999999999999996</v>
      </c>
      <c r="AA2079" s="5">
        <f>+Excel_519CONDOR[[#This Row],[Ptos.Total]]-Excel_519CONDOR[[#This Row],[Ptos.Nilo]]</f>
        <v>-3.5999999999999996</v>
      </c>
      <c r="AB2079"/>
      <c r="AC2079"/>
      <c r="AD2079"/>
      <c r="AE2079"/>
      <c r="AF2079"/>
      <c r="AG2079"/>
      <c r="AH2079"/>
      <c r="AI2079"/>
    </row>
    <row r="2080" spans="1:35" x14ac:dyDescent="0.25">
      <c r="A2080" t="s">
        <v>391</v>
      </c>
      <c r="B2080" t="s">
        <v>79</v>
      </c>
      <c r="C2080" t="s">
        <v>392</v>
      </c>
      <c r="D2080" t="s">
        <v>2334</v>
      </c>
      <c r="E2080">
        <v>2158663</v>
      </c>
      <c r="F2080" t="s">
        <v>2335</v>
      </c>
      <c r="G2080" t="s">
        <v>22</v>
      </c>
      <c r="H2080" t="s">
        <v>23</v>
      </c>
      <c r="I2080" s="1">
        <v>45408</v>
      </c>
      <c r="J2080" s="1">
        <v>45468</v>
      </c>
      <c r="K2080" s="11">
        <f>+Excel_519CONDOR[[#This Row],[Fx.r]]</f>
        <v>45468</v>
      </c>
      <c r="L2080" s="1">
        <v>45537</v>
      </c>
      <c r="M2080" s="1"/>
      <c r="N2080" s="1">
        <v>45537</v>
      </c>
      <c r="O2080" s="1">
        <v>45551</v>
      </c>
      <c r="P2080" s="1" t="s">
        <v>24</v>
      </c>
      <c r="Q2080" t="s">
        <v>24</v>
      </c>
      <c r="R2080" t="s">
        <v>25</v>
      </c>
      <c r="S2080" t="s">
        <v>3642</v>
      </c>
      <c r="T2080" s="5">
        <v>0</v>
      </c>
      <c r="U2080" s="5">
        <v>0</v>
      </c>
      <c r="V2080" s="5">
        <v>0</v>
      </c>
      <c r="W2080" s="5">
        <v>0</v>
      </c>
      <c r="X2080" s="6">
        <f>+Excel_519CONDOR[[#This Row],[Ptos.Total]]-Excel_519CONDOR[[#This Row],[Ptos.PO]]</f>
        <v>-728.84714499999984</v>
      </c>
      <c r="Y2080" s="6">
        <v>728.84714499999984</v>
      </c>
      <c r="Z2080" s="6">
        <v>728.84714499999995</v>
      </c>
      <c r="AA2080" s="5">
        <f>+Excel_519CONDOR[[#This Row],[Ptos.Total]]-Excel_519CONDOR[[#This Row],[Ptos.Nilo]]</f>
        <v>-728.84714499999995</v>
      </c>
      <c r="AB2080"/>
      <c r="AC2080"/>
      <c r="AD2080"/>
      <c r="AE2080"/>
      <c r="AF2080"/>
      <c r="AG2080"/>
      <c r="AH2080"/>
      <c r="AI2080"/>
    </row>
    <row r="2081" spans="1:35" x14ac:dyDescent="0.25">
      <c r="A2081" t="s">
        <v>391</v>
      </c>
      <c r="B2081" t="s">
        <v>79</v>
      </c>
      <c r="C2081" t="s">
        <v>1371</v>
      </c>
      <c r="D2081" t="s">
        <v>2336</v>
      </c>
      <c r="E2081">
        <v>2016672</v>
      </c>
      <c r="F2081" t="s">
        <v>135</v>
      </c>
      <c r="G2081" t="s">
        <v>36</v>
      </c>
      <c r="H2081" t="s">
        <v>42</v>
      </c>
      <c r="I2081" s="1">
        <v>44777</v>
      </c>
      <c r="J2081" s="1">
        <v>44894</v>
      </c>
      <c r="K2081" s="11">
        <f>+Excel_519CONDOR[[#This Row],[Fx.r]]</f>
        <v>44894</v>
      </c>
      <c r="L2081" s="1">
        <v>45939</v>
      </c>
      <c r="M2081" s="1">
        <v>45974</v>
      </c>
      <c r="O2081" s="1"/>
      <c r="P2081" s="1" t="s">
        <v>24</v>
      </c>
      <c r="Q2081" t="s">
        <v>24</v>
      </c>
      <c r="R2081" t="s">
        <v>24</v>
      </c>
      <c r="S2081" t="s">
        <v>3688</v>
      </c>
      <c r="T2081" s="5">
        <v>82.569999922066927</v>
      </c>
      <c r="U2081" s="5">
        <v>1.9200000166893005</v>
      </c>
      <c r="V2081" s="5">
        <v>15.636299785309291</v>
      </c>
      <c r="W2081" s="5">
        <v>100.12629972406552</v>
      </c>
      <c r="X2081" s="6">
        <f>+Excel_519CONDOR[[#This Row],[Ptos.Total]]-Excel_519CONDOR[[#This Row],[Ptos.PO]]</f>
        <v>19.005299724065523</v>
      </c>
      <c r="Y2081" s="6">
        <v>81.120999999999995</v>
      </c>
      <c r="Z2081" s="6">
        <v>81.120999999999995</v>
      </c>
      <c r="AA2081" s="5">
        <f>+Excel_519CONDOR[[#This Row],[Ptos.Total]]-Excel_519CONDOR[[#This Row],[Ptos.Nilo]]</f>
        <v>19.005299724065523</v>
      </c>
      <c r="AB2081"/>
      <c r="AC2081"/>
      <c r="AD2081"/>
      <c r="AE2081"/>
      <c r="AF2081"/>
      <c r="AG2081"/>
      <c r="AH2081"/>
      <c r="AI2081"/>
    </row>
    <row r="2082" spans="1:35" x14ac:dyDescent="0.25">
      <c r="A2082" t="s">
        <v>391</v>
      </c>
      <c r="B2082" t="s">
        <v>79</v>
      </c>
      <c r="C2082" t="s">
        <v>1371</v>
      </c>
      <c r="D2082" t="s">
        <v>2337</v>
      </c>
      <c r="E2082">
        <v>2010495</v>
      </c>
      <c r="F2082" t="s">
        <v>142</v>
      </c>
      <c r="G2082" t="s">
        <v>29</v>
      </c>
      <c r="H2082" t="s">
        <v>30</v>
      </c>
      <c r="I2082" s="1">
        <v>44777</v>
      </c>
      <c r="J2082" s="1">
        <v>44827</v>
      </c>
      <c r="K2082" s="11">
        <f>+Excel_519CONDOR[[#This Row],[Fx.r]]</f>
        <v>44827</v>
      </c>
      <c r="L2082" s="1">
        <v>45415</v>
      </c>
      <c r="M2082" s="1"/>
      <c r="N2082" s="1">
        <v>45464</v>
      </c>
      <c r="O2082" s="1">
        <v>45477</v>
      </c>
      <c r="P2082" s="1" t="s">
        <v>25</v>
      </c>
      <c r="Q2082" t="s">
        <v>24</v>
      </c>
      <c r="R2082" t="s">
        <v>24</v>
      </c>
      <c r="S2082" t="s">
        <v>3696</v>
      </c>
      <c r="T2082" s="5">
        <v>162.88000094145536</v>
      </c>
      <c r="U2082" s="5">
        <v>0</v>
      </c>
      <c r="V2082" s="5">
        <v>21.219500344108781</v>
      </c>
      <c r="W2082" s="5">
        <v>184.09950128556414</v>
      </c>
      <c r="X2082" s="6">
        <f>+Excel_519CONDOR[[#This Row],[Ptos.Total]]-Excel_519CONDOR[[#This Row],[Ptos.PO]]</f>
        <v>-41.049812714435859</v>
      </c>
      <c r="Y2082" s="6">
        <v>225.149314</v>
      </c>
      <c r="Z2082" s="6">
        <v>225.149314</v>
      </c>
      <c r="AA2082" s="5">
        <f>+Excel_519CONDOR[[#This Row],[Ptos.Total]]-Excel_519CONDOR[[#This Row],[Ptos.Nilo]]</f>
        <v>-41.049812714435859</v>
      </c>
      <c r="AB2082"/>
      <c r="AC2082"/>
      <c r="AD2082"/>
      <c r="AE2082"/>
      <c r="AF2082"/>
      <c r="AG2082"/>
      <c r="AH2082"/>
      <c r="AI2082"/>
    </row>
    <row r="2083" spans="1:35" x14ac:dyDescent="0.25">
      <c r="A2083" t="s">
        <v>391</v>
      </c>
      <c r="B2083" t="s">
        <v>79</v>
      </c>
      <c r="C2083" t="s">
        <v>1371</v>
      </c>
      <c r="D2083" t="s">
        <v>2338</v>
      </c>
      <c r="E2083">
        <v>2055040</v>
      </c>
      <c r="F2083" t="s">
        <v>60</v>
      </c>
      <c r="G2083" t="s">
        <v>22</v>
      </c>
      <c r="H2083" t="s">
        <v>23</v>
      </c>
      <c r="I2083" s="1">
        <v>44897</v>
      </c>
      <c r="J2083" s="1">
        <v>44959</v>
      </c>
      <c r="K2083" s="11">
        <f>+Excel_519CONDOR[[#This Row],[Fx.r]]</f>
        <v>44959</v>
      </c>
      <c r="L2083" s="1">
        <v>45414</v>
      </c>
      <c r="M2083" s="1"/>
      <c r="N2083" s="1">
        <v>45629</v>
      </c>
      <c r="O2083" s="1">
        <v>45664</v>
      </c>
      <c r="P2083" s="1" t="s">
        <v>25</v>
      </c>
      <c r="Q2083" t="s">
        <v>24</v>
      </c>
      <c r="R2083" t="s">
        <v>24</v>
      </c>
      <c r="S2083" t="s">
        <v>3696</v>
      </c>
      <c r="T2083" s="5">
        <v>123.0799994841218</v>
      </c>
      <c r="U2083" s="5">
        <v>0</v>
      </c>
      <c r="V2083" s="5">
        <v>18.439099786748741</v>
      </c>
      <c r="W2083" s="5">
        <v>141.51909927087053</v>
      </c>
      <c r="X2083" s="6">
        <f>+Excel_519CONDOR[[#This Row],[Ptos.Total]]-Excel_519CONDOR[[#This Row],[Ptos.PO]]</f>
        <v>-112.9233647291295</v>
      </c>
      <c r="Y2083" s="6">
        <v>254.44246400000003</v>
      </c>
      <c r="Z2083" s="6">
        <v>181.02646400000003</v>
      </c>
      <c r="AA2083" s="5">
        <f>+Excel_519CONDOR[[#This Row],[Ptos.Total]]-Excel_519CONDOR[[#This Row],[Ptos.Nilo]]</f>
        <v>-39.507364729129506</v>
      </c>
      <c r="AB2083"/>
      <c r="AC2083"/>
      <c r="AD2083"/>
      <c r="AE2083"/>
      <c r="AF2083"/>
      <c r="AG2083"/>
      <c r="AH2083"/>
      <c r="AI2083"/>
    </row>
    <row r="2084" spans="1:35" x14ac:dyDescent="0.25">
      <c r="A2084" t="s">
        <v>391</v>
      </c>
      <c r="B2084" t="s">
        <v>79</v>
      </c>
      <c r="C2084" t="s">
        <v>1371</v>
      </c>
      <c r="D2084" t="s">
        <v>2339</v>
      </c>
      <c r="E2084">
        <v>2055045</v>
      </c>
      <c r="F2084" t="s">
        <v>135</v>
      </c>
      <c r="G2084" t="s">
        <v>36</v>
      </c>
      <c r="H2084" t="s">
        <v>344</v>
      </c>
      <c r="I2084" s="1">
        <v>44897</v>
      </c>
      <c r="J2084" s="1">
        <v>44953</v>
      </c>
      <c r="K2084" s="11">
        <f>+Excel_519CONDOR[[#This Row],[Fx.r]]</f>
        <v>44953</v>
      </c>
      <c r="L2084" s="1">
        <v>45964</v>
      </c>
      <c r="M2084" s="1">
        <v>45440</v>
      </c>
      <c r="O2084" s="1"/>
      <c r="P2084" s="1" t="s">
        <v>24</v>
      </c>
      <c r="Q2084" t="s">
        <v>24</v>
      </c>
      <c r="R2084" t="s">
        <v>24</v>
      </c>
      <c r="S2084" t="s">
        <v>3696</v>
      </c>
      <c r="T2084" s="5">
        <v>105.30999982357025</v>
      </c>
      <c r="U2084" s="5">
        <v>0</v>
      </c>
      <c r="V2084" s="5">
        <v>17.11399979500473</v>
      </c>
      <c r="W2084" s="5">
        <v>122.42399961857498</v>
      </c>
      <c r="X2084" s="6">
        <f>+Excel_519CONDOR[[#This Row],[Ptos.Total]]-Excel_519CONDOR[[#This Row],[Ptos.PO]]</f>
        <v>54.087808618574968</v>
      </c>
      <c r="Y2084" s="6">
        <v>68.336191000000014</v>
      </c>
      <c r="Z2084" s="6">
        <v>68.336191000000014</v>
      </c>
      <c r="AA2084" s="5">
        <f>+Excel_519CONDOR[[#This Row],[Ptos.Total]]-Excel_519CONDOR[[#This Row],[Ptos.Nilo]]</f>
        <v>54.087808618574968</v>
      </c>
      <c r="AB2084"/>
      <c r="AC2084"/>
      <c r="AD2084"/>
      <c r="AE2084"/>
      <c r="AF2084"/>
      <c r="AG2084"/>
      <c r="AH2084"/>
      <c r="AI2084"/>
    </row>
    <row r="2085" spans="1:35" x14ac:dyDescent="0.25">
      <c r="A2085" t="s">
        <v>391</v>
      </c>
      <c r="B2085" t="s">
        <v>79</v>
      </c>
      <c r="C2085" t="s">
        <v>1371</v>
      </c>
      <c r="D2085" t="s">
        <v>2340</v>
      </c>
      <c r="E2085">
        <v>2055049</v>
      </c>
      <c r="F2085" t="s">
        <v>49</v>
      </c>
      <c r="G2085" t="s">
        <v>36</v>
      </c>
      <c r="H2085" t="s">
        <v>42</v>
      </c>
      <c r="I2085" s="1">
        <v>44908</v>
      </c>
      <c r="J2085" s="1">
        <v>44924</v>
      </c>
      <c r="K2085" s="11">
        <f>+Excel_519CONDOR[[#This Row],[Fx.r]]</f>
        <v>44924</v>
      </c>
      <c r="L2085" s="1">
        <v>45964</v>
      </c>
      <c r="M2085" s="1">
        <v>45926</v>
      </c>
      <c r="O2085" s="1"/>
      <c r="P2085" s="1" t="s">
        <v>25</v>
      </c>
      <c r="Q2085" t="s">
        <v>24</v>
      </c>
      <c r="R2085" t="s">
        <v>24</v>
      </c>
      <c r="S2085" t="s">
        <v>25</v>
      </c>
      <c r="T2085" s="5">
        <v>381.87000069022179</v>
      </c>
      <c r="U2085" s="5">
        <v>4.4900000095367432</v>
      </c>
      <c r="V2085" s="5">
        <v>39.923799164210266</v>
      </c>
      <c r="W2085" s="5">
        <v>426.2837998639688</v>
      </c>
      <c r="X2085" s="6">
        <f>+Excel_519CONDOR[[#This Row],[Ptos.Total]]-Excel_519CONDOR[[#This Row],[Ptos.PO]]</f>
        <v>417.19379986396882</v>
      </c>
      <c r="Y2085" s="6">
        <v>9.09</v>
      </c>
      <c r="Z2085" s="6">
        <v>9.09</v>
      </c>
      <c r="AA2085" s="5">
        <f>+Excel_519CONDOR[[#This Row],[Ptos.Total]]-Excel_519CONDOR[[#This Row],[Ptos.Nilo]]</f>
        <v>417.19379986396882</v>
      </c>
      <c r="AB2085"/>
      <c r="AC2085"/>
      <c r="AD2085"/>
      <c r="AE2085"/>
      <c r="AF2085"/>
      <c r="AG2085"/>
      <c r="AH2085"/>
      <c r="AI2085"/>
    </row>
    <row r="2086" spans="1:35" x14ac:dyDescent="0.25">
      <c r="A2086" t="s">
        <v>391</v>
      </c>
      <c r="B2086" t="s">
        <v>79</v>
      </c>
      <c r="C2086" t="s">
        <v>1371</v>
      </c>
      <c r="D2086" t="s">
        <v>2341</v>
      </c>
      <c r="E2086">
        <v>2055051</v>
      </c>
      <c r="F2086" t="s">
        <v>267</v>
      </c>
      <c r="G2086" t="s">
        <v>36</v>
      </c>
      <c r="H2086" t="s">
        <v>42</v>
      </c>
      <c r="I2086" s="1">
        <v>44897</v>
      </c>
      <c r="J2086" s="1">
        <v>44960</v>
      </c>
      <c r="K2086" s="11">
        <f>+Excel_519CONDOR[[#This Row],[Fx.r]]</f>
        <v>44960</v>
      </c>
      <c r="L2086" s="1">
        <v>45964</v>
      </c>
      <c r="M2086" s="1">
        <v>45926</v>
      </c>
      <c r="O2086" s="1"/>
      <c r="P2086" s="1" t="s">
        <v>24</v>
      </c>
      <c r="Q2086" t="s">
        <v>24</v>
      </c>
      <c r="R2086" t="s">
        <v>24</v>
      </c>
      <c r="S2086" t="s">
        <v>25</v>
      </c>
      <c r="T2086" s="5">
        <v>274.99999940395355</v>
      </c>
      <c r="U2086" s="5">
        <v>0</v>
      </c>
      <c r="V2086" s="5">
        <v>33.075700257218614</v>
      </c>
      <c r="W2086" s="5">
        <v>308.07569966117217</v>
      </c>
      <c r="X2086" s="6">
        <f>+Excel_519CONDOR[[#This Row],[Ptos.Total]]-Excel_519CONDOR[[#This Row],[Ptos.PO]]</f>
        <v>300.80369966117217</v>
      </c>
      <c r="Y2086" s="6">
        <v>7.2720000000000002</v>
      </c>
      <c r="Z2086" s="6">
        <v>7.2720000000000002</v>
      </c>
      <c r="AA2086" s="5">
        <f>+Excel_519CONDOR[[#This Row],[Ptos.Total]]-Excel_519CONDOR[[#This Row],[Ptos.Nilo]]</f>
        <v>300.80369966117217</v>
      </c>
      <c r="AB2086"/>
      <c r="AC2086"/>
      <c r="AD2086"/>
      <c r="AE2086"/>
      <c r="AF2086"/>
      <c r="AG2086"/>
      <c r="AH2086"/>
      <c r="AI2086"/>
    </row>
    <row r="2087" spans="1:35" x14ac:dyDescent="0.25">
      <c r="A2087" t="s">
        <v>391</v>
      </c>
      <c r="B2087" t="s">
        <v>79</v>
      </c>
      <c r="C2087" t="s">
        <v>1371</v>
      </c>
      <c r="D2087" t="s">
        <v>2342</v>
      </c>
      <c r="E2087">
        <v>2064866</v>
      </c>
      <c r="F2087" t="s">
        <v>267</v>
      </c>
      <c r="G2087" t="s">
        <v>36</v>
      </c>
      <c r="H2087" t="s">
        <v>42</v>
      </c>
      <c r="I2087" s="1">
        <v>45016</v>
      </c>
      <c r="J2087" s="1">
        <v>45044</v>
      </c>
      <c r="K2087" s="11">
        <f>+Excel_519CONDOR[[#This Row],[Fx.r]]</f>
        <v>45044</v>
      </c>
      <c r="L2087" s="1">
        <v>45964</v>
      </c>
      <c r="M2087" s="1">
        <v>45926</v>
      </c>
      <c r="O2087" s="1"/>
      <c r="P2087" s="1" t="s">
        <v>25</v>
      </c>
      <c r="Q2087" t="s">
        <v>24</v>
      </c>
      <c r="R2087" t="s">
        <v>24</v>
      </c>
      <c r="S2087" t="s">
        <v>25</v>
      </c>
      <c r="T2087" s="5">
        <v>56940.68</v>
      </c>
      <c r="U2087" s="5">
        <v>0</v>
      </c>
      <c r="V2087" s="5">
        <v>5570.2316999999994</v>
      </c>
      <c r="W2087" s="5">
        <v>62510.911699999997</v>
      </c>
      <c r="X2087" s="6">
        <f>+Excel_519CONDOR[[#This Row],[Ptos.Total]]-Excel_519CONDOR[[#This Row],[Ptos.PO]]</f>
        <v>62498.185699999995</v>
      </c>
      <c r="Y2087" s="6">
        <v>12.725999999999999</v>
      </c>
      <c r="Z2087" s="6">
        <v>12.725999999999999</v>
      </c>
      <c r="AA2087" s="5">
        <f>+Excel_519CONDOR[[#This Row],[Ptos.Total]]-Excel_519CONDOR[[#This Row],[Ptos.Nilo]]</f>
        <v>62498.185699999995</v>
      </c>
      <c r="AB2087"/>
      <c r="AC2087"/>
      <c r="AD2087"/>
      <c r="AE2087"/>
      <c r="AF2087"/>
      <c r="AG2087"/>
      <c r="AH2087"/>
      <c r="AI2087"/>
    </row>
    <row r="2088" spans="1:35" x14ac:dyDescent="0.25">
      <c r="A2088" t="s">
        <v>391</v>
      </c>
      <c r="B2088" t="s">
        <v>79</v>
      </c>
      <c r="C2088" t="s">
        <v>1371</v>
      </c>
      <c r="D2088" t="s">
        <v>2343</v>
      </c>
      <c r="E2088">
        <v>2064870</v>
      </c>
      <c r="F2088" t="s">
        <v>125</v>
      </c>
      <c r="G2088" t="s">
        <v>29</v>
      </c>
      <c r="H2088" t="s">
        <v>30</v>
      </c>
      <c r="I2088" s="1">
        <v>44945</v>
      </c>
      <c r="J2088" s="1">
        <v>45110</v>
      </c>
      <c r="K2088" s="11">
        <f>+Excel_519CONDOR[[#This Row],[Fx.r]]</f>
        <v>45110</v>
      </c>
      <c r="L2088" s="1">
        <v>45414</v>
      </c>
      <c r="M2088" s="1"/>
      <c r="N2088" s="1">
        <v>45566</v>
      </c>
      <c r="O2088" s="1">
        <v>45947</v>
      </c>
      <c r="P2088" s="1" t="s">
        <v>24</v>
      </c>
      <c r="Q2088" t="s">
        <v>24</v>
      </c>
      <c r="R2088" t="s">
        <v>25</v>
      </c>
      <c r="S2088" t="s">
        <v>3694</v>
      </c>
      <c r="T2088" s="5">
        <v>487.09999901801348</v>
      </c>
      <c r="U2088" s="5">
        <v>0</v>
      </c>
      <c r="V2088" s="5">
        <v>47.284298572444186</v>
      </c>
      <c r="W2088" s="5">
        <v>534.38429759045766</v>
      </c>
      <c r="X2088" s="6">
        <f>+Excel_519CONDOR[[#This Row],[Ptos.Total]]-Excel_519CONDOR[[#This Row],[Ptos.PO]]</f>
        <v>-94.692109409542468</v>
      </c>
      <c r="Y2088" s="6">
        <v>629.07640700000013</v>
      </c>
      <c r="Z2088" s="6">
        <v>609.07640700000002</v>
      </c>
      <c r="AA2088" s="5">
        <f>+Excel_519CONDOR[[#This Row],[Ptos.Total]]-Excel_519CONDOR[[#This Row],[Ptos.Nilo]]</f>
        <v>-74.692109409542354</v>
      </c>
      <c r="AB2088"/>
      <c r="AC2088"/>
      <c r="AD2088"/>
      <c r="AE2088"/>
      <c r="AF2088"/>
      <c r="AG2088"/>
      <c r="AH2088"/>
      <c r="AI2088"/>
    </row>
    <row r="2089" spans="1:35" x14ac:dyDescent="0.25">
      <c r="A2089" t="s">
        <v>391</v>
      </c>
      <c r="B2089" t="s">
        <v>79</v>
      </c>
      <c r="C2089" t="s">
        <v>1371</v>
      </c>
      <c r="D2089" t="s">
        <v>2344</v>
      </c>
      <c r="E2089">
        <v>2064876</v>
      </c>
      <c r="F2089" t="s">
        <v>49</v>
      </c>
      <c r="G2089" t="s">
        <v>36</v>
      </c>
      <c r="H2089" t="s">
        <v>42</v>
      </c>
      <c r="I2089" s="1">
        <v>44945</v>
      </c>
      <c r="J2089" s="1">
        <v>45111</v>
      </c>
      <c r="K2089" s="11">
        <f>+Excel_519CONDOR[[#This Row],[Fx.r]]</f>
        <v>45111</v>
      </c>
      <c r="L2089" s="1">
        <v>45964</v>
      </c>
      <c r="M2089" s="1">
        <v>45926</v>
      </c>
      <c r="O2089" s="1"/>
      <c r="P2089" s="1" t="s">
        <v>25</v>
      </c>
      <c r="Q2089" t="s">
        <v>24</v>
      </c>
      <c r="R2089" t="s">
        <v>24</v>
      </c>
      <c r="S2089" t="s">
        <v>25</v>
      </c>
      <c r="T2089" s="5">
        <v>504.8199964761734</v>
      </c>
      <c r="U2089" s="5">
        <v>0</v>
      </c>
      <c r="V2089" s="5">
        <v>48.822198623518659</v>
      </c>
      <c r="W2089" s="5">
        <v>553.64219509969212</v>
      </c>
      <c r="X2089" s="6">
        <f>+Excel_519CONDOR[[#This Row],[Ptos.Total]]-Excel_519CONDOR[[#This Row],[Ptos.PO]]</f>
        <v>551.82419509969213</v>
      </c>
      <c r="Y2089" s="6">
        <v>1.8180000000000001</v>
      </c>
      <c r="Z2089" s="6">
        <v>1.8180000000000001</v>
      </c>
      <c r="AA2089" s="5">
        <f>+Excel_519CONDOR[[#This Row],[Ptos.Total]]-Excel_519CONDOR[[#This Row],[Ptos.Nilo]]</f>
        <v>551.82419509969213</v>
      </c>
      <c r="AB2089"/>
      <c r="AC2089"/>
      <c r="AD2089"/>
      <c r="AE2089"/>
      <c r="AF2089"/>
      <c r="AG2089"/>
      <c r="AH2089"/>
      <c r="AI2089"/>
    </row>
    <row r="2090" spans="1:35" x14ac:dyDescent="0.25">
      <c r="A2090" t="s">
        <v>391</v>
      </c>
      <c r="B2090" t="s">
        <v>79</v>
      </c>
      <c r="C2090" t="s">
        <v>1371</v>
      </c>
      <c r="D2090" t="s">
        <v>2345</v>
      </c>
      <c r="E2090">
        <v>2064878</v>
      </c>
      <c r="F2090" t="s">
        <v>267</v>
      </c>
      <c r="G2090" t="s">
        <v>36</v>
      </c>
      <c r="H2090" t="s">
        <v>42</v>
      </c>
      <c r="I2090" s="1">
        <v>44945</v>
      </c>
      <c r="J2090" s="1">
        <v>45048</v>
      </c>
      <c r="K2090" s="11">
        <f>+Excel_519CONDOR[[#This Row],[Fx.r]]</f>
        <v>45048</v>
      </c>
      <c r="L2090" s="1">
        <v>45964</v>
      </c>
      <c r="M2090" s="1">
        <v>45926</v>
      </c>
      <c r="O2090" s="1"/>
      <c r="P2090" s="1" t="s">
        <v>24</v>
      </c>
      <c r="Q2090" t="s">
        <v>24</v>
      </c>
      <c r="R2090" t="s">
        <v>24</v>
      </c>
      <c r="S2090" t="s">
        <v>25</v>
      </c>
      <c r="T2090" s="5">
        <v>951.91999480873346</v>
      </c>
      <c r="U2090" s="5">
        <v>0</v>
      </c>
      <c r="V2090" s="5">
        <v>79.491300416038143</v>
      </c>
      <c r="W2090" s="5">
        <v>1031.4112952247715</v>
      </c>
      <c r="X2090" s="6">
        <f>+Excel_519CONDOR[[#This Row],[Ptos.Total]]-Excel_519CONDOR[[#This Row],[Ptos.PO]]</f>
        <v>1018.0792952247715</v>
      </c>
      <c r="Y2090" s="6">
        <v>13.331999999999999</v>
      </c>
      <c r="Z2090" s="6">
        <v>13.331999999999999</v>
      </c>
      <c r="AA2090" s="5">
        <f>+Excel_519CONDOR[[#This Row],[Ptos.Total]]-Excel_519CONDOR[[#This Row],[Ptos.Nilo]]</f>
        <v>1018.0792952247715</v>
      </c>
      <c r="AB2090"/>
      <c r="AC2090"/>
      <c r="AD2090"/>
      <c r="AE2090"/>
      <c r="AF2090"/>
      <c r="AG2090"/>
      <c r="AH2090"/>
      <c r="AI2090"/>
    </row>
    <row r="2091" spans="1:35" x14ac:dyDescent="0.25">
      <c r="A2091" t="s">
        <v>391</v>
      </c>
      <c r="B2091" t="s">
        <v>79</v>
      </c>
      <c r="C2091" t="s">
        <v>1371</v>
      </c>
      <c r="D2091" t="s">
        <v>2346</v>
      </c>
      <c r="E2091">
        <v>2064882</v>
      </c>
      <c r="F2091" t="s">
        <v>1798</v>
      </c>
      <c r="G2091" t="s">
        <v>36</v>
      </c>
      <c r="H2091" t="s">
        <v>42</v>
      </c>
      <c r="I2091" s="1">
        <v>45047</v>
      </c>
      <c r="J2091" s="1">
        <v>45074</v>
      </c>
      <c r="K2091" s="11">
        <f>+Excel_519CONDOR[[#This Row],[Fx.r]]</f>
        <v>45074</v>
      </c>
      <c r="L2091" s="1">
        <v>45964</v>
      </c>
      <c r="M2091" s="1">
        <v>45926</v>
      </c>
      <c r="O2091" s="1"/>
      <c r="P2091" s="1" t="s">
        <v>24</v>
      </c>
      <c r="Q2091" t="s">
        <v>24</v>
      </c>
      <c r="R2091" t="s">
        <v>24</v>
      </c>
      <c r="S2091" t="s">
        <v>3695</v>
      </c>
      <c r="T2091" s="5">
        <v>811.06001069396734</v>
      </c>
      <c r="U2091" s="5">
        <v>0</v>
      </c>
      <c r="V2091" s="5">
        <v>70.823199413496241</v>
      </c>
      <c r="W2091" s="5">
        <v>881.88321010746358</v>
      </c>
      <c r="X2091" s="6">
        <f>+Excel_519CONDOR[[#This Row],[Ptos.Total]]-Excel_519CONDOR[[#This Row],[Ptos.PO]]</f>
        <v>701.97587910746358</v>
      </c>
      <c r="Y2091" s="6">
        <v>179.90733100000003</v>
      </c>
      <c r="Z2091" s="6">
        <v>177.84570000000002</v>
      </c>
      <c r="AA2091" s="5">
        <f>+Excel_519CONDOR[[#This Row],[Ptos.Total]]-Excel_519CONDOR[[#This Row],[Ptos.Nilo]]</f>
        <v>704.0375101074635</v>
      </c>
      <c r="AB2091"/>
      <c r="AC2091"/>
      <c r="AD2091"/>
      <c r="AE2091"/>
      <c r="AF2091"/>
      <c r="AG2091"/>
      <c r="AH2091"/>
      <c r="AI2091"/>
    </row>
    <row r="2092" spans="1:35" x14ac:dyDescent="0.25">
      <c r="A2092" t="s">
        <v>391</v>
      </c>
      <c r="B2092" t="s">
        <v>79</v>
      </c>
      <c r="C2092" t="s">
        <v>1371</v>
      </c>
      <c r="D2092" t="s">
        <v>2347</v>
      </c>
      <c r="E2092">
        <v>2065139</v>
      </c>
      <c r="F2092" t="s">
        <v>1798</v>
      </c>
      <c r="G2092" t="s">
        <v>36</v>
      </c>
      <c r="H2092" t="s">
        <v>42</v>
      </c>
      <c r="I2092" s="1">
        <v>45016</v>
      </c>
      <c r="J2092" s="1">
        <v>45110</v>
      </c>
      <c r="K2092" s="11">
        <f>+Excel_519CONDOR[[#This Row],[Fx.r]]</f>
        <v>45110</v>
      </c>
      <c r="L2092" s="1">
        <v>45964</v>
      </c>
      <c r="M2092" s="1">
        <v>45926</v>
      </c>
      <c r="O2092" s="1"/>
      <c r="P2092" s="1" t="s">
        <v>25</v>
      </c>
      <c r="Q2092" t="s">
        <v>24</v>
      </c>
      <c r="R2092" t="s">
        <v>24</v>
      </c>
      <c r="S2092" t="s">
        <v>3695</v>
      </c>
      <c r="T2092" s="5">
        <v>424.90999966114759</v>
      </c>
      <c r="U2092" s="5">
        <v>0</v>
      </c>
      <c r="V2092" s="5">
        <v>43.448299512677636</v>
      </c>
      <c r="W2092" s="5">
        <v>468.35829917382523</v>
      </c>
      <c r="X2092" s="6">
        <f>+Excel_519CONDOR[[#This Row],[Ptos.Total]]-Excel_519CONDOR[[#This Row],[Ptos.PO]]</f>
        <v>360.78655817382526</v>
      </c>
      <c r="Y2092" s="6">
        <v>107.57174099999999</v>
      </c>
      <c r="Z2092" s="6">
        <v>106.11499999999999</v>
      </c>
      <c r="AA2092" s="5">
        <f>+Excel_519CONDOR[[#This Row],[Ptos.Total]]-Excel_519CONDOR[[#This Row],[Ptos.Nilo]]</f>
        <v>362.24329917382522</v>
      </c>
      <c r="AB2092"/>
      <c r="AC2092"/>
      <c r="AD2092"/>
      <c r="AE2092"/>
      <c r="AF2092"/>
      <c r="AG2092"/>
      <c r="AH2092"/>
      <c r="AI2092"/>
    </row>
    <row r="2093" spans="1:35" x14ac:dyDescent="0.25">
      <c r="A2093" t="s">
        <v>391</v>
      </c>
      <c r="B2093" t="s">
        <v>79</v>
      </c>
      <c r="C2093" t="s">
        <v>1371</v>
      </c>
      <c r="D2093" t="s">
        <v>2348</v>
      </c>
      <c r="E2093">
        <v>2065142</v>
      </c>
      <c r="F2093" t="s">
        <v>49</v>
      </c>
      <c r="G2093" t="s">
        <v>36</v>
      </c>
      <c r="H2093" t="s">
        <v>42</v>
      </c>
      <c r="I2093" s="1">
        <v>45078</v>
      </c>
      <c r="J2093" s="1">
        <v>45123</v>
      </c>
      <c r="K2093" s="11">
        <f>+Excel_519CONDOR[[#This Row],[Fx.r]]</f>
        <v>45123</v>
      </c>
      <c r="L2093" s="1">
        <v>45964</v>
      </c>
      <c r="M2093" s="1">
        <v>45926</v>
      </c>
      <c r="O2093" s="1"/>
      <c r="P2093" s="1" t="s">
        <v>24</v>
      </c>
      <c r="Q2093" t="s">
        <v>24</v>
      </c>
      <c r="R2093" t="s">
        <v>24</v>
      </c>
      <c r="S2093" t="s">
        <v>25</v>
      </c>
      <c r="T2093" s="5">
        <v>423.29999800026417</v>
      </c>
      <c r="U2093" s="5">
        <v>0</v>
      </c>
      <c r="V2093" s="5">
        <v>43.033200034651145</v>
      </c>
      <c r="W2093" s="5">
        <v>466.33319803491531</v>
      </c>
      <c r="X2093" s="6">
        <f>+Excel_519CONDOR[[#This Row],[Ptos.Total]]-Excel_519CONDOR[[#This Row],[Ptos.PO]]</f>
        <v>466.33319803491531</v>
      </c>
      <c r="Y2093" s="6">
        <v>0</v>
      </c>
      <c r="Z2093" s="6">
        <v>0</v>
      </c>
      <c r="AA2093" s="5">
        <f>+Excel_519CONDOR[[#This Row],[Ptos.Total]]-Excel_519CONDOR[[#This Row],[Ptos.Nilo]]</f>
        <v>466.33319803491531</v>
      </c>
      <c r="AB2093"/>
      <c r="AC2093"/>
      <c r="AD2093"/>
      <c r="AE2093"/>
      <c r="AF2093"/>
      <c r="AG2093"/>
      <c r="AH2093"/>
      <c r="AI2093"/>
    </row>
    <row r="2094" spans="1:35" x14ac:dyDescent="0.25">
      <c r="A2094" t="s">
        <v>391</v>
      </c>
      <c r="B2094" t="s">
        <v>79</v>
      </c>
      <c r="C2094" t="s">
        <v>1371</v>
      </c>
      <c r="D2094" t="s">
        <v>2349</v>
      </c>
      <c r="E2094">
        <v>2065143</v>
      </c>
      <c r="F2094" t="s">
        <v>121</v>
      </c>
      <c r="G2094" t="s">
        <v>22</v>
      </c>
      <c r="H2094" t="s">
        <v>23</v>
      </c>
      <c r="I2094" s="1">
        <v>45146</v>
      </c>
      <c r="J2094" s="1">
        <v>45161</v>
      </c>
      <c r="K2094" s="11">
        <f>+Excel_519CONDOR[[#This Row],[Fx.r]]</f>
        <v>45161</v>
      </c>
      <c r="L2094" s="1">
        <v>45414</v>
      </c>
      <c r="M2094" s="1"/>
      <c r="N2094" s="1">
        <v>45674</v>
      </c>
      <c r="O2094" s="1">
        <v>45681</v>
      </c>
      <c r="P2094" s="1" t="s">
        <v>25</v>
      </c>
      <c r="Q2094" t="s">
        <v>24</v>
      </c>
      <c r="R2094" t="s">
        <v>24</v>
      </c>
      <c r="S2094" t="s">
        <v>3696</v>
      </c>
      <c r="T2094" s="5">
        <v>274.60000048577785</v>
      </c>
      <c r="U2094" s="5">
        <v>0</v>
      </c>
      <c r="V2094" s="5">
        <v>28.698299920596924</v>
      </c>
      <c r="W2094" s="5">
        <v>303.29830040637478</v>
      </c>
      <c r="X2094" s="6">
        <f>+Excel_519CONDOR[[#This Row],[Ptos.Total]]-Excel_519CONDOR[[#This Row],[Ptos.PO]]</f>
        <v>55.570568406374719</v>
      </c>
      <c r="Y2094" s="6">
        <v>247.72773200000006</v>
      </c>
      <c r="Z2094" s="6">
        <v>247.72773200000003</v>
      </c>
      <c r="AA2094" s="5">
        <f>+Excel_519CONDOR[[#This Row],[Ptos.Total]]-Excel_519CONDOR[[#This Row],[Ptos.Nilo]]</f>
        <v>55.570568406374747</v>
      </c>
      <c r="AB2094"/>
      <c r="AC2094"/>
      <c r="AD2094"/>
      <c r="AE2094"/>
      <c r="AF2094"/>
      <c r="AG2094"/>
      <c r="AH2094"/>
      <c r="AI2094"/>
    </row>
    <row r="2095" spans="1:35" x14ac:dyDescent="0.25">
      <c r="A2095" t="s">
        <v>391</v>
      </c>
      <c r="B2095" t="s">
        <v>79</v>
      </c>
      <c r="C2095" t="s">
        <v>1371</v>
      </c>
      <c r="D2095" t="s">
        <v>2350</v>
      </c>
      <c r="E2095">
        <v>2065147</v>
      </c>
      <c r="F2095" t="s">
        <v>267</v>
      </c>
      <c r="G2095" t="s">
        <v>36</v>
      </c>
      <c r="H2095" t="s">
        <v>42</v>
      </c>
      <c r="I2095" s="1">
        <v>45016</v>
      </c>
      <c r="J2095" s="1">
        <v>45050</v>
      </c>
      <c r="K2095" s="11">
        <f>+Excel_519CONDOR[[#This Row],[Fx.r]]</f>
        <v>45050</v>
      </c>
      <c r="L2095" s="1">
        <v>45964</v>
      </c>
      <c r="M2095" s="1">
        <v>45926</v>
      </c>
      <c r="O2095" s="1"/>
      <c r="P2095" s="1" t="s">
        <v>24</v>
      </c>
      <c r="Q2095" t="s">
        <v>24</v>
      </c>
      <c r="R2095" t="s">
        <v>24</v>
      </c>
      <c r="S2095" t="s">
        <v>25</v>
      </c>
      <c r="T2095" s="5">
        <v>290.58000020682812</v>
      </c>
      <c r="U2095" s="5">
        <v>0</v>
      </c>
      <c r="V2095" s="5">
        <v>33.991999980390062</v>
      </c>
      <c r="W2095" s="5">
        <v>324.57200018721818</v>
      </c>
      <c r="X2095" s="6">
        <f>+Excel_519CONDOR[[#This Row],[Ptos.Total]]-Excel_519CONDOR[[#This Row],[Ptos.PO]]</f>
        <v>320.93600018721816</v>
      </c>
      <c r="Y2095" s="6">
        <v>3.6360000000000001</v>
      </c>
      <c r="Z2095" s="6">
        <v>3.6360000000000001</v>
      </c>
      <c r="AA2095" s="5">
        <f>+Excel_519CONDOR[[#This Row],[Ptos.Total]]-Excel_519CONDOR[[#This Row],[Ptos.Nilo]]</f>
        <v>320.93600018721816</v>
      </c>
      <c r="AB2095"/>
      <c r="AC2095"/>
      <c r="AD2095"/>
      <c r="AE2095"/>
      <c r="AF2095"/>
      <c r="AG2095"/>
      <c r="AH2095"/>
      <c r="AI2095"/>
    </row>
    <row r="2096" spans="1:35" x14ac:dyDescent="0.25">
      <c r="A2096" t="s">
        <v>391</v>
      </c>
      <c r="B2096" t="s">
        <v>436</v>
      </c>
      <c r="C2096" t="s">
        <v>392</v>
      </c>
      <c r="D2096" t="s">
        <v>2351</v>
      </c>
      <c r="E2096">
        <v>8620679</v>
      </c>
      <c r="F2096" t="s">
        <v>115</v>
      </c>
      <c r="G2096" t="s">
        <v>22</v>
      </c>
      <c r="H2096" t="s">
        <v>23</v>
      </c>
      <c r="I2096" s="1"/>
      <c r="J2096" s="1">
        <v>45414</v>
      </c>
      <c r="K2096" s="11">
        <f>+Excel_519CONDOR[[#This Row],[Fx.r]]</f>
        <v>45414</v>
      </c>
      <c r="L2096" s="1">
        <v>45415</v>
      </c>
      <c r="M2096" s="1"/>
      <c r="N2096" s="1">
        <v>45421</v>
      </c>
      <c r="O2096" s="1">
        <v>45440</v>
      </c>
      <c r="P2096" s="1" t="s">
        <v>24</v>
      </c>
      <c r="Q2096" t="s">
        <v>25</v>
      </c>
      <c r="R2096" t="s">
        <v>24</v>
      </c>
      <c r="S2096" t="s">
        <v>3646</v>
      </c>
      <c r="T2096" s="5">
        <v>15.600000083446503</v>
      </c>
      <c r="U2096" s="5">
        <v>0</v>
      </c>
      <c r="V2096" s="5">
        <v>6</v>
      </c>
      <c r="W2096" s="5">
        <v>21.600000083446503</v>
      </c>
      <c r="X2096" s="6">
        <f>+Excel_519CONDOR[[#This Row],[Ptos.Total]]-Excel_519CONDOR[[#This Row],[Ptos.PO]]</f>
        <v>-6.9708309165534992</v>
      </c>
      <c r="Y2096" s="6">
        <v>28.570831000000002</v>
      </c>
      <c r="Z2096" s="6">
        <v>28.570831000000002</v>
      </c>
      <c r="AA2096" s="5">
        <f>+Excel_519CONDOR[[#This Row],[Ptos.Total]]-Excel_519CONDOR[[#This Row],[Ptos.Nilo]]</f>
        <v>-6.9708309165534992</v>
      </c>
      <c r="AB2096"/>
      <c r="AC2096"/>
      <c r="AD2096"/>
      <c r="AE2096"/>
      <c r="AF2096"/>
      <c r="AG2096"/>
      <c r="AH2096"/>
      <c r="AI2096"/>
    </row>
    <row r="2097" spans="1:35" x14ac:dyDescent="0.25">
      <c r="A2097" t="s">
        <v>391</v>
      </c>
      <c r="B2097" t="s">
        <v>79</v>
      </c>
      <c r="C2097" t="s">
        <v>1371</v>
      </c>
      <c r="D2097" t="s">
        <v>2352</v>
      </c>
      <c r="E2097">
        <v>2061746</v>
      </c>
      <c r="F2097" t="s">
        <v>318</v>
      </c>
      <c r="G2097" t="s">
        <v>46</v>
      </c>
      <c r="H2097" t="s">
        <v>1356</v>
      </c>
      <c r="I2097" s="1">
        <v>44938</v>
      </c>
      <c r="J2097" s="1">
        <v>45096</v>
      </c>
      <c r="K2097" s="11">
        <f>+Excel_519CONDOR[[#This Row],[Fx.r]]</f>
        <v>45096</v>
      </c>
      <c r="L2097" s="1">
        <v>45415</v>
      </c>
      <c r="M2097" s="1"/>
      <c r="O2097" s="1"/>
      <c r="P2097" s="1" t="s">
        <v>24</v>
      </c>
      <c r="Q2097" t="s">
        <v>24</v>
      </c>
      <c r="R2097" t="s">
        <v>24</v>
      </c>
      <c r="S2097" t="s">
        <v>3651</v>
      </c>
      <c r="T2097" s="5">
        <v>25.800000116229057</v>
      </c>
      <c r="U2097" s="5">
        <v>0</v>
      </c>
      <c r="V2097" s="5">
        <v>11.614800088819862</v>
      </c>
      <c r="W2097" s="5">
        <v>37.41480020504892</v>
      </c>
      <c r="X2097" s="6">
        <f>+Excel_519CONDOR[[#This Row],[Ptos.Total]]-Excel_519CONDOR[[#This Row],[Ptos.PO]]</f>
        <v>8.9268002050489201</v>
      </c>
      <c r="Y2097" s="6">
        <v>28.488</v>
      </c>
      <c r="Z2097" s="6">
        <v>2.4239999999999999</v>
      </c>
      <c r="AA2097" s="5">
        <f>+Excel_519CONDOR[[#This Row],[Ptos.Total]]-Excel_519CONDOR[[#This Row],[Ptos.Nilo]]</f>
        <v>34.99080020504892</v>
      </c>
      <c r="AB2097"/>
      <c r="AC2097"/>
      <c r="AD2097"/>
      <c r="AE2097"/>
      <c r="AF2097"/>
      <c r="AG2097"/>
      <c r="AH2097"/>
      <c r="AI2097"/>
    </row>
    <row r="2098" spans="1:35" x14ac:dyDescent="0.25">
      <c r="A2098" t="s">
        <v>391</v>
      </c>
      <c r="B2098" t="s">
        <v>436</v>
      </c>
      <c r="C2098" t="s">
        <v>392</v>
      </c>
      <c r="D2098" t="s">
        <v>2353</v>
      </c>
      <c r="E2098">
        <v>8620914</v>
      </c>
      <c r="F2098" t="s">
        <v>1581</v>
      </c>
      <c r="G2098" t="s">
        <v>36</v>
      </c>
      <c r="H2098" t="s">
        <v>37</v>
      </c>
      <c r="I2098" s="1">
        <v>45527</v>
      </c>
      <c r="J2098" s="1">
        <v>45419</v>
      </c>
      <c r="K2098" s="11">
        <f>+Excel_519CONDOR[[#This Row],[Fx.r]]</f>
        <v>45419</v>
      </c>
      <c r="M2098" s="1">
        <v>45434</v>
      </c>
      <c r="O2098" s="1"/>
      <c r="P2098" s="1" t="s">
        <v>24</v>
      </c>
      <c r="Q2098" t="s">
        <v>25</v>
      </c>
      <c r="R2098" t="s">
        <v>24</v>
      </c>
      <c r="S2098" t="s">
        <v>25</v>
      </c>
      <c r="T2098" s="5">
        <v>80.647199776649472</v>
      </c>
      <c r="U2098" s="5">
        <v>4.4849998950958252</v>
      </c>
      <c r="V2098" s="5">
        <v>21.204664540320856</v>
      </c>
      <c r="W2098" s="5">
        <v>106.33686421206616</v>
      </c>
      <c r="X2098" s="6">
        <f>+Excel_519CONDOR[[#This Row],[Ptos.Total]]-Excel_519CONDOR[[#This Row],[Ptos.PO]]</f>
        <v>100.33686421206616</v>
      </c>
      <c r="Y2098" s="6">
        <v>6</v>
      </c>
      <c r="Z2098" s="6">
        <v>3.5999999999999996</v>
      </c>
      <c r="AA2098" s="5">
        <f>+Excel_519CONDOR[[#This Row],[Ptos.Total]]-Excel_519CONDOR[[#This Row],[Ptos.Nilo]]</f>
        <v>102.73686421206617</v>
      </c>
      <c r="AB2098"/>
      <c r="AC2098"/>
      <c r="AD2098"/>
      <c r="AE2098"/>
      <c r="AF2098"/>
      <c r="AG2098"/>
      <c r="AH2098"/>
      <c r="AI2098"/>
    </row>
    <row r="2099" spans="1:35" x14ac:dyDescent="0.25">
      <c r="A2099" t="s">
        <v>391</v>
      </c>
      <c r="B2099" t="s">
        <v>436</v>
      </c>
      <c r="C2099" t="s">
        <v>392</v>
      </c>
      <c r="D2099" t="s">
        <v>2354</v>
      </c>
      <c r="E2099">
        <v>8623256</v>
      </c>
      <c r="F2099" t="s">
        <v>2355</v>
      </c>
      <c r="G2099" t="s">
        <v>36</v>
      </c>
      <c r="H2099" t="s">
        <v>37</v>
      </c>
      <c r="I2099" s="1">
        <v>45527</v>
      </c>
      <c r="J2099" s="1">
        <v>45421</v>
      </c>
      <c r="K2099" s="11">
        <f>+Excel_519CONDOR[[#This Row],[Fx.r]]</f>
        <v>45421</v>
      </c>
      <c r="L2099" s="1">
        <v>46035</v>
      </c>
      <c r="M2099" s="1">
        <v>46035</v>
      </c>
      <c r="O2099" s="1"/>
      <c r="P2099" s="1" t="s">
        <v>25</v>
      </c>
      <c r="Q2099" t="s">
        <v>25</v>
      </c>
      <c r="R2099" t="s">
        <v>24</v>
      </c>
      <c r="S2099" t="s">
        <v>3637</v>
      </c>
      <c r="T2099" s="5">
        <v>58.280100166797638</v>
      </c>
      <c r="U2099" s="5">
        <v>0</v>
      </c>
      <c r="V2099" s="5">
        <v>6</v>
      </c>
      <c r="W2099" s="5">
        <v>64.280100166797638</v>
      </c>
      <c r="X2099" s="6">
        <f>+Excel_519CONDOR[[#This Row],[Ptos.Total]]-Excel_519CONDOR[[#This Row],[Ptos.PO]]</f>
        <v>58.280100166797638</v>
      </c>
      <c r="Y2099" s="6">
        <v>6</v>
      </c>
      <c r="Z2099" s="6">
        <v>3.5999999999999996</v>
      </c>
      <c r="AA2099" s="5">
        <f>+Excel_519CONDOR[[#This Row],[Ptos.Total]]-Excel_519CONDOR[[#This Row],[Ptos.Nilo]]</f>
        <v>60.680100166797637</v>
      </c>
      <c r="AB2099"/>
      <c r="AC2099"/>
      <c r="AD2099"/>
      <c r="AE2099"/>
      <c r="AF2099"/>
      <c r="AG2099"/>
      <c r="AH2099"/>
      <c r="AI2099"/>
    </row>
    <row r="2100" spans="1:35" x14ac:dyDescent="0.25">
      <c r="A2100" t="s">
        <v>391</v>
      </c>
      <c r="B2100" t="s">
        <v>436</v>
      </c>
      <c r="C2100" t="s">
        <v>392</v>
      </c>
      <c r="D2100" t="s">
        <v>2356</v>
      </c>
      <c r="E2100">
        <v>8624146</v>
      </c>
      <c r="F2100" t="s">
        <v>2307</v>
      </c>
      <c r="G2100" t="s">
        <v>22</v>
      </c>
      <c r="H2100" t="s">
        <v>23</v>
      </c>
      <c r="I2100" s="1">
        <v>45530</v>
      </c>
      <c r="J2100" s="1">
        <v>45426</v>
      </c>
      <c r="K2100" s="11">
        <f>+Excel_519CONDOR[[#This Row],[Fx.r]]</f>
        <v>45426</v>
      </c>
      <c r="L2100" s="1">
        <v>45610</v>
      </c>
      <c r="M2100" s="1"/>
      <c r="N2100" s="1">
        <v>45677</v>
      </c>
      <c r="O2100" s="1">
        <v>45705</v>
      </c>
      <c r="P2100" s="1" t="s">
        <v>25</v>
      </c>
      <c r="Q2100" t="s">
        <v>25</v>
      </c>
      <c r="R2100" t="s">
        <v>24</v>
      </c>
      <c r="S2100" t="s">
        <v>3639</v>
      </c>
      <c r="T2100" s="5">
        <v>50.445599436759949</v>
      </c>
      <c r="U2100" s="5">
        <v>0</v>
      </c>
      <c r="V2100" s="5">
        <v>6</v>
      </c>
      <c r="W2100" s="5">
        <v>56.445599436759949</v>
      </c>
      <c r="X2100" s="6">
        <f>+Excel_519CONDOR[[#This Row],[Ptos.Total]]-Excel_519CONDOR[[#This Row],[Ptos.PO]]</f>
        <v>-13.787075463240043</v>
      </c>
      <c r="Y2100" s="6">
        <v>70.232674899999992</v>
      </c>
      <c r="Z2100" s="6">
        <v>77.732632000000009</v>
      </c>
      <c r="AA2100" s="5">
        <f>+Excel_519CONDOR[[#This Row],[Ptos.Total]]-Excel_519CONDOR[[#This Row],[Ptos.Nilo]]</f>
        <v>-21.287032563240061</v>
      </c>
      <c r="AB2100"/>
      <c r="AC2100"/>
      <c r="AD2100"/>
      <c r="AE2100"/>
      <c r="AF2100"/>
      <c r="AG2100"/>
      <c r="AH2100"/>
      <c r="AI2100"/>
    </row>
    <row r="2101" spans="1:35" x14ac:dyDescent="0.25">
      <c r="A2101" t="s">
        <v>391</v>
      </c>
      <c r="B2101" t="s">
        <v>79</v>
      </c>
      <c r="C2101" t="s">
        <v>392</v>
      </c>
      <c r="D2101" t="s">
        <v>3706</v>
      </c>
      <c r="E2101">
        <v>8624990</v>
      </c>
      <c r="F2101" t="s">
        <v>3699</v>
      </c>
      <c r="G2101" t="s">
        <v>3557</v>
      </c>
      <c r="H2101" t="s">
        <v>3557</v>
      </c>
      <c r="I2101" s="1"/>
      <c r="J2101" s="1"/>
      <c r="K2101" s="11">
        <f>+Excel_519CONDOR[[#This Row],[Fx.r]]</f>
        <v>0</v>
      </c>
      <c r="M2101" s="1"/>
      <c r="O2101" s="1"/>
      <c r="P2101" s="1" t="s">
        <v>24</v>
      </c>
      <c r="Q2101" t="s">
        <v>25</v>
      </c>
      <c r="R2101" t="s">
        <v>24</v>
      </c>
      <c r="S2101" t="s">
        <v>25</v>
      </c>
      <c r="T2101" s="5">
        <v>0</v>
      </c>
      <c r="U2101" s="5">
        <v>0</v>
      </c>
      <c r="V2101" s="5">
        <v>0</v>
      </c>
      <c r="W2101" s="5">
        <v>0</v>
      </c>
      <c r="X2101" s="6">
        <f>+Excel_519CONDOR[[#This Row],[Ptos.Total]]-Excel_519CONDOR[[#This Row],[Ptos.PO]]</f>
        <v>0</v>
      </c>
      <c r="Y2101" s="6">
        <v>0</v>
      </c>
      <c r="Z2101" s="6">
        <v>0</v>
      </c>
      <c r="AA2101" s="5">
        <f>+Excel_519CONDOR[[#This Row],[Ptos.Total]]-Excel_519CONDOR[[#This Row],[Ptos.Nilo]]</f>
        <v>0</v>
      </c>
      <c r="AB2101"/>
      <c r="AC2101"/>
      <c r="AD2101"/>
      <c r="AE2101"/>
      <c r="AF2101"/>
      <c r="AG2101"/>
      <c r="AH2101"/>
      <c r="AI2101"/>
    </row>
    <row r="2102" spans="1:35" x14ac:dyDescent="0.25">
      <c r="A2102" t="s">
        <v>391</v>
      </c>
      <c r="B2102" t="s">
        <v>436</v>
      </c>
      <c r="C2102" t="s">
        <v>392</v>
      </c>
      <c r="D2102" t="s">
        <v>2357</v>
      </c>
      <c r="E2102">
        <v>8625815</v>
      </c>
      <c r="F2102" t="s">
        <v>389</v>
      </c>
      <c r="G2102" t="s">
        <v>22</v>
      </c>
      <c r="H2102" t="s">
        <v>23</v>
      </c>
      <c r="I2102" s="1"/>
      <c r="J2102" s="1">
        <v>45428</v>
      </c>
      <c r="K2102" s="11">
        <f>+Excel_519CONDOR[[#This Row],[Fx.r]]</f>
        <v>45428</v>
      </c>
      <c r="L2102" s="1">
        <v>45469</v>
      </c>
      <c r="M2102" s="1"/>
      <c r="N2102" s="1">
        <v>45512</v>
      </c>
      <c r="O2102" s="1">
        <v>45524</v>
      </c>
      <c r="P2102" s="1" t="s">
        <v>25</v>
      </c>
      <c r="Q2102" t="s">
        <v>25</v>
      </c>
      <c r="R2102" t="s">
        <v>24</v>
      </c>
      <c r="S2102" t="s">
        <v>3635</v>
      </c>
      <c r="T2102" s="5">
        <v>18.493300080299377</v>
      </c>
      <c r="U2102" s="5">
        <v>0</v>
      </c>
      <c r="V2102" s="5">
        <v>6</v>
      </c>
      <c r="W2102" s="5">
        <v>24.493300080299377</v>
      </c>
      <c r="X2102" s="6">
        <f>+Excel_519CONDOR[[#This Row],[Ptos.Total]]-Excel_519CONDOR[[#This Row],[Ptos.PO]]</f>
        <v>-14.75406691970062</v>
      </c>
      <c r="Y2102" s="6">
        <v>39.247366999999997</v>
      </c>
      <c r="Z2102" s="6">
        <v>39.247366999999997</v>
      </c>
      <c r="AA2102" s="5">
        <f>+Excel_519CONDOR[[#This Row],[Ptos.Total]]-Excel_519CONDOR[[#This Row],[Ptos.Nilo]]</f>
        <v>-14.75406691970062</v>
      </c>
      <c r="AB2102"/>
      <c r="AC2102"/>
      <c r="AD2102"/>
      <c r="AE2102"/>
      <c r="AF2102"/>
      <c r="AG2102"/>
      <c r="AH2102"/>
      <c r="AI2102"/>
    </row>
    <row r="2103" spans="1:35" x14ac:dyDescent="0.25">
      <c r="A2103" t="s">
        <v>391</v>
      </c>
      <c r="B2103" t="s">
        <v>114</v>
      </c>
      <c r="C2103" t="s">
        <v>392</v>
      </c>
      <c r="D2103" t="s">
        <v>2358</v>
      </c>
      <c r="E2103">
        <v>8626219</v>
      </c>
      <c r="F2103" t="s">
        <v>369</v>
      </c>
      <c r="G2103" t="s">
        <v>29</v>
      </c>
      <c r="H2103" t="s">
        <v>30</v>
      </c>
      <c r="I2103" s="1"/>
      <c r="J2103" s="1">
        <v>45434</v>
      </c>
      <c r="K2103" s="11">
        <f>+Excel_519CONDOR[[#This Row],[Fx.r]]</f>
        <v>45434</v>
      </c>
      <c r="L2103" s="1">
        <v>45439</v>
      </c>
      <c r="M2103" s="1"/>
      <c r="N2103" s="1">
        <v>45442</v>
      </c>
      <c r="O2103" s="1">
        <v>45453</v>
      </c>
      <c r="P2103" s="1" t="s">
        <v>25</v>
      </c>
      <c r="Q2103" t="s">
        <v>25</v>
      </c>
      <c r="R2103" t="s">
        <v>24</v>
      </c>
      <c r="S2103" t="s">
        <v>3643</v>
      </c>
      <c r="T2103" s="5">
        <v>0</v>
      </c>
      <c r="U2103" s="5">
        <v>0</v>
      </c>
      <c r="V2103" s="5">
        <v>0</v>
      </c>
      <c r="W2103" s="5">
        <v>0</v>
      </c>
      <c r="X2103" s="6">
        <f>+Excel_519CONDOR[[#This Row],[Ptos.Total]]-Excel_519CONDOR[[#This Row],[Ptos.PO]]</f>
        <v>-13.388160000000001</v>
      </c>
      <c r="Y2103" s="6">
        <v>13.388160000000001</v>
      </c>
      <c r="Z2103" s="6">
        <v>13.388159999999999</v>
      </c>
      <c r="AA2103" s="5">
        <f>+Excel_519CONDOR[[#This Row],[Ptos.Total]]-Excel_519CONDOR[[#This Row],[Ptos.Nilo]]</f>
        <v>-13.388159999999999</v>
      </c>
      <c r="AB2103"/>
      <c r="AC2103"/>
      <c r="AD2103"/>
      <c r="AE2103"/>
      <c r="AF2103"/>
      <c r="AG2103"/>
      <c r="AH2103"/>
      <c r="AI2103"/>
    </row>
    <row r="2104" spans="1:35" x14ac:dyDescent="0.25">
      <c r="A2104" t="s">
        <v>391</v>
      </c>
      <c r="B2104" t="s">
        <v>436</v>
      </c>
      <c r="C2104" t="s">
        <v>392</v>
      </c>
      <c r="D2104" t="s">
        <v>2359</v>
      </c>
      <c r="E2104">
        <v>8627214</v>
      </c>
      <c r="F2104" t="s">
        <v>389</v>
      </c>
      <c r="G2104" t="s">
        <v>22</v>
      </c>
      <c r="H2104" t="s">
        <v>23</v>
      </c>
      <c r="I2104" s="1"/>
      <c r="J2104" s="1">
        <v>45433</v>
      </c>
      <c r="K2104" s="11">
        <f>+Excel_519CONDOR[[#This Row],[Fx.r]]</f>
        <v>45433</v>
      </c>
      <c r="L2104" s="1">
        <v>45436</v>
      </c>
      <c r="M2104" s="1"/>
      <c r="N2104" s="1">
        <v>45472</v>
      </c>
      <c r="O2104" s="1">
        <v>45490</v>
      </c>
      <c r="P2104" s="1" t="s">
        <v>24</v>
      </c>
      <c r="Q2104" t="s">
        <v>24</v>
      </c>
      <c r="R2104" t="s">
        <v>25</v>
      </c>
      <c r="S2104" t="s">
        <v>3685</v>
      </c>
      <c r="T2104" s="5">
        <v>44.524600267410278</v>
      </c>
      <c r="U2104" s="5">
        <v>0</v>
      </c>
      <c r="V2104" s="5">
        <v>6</v>
      </c>
      <c r="W2104" s="5">
        <v>50.524600267410278</v>
      </c>
      <c r="X2104" s="6">
        <f>+Excel_519CONDOR[[#This Row],[Ptos.Total]]-Excel_519CONDOR[[#This Row],[Ptos.PO]]</f>
        <v>-28.528741732589722</v>
      </c>
      <c r="Y2104" s="6">
        <v>79.053342000000001</v>
      </c>
      <c r="Z2104" s="6">
        <v>79.053342000000001</v>
      </c>
      <c r="AA2104" s="5">
        <f>+Excel_519CONDOR[[#This Row],[Ptos.Total]]-Excel_519CONDOR[[#This Row],[Ptos.Nilo]]</f>
        <v>-28.528741732589722</v>
      </c>
      <c r="AB2104"/>
      <c r="AC2104"/>
      <c r="AD2104"/>
      <c r="AE2104"/>
      <c r="AF2104"/>
      <c r="AG2104"/>
      <c r="AH2104"/>
      <c r="AI2104"/>
    </row>
    <row r="2105" spans="1:35" x14ac:dyDescent="0.25">
      <c r="A2105" t="s">
        <v>391</v>
      </c>
      <c r="B2105" t="s">
        <v>436</v>
      </c>
      <c r="C2105" t="s">
        <v>392</v>
      </c>
      <c r="D2105" t="s">
        <v>2360</v>
      </c>
      <c r="E2105">
        <v>8625819</v>
      </c>
      <c r="F2105" t="s">
        <v>993</v>
      </c>
      <c r="G2105" t="s">
        <v>29</v>
      </c>
      <c r="H2105" t="s">
        <v>30</v>
      </c>
      <c r="I2105" s="1">
        <v>45530</v>
      </c>
      <c r="J2105" s="1">
        <v>45574</v>
      </c>
      <c r="K2105" s="11">
        <f>+Excel_519CONDOR[[#This Row],[Fx.r]]</f>
        <v>45574</v>
      </c>
      <c r="L2105" s="1">
        <v>45574</v>
      </c>
      <c r="M2105" s="1"/>
      <c r="N2105" s="1">
        <v>45618</v>
      </c>
      <c r="O2105" s="1">
        <v>45629</v>
      </c>
      <c r="P2105" s="1" t="s">
        <v>24</v>
      </c>
      <c r="Q2105" t="s">
        <v>25</v>
      </c>
      <c r="R2105" t="s">
        <v>24</v>
      </c>
      <c r="S2105" t="s">
        <v>3642</v>
      </c>
      <c r="T2105" s="5">
        <v>47.701598829269415</v>
      </c>
      <c r="U2105" s="5">
        <v>0</v>
      </c>
      <c r="V2105" s="5">
        <v>6</v>
      </c>
      <c r="W2105" s="5">
        <v>53.701598829269415</v>
      </c>
      <c r="X2105" s="6">
        <f>+Excel_519CONDOR[[#This Row],[Ptos.Total]]-Excel_519CONDOR[[#This Row],[Ptos.PO]]</f>
        <v>-15.734979170730583</v>
      </c>
      <c r="Y2105" s="6">
        <v>69.436577999999997</v>
      </c>
      <c r="Z2105" s="6">
        <v>69.436577999999997</v>
      </c>
      <c r="AA2105" s="5">
        <f>+Excel_519CONDOR[[#This Row],[Ptos.Total]]-Excel_519CONDOR[[#This Row],[Ptos.Nilo]]</f>
        <v>-15.734979170730583</v>
      </c>
      <c r="AB2105"/>
      <c r="AC2105"/>
      <c r="AD2105"/>
      <c r="AE2105"/>
      <c r="AF2105"/>
      <c r="AG2105"/>
      <c r="AH2105"/>
      <c r="AI2105"/>
    </row>
    <row r="2106" spans="1:35" x14ac:dyDescent="0.25">
      <c r="A2106" t="s">
        <v>391</v>
      </c>
      <c r="B2106" t="s">
        <v>436</v>
      </c>
      <c r="C2106" t="s">
        <v>392</v>
      </c>
      <c r="D2106" t="s">
        <v>2361</v>
      </c>
      <c r="E2106">
        <v>8627344</v>
      </c>
      <c r="F2106" t="s">
        <v>1319</v>
      </c>
      <c r="G2106" t="s">
        <v>29</v>
      </c>
      <c r="H2106" t="s">
        <v>30</v>
      </c>
      <c r="I2106" s="1"/>
      <c r="J2106" s="1">
        <v>45435</v>
      </c>
      <c r="K2106" s="11">
        <f>+Excel_519CONDOR[[#This Row],[Fx.r]]</f>
        <v>45435</v>
      </c>
      <c r="L2106" s="1">
        <v>45574</v>
      </c>
      <c r="M2106" s="1"/>
      <c r="N2106" s="1">
        <v>45618</v>
      </c>
      <c r="O2106" s="1">
        <v>45629</v>
      </c>
      <c r="P2106" s="1" t="s">
        <v>24</v>
      </c>
      <c r="Q2106" t="s">
        <v>25</v>
      </c>
      <c r="R2106" t="s">
        <v>24</v>
      </c>
      <c r="S2106" t="s">
        <v>3642</v>
      </c>
      <c r="T2106" s="5">
        <v>43.585599482059479</v>
      </c>
      <c r="U2106" s="5">
        <v>0</v>
      </c>
      <c r="V2106" s="5">
        <v>6</v>
      </c>
      <c r="W2106" s="5">
        <v>49.585599482059479</v>
      </c>
      <c r="X2106" s="6">
        <f>+Excel_519CONDOR[[#This Row],[Ptos.Total]]-Excel_519CONDOR[[#This Row],[Ptos.PO]]</f>
        <v>-39.112535517940515</v>
      </c>
      <c r="Y2106" s="6">
        <v>88.698134999999994</v>
      </c>
      <c r="Z2106" s="6">
        <v>88.698135000000008</v>
      </c>
      <c r="AA2106" s="5">
        <f>+Excel_519CONDOR[[#This Row],[Ptos.Total]]-Excel_519CONDOR[[#This Row],[Ptos.Nilo]]</f>
        <v>-39.112535517940529</v>
      </c>
      <c r="AB2106"/>
      <c r="AC2106"/>
      <c r="AD2106"/>
      <c r="AE2106"/>
      <c r="AF2106"/>
      <c r="AG2106"/>
      <c r="AH2106"/>
      <c r="AI2106"/>
    </row>
    <row r="2107" spans="1:35" x14ac:dyDescent="0.25">
      <c r="A2107" t="s">
        <v>391</v>
      </c>
      <c r="B2107" t="s">
        <v>436</v>
      </c>
      <c r="C2107" t="s">
        <v>392</v>
      </c>
      <c r="D2107" t="s">
        <v>2362</v>
      </c>
      <c r="E2107">
        <v>8626618</v>
      </c>
      <c r="F2107" t="s">
        <v>115</v>
      </c>
      <c r="G2107" t="s">
        <v>22</v>
      </c>
      <c r="H2107" t="s">
        <v>23</v>
      </c>
      <c r="I2107" s="1"/>
      <c r="J2107" s="1">
        <v>45436</v>
      </c>
      <c r="K2107" s="11">
        <f>+Excel_519CONDOR[[#This Row],[Fx.r]]</f>
        <v>45436</v>
      </c>
      <c r="L2107" s="1">
        <v>45436</v>
      </c>
      <c r="M2107" s="1"/>
      <c r="N2107" s="1">
        <v>45441</v>
      </c>
      <c r="O2107" s="1">
        <v>45453</v>
      </c>
      <c r="P2107" s="1" t="s">
        <v>24</v>
      </c>
      <c r="Q2107" t="s">
        <v>25</v>
      </c>
      <c r="R2107" t="s">
        <v>24</v>
      </c>
      <c r="S2107" t="s">
        <v>3646</v>
      </c>
      <c r="T2107" s="5">
        <v>0</v>
      </c>
      <c r="U2107" s="5">
        <v>0</v>
      </c>
      <c r="V2107" s="5">
        <v>0</v>
      </c>
      <c r="W2107" s="5">
        <v>0</v>
      </c>
      <c r="X2107" s="6">
        <f>+Excel_519CONDOR[[#This Row],[Ptos.Total]]-Excel_519CONDOR[[#This Row],[Ptos.PO]]</f>
        <v>-24.834264000000001</v>
      </c>
      <c r="Y2107" s="6">
        <v>24.834264000000001</v>
      </c>
      <c r="Z2107" s="6">
        <v>24.834264000000001</v>
      </c>
      <c r="AA2107" s="5">
        <f>+Excel_519CONDOR[[#This Row],[Ptos.Total]]-Excel_519CONDOR[[#This Row],[Ptos.Nilo]]</f>
        <v>-24.834264000000001</v>
      </c>
      <c r="AB2107"/>
      <c r="AC2107"/>
      <c r="AD2107"/>
      <c r="AE2107"/>
      <c r="AF2107"/>
      <c r="AG2107"/>
      <c r="AH2107"/>
      <c r="AI2107"/>
    </row>
    <row r="2108" spans="1:35" x14ac:dyDescent="0.25">
      <c r="A2108" t="s">
        <v>391</v>
      </c>
      <c r="B2108" t="s">
        <v>114</v>
      </c>
      <c r="C2108" t="s">
        <v>392</v>
      </c>
      <c r="D2108" t="s">
        <v>2363</v>
      </c>
      <c r="E2108">
        <v>8628313</v>
      </c>
      <c r="F2108" t="s">
        <v>2197</v>
      </c>
      <c r="G2108" t="s">
        <v>29</v>
      </c>
      <c r="H2108" t="s">
        <v>30</v>
      </c>
      <c r="I2108" s="1">
        <v>45441</v>
      </c>
      <c r="J2108" s="1">
        <v>45441</v>
      </c>
      <c r="K2108" s="11">
        <f>+Excel_519CONDOR[[#This Row],[Fx.r]]</f>
        <v>45441</v>
      </c>
      <c r="L2108" s="1">
        <v>45441</v>
      </c>
      <c r="M2108" s="1"/>
      <c r="N2108" s="1">
        <v>45453</v>
      </c>
      <c r="O2108" s="1">
        <v>45463</v>
      </c>
      <c r="P2108" s="1" t="s">
        <v>24</v>
      </c>
      <c r="Q2108" t="s">
        <v>25</v>
      </c>
      <c r="R2108" t="s">
        <v>24</v>
      </c>
      <c r="S2108" t="s">
        <v>3643</v>
      </c>
      <c r="T2108" s="5">
        <v>0</v>
      </c>
      <c r="U2108" s="5">
        <v>0</v>
      </c>
      <c r="V2108" s="5">
        <v>0</v>
      </c>
      <c r="W2108" s="5">
        <v>0</v>
      </c>
      <c r="X2108" s="6">
        <f>+Excel_519CONDOR[[#This Row],[Ptos.Total]]-Excel_519CONDOR[[#This Row],[Ptos.PO]]</f>
        <v>-31.024836999999998</v>
      </c>
      <c r="Y2108" s="6">
        <v>31.024836999999998</v>
      </c>
      <c r="Z2108" s="6">
        <v>31.024836999999998</v>
      </c>
      <c r="AA2108" s="5">
        <f>+Excel_519CONDOR[[#This Row],[Ptos.Total]]-Excel_519CONDOR[[#This Row],[Ptos.Nilo]]</f>
        <v>-31.024836999999998</v>
      </c>
      <c r="AB2108"/>
      <c r="AC2108"/>
      <c r="AD2108"/>
      <c r="AE2108"/>
      <c r="AF2108"/>
      <c r="AG2108"/>
      <c r="AH2108"/>
      <c r="AI2108"/>
    </row>
    <row r="2109" spans="1:35" x14ac:dyDescent="0.25">
      <c r="A2109" t="s">
        <v>391</v>
      </c>
      <c r="B2109" t="s">
        <v>436</v>
      </c>
      <c r="C2109" t="s">
        <v>392</v>
      </c>
      <c r="D2109" t="s">
        <v>2364</v>
      </c>
      <c r="E2109">
        <v>8626898</v>
      </c>
      <c r="F2109" t="s">
        <v>115</v>
      </c>
      <c r="G2109" t="s">
        <v>22</v>
      </c>
      <c r="H2109" t="s">
        <v>23</v>
      </c>
      <c r="I2109" s="1"/>
      <c r="J2109" s="1">
        <v>45439</v>
      </c>
      <c r="K2109" s="11">
        <f>+Excel_519CONDOR[[#This Row],[Fx.r]]</f>
        <v>45439</v>
      </c>
      <c r="L2109" s="1">
        <v>45439</v>
      </c>
      <c r="M2109" s="1"/>
      <c r="N2109" s="1">
        <v>45443</v>
      </c>
      <c r="O2109" s="1">
        <v>45450</v>
      </c>
      <c r="P2109" s="1" t="s">
        <v>25</v>
      </c>
      <c r="Q2109" t="s">
        <v>25</v>
      </c>
      <c r="R2109" t="s">
        <v>24</v>
      </c>
      <c r="S2109" t="s">
        <v>3646</v>
      </c>
      <c r="T2109" s="5">
        <v>0</v>
      </c>
      <c r="U2109" s="5">
        <v>0</v>
      </c>
      <c r="V2109" s="5">
        <v>0</v>
      </c>
      <c r="W2109" s="5">
        <v>0</v>
      </c>
      <c r="X2109" s="6">
        <f>+Excel_519CONDOR[[#This Row],[Ptos.Total]]-Excel_519CONDOR[[#This Row],[Ptos.PO]]</f>
        <v>-35.459928000000005</v>
      </c>
      <c r="Y2109" s="6">
        <v>35.459928000000005</v>
      </c>
      <c r="Z2109" s="6">
        <v>35.459928000000005</v>
      </c>
      <c r="AA2109" s="5">
        <f>+Excel_519CONDOR[[#This Row],[Ptos.Total]]-Excel_519CONDOR[[#This Row],[Ptos.Nilo]]</f>
        <v>-35.459928000000005</v>
      </c>
      <c r="AB2109"/>
      <c r="AC2109"/>
      <c r="AD2109"/>
      <c r="AE2109"/>
      <c r="AF2109"/>
      <c r="AG2109"/>
      <c r="AH2109"/>
      <c r="AI2109"/>
    </row>
    <row r="2110" spans="1:35" x14ac:dyDescent="0.25">
      <c r="A2110" t="s">
        <v>391</v>
      </c>
      <c r="B2110" t="s">
        <v>436</v>
      </c>
      <c r="C2110" t="s">
        <v>392</v>
      </c>
      <c r="D2110" t="s">
        <v>2365</v>
      </c>
      <c r="E2110">
        <v>8630321</v>
      </c>
      <c r="F2110" t="s">
        <v>2366</v>
      </c>
      <c r="G2110" t="s">
        <v>70</v>
      </c>
      <c r="H2110" t="s">
        <v>71</v>
      </c>
      <c r="I2110" s="1">
        <v>45596</v>
      </c>
      <c r="J2110" s="1">
        <v>45559</v>
      </c>
      <c r="K2110" s="11">
        <f>+Excel_519CONDOR[[#This Row],[Fx.r]]</f>
        <v>45559</v>
      </c>
      <c r="L2110" s="1">
        <v>45559</v>
      </c>
      <c r="M2110" s="1"/>
      <c r="N2110" s="1">
        <v>45583</v>
      </c>
      <c r="O2110" s="1">
        <v>45600</v>
      </c>
      <c r="P2110" s="1" t="s">
        <v>24</v>
      </c>
      <c r="Q2110" t="s">
        <v>25</v>
      </c>
      <c r="R2110" t="s">
        <v>24</v>
      </c>
      <c r="S2110" t="s">
        <v>3635</v>
      </c>
      <c r="T2110" s="5">
        <v>9.6217002868652344</v>
      </c>
      <c r="U2110" s="5">
        <v>0</v>
      </c>
      <c r="V2110" s="5">
        <v>6</v>
      </c>
      <c r="W2110" s="5">
        <v>15.621700286865234</v>
      </c>
      <c r="X2110" s="6">
        <f>+Excel_519CONDOR[[#This Row],[Ptos.Total]]-Excel_519CONDOR[[#This Row],[Ptos.PO]]</f>
        <v>12.021700286865235</v>
      </c>
      <c r="Y2110" s="6">
        <v>3.5999999999999996</v>
      </c>
      <c r="Z2110" s="6">
        <v>3.5999999999999996</v>
      </c>
      <c r="AA2110" s="5">
        <f>+Excel_519CONDOR[[#This Row],[Ptos.Total]]-Excel_519CONDOR[[#This Row],[Ptos.Nilo]]</f>
        <v>12.021700286865235</v>
      </c>
      <c r="AB2110"/>
      <c r="AC2110"/>
      <c r="AD2110"/>
      <c r="AE2110"/>
      <c r="AF2110"/>
      <c r="AG2110"/>
      <c r="AH2110"/>
      <c r="AI2110"/>
    </row>
    <row r="2111" spans="1:35" x14ac:dyDescent="0.25">
      <c r="A2111" t="s">
        <v>391</v>
      </c>
      <c r="B2111" t="s">
        <v>436</v>
      </c>
      <c r="C2111" t="s">
        <v>392</v>
      </c>
      <c r="D2111" t="s">
        <v>2367</v>
      </c>
      <c r="E2111">
        <v>8630465</v>
      </c>
      <c r="F2111" t="s">
        <v>363</v>
      </c>
      <c r="G2111" t="s">
        <v>22</v>
      </c>
      <c r="H2111" t="s">
        <v>23</v>
      </c>
      <c r="I2111" s="1"/>
      <c r="J2111" s="1">
        <v>45443</v>
      </c>
      <c r="K2111" s="11">
        <f>+Excel_519CONDOR[[#This Row],[Fx.r]]</f>
        <v>45443</v>
      </c>
      <c r="L2111" s="1">
        <v>45457</v>
      </c>
      <c r="M2111" s="1"/>
      <c r="N2111" s="1">
        <v>45475</v>
      </c>
      <c r="O2111" s="1">
        <v>45490</v>
      </c>
      <c r="P2111" s="1" t="s">
        <v>24</v>
      </c>
      <c r="Q2111" t="s">
        <v>25</v>
      </c>
      <c r="R2111" t="s">
        <v>24</v>
      </c>
      <c r="S2111" t="s">
        <v>3639</v>
      </c>
      <c r="T2111" s="5">
        <v>37.980000138282776</v>
      </c>
      <c r="U2111" s="5">
        <v>0</v>
      </c>
      <c r="V2111" s="5">
        <v>6</v>
      </c>
      <c r="W2111" s="5">
        <v>43.980000138282776</v>
      </c>
      <c r="X2111" s="6">
        <f>+Excel_519CONDOR[[#This Row],[Ptos.Total]]-Excel_519CONDOR[[#This Row],[Ptos.PO]]</f>
        <v>2.4201291382827819</v>
      </c>
      <c r="Y2111" s="6">
        <v>41.559870999999994</v>
      </c>
      <c r="Z2111" s="6">
        <v>41.559871000000001</v>
      </c>
      <c r="AA2111" s="5">
        <f>+Excel_519CONDOR[[#This Row],[Ptos.Total]]-Excel_519CONDOR[[#This Row],[Ptos.Nilo]]</f>
        <v>2.4201291382827748</v>
      </c>
      <c r="AB2111"/>
      <c r="AC2111"/>
      <c r="AD2111"/>
      <c r="AE2111"/>
      <c r="AF2111"/>
      <c r="AG2111"/>
      <c r="AH2111"/>
      <c r="AI2111"/>
    </row>
    <row r="2112" spans="1:35" x14ac:dyDescent="0.25">
      <c r="A2112" t="s">
        <v>391</v>
      </c>
      <c r="B2112" t="s">
        <v>436</v>
      </c>
      <c r="C2112" t="s">
        <v>392</v>
      </c>
      <c r="D2112" t="s">
        <v>2368</v>
      </c>
      <c r="E2112">
        <v>8628323</v>
      </c>
      <c r="F2112" t="s">
        <v>115</v>
      </c>
      <c r="G2112" t="s">
        <v>22</v>
      </c>
      <c r="H2112" t="s">
        <v>23</v>
      </c>
      <c r="I2112" s="1"/>
      <c r="J2112" s="1">
        <v>45504</v>
      </c>
      <c r="K2112" s="11">
        <f>+Excel_519CONDOR[[#This Row],[Fx.r]]</f>
        <v>45504</v>
      </c>
      <c r="L2112" s="1">
        <v>45471</v>
      </c>
      <c r="M2112" s="1"/>
      <c r="N2112" s="1">
        <v>45506</v>
      </c>
      <c r="O2112" s="1">
        <v>45513</v>
      </c>
      <c r="P2112" s="1" t="s">
        <v>24</v>
      </c>
      <c r="Q2112" t="s">
        <v>25</v>
      </c>
      <c r="R2112" t="s">
        <v>24</v>
      </c>
      <c r="S2112" t="s">
        <v>3642</v>
      </c>
      <c r="T2112" s="5">
        <v>42.652300387620926</v>
      </c>
      <c r="U2112" s="5">
        <v>0</v>
      </c>
      <c r="V2112" s="5">
        <v>6</v>
      </c>
      <c r="W2112" s="5">
        <v>48.652300387620926</v>
      </c>
      <c r="X2112" s="6">
        <f>+Excel_519CONDOR[[#This Row],[Ptos.Total]]-Excel_519CONDOR[[#This Row],[Ptos.PO]]</f>
        <v>-26.446471612379085</v>
      </c>
      <c r="Y2112" s="6">
        <v>75.098772000000011</v>
      </c>
      <c r="Z2112" s="6">
        <v>75.098772000000011</v>
      </c>
      <c r="AA2112" s="5">
        <f>+Excel_519CONDOR[[#This Row],[Ptos.Total]]-Excel_519CONDOR[[#This Row],[Ptos.Nilo]]</f>
        <v>-26.446471612379085</v>
      </c>
      <c r="AB2112"/>
      <c r="AC2112"/>
      <c r="AD2112"/>
      <c r="AE2112"/>
      <c r="AF2112"/>
      <c r="AG2112"/>
      <c r="AH2112"/>
      <c r="AI2112"/>
    </row>
    <row r="2113" spans="1:35" x14ac:dyDescent="0.25">
      <c r="A2113" t="s">
        <v>391</v>
      </c>
      <c r="B2113" t="s">
        <v>436</v>
      </c>
      <c r="C2113" t="s">
        <v>392</v>
      </c>
      <c r="D2113" t="s">
        <v>2369</v>
      </c>
      <c r="E2113">
        <v>8630479</v>
      </c>
      <c r="F2113" t="s">
        <v>83</v>
      </c>
      <c r="G2113" t="s">
        <v>22</v>
      </c>
      <c r="H2113" t="s">
        <v>23</v>
      </c>
      <c r="I2113" s="1"/>
      <c r="J2113" s="1">
        <v>45448</v>
      </c>
      <c r="K2113" s="11">
        <f>+Excel_519CONDOR[[#This Row],[Fx.r]]</f>
        <v>45448</v>
      </c>
      <c r="L2113" s="1">
        <v>45453</v>
      </c>
      <c r="M2113" s="1"/>
      <c r="N2113" s="1">
        <v>45547</v>
      </c>
      <c r="O2113" s="1">
        <v>45565</v>
      </c>
      <c r="P2113" s="1" t="s">
        <v>25</v>
      </c>
      <c r="Q2113" t="s">
        <v>24</v>
      </c>
      <c r="R2113" t="s">
        <v>24</v>
      </c>
      <c r="S2113" t="s">
        <v>3642</v>
      </c>
      <c r="T2113" s="5">
        <v>0</v>
      </c>
      <c r="U2113" s="5">
        <v>0</v>
      </c>
      <c r="V2113" s="5">
        <v>0</v>
      </c>
      <c r="W2113" s="5">
        <v>0</v>
      </c>
      <c r="X2113" s="6">
        <f>+Excel_519CONDOR[[#This Row],[Ptos.Total]]-Excel_519CONDOR[[#This Row],[Ptos.PO]]</f>
        <v>-111.02117800000001</v>
      </c>
      <c r="Y2113" s="6">
        <v>111.02117800000001</v>
      </c>
      <c r="Z2113" s="6">
        <v>111.02117799999999</v>
      </c>
      <c r="AA2113" s="5">
        <f>+Excel_519CONDOR[[#This Row],[Ptos.Total]]-Excel_519CONDOR[[#This Row],[Ptos.Nilo]]</f>
        <v>-111.02117799999999</v>
      </c>
      <c r="AB2113"/>
      <c r="AC2113"/>
      <c r="AD2113"/>
      <c r="AE2113"/>
      <c r="AF2113"/>
      <c r="AG2113"/>
      <c r="AH2113"/>
      <c r="AI2113"/>
    </row>
    <row r="2114" spans="1:35" x14ac:dyDescent="0.25">
      <c r="A2114" t="s">
        <v>391</v>
      </c>
      <c r="B2114" t="s">
        <v>436</v>
      </c>
      <c r="C2114" t="s">
        <v>392</v>
      </c>
      <c r="D2114" t="s">
        <v>2370</v>
      </c>
      <c r="E2114">
        <v>8633696</v>
      </c>
      <c r="F2114" t="s">
        <v>385</v>
      </c>
      <c r="G2114" t="s">
        <v>29</v>
      </c>
      <c r="H2114" t="s">
        <v>30</v>
      </c>
      <c r="I2114" s="1">
        <v>45608</v>
      </c>
      <c r="J2114" s="1">
        <v>45454</v>
      </c>
      <c r="K2114" s="11">
        <f>+Excel_519CONDOR[[#This Row],[Fx.r]]</f>
        <v>45454</v>
      </c>
      <c r="L2114" s="1">
        <v>45873</v>
      </c>
      <c r="M2114" s="1"/>
      <c r="N2114" s="1">
        <v>45893</v>
      </c>
      <c r="O2114" s="1">
        <v>45916</v>
      </c>
      <c r="P2114" s="1" t="s">
        <v>24</v>
      </c>
      <c r="Q2114" t="s">
        <v>25</v>
      </c>
      <c r="R2114" t="s">
        <v>24</v>
      </c>
      <c r="S2114" t="s">
        <v>3685</v>
      </c>
      <c r="T2114" s="5">
        <v>9.6217002868652344</v>
      </c>
      <c r="U2114" s="5">
        <v>0</v>
      </c>
      <c r="V2114" s="5">
        <v>6</v>
      </c>
      <c r="W2114" s="5">
        <v>15.621700286865234</v>
      </c>
      <c r="X2114" s="6">
        <f>+Excel_519CONDOR[[#This Row],[Ptos.Total]]-Excel_519CONDOR[[#This Row],[Ptos.PO]]</f>
        <v>-9.3520657131347669</v>
      </c>
      <c r="Y2114" s="6">
        <v>24.973766000000001</v>
      </c>
      <c r="Z2114" s="6">
        <v>24.973765999999998</v>
      </c>
      <c r="AA2114" s="5">
        <f>+Excel_519CONDOR[[#This Row],[Ptos.Total]]-Excel_519CONDOR[[#This Row],[Ptos.Nilo]]</f>
        <v>-9.3520657131347633</v>
      </c>
      <c r="AB2114"/>
      <c r="AC2114"/>
      <c r="AD2114"/>
      <c r="AE2114"/>
      <c r="AF2114"/>
      <c r="AG2114"/>
      <c r="AH2114"/>
      <c r="AI2114"/>
    </row>
    <row r="2115" spans="1:35" x14ac:dyDescent="0.25">
      <c r="A2115" t="s">
        <v>391</v>
      </c>
      <c r="B2115" t="s">
        <v>414</v>
      </c>
      <c r="C2115" t="s">
        <v>392</v>
      </c>
      <c r="D2115" t="s">
        <v>2371</v>
      </c>
      <c r="E2115">
        <v>8633920</v>
      </c>
      <c r="F2115" t="s">
        <v>1124</v>
      </c>
      <c r="G2115" t="s">
        <v>70</v>
      </c>
      <c r="H2115" t="s">
        <v>71</v>
      </c>
      <c r="I2115" s="1">
        <v>45454</v>
      </c>
      <c r="J2115" s="1">
        <v>45904</v>
      </c>
      <c r="K2115" s="11">
        <f>+Excel_519CONDOR[[#This Row],[Fx.r]]</f>
        <v>45904</v>
      </c>
      <c r="M2115" s="1"/>
      <c r="N2115" s="1">
        <v>46010</v>
      </c>
      <c r="O2115" s="1">
        <v>46024</v>
      </c>
      <c r="P2115" s="1" t="s">
        <v>25</v>
      </c>
      <c r="Q2115" t="s">
        <v>25</v>
      </c>
      <c r="R2115" t="s">
        <v>24</v>
      </c>
      <c r="S2115" t="s">
        <v>3646</v>
      </c>
      <c r="T2115" s="5">
        <v>3528.98</v>
      </c>
      <c r="U2115" s="5">
        <v>0</v>
      </c>
      <c r="V2115" s="5">
        <v>1219.7641999999998</v>
      </c>
      <c r="W2115" s="5">
        <v>4748.7442000000001</v>
      </c>
      <c r="X2115" s="6">
        <f>+Excel_519CONDOR[[#This Row],[Ptos.Total]]-Excel_519CONDOR[[#This Row],[Ptos.PO]]</f>
        <v>4735.4567509999997</v>
      </c>
      <c r="Y2115" s="6">
        <v>13.287448999999999</v>
      </c>
      <c r="Z2115" s="6">
        <v>13.287448999999999</v>
      </c>
      <c r="AA2115" s="5">
        <f>+Excel_519CONDOR[[#This Row],[Ptos.Total]]-Excel_519CONDOR[[#This Row],[Ptos.Nilo]]</f>
        <v>4735.4567509999997</v>
      </c>
      <c r="AB2115"/>
      <c r="AC2115"/>
      <c r="AD2115"/>
      <c r="AE2115"/>
      <c r="AF2115"/>
      <c r="AG2115"/>
      <c r="AH2115"/>
      <c r="AI2115"/>
    </row>
    <row r="2116" spans="1:35" x14ac:dyDescent="0.25">
      <c r="A2116" t="s">
        <v>391</v>
      </c>
      <c r="B2116" t="s">
        <v>114</v>
      </c>
      <c r="C2116" t="s">
        <v>392</v>
      </c>
      <c r="D2116" t="s">
        <v>2372</v>
      </c>
      <c r="E2116">
        <v>8634177</v>
      </c>
      <c r="F2116" t="s">
        <v>993</v>
      </c>
      <c r="G2116" t="s">
        <v>29</v>
      </c>
      <c r="H2116" t="s">
        <v>30</v>
      </c>
      <c r="I2116" s="1">
        <v>45456</v>
      </c>
      <c r="J2116" s="1">
        <v>45456</v>
      </c>
      <c r="K2116" s="11">
        <f>+Excel_519CONDOR[[#This Row],[Fx.r]]</f>
        <v>45456</v>
      </c>
      <c r="L2116" s="1">
        <v>45456</v>
      </c>
      <c r="M2116" s="1"/>
      <c r="N2116" s="1">
        <v>45462</v>
      </c>
      <c r="O2116" s="1">
        <v>45468</v>
      </c>
      <c r="P2116" s="1" t="s">
        <v>25</v>
      </c>
      <c r="Q2116" t="s">
        <v>25</v>
      </c>
      <c r="R2116" t="s">
        <v>24</v>
      </c>
      <c r="S2116" t="s">
        <v>3646</v>
      </c>
      <c r="T2116" s="5">
        <v>0</v>
      </c>
      <c r="U2116" s="5">
        <v>0</v>
      </c>
      <c r="V2116" s="5">
        <v>0</v>
      </c>
      <c r="W2116" s="5">
        <v>0</v>
      </c>
      <c r="X2116" s="6">
        <f>+Excel_519CONDOR[[#This Row],[Ptos.Total]]-Excel_519CONDOR[[#This Row],[Ptos.PO]]</f>
        <v>-19.419645000000003</v>
      </c>
      <c r="Y2116" s="6">
        <v>19.419645000000003</v>
      </c>
      <c r="Z2116" s="6">
        <v>19.419645000000003</v>
      </c>
      <c r="AA2116" s="5">
        <f>+Excel_519CONDOR[[#This Row],[Ptos.Total]]-Excel_519CONDOR[[#This Row],[Ptos.Nilo]]</f>
        <v>-19.419645000000003</v>
      </c>
      <c r="AB2116"/>
      <c r="AC2116"/>
      <c r="AD2116"/>
      <c r="AE2116"/>
      <c r="AF2116"/>
      <c r="AG2116"/>
      <c r="AH2116"/>
      <c r="AI2116"/>
    </row>
    <row r="2117" spans="1:35" x14ac:dyDescent="0.25">
      <c r="A2117" t="s">
        <v>391</v>
      </c>
      <c r="B2117" t="s">
        <v>436</v>
      </c>
      <c r="C2117" t="s">
        <v>392</v>
      </c>
      <c r="D2117" t="s">
        <v>2373</v>
      </c>
      <c r="E2117">
        <v>8634808</v>
      </c>
      <c r="F2117" t="s">
        <v>83</v>
      </c>
      <c r="G2117" t="s">
        <v>22</v>
      </c>
      <c r="H2117" t="s">
        <v>23</v>
      </c>
      <c r="I2117" s="1"/>
      <c r="J2117" s="1">
        <v>45461</v>
      </c>
      <c r="K2117" s="11">
        <f>+Excel_519CONDOR[[#This Row],[Fx.r]]</f>
        <v>45461</v>
      </c>
      <c r="L2117" s="1">
        <v>45461</v>
      </c>
      <c r="M2117" s="1"/>
      <c r="N2117" s="1">
        <v>45470</v>
      </c>
      <c r="O2117" s="1">
        <v>45489</v>
      </c>
      <c r="P2117" s="1" t="s">
        <v>24</v>
      </c>
      <c r="Q2117" t="s">
        <v>25</v>
      </c>
      <c r="R2117" t="s">
        <v>24</v>
      </c>
      <c r="S2117" t="s">
        <v>3646</v>
      </c>
      <c r="T2117" s="5">
        <v>9.2728999257087708</v>
      </c>
      <c r="U2117" s="5">
        <v>0</v>
      </c>
      <c r="V2117" s="5">
        <v>6</v>
      </c>
      <c r="W2117" s="5">
        <v>15.272899925708771</v>
      </c>
      <c r="X2117" s="6">
        <f>+Excel_519CONDOR[[#This Row],[Ptos.Total]]-Excel_519CONDOR[[#This Row],[Ptos.PO]]</f>
        <v>-4.7944540742912309</v>
      </c>
      <c r="Y2117" s="6">
        <v>20.067354000000002</v>
      </c>
      <c r="Z2117" s="6">
        <v>20.067354000000002</v>
      </c>
      <c r="AA2117" s="5">
        <f>+Excel_519CONDOR[[#This Row],[Ptos.Total]]-Excel_519CONDOR[[#This Row],[Ptos.Nilo]]</f>
        <v>-4.7944540742912309</v>
      </c>
      <c r="AB2117"/>
      <c r="AC2117"/>
      <c r="AD2117"/>
      <c r="AE2117"/>
      <c r="AF2117"/>
      <c r="AG2117"/>
      <c r="AH2117"/>
      <c r="AI2117"/>
    </row>
    <row r="2118" spans="1:35" x14ac:dyDescent="0.25">
      <c r="A2118" t="s">
        <v>391</v>
      </c>
      <c r="B2118" t="s">
        <v>436</v>
      </c>
      <c r="C2118" t="s">
        <v>392</v>
      </c>
      <c r="D2118" t="s">
        <v>2374</v>
      </c>
      <c r="E2118">
        <v>8634793</v>
      </c>
      <c r="F2118" t="s">
        <v>83</v>
      </c>
      <c r="G2118" t="s">
        <v>22</v>
      </c>
      <c r="H2118" t="s">
        <v>23</v>
      </c>
      <c r="I2118" s="1"/>
      <c r="J2118" s="1">
        <v>45464</v>
      </c>
      <c r="K2118" s="11">
        <f>+Excel_519CONDOR[[#This Row],[Fx.r]]</f>
        <v>45464</v>
      </c>
      <c r="L2118" s="1">
        <v>45462</v>
      </c>
      <c r="M2118" s="1"/>
      <c r="N2118" s="1">
        <v>45476</v>
      </c>
      <c r="O2118" s="1">
        <v>45495</v>
      </c>
      <c r="P2118" s="1" t="s">
        <v>25</v>
      </c>
      <c r="Q2118" t="s">
        <v>25</v>
      </c>
      <c r="R2118" t="s">
        <v>24</v>
      </c>
      <c r="S2118" t="s">
        <v>3646</v>
      </c>
      <c r="T2118" s="5">
        <v>0</v>
      </c>
      <c r="U2118" s="5">
        <v>0</v>
      </c>
      <c r="V2118" s="5">
        <v>0</v>
      </c>
      <c r="W2118" s="5">
        <v>0</v>
      </c>
      <c r="X2118" s="6">
        <f>+Excel_519CONDOR[[#This Row],[Ptos.Total]]-Excel_519CONDOR[[#This Row],[Ptos.PO]]</f>
        <v>-24.750220000000002</v>
      </c>
      <c r="Y2118" s="6">
        <v>24.750220000000002</v>
      </c>
      <c r="Z2118" s="6">
        <v>24.750219999999999</v>
      </c>
      <c r="AA2118" s="5">
        <f>+Excel_519CONDOR[[#This Row],[Ptos.Total]]-Excel_519CONDOR[[#This Row],[Ptos.Nilo]]</f>
        <v>-24.750219999999999</v>
      </c>
      <c r="AB2118"/>
      <c r="AC2118"/>
      <c r="AD2118"/>
      <c r="AE2118"/>
      <c r="AF2118"/>
      <c r="AG2118"/>
      <c r="AH2118"/>
      <c r="AI2118"/>
    </row>
    <row r="2119" spans="1:35" x14ac:dyDescent="0.25">
      <c r="A2119" t="s">
        <v>391</v>
      </c>
      <c r="B2119" t="s">
        <v>2375</v>
      </c>
      <c r="C2119" t="s">
        <v>392</v>
      </c>
      <c r="D2119" t="s">
        <v>2376</v>
      </c>
      <c r="E2119">
        <v>8635510</v>
      </c>
      <c r="F2119" t="s">
        <v>102</v>
      </c>
      <c r="G2119" t="s">
        <v>22</v>
      </c>
      <c r="H2119" t="s">
        <v>23</v>
      </c>
      <c r="I2119" s="1"/>
      <c r="J2119" s="1">
        <v>45832</v>
      </c>
      <c r="K2119" s="11">
        <f>+Excel_519CONDOR[[#This Row],[Fx.r]]</f>
        <v>45832</v>
      </c>
      <c r="L2119" s="1">
        <v>45838</v>
      </c>
      <c r="M2119" s="1"/>
      <c r="N2119" s="1">
        <v>45883</v>
      </c>
      <c r="O2119" s="1">
        <v>45908</v>
      </c>
      <c r="P2119" s="1" t="s">
        <v>25</v>
      </c>
      <c r="Q2119" t="s">
        <v>24</v>
      </c>
      <c r="R2119" t="s">
        <v>25</v>
      </c>
      <c r="S2119" t="s">
        <v>3685</v>
      </c>
      <c r="T2119" s="5">
        <v>46.235199730843306</v>
      </c>
      <c r="U2119" s="5">
        <v>0</v>
      </c>
      <c r="V2119" s="5">
        <v>13.339902642485992</v>
      </c>
      <c r="W2119" s="5">
        <v>59.575102373329301</v>
      </c>
      <c r="X2119" s="6">
        <f>+Excel_519CONDOR[[#This Row],[Ptos.Total]]-Excel_519CONDOR[[#This Row],[Ptos.PO]]</f>
        <v>-28.01754562667071</v>
      </c>
      <c r="Y2119" s="6">
        <v>87.592648000000011</v>
      </c>
      <c r="Z2119" s="6">
        <v>87.592647999999997</v>
      </c>
      <c r="AA2119" s="5">
        <f>+Excel_519CONDOR[[#This Row],[Ptos.Total]]-Excel_519CONDOR[[#This Row],[Ptos.Nilo]]</f>
        <v>-28.017545626670696</v>
      </c>
      <c r="AB2119"/>
      <c r="AC2119"/>
      <c r="AD2119"/>
      <c r="AE2119"/>
      <c r="AF2119"/>
      <c r="AG2119"/>
      <c r="AH2119"/>
      <c r="AI2119"/>
    </row>
    <row r="2120" spans="1:35" x14ac:dyDescent="0.25">
      <c r="A2120" t="s">
        <v>391</v>
      </c>
      <c r="B2120" t="s">
        <v>436</v>
      </c>
      <c r="C2120" t="s">
        <v>392</v>
      </c>
      <c r="D2120" t="s">
        <v>2377</v>
      </c>
      <c r="E2120">
        <v>8636037</v>
      </c>
      <c r="F2120" t="s">
        <v>1287</v>
      </c>
      <c r="G2120" t="s">
        <v>70</v>
      </c>
      <c r="H2120" t="s">
        <v>71</v>
      </c>
      <c r="I2120" s="1">
        <v>45502</v>
      </c>
      <c r="J2120" s="1">
        <v>45469</v>
      </c>
      <c r="K2120" s="11">
        <f>+Excel_519CONDOR[[#This Row],[Fx.r]]</f>
        <v>45469</v>
      </c>
      <c r="M2120" s="1"/>
      <c r="N2120" s="1">
        <v>45511</v>
      </c>
      <c r="O2120" s="1">
        <v>45516</v>
      </c>
      <c r="P2120" s="1" t="s">
        <v>25</v>
      </c>
      <c r="Q2120" t="s">
        <v>25</v>
      </c>
      <c r="R2120" t="s">
        <v>24</v>
      </c>
      <c r="S2120" t="s">
        <v>25</v>
      </c>
      <c r="T2120" s="5">
        <v>0</v>
      </c>
      <c r="U2120" s="5">
        <v>0</v>
      </c>
      <c r="V2120" s="5">
        <v>0</v>
      </c>
      <c r="W2120" s="5">
        <v>0</v>
      </c>
      <c r="X2120" s="6">
        <f>+Excel_519CONDOR[[#This Row],[Ptos.Total]]-Excel_519CONDOR[[#This Row],[Ptos.PO]]</f>
        <v>-3.5999999999999996</v>
      </c>
      <c r="Y2120" s="6">
        <v>3.5999999999999996</v>
      </c>
      <c r="Z2120" s="6">
        <v>3.5999999999999996</v>
      </c>
      <c r="AA2120" s="5">
        <f>+Excel_519CONDOR[[#This Row],[Ptos.Total]]-Excel_519CONDOR[[#This Row],[Ptos.Nilo]]</f>
        <v>-3.5999999999999996</v>
      </c>
      <c r="AB2120"/>
      <c r="AC2120"/>
      <c r="AD2120"/>
      <c r="AE2120"/>
      <c r="AF2120"/>
      <c r="AG2120"/>
      <c r="AH2120"/>
      <c r="AI2120"/>
    </row>
    <row r="2121" spans="1:35" x14ac:dyDescent="0.25">
      <c r="A2121" t="s">
        <v>391</v>
      </c>
      <c r="B2121" t="s">
        <v>436</v>
      </c>
      <c r="C2121" t="s">
        <v>392</v>
      </c>
      <c r="D2121" t="s">
        <v>2378</v>
      </c>
      <c r="E2121">
        <v>8636356</v>
      </c>
      <c r="F2121" t="s">
        <v>83</v>
      </c>
      <c r="G2121" t="s">
        <v>22</v>
      </c>
      <c r="H2121" t="s">
        <v>23</v>
      </c>
      <c r="I2121" s="1"/>
      <c r="J2121" s="1">
        <v>45464</v>
      </c>
      <c r="K2121" s="11">
        <f>+Excel_519CONDOR[[#This Row],[Fx.r]]</f>
        <v>45464</v>
      </c>
      <c r="L2121" s="1">
        <v>45464</v>
      </c>
      <c r="M2121" s="1"/>
      <c r="N2121" s="1">
        <v>45489</v>
      </c>
      <c r="O2121" s="1">
        <v>45510</v>
      </c>
      <c r="P2121" s="1" t="s">
        <v>25</v>
      </c>
      <c r="Q2121" t="s">
        <v>24</v>
      </c>
      <c r="R2121" t="s">
        <v>24</v>
      </c>
      <c r="S2121" t="s">
        <v>3642</v>
      </c>
      <c r="T2121" s="5">
        <v>32.728499114513397</v>
      </c>
      <c r="U2121" s="5">
        <v>0</v>
      </c>
      <c r="V2121" s="5">
        <v>6</v>
      </c>
      <c r="W2121" s="5">
        <v>38.728499114513397</v>
      </c>
      <c r="X2121" s="6">
        <f>+Excel_519CONDOR[[#This Row],[Ptos.Total]]-Excel_519CONDOR[[#This Row],[Ptos.PO]]</f>
        <v>-34.452445885486597</v>
      </c>
      <c r="Y2121" s="6">
        <v>73.180944999999994</v>
      </c>
      <c r="Z2121" s="6">
        <v>73.180944999999994</v>
      </c>
      <c r="AA2121" s="5">
        <f>+Excel_519CONDOR[[#This Row],[Ptos.Total]]-Excel_519CONDOR[[#This Row],[Ptos.Nilo]]</f>
        <v>-34.452445885486597</v>
      </c>
      <c r="AB2121"/>
      <c r="AC2121"/>
      <c r="AD2121"/>
      <c r="AE2121"/>
      <c r="AF2121"/>
      <c r="AG2121"/>
      <c r="AH2121"/>
      <c r="AI2121"/>
    </row>
    <row r="2122" spans="1:35" x14ac:dyDescent="0.25">
      <c r="A2122" t="s">
        <v>391</v>
      </c>
      <c r="B2122" t="s">
        <v>436</v>
      </c>
      <c r="C2122" t="s">
        <v>392</v>
      </c>
      <c r="D2122" t="s">
        <v>2379</v>
      </c>
      <c r="E2122">
        <v>8636714</v>
      </c>
      <c r="F2122" t="s">
        <v>88</v>
      </c>
      <c r="G2122" t="s">
        <v>22</v>
      </c>
      <c r="H2122" t="s">
        <v>23</v>
      </c>
      <c r="I2122" s="1"/>
      <c r="J2122" s="1">
        <v>45468</v>
      </c>
      <c r="K2122" s="11">
        <f>+Excel_519CONDOR[[#This Row],[Fx.r]]</f>
        <v>45468</v>
      </c>
      <c r="L2122" s="1">
        <v>45471</v>
      </c>
      <c r="M2122" s="1"/>
      <c r="N2122" s="1">
        <v>45475</v>
      </c>
      <c r="O2122" s="1">
        <v>45491</v>
      </c>
      <c r="P2122" s="1" t="s">
        <v>25</v>
      </c>
      <c r="Q2122" t="s">
        <v>25</v>
      </c>
      <c r="R2122" t="s">
        <v>24</v>
      </c>
      <c r="S2122" t="s">
        <v>3646</v>
      </c>
      <c r="T2122" s="5">
        <v>0</v>
      </c>
      <c r="U2122" s="5">
        <v>0</v>
      </c>
      <c r="V2122" s="5">
        <v>0</v>
      </c>
      <c r="W2122" s="5">
        <v>0</v>
      </c>
      <c r="X2122" s="6">
        <f>+Excel_519CONDOR[[#This Row],[Ptos.Total]]-Excel_519CONDOR[[#This Row],[Ptos.PO]]</f>
        <v>-52.818100999999999</v>
      </c>
      <c r="Y2122" s="6">
        <v>52.818100999999999</v>
      </c>
      <c r="Z2122" s="6">
        <v>52.818100999999999</v>
      </c>
      <c r="AA2122" s="5">
        <f>+Excel_519CONDOR[[#This Row],[Ptos.Total]]-Excel_519CONDOR[[#This Row],[Ptos.Nilo]]</f>
        <v>-52.818100999999999</v>
      </c>
      <c r="AB2122"/>
      <c r="AC2122"/>
      <c r="AD2122"/>
      <c r="AE2122"/>
      <c r="AF2122"/>
      <c r="AG2122"/>
      <c r="AH2122"/>
      <c r="AI2122"/>
    </row>
    <row r="2123" spans="1:35" x14ac:dyDescent="0.25">
      <c r="A2123" t="s">
        <v>391</v>
      </c>
      <c r="B2123" t="s">
        <v>114</v>
      </c>
      <c r="C2123" t="s">
        <v>392</v>
      </c>
      <c r="D2123" t="s">
        <v>2380</v>
      </c>
      <c r="E2123">
        <v>8636355</v>
      </c>
      <c r="F2123" t="s">
        <v>993</v>
      </c>
      <c r="G2123" t="s">
        <v>29</v>
      </c>
      <c r="H2123" t="s">
        <v>30</v>
      </c>
      <c r="I2123" s="1">
        <v>45470</v>
      </c>
      <c r="J2123" s="1">
        <v>45470</v>
      </c>
      <c r="K2123" s="11">
        <f>+Excel_519CONDOR[[#This Row],[Fx.r]]</f>
        <v>45470</v>
      </c>
      <c r="L2123" s="1">
        <v>45470</v>
      </c>
      <c r="M2123" s="1"/>
      <c r="N2123" s="1">
        <v>45474</v>
      </c>
      <c r="O2123" s="1">
        <v>45478</v>
      </c>
      <c r="P2123" s="1" t="s">
        <v>25</v>
      </c>
      <c r="Q2123" t="s">
        <v>25</v>
      </c>
      <c r="R2123" t="s">
        <v>24</v>
      </c>
      <c r="S2123" t="s">
        <v>3646</v>
      </c>
      <c r="T2123" s="5">
        <v>15.284200191497803</v>
      </c>
      <c r="U2123" s="5">
        <v>0</v>
      </c>
      <c r="V2123" s="5">
        <v>3.8999998569488525</v>
      </c>
      <c r="W2123" s="5">
        <v>19.184200048446655</v>
      </c>
      <c r="X2123" s="6">
        <f>+Excel_519CONDOR[[#This Row],[Ptos.Total]]-Excel_519CONDOR[[#This Row],[Ptos.PO]]</f>
        <v>-3.597977951553343</v>
      </c>
      <c r="Y2123" s="6">
        <v>22.782177999999998</v>
      </c>
      <c r="Z2123" s="6">
        <v>22.782178000000002</v>
      </c>
      <c r="AA2123" s="5">
        <f>+Excel_519CONDOR[[#This Row],[Ptos.Total]]-Excel_519CONDOR[[#This Row],[Ptos.Nilo]]</f>
        <v>-3.5979779515533465</v>
      </c>
      <c r="AB2123"/>
      <c r="AC2123"/>
      <c r="AD2123"/>
      <c r="AE2123"/>
      <c r="AF2123"/>
      <c r="AG2123"/>
      <c r="AH2123"/>
      <c r="AI2123"/>
    </row>
    <row r="2124" spans="1:35" x14ac:dyDescent="0.25">
      <c r="A2124" t="s">
        <v>391</v>
      </c>
      <c r="B2124" t="s">
        <v>436</v>
      </c>
      <c r="C2124" t="s">
        <v>392</v>
      </c>
      <c r="D2124" t="s">
        <v>2381</v>
      </c>
      <c r="E2124">
        <v>8636945</v>
      </c>
      <c r="F2124" t="s">
        <v>1644</v>
      </c>
      <c r="G2124" t="s">
        <v>22</v>
      </c>
      <c r="H2124" t="s">
        <v>23</v>
      </c>
      <c r="I2124" s="1"/>
      <c r="J2124" s="1">
        <v>45475</v>
      </c>
      <c r="K2124" s="11">
        <f>+Excel_519CONDOR[[#This Row],[Fx.r]]</f>
        <v>45475</v>
      </c>
      <c r="L2124" s="1">
        <v>45488</v>
      </c>
      <c r="M2124" s="1"/>
      <c r="N2124" s="1">
        <v>45628</v>
      </c>
      <c r="O2124" s="1">
        <v>45660</v>
      </c>
      <c r="P2124" s="1" t="s">
        <v>24</v>
      </c>
      <c r="Q2124" t="s">
        <v>24</v>
      </c>
      <c r="R2124" t="s">
        <v>24</v>
      </c>
      <c r="S2124" t="s">
        <v>3635</v>
      </c>
      <c r="T2124" s="5">
        <v>23.90179967880249</v>
      </c>
      <c r="U2124" s="5">
        <v>0</v>
      </c>
      <c r="V2124" s="5">
        <v>6</v>
      </c>
      <c r="W2124" s="5">
        <v>29.90179967880249</v>
      </c>
      <c r="X2124" s="6">
        <f>+Excel_519CONDOR[[#This Row],[Ptos.Total]]-Excel_519CONDOR[[#This Row],[Ptos.PO]]</f>
        <v>-11.495183321197516</v>
      </c>
      <c r="Y2124" s="6">
        <v>41.396983000000006</v>
      </c>
      <c r="Z2124" s="6">
        <v>41.396983000000006</v>
      </c>
      <c r="AA2124" s="5">
        <f>+Excel_519CONDOR[[#This Row],[Ptos.Total]]-Excel_519CONDOR[[#This Row],[Ptos.Nilo]]</f>
        <v>-11.495183321197516</v>
      </c>
      <c r="AB2124"/>
      <c r="AC2124"/>
      <c r="AD2124"/>
      <c r="AE2124"/>
      <c r="AF2124"/>
      <c r="AG2124"/>
      <c r="AH2124"/>
      <c r="AI2124"/>
    </row>
    <row r="2125" spans="1:35" x14ac:dyDescent="0.25">
      <c r="A2125" t="s">
        <v>391</v>
      </c>
      <c r="B2125" t="s">
        <v>2375</v>
      </c>
      <c r="C2125" t="s">
        <v>392</v>
      </c>
      <c r="D2125" t="s">
        <v>2382</v>
      </c>
      <c r="E2125">
        <v>8600943</v>
      </c>
      <c r="F2125" t="s">
        <v>2172</v>
      </c>
      <c r="G2125" t="s">
        <v>22</v>
      </c>
      <c r="H2125" t="s">
        <v>23</v>
      </c>
      <c r="I2125" s="1">
        <v>45471</v>
      </c>
      <c r="J2125" s="1">
        <v>45487</v>
      </c>
      <c r="K2125" s="11">
        <f>+Excel_519CONDOR[[#This Row],[Fx.r]]</f>
        <v>45487</v>
      </c>
      <c r="L2125" s="1">
        <v>45525</v>
      </c>
      <c r="M2125" s="1"/>
      <c r="N2125" s="1">
        <v>45840</v>
      </c>
      <c r="O2125" s="1">
        <v>45842</v>
      </c>
      <c r="P2125" s="1" t="s">
        <v>25</v>
      </c>
      <c r="Q2125" t="s">
        <v>24</v>
      </c>
      <c r="R2125" t="s">
        <v>25</v>
      </c>
      <c r="S2125" t="s">
        <v>3678</v>
      </c>
      <c r="T2125" s="5">
        <v>653.11899028906225</v>
      </c>
      <c r="U2125" s="5">
        <v>0</v>
      </c>
      <c r="V2125" s="5">
        <v>63.703468369935194</v>
      </c>
      <c r="W2125" s="5">
        <v>716.82245865899745</v>
      </c>
      <c r="X2125" s="6">
        <f>+Excel_519CONDOR[[#This Row],[Ptos.Total]]-Excel_519CONDOR[[#This Row],[Ptos.PO]]</f>
        <v>277.74096065899749</v>
      </c>
      <c r="Y2125" s="6">
        <v>439.08149799999995</v>
      </c>
      <c r="Z2125" s="6">
        <v>439.08149800000007</v>
      </c>
      <c r="AA2125" s="5">
        <f>+Excel_519CONDOR[[#This Row],[Ptos.Total]]-Excel_519CONDOR[[#This Row],[Ptos.Nilo]]</f>
        <v>277.74096065899738</v>
      </c>
      <c r="AB2125"/>
      <c r="AC2125"/>
      <c r="AD2125"/>
      <c r="AE2125"/>
      <c r="AF2125"/>
      <c r="AG2125"/>
      <c r="AH2125"/>
      <c r="AI2125"/>
    </row>
    <row r="2126" spans="1:35" x14ac:dyDescent="0.25">
      <c r="A2126" t="s">
        <v>391</v>
      </c>
      <c r="B2126" t="s">
        <v>436</v>
      </c>
      <c r="C2126" t="s">
        <v>392</v>
      </c>
      <c r="D2126" t="s">
        <v>2383</v>
      </c>
      <c r="E2126">
        <v>8641710</v>
      </c>
      <c r="F2126" t="s">
        <v>115</v>
      </c>
      <c r="G2126" t="s">
        <v>22</v>
      </c>
      <c r="H2126" t="s">
        <v>23</v>
      </c>
      <c r="I2126" s="1"/>
      <c r="J2126" s="1">
        <v>45478</v>
      </c>
      <c r="K2126" s="11">
        <f>+Excel_519CONDOR[[#This Row],[Fx.r]]</f>
        <v>45478</v>
      </c>
      <c r="L2126" s="1">
        <v>45478</v>
      </c>
      <c r="M2126" s="1"/>
      <c r="N2126" s="1">
        <v>45512</v>
      </c>
      <c r="O2126" s="1">
        <v>45524</v>
      </c>
      <c r="P2126" s="1" t="s">
        <v>25</v>
      </c>
      <c r="Q2126" t="s">
        <v>24</v>
      </c>
      <c r="R2126" t="s">
        <v>24</v>
      </c>
      <c r="S2126" t="s">
        <v>3646</v>
      </c>
      <c r="T2126" s="5">
        <v>22.178100347518921</v>
      </c>
      <c r="U2126" s="5">
        <v>0</v>
      </c>
      <c r="V2126" s="5">
        <v>6</v>
      </c>
      <c r="W2126" s="5">
        <v>28.178100347518921</v>
      </c>
      <c r="X2126" s="6">
        <f>+Excel_519CONDOR[[#This Row],[Ptos.Total]]-Excel_519CONDOR[[#This Row],[Ptos.PO]]</f>
        <v>-28.198193652481088</v>
      </c>
      <c r="Y2126" s="6">
        <v>56.376294000000009</v>
      </c>
      <c r="Z2126" s="6">
        <v>56.376294000000009</v>
      </c>
      <c r="AA2126" s="5">
        <f>+Excel_519CONDOR[[#This Row],[Ptos.Total]]-Excel_519CONDOR[[#This Row],[Ptos.Nilo]]</f>
        <v>-28.198193652481088</v>
      </c>
      <c r="AB2126"/>
      <c r="AC2126"/>
      <c r="AD2126"/>
      <c r="AE2126"/>
      <c r="AF2126"/>
      <c r="AG2126"/>
      <c r="AH2126"/>
      <c r="AI2126"/>
    </row>
    <row r="2127" spans="1:35" x14ac:dyDescent="0.25">
      <c r="A2127" t="s">
        <v>391</v>
      </c>
      <c r="B2127" t="s">
        <v>436</v>
      </c>
      <c r="C2127" t="s">
        <v>392</v>
      </c>
      <c r="D2127" t="s">
        <v>2384</v>
      </c>
      <c r="E2127">
        <v>8642455</v>
      </c>
      <c r="F2127" t="s">
        <v>83</v>
      </c>
      <c r="G2127" t="s">
        <v>22</v>
      </c>
      <c r="H2127" t="s">
        <v>23</v>
      </c>
      <c r="I2127" s="1"/>
      <c r="J2127" s="1">
        <v>45478</v>
      </c>
      <c r="K2127" s="11">
        <f>+Excel_519CONDOR[[#This Row],[Fx.r]]</f>
        <v>45478</v>
      </c>
      <c r="L2127" s="1">
        <v>45481</v>
      </c>
      <c r="M2127" s="1"/>
      <c r="N2127" s="1">
        <v>45484</v>
      </c>
      <c r="O2127" s="1">
        <v>45502</v>
      </c>
      <c r="P2127" s="1" t="s">
        <v>25</v>
      </c>
      <c r="Q2127" t="s">
        <v>24</v>
      </c>
      <c r="R2127" t="s">
        <v>24</v>
      </c>
      <c r="S2127" t="s">
        <v>3646</v>
      </c>
      <c r="T2127" s="5">
        <v>13.860499799251556</v>
      </c>
      <c r="U2127" s="5">
        <v>0</v>
      </c>
      <c r="V2127" s="5">
        <v>6</v>
      </c>
      <c r="W2127" s="5">
        <v>19.860499799251556</v>
      </c>
      <c r="X2127" s="6">
        <f>+Excel_519CONDOR[[#This Row],[Ptos.Total]]-Excel_519CONDOR[[#This Row],[Ptos.PO]]</f>
        <v>-22.39723820074844</v>
      </c>
      <c r="Y2127" s="6">
        <v>42.257737999999996</v>
      </c>
      <c r="Z2127" s="6">
        <v>42.257738000000003</v>
      </c>
      <c r="AA2127" s="5">
        <f>+Excel_519CONDOR[[#This Row],[Ptos.Total]]-Excel_519CONDOR[[#This Row],[Ptos.Nilo]]</f>
        <v>-22.397238200748447</v>
      </c>
      <c r="AB2127"/>
      <c r="AC2127"/>
      <c r="AD2127"/>
      <c r="AE2127"/>
      <c r="AF2127"/>
      <c r="AG2127"/>
      <c r="AH2127"/>
      <c r="AI2127"/>
    </row>
    <row r="2128" spans="1:35" x14ac:dyDescent="0.25">
      <c r="A2128" t="s">
        <v>391</v>
      </c>
      <c r="B2128" t="s">
        <v>436</v>
      </c>
      <c r="C2128" t="s">
        <v>392</v>
      </c>
      <c r="D2128" t="s">
        <v>2385</v>
      </c>
      <c r="E2128">
        <v>8643653</v>
      </c>
      <c r="F2128" t="s">
        <v>2386</v>
      </c>
      <c r="G2128" t="s">
        <v>36</v>
      </c>
      <c r="H2128" t="s">
        <v>37</v>
      </c>
      <c r="I2128" s="1"/>
      <c r="J2128" s="1">
        <v>45482</v>
      </c>
      <c r="K2128" s="11">
        <f>+Excel_519CONDOR[[#This Row],[Fx.r]]</f>
        <v>45482</v>
      </c>
      <c r="M2128" s="1">
        <v>45757</v>
      </c>
      <c r="O2128" s="1"/>
      <c r="P2128" s="1" t="s">
        <v>25</v>
      </c>
      <c r="Q2128" t="s">
        <v>25</v>
      </c>
      <c r="R2128" t="s">
        <v>24</v>
      </c>
      <c r="S2128" t="s">
        <v>25</v>
      </c>
      <c r="T2128" s="5">
        <v>0</v>
      </c>
      <c r="U2128" s="5">
        <v>0</v>
      </c>
      <c r="V2128" s="5">
        <v>0</v>
      </c>
      <c r="W2128" s="5">
        <v>0</v>
      </c>
      <c r="X2128" s="6">
        <f>+Excel_519CONDOR[[#This Row],[Ptos.Total]]-Excel_519CONDOR[[#This Row],[Ptos.PO]]</f>
        <v>-6</v>
      </c>
      <c r="Y2128" s="6">
        <v>6</v>
      </c>
      <c r="Z2128" s="6">
        <v>0</v>
      </c>
      <c r="AA2128" s="5">
        <f>+Excel_519CONDOR[[#This Row],[Ptos.Total]]-Excel_519CONDOR[[#This Row],[Ptos.Nilo]]</f>
        <v>0</v>
      </c>
      <c r="AB2128"/>
      <c r="AC2128"/>
      <c r="AD2128"/>
      <c r="AE2128"/>
      <c r="AF2128"/>
      <c r="AG2128"/>
      <c r="AH2128"/>
      <c r="AI2128"/>
    </row>
    <row r="2129" spans="1:35" x14ac:dyDescent="0.25">
      <c r="A2129" t="s">
        <v>391</v>
      </c>
      <c r="B2129" t="s">
        <v>436</v>
      </c>
      <c r="C2129" t="s">
        <v>392</v>
      </c>
      <c r="D2129" t="s">
        <v>2387</v>
      </c>
      <c r="E2129">
        <v>8643654</v>
      </c>
      <c r="F2129" t="s">
        <v>1672</v>
      </c>
      <c r="G2129" t="s">
        <v>22</v>
      </c>
      <c r="H2129" t="s">
        <v>23</v>
      </c>
      <c r="I2129" s="1">
        <v>45610</v>
      </c>
      <c r="J2129" s="1">
        <v>45482</v>
      </c>
      <c r="K2129" s="11">
        <f>+Excel_519CONDOR[[#This Row],[Fx.r]]</f>
        <v>45482</v>
      </c>
      <c r="L2129" s="1">
        <v>45737</v>
      </c>
      <c r="M2129" s="1"/>
      <c r="N2129" s="1">
        <v>45938</v>
      </c>
      <c r="O2129" s="1">
        <v>45951</v>
      </c>
      <c r="P2129" s="1" t="s">
        <v>25</v>
      </c>
      <c r="Q2129" t="s">
        <v>25</v>
      </c>
      <c r="R2129" t="s">
        <v>24</v>
      </c>
      <c r="S2129" t="s">
        <v>3685</v>
      </c>
      <c r="T2129" s="5">
        <v>28.865100860595703</v>
      </c>
      <c r="U2129" s="5">
        <v>0</v>
      </c>
      <c r="V2129" s="5">
        <v>6</v>
      </c>
      <c r="W2129" s="5">
        <v>34.865100860595703</v>
      </c>
      <c r="X2129" s="6">
        <f>+Excel_519CONDOR[[#This Row],[Ptos.Total]]-Excel_519CONDOR[[#This Row],[Ptos.PO]]</f>
        <v>-9.627197139404295</v>
      </c>
      <c r="Y2129" s="6">
        <v>44.492297999999998</v>
      </c>
      <c r="Z2129" s="6">
        <v>44.492297999999998</v>
      </c>
      <c r="AA2129" s="5">
        <f>+Excel_519CONDOR[[#This Row],[Ptos.Total]]-Excel_519CONDOR[[#This Row],[Ptos.Nilo]]</f>
        <v>-9.627197139404295</v>
      </c>
      <c r="AB2129"/>
      <c r="AC2129"/>
      <c r="AD2129"/>
      <c r="AE2129"/>
      <c r="AF2129"/>
      <c r="AG2129"/>
      <c r="AH2129"/>
      <c r="AI2129"/>
    </row>
    <row r="2130" spans="1:35" x14ac:dyDescent="0.25">
      <c r="A2130" t="s">
        <v>391</v>
      </c>
      <c r="B2130" t="s">
        <v>436</v>
      </c>
      <c r="C2130" t="s">
        <v>392</v>
      </c>
      <c r="D2130" t="s">
        <v>2388</v>
      </c>
      <c r="E2130">
        <v>8643643</v>
      </c>
      <c r="F2130" t="s">
        <v>83</v>
      </c>
      <c r="G2130" t="s">
        <v>22</v>
      </c>
      <c r="H2130" t="s">
        <v>23</v>
      </c>
      <c r="I2130" s="1"/>
      <c r="J2130" s="1">
        <v>45504</v>
      </c>
      <c r="K2130" s="11">
        <f>+Excel_519CONDOR[[#This Row],[Fx.r]]</f>
        <v>45504</v>
      </c>
      <c r="L2130" s="1">
        <v>45485</v>
      </c>
      <c r="M2130" s="1"/>
      <c r="N2130" s="1">
        <v>45518</v>
      </c>
      <c r="O2130" s="1">
        <v>45530</v>
      </c>
      <c r="P2130" s="1" t="s">
        <v>25</v>
      </c>
      <c r="Q2130" t="s">
        <v>24</v>
      </c>
      <c r="R2130" t="s">
        <v>24</v>
      </c>
      <c r="S2130" t="s">
        <v>3642</v>
      </c>
      <c r="T2130" s="5">
        <v>36.218299925327301</v>
      </c>
      <c r="U2130" s="5">
        <v>0</v>
      </c>
      <c r="V2130" s="5">
        <v>6</v>
      </c>
      <c r="W2130" s="5">
        <v>42.218299925327301</v>
      </c>
      <c r="X2130" s="6">
        <f>+Excel_519CONDOR[[#This Row],[Ptos.Total]]-Excel_519CONDOR[[#This Row],[Ptos.PO]]</f>
        <v>-31.495930074672714</v>
      </c>
      <c r="Y2130" s="6">
        <v>73.714230000000015</v>
      </c>
      <c r="Z2130" s="6">
        <v>73.714229999999986</v>
      </c>
      <c r="AA2130" s="5">
        <f>+Excel_519CONDOR[[#This Row],[Ptos.Total]]-Excel_519CONDOR[[#This Row],[Ptos.Nilo]]</f>
        <v>-31.495930074672685</v>
      </c>
      <c r="AB2130"/>
      <c r="AC2130"/>
      <c r="AD2130"/>
      <c r="AE2130"/>
      <c r="AF2130"/>
      <c r="AG2130"/>
      <c r="AH2130"/>
      <c r="AI2130"/>
    </row>
    <row r="2131" spans="1:35" x14ac:dyDescent="0.25">
      <c r="A2131" t="s">
        <v>391</v>
      </c>
      <c r="B2131" t="s">
        <v>436</v>
      </c>
      <c r="C2131" t="s">
        <v>392</v>
      </c>
      <c r="D2131" t="s">
        <v>2389</v>
      </c>
      <c r="E2131">
        <v>8645165</v>
      </c>
      <c r="F2131" t="s">
        <v>1124</v>
      </c>
      <c r="G2131" t="s">
        <v>70</v>
      </c>
      <c r="H2131" t="s">
        <v>71</v>
      </c>
      <c r="I2131" s="1">
        <v>45545</v>
      </c>
      <c r="J2131" s="1">
        <v>45489</v>
      </c>
      <c r="K2131" s="11">
        <f>+Excel_519CONDOR[[#This Row],[Fx.r]]</f>
        <v>45489</v>
      </c>
      <c r="M2131" s="1"/>
      <c r="N2131" s="1">
        <v>45608</v>
      </c>
      <c r="O2131" s="1">
        <v>45609</v>
      </c>
      <c r="P2131" s="1" t="s">
        <v>25</v>
      </c>
      <c r="Q2131" t="s">
        <v>25</v>
      </c>
      <c r="R2131" t="s">
        <v>24</v>
      </c>
      <c r="S2131" t="s">
        <v>25</v>
      </c>
      <c r="T2131" s="5">
        <v>0</v>
      </c>
      <c r="U2131" s="5">
        <v>0</v>
      </c>
      <c r="V2131" s="5">
        <v>0</v>
      </c>
      <c r="W2131" s="5">
        <v>0</v>
      </c>
      <c r="X2131" s="6">
        <f>+Excel_519CONDOR[[#This Row],[Ptos.Total]]-Excel_519CONDOR[[#This Row],[Ptos.PO]]</f>
        <v>-3.5999999999999996</v>
      </c>
      <c r="Y2131" s="6">
        <v>3.5999999999999996</v>
      </c>
      <c r="Z2131" s="6">
        <v>3.5999999999999996</v>
      </c>
      <c r="AA2131" s="5">
        <f>+Excel_519CONDOR[[#This Row],[Ptos.Total]]-Excel_519CONDOR[[#This Row],[Ptos.Nilo]]</f>
        <v>-3.5999999999999996</v>
      </c>
      <c r="AB2131"/>
      <c r="AC2131"/>
      <c r="AD2131"/>
      <c r="AE2131"/>
      <c r="AF2131"/>
      <c r="AG2131"/>
      <c r="AH2131"/>
      <c r="AI2131"/>
    </row>
    <row r="2132" spans="1:35" x14ac:dyDescent="0.25">
      <c r="A2132" t="s">
        <v>391</v>
      </c>
      <c r="B2132" t="s">
        <v>436</v>
      </c>
      <c r="C2132" t="s">
        <v>392</v>
      </c>
      <c r="D2132" t="s">
        <v>2390</v>
      </c>
      <c r="E2132">
        <v>8645466</v>
      </c>
      <c r="F2132" t="s">
        <v>1124</v>
      </c>
      <c r="G2132" t="s">
        <v>70</v>
      </c>
      <c r="H2132" t="s">
        <v>71</v>
      </c>
      <c r="I2132" s="1">
        <v>45621</v>
      </c>
      <c r="J2132" s="1">
        <v>45490</v>
      </c>
      <c r="K2132" s="11">
        <f>+Excel_519CONDOR[[#This Row],[Fx.r]]</f>
        <v>45490</v>
      </c>
      <c r="M2132" s="1"/>
      <c r="N2132" s="1">
        <v>45621</v>
      </c>
      <c r="O2132" s="1">
        <v>45623</v>
      </c>
      <c r="P2132" s="1" t="s">
        <v>25</v>
      </c>
      <c r="Q2132" t="s">
        <v>25</v>
      </c>
      <c r="R2132" t="s">
        <v>24</v>
      </c>
      <c r="S2132" t="s">
        <v>25</v>
      </c>
      <c r="T2132" s="5">
        <v>0</v>
      </c>
      <c r="U2132" s="5">
        <v>0</v>
      </c>
      <c r="V2132" s="5">
        <v>0</v>
      </c>
      <c r="W2132" s="5">
        <v>0</v>
      </c>
      <c r="X2132" s="6">
        <f>+Excel_519CONDOR[[#This Row],[Ptos.Total]]-Excel_519CONDOR[[#This Row],[Ptos.PO]]</f>
        <v>-3.5999999999999996</v>
      </c>
      <c r="Y2132" s="6">
        <v>3.5999999999999996</v>
      </c>
      <c r="Z2132" s="6">
        <v>3.5999999999999996</v>
      </c>
      <c r="AA2132" s="5">
        <f>+Excel_519CONDOR[[#This Row],[Ptos.Total]]-Excel_519CONDOR[[#This Row],[Ptos.Nilo]]</f>
        <v>-3.5999999999999996</v>
      </c>
      <c r="AB2132"/>
      <c r="AC2132"/>
      <c r="AD2132"/>
      <c r="AE2132"/>
      <c r="AF2132"/>
      <c r="AG2132"/>
      <c r="AH2132"/>
      <c r="AI2132"/>
    </row>
    <row r="2133" spans="1:35" x14ac:dyDescent="0.25">
      <c r="A2133" t="s">
        <v>391</v>
      </c>
      <c r="B2133" t="s">
        <v>436</v>
      </c>
      <c r="C2133" t="s">
        <v>392</v>
      </c>
      <c r="D2133" t="s">
        <v>2391</v>
      </c>
      <c r="E2133">
        <v>8646081</v>
      </c>
      <c r="F2133" t="s">
        <v>83</v>
      </c>
      <c r="G2133" t="s">
        <v>22</v>
      </c>
      <c r="H2133" t="s">
        <v>23</v>
      </c>
      <c r="I2133" s="1"/>
      <c r="J2133" s="1">
        <v>45492</v>
      </c>
      <c r="K2133" s="11">
        <f>+Excel_519CONDOR[[#This Row],[Fx.r]]</f>
        <v>45492</v>
      </c>
      <c r="L2133" s="1">
        <v>45492</v>
      </c>
      <c r="M2133" s="1"/>
      <c r="N2133" s="1">
        <v>45502</v>
      </c>
      <c r="O2133" s="1">
        <v>45511</v>
      </c>
      <c r="P2133" s="1" t="s">
        <v>25</v>
      </c>
      <c r="Q2133" t="s">
        <v>25</v>
      </c>
      <c r="R2133" t="s">
        <v>24</v>
      </c>
      <c r="S2133" t="s">
        <v>3646</v>
      </c>
      <c r="T2133" s="5">
        <v>22.962500303983688</v>
      </c>
      <c r="U2133" s="5">
        <v>0</v>
      </c>
      <c r="V2133" s="5">
        <v>6</v>
      </c>
      <c r="W2133" s="5">
        <v>28.962500303983688</v>
      </c>
      <c r="X2133" s="6">
        <f>+Excel_519CONDOR[[#This Row],[Ptos.Total]]-Excel_519CONDOR[[#This Row],[Ptos.PO]]</f>
        <v>-8.6130146960163074</v>
      </c>
      <c r="Y2133" s="6">
        <v>37.575514999999996</v>
      </c>
      <c r="Z2133" s="6">
        <v>37.575515000000003</v>
      </c>
      <c r="AA2133" s="5">
        <f>+Excel_519CONDOR[[#This Row],[Ptos.Total]]-Excel_519CONDOR[[#This Row],[Ptos.Nilo]]</f>
        <v>-8.6130146960163145</v>
      </c>
      <c r="AB2133"/>
      <c r="AC2133"/>
      <c r="AD2133"/>
      <c r="AE2133"/>
      <c r="AF2133"/>
      <c r="AG2133"/>
      <c r="AH2133"/>
      <c r="AI2133"/>
    </row>
    <row r="2134" spans="1:35" x14ac:dyDescent="0.25">
      <c r="A2134" t="s">
        <v>391</v>
      </c>
      <c r="B2134" t="s">
        <v>436</v>
      </c>
      <c r="C2134" t="s">
        <v>392</v>
      </c>
      <c r="D2134" t="s">
        <v>2392</v>
      </c>
      <c r="E2134">
        <v>8645822</v>
      </c>
      <c r="F2134" t="s">
        <v>83</v>
      </c>
      <c r="G2134" t="s">
        <v>22</v>
      </c>
      <c r="H2134" t="s">
        <v>23</v>
      </c>
      <c r="I2134" s="1"/>
      <c r="J2134" s="1">
        <v>45491</v>
      </c>
      <c r="K2134" s="11">
        <f>+Excel_519CONDOR[[#This Row],[Fx.r]]</f>
        <v>45491</v>
      </c>
      <c r="L2134" s="1">
        <v>45491</v>
      </c>
      <c r="M2134" s="1"/>
      <c r="N2134" s="1">
        <v>45506</v>
      </c>
      <c r="O2134" s="1">
        <v>45524</v>
      </c>
      <c r="P2134" s="1" t="s">
        <v>25</v>
      </c>
      <c r="Q2134" t="s">
        <v>25</v>
      </c>
      <c r="R2134" t="s">
        <v>24</v>
      </c>
      <c r="S2134" t="s">
        <v>3641</v>
      </c>
      <c r="T2134" s="5">
        <v>8.8110000789165497</v>
      </c>
      <c r="U2134" s="5">
        <v>0</v>
      </c>
      <c r="V2134" s="5">
        <v>6</v>
      </c>
      <c r="W2134" s="5">
        <v>14.81100007891655</v>
      </c>
      <c r="X2134" s="6">
        <f>+Excel_519CONDOR[[#This Row],[Ptos.Total]]-Excel_519CONDOR[[#This Row],[Ptos.PO]]</f>
        <v>-16.644542921083445</v>
      </c>
      <c r="Y2134" s="6">
        <v>31.455542999999995</v>
      </c>
      <c r="Z2134" s="6">
        <v>31.455542999999995</v>
      </c>
      <c r="AA2134" s="5">
        <f>+Excel_519CONDOR[[#This Row],[Ptos.Total]]-Excel_519CONDOR[[#This Row],[Ptos.Nilo]]</f>
        <v>-16.644542921083445</v>
      </c>
      <c r="AB2134"/>
      <c r="AC2134"/>
      <c r="AD2134"/>
      <c r="AE2134"/>
      <c r="AF2134"/>
      <c r="AG2134"/>
      <c r="AH2134"/>
      <c r="AI2134"/>
    </row>
    <row r="2135" spans="1:35" x14ac:dyDescent="0.25">
      <c r="A2135" t="s">
        <v>391</v>
      </c>
      <c r="B2135" t="s">
        <v>436</v>
      </c>
      <c r="C2135" t="s">
        <v>392</v>
      </c>
      <c r="D2135" t="s">
        <v>2393</v>
      </c>
      <c r="E2135">
        <v>8646166</v>
      </c>
      <c r="F2135" t="s">
        <v>83</v>
      </c>
      <c r="G2135" t="s">
        <v>22</v>
      </c>
      <c r="H2135" t="s">
        <v>23</v>
      </c>
      <c r="I2135" s="1"/>
      <c r="J2135" s="1">
        <v>45495</v>
      </c>
      <c r="K2135" s="11">
        <f>+Excel_519CONDOR[[#This Row],[Fx.r]]</f>
        <v>45495</v>
      </c>
      <c r="L2135" s="1">
        <v>45499</v>
      </c>
      <c r="M2135" s="1"/>
      <c r="N2135" s="1">
        <v>45509</v>
      </c>
      <c r="O2135" s="1">
        <v>45531</v>
      </c>
      <c r="P2135" s="1" t="s">
        <v>25</v>
      </c>
      <c r="Q2135" t="s">
        <v>25</v>
      </c>
      <c r="R2135" t="s">
        <v>24</v>
      </c>
      <c r="S2135" t="s">
        <v>3646</v>
      </c>
      <c r="T2135" s="5">
        <v>18.19240003824234</v>
      </c>
      <c r="U2135" s="5">
        <v>0</v>
      </c>
      <c r="V2135" s="5">
        <v>6</v>
      </c>
      <c r="W2135" s="5">
        <v>24.19240003824234</v>
      </c>
      <c r="X2135" s="6">
        <f>+Excel_519CONDOR[[#This Row],[Ptos.Total]]-Excel_519CONDOR[[#This Row],[Ptos.PO]]</f>
        <v>-13.489344961757659</v>
      </c>
      <c r="Y2135" s="6">
        <v>37.681744999999999</v>
      </c>
      <c r="Z2135" s="6">
        <v>37.681744999999992</v>
      </c>
      <c r="AA2135" s="5">
        <f>+Excel_519CONDOR[[#This Row],[Ptos.Total]]-Excel_519CONDOR[[#This Row],[Ptos.Nilo]]</f>
        <v>-13.489344961757652</v>
      </c>
      <c r="AB2135"/>
      <c r="AC2135"/>
      <c r="AD2135"/>
      <c r="AE2135"/>
      <c r="AF2135"/>
      <c r="AG2135"/>
      <c r="AH2135"/>
      <c r="AI2135"/>
    </row>
    <row r="2136" spans="1:35" x14ac:dyDescent="0.25">
      <c r="A2136" t="s">
        <v>391</v>
      </c>
      <c r="B2136" t="s">
        <v>436</v>
      </c>
      <c r="C2136" t="s">
        <v>392</v>
      </c>
      <c r="D2136" t="s">
        <v>2394</v>
      </c>
      <c r="E2136">
        <v>8648064</v>
      </c>
      <c r="F2136" t="s">
        <v>83</v>
      </c>
      <c r="G2136" t="s">
        <v>22</v>
      </c>
      <c r="H2136" t="s">
        <v>23</v>
      </c>
      <c r="I2136" s="1"/>
      <c r="J2136" s="1">
        <v>45502</v>
      </c>
      <c r="K2136" s="11">
        <f>+Excel_519CONDOR[[#This Row],[Fx.r]]</f>
        <v>45502</v>
      </c>
      <c r="L2136" s="1">
        <v>45504</v>
      </c>
      <c r="M2136" s="1"/>
      <c r="N2136" s="1">
        <v>45525</v>
      </c>
      <c r="O2136" s="1">
        <v>45530</v>
      </c>
      <c r="P2136" s="1" t="s">
        <v>25</v>
      </c>
      <c r="Q2136" t="s">
        <v>24</v>
      </c>
      <c r="R2136" t="s">
        <v>24</v>
      </c>
      <c r="S2136" t="s">
        <v>3642</v>
      </c>
      <c r="T2136" s="5">
        <v>22.331100285053253</v>
      </c>
      <c r="U2136" s="5">
        <v>0</v>
      </c>
      <c r="V2136" s="5">
        <v>6</v>
      </c>
      <c r="W2136" s="5">
        <v>28.331100285053253</v>
      </c>
      <c r="X2136" s="6">
        <f>+Excel_519CONDOR[[#This Row],[Ptos.Total]]-Excel_519CONDOR[[#This Row],[Ptos.PO]]</f>
        <v>-26.927663714946753</v>
      </c>
      <c r="Y2136" s="6">
        <v>55.258764000000006</v>
      </c>
      <c r="Z2136" s="6">
        <v>55.258764000000006</v>
      </c>
      <c r="AA2136" s="5">
        <f>+Excel_519CONDOR[[#This Row],[Ptos.Total]]-Excel_519CONDOR[[#This Row],[Ptos.Nilo]]</f>
        <v>-26.927663714946753</v>
      </c>
      <c r="AB2136"/>
      <c r="AC2136"/>
      <c r="AD2136"/>
      <c r="AE2136"/>
      <c r="AF2136"/>
      <c r="AG2136"/>
      <c r="AH2136"/>
      <c r="AI2136"/>
    </row>
    <row r="2137" spans="1:35" x14ac:dyDescent="0.25">
      <c r="A2137" t="s">
        <v>391</v>
      </c>
      <c r="B2137" t="s">
        <v>436</v>
      </c>
      <c r="C2137" t="s">
        <v>392</v>
      </c>
      <c r="D2137" t="s">
        <v>2395</v>
      </c>
      <c r="E2137">
        <v>8650009</v>
      </c>
      <c r="F2137" t="s">
        <v>2396</v>
      </c>
      <c r="G2137" t="s">
        <v>29</v>
      </c>
      <c r="H2137" t="s">
        <v>30</v>
      </c>
      <c r="I2137" s="1"/>
      <c r="J2137" s="1">
        <v>45510</v>
      </c>
      <c r="K2137" s="11">
        <f>+Excel_519CONDOR[[#This Row],[Fx.r]]</f>
        <v>45510</v>
      </c>
      <c r="L2137" s="1">
        <v>45560</v>
      </c>
      <c r="M2137" s="1"/>
      <c r="N2137" s="1">
        <v>45579</v>
      </c>
      <c r="O2137" s="1">
        <v>45603</v>
      </c>
      <c r="P2137" s="1" t="s">
        <v>25</v>
      </c>
      <c r="Q2137" t="s">
        <v>25</v>
      </c>
      <c r="R2137" t="s">
        <v>24</v>
      </c>
      <c r="S2137" t="s">
        <v>3635</v>
      </c>
      <c r="T2137" s="5">
        <v>0</v>
      </c>
      <c r="U2137" s="5">
        <v>0</v>
      </c>
      <c r="V2137" s="5">
        <v>0</v>
      </c>
      <c r="W2137" s="5">
        <v>0</v>
      </c>
      <c r="X2137" s="6">
        <f>+Excel_519CONDOR[[#This Row],[Ptos.Total]]-Excel_519CONDOR[[#This Row],[Ptos.PO]]</f>
        <v>-38.472299</v>
      </c>
      <c r="Y2137" s="6">
        <v>38.472299</v>
      </c>
      <c r="Z2137" s="6">
        <v>38.472299000000007</v>
      </c>
      <c r="AA2137" s="5">
        <f>+Excel_519CONDOR[[#This Row],[Ptos.Total]]-Excel_519CONDOR[[#This Row],[Ptos.Nilo]]</f>
        <v>-38.472299000000007</v>
      </c>
      <c r="AB2137"/>
      <c r="AC2137"/>
      <c r="AD2137"/>
      <c r="AE2137"/>
      <c r="AF2137"/>
      <c r="AG2137"/>
      <c r="AH2137"/>
      <c r="AI2137"/>
    </row>
    <row r="2138" spans="1:35" x14ac:dyDescent="0.25">
      <c r="A2138" t="s">
        <v>391</v>
      </c>
      <c r="B2138" t="s">
        <v>436</v>
      </c>
      <c r="C2138" t="s">
        <v>392</v>
      </c>
      <c r="D2138" t="s">
        <v>2397</v>
      </c>
      <c r="E2138">
        <v>8650108</v>
      </c>
      <c r="F2138" t="s">
        <v>363</v>
      </c>
      <c r="G2138" t="s">
        <v>22</v>
      </c>
      <c r="H2138" t="s">
        <v>23</v>
      </c>
      <c r="I2138" s="1"/>
      <c r="J2138" s="1">
        <v>45510</v>
      </c>
      <c r="K2138" s="11">
        <f>+Excel_519CONDOR[[#This Row],[Fx.r]]</f>
        <v>45510</v>
      </c>
      <c r="L2138" s="1">
        <v>45511</v>
      </c>
      <c r="M2138" s="1"/>
      <c r="N2138" s="1">
        <v>45544</v>
      </c>
      <c r="O2138" s="1">
        <v>45551</v>
      </c>
      <c r="P2138" s="1" t="s">
        <v>24</v>
      </c>
      <c r="Q2138" t="s">
        <v>25</v>
      </c>
      <c r="R2138" t="s">
        <v>24</v>
      </c>
      <c r="S2138" t="s">
        <v>3646</v>
      </c>
      <c r="T2138" s="5">
        <v>7.5342999994754791</v>
      </c>
      <c r="U2138" s="5">
        <v>0</v>
      </c>
      <c r="V2138" s="5">
        <v>6</v>
      </c>
      <c r="W2138" s="5">
        <v>13.534299999475479</v>
      </c>
      <c r="X2138" s="6">
        <f>+Excel_519CONDOR[[#This Row],[Ptos.Total]]-Excel_519CONDOR[[#This Row],[Ptos.PO]]</f>
        <v>-3.235979000524523</v>
      </c>
      <c r="Y2138" s="6">
        <v>16.770279000000002</v>
      </c>
      <c r="Z2138" s="6">
        <v>16.770278999999999</v>
      </c>
      <c r="AA2138" s="5">
        <f>+Excel_519CONDOR[[#This Row],[Ptos.Total]]-Excel_519CONDOR[[#This Row],[Ptos.Nilo]]</f>
        <v>-3.2359790005245195</v>
      </c>
      <c r="AB2138"/>
      <c r="AC2138"/>
      <c r="AD2138"/>
      <c r="AE2138"/>
      <c r="AF2138"/>
      <c r="AG2138"/>
      <c r="AH2138"/>
      <c r="AI2138"/>
    </row>
    <row r="2139" spans="1:35" x14ac:dyDescent="0.25">
      <c r="A2139" t="s">
        <v>391</v>
      </c>
      <c r="B2139" t="s">
        <v>436</v>
      </c>
      <c r="C2139" t="s">
        <v>392</v>
      </c>
      <c r="D2139" t="s">
        <v>2398</v>
      </c>
      <c r="E2139">
        <v>8650686</v>
      </c>
      <c r="F2139" t="s">
        <v>1124</v>
      </c>
      <c r="G2139" t="s">
        <v>70</v>
      </c>
      <c r="H2139" t="s">
        <v>71</v>
      </c>
      <c r="I2139" s="1">
        <v>45575</v>
      </c>
      <c r="J2139" s="1">
        <v>45512</v>
      </c>
      <c r="K2139" s="11">
        <f>+Excel_519CONDOR[[#This Row],[Fx.r]]</f>
        <v>45512</v>
      </c>
      <c r="M2139" s="1"/>
      <c r="N2139" s="1">
        <v>45608</v>
      </c>
      <c r="O2139" s="1">
        <v>45609</v>
      </c>
      <c r="P2139" s="1" t="s">
        <v>24</v>
      </c>
      <c r="Q2139" t="s">
        <v>25</v>
      </c>
      <c r="R2139" t="s">
        <v>24</v>
      </c>
      <c r="S2139" t="s">
        <v>25</v>
      </c>
      <c r="T2139" s="5">
        <v>0</v>
      </c>
      <c r="U2139" s="5">
        <v>0</v>
      </c>
      <c r="V2139" s="5">
        <v>0</v>
      </c>
      <c r="W2139" s="5">
        <v>0</v>
      </c>
      <c r="X2139" s="6">
        <f>+Excel_519CONDOR[[#This Row],[Ptos.Total]]-Excel_519CONDOR[[#This Row],[Ptos.PO]]</f>
        <v>-3.5999999999999996</v>
      </c>
      <c r="Y2139" s="6">
        <v>3.5999999999999996</v>
      </c>
      <c r="Z2139" s="6">
        <v>3.5999999999999996</v>
      </c>
      <c r="AA2139" s="5">
        <f>+Excel_519CONDOR[[#This Row],[Ptos.Total]]-Excel_519CONDOR[[#This Row],[Ptos.Nilo]]</f>
        <v>-3.5999999999999996</v>
      </c>
      <c r="AB2139"/>
      <c r="AC2139"/>
      <c r="AD2139"/>
      <c r="AE2139"/>
      <c r="AF2139"/>
      <c r="AG2139"/>
      <c r="AH2139"/>
      <c r="AI2139"/>
    </row>
    <row r="2140" spans="1:35" x14ac:dyDescent="0.25">
      <c r="A2140" t="s">
        <v>391</v>
      </c>
      <c r="B2140" t="s">
        <v>436</v>
      </c>
      <c r="C2140" t="s">
        <v>392</v>
      </c>
      <c r="D2140" t="s">
        <v>2399</v>
      </c>
      <c r="E2140">
        <v>8649764</v>
      </c>
      <c r="F2140" t="s">
        <v>470</v>
      </c>
      <c r="G2140" t="s">
        <v>22</v>
      </c>
      <c r="H2140" t="s">
        <v>23</v>
      </c>
      <c r="I2140" s="1"/>
      <c r="J2140" s="1">
        <v>45532</v>
      </c>
      <c r="K2140" s="11">
        <f>+Excel_519CONDOR[[#This Row],[Fx.r]]</f>
        <v>45532</v>
      </c>
      <c r="L2140" s="1">
        <v>45524</v>
      </c>
      <c r="M2140" s="1"/>
      <c r="N2140" s="1">
        <v>45541</v>
      </c>
      <c r="O2140" s="1">
        <v>45554</v>
      </c>
      <c r="P2140" s="1" t="s">
        <v>24</v>
      </c>
      <c r="Q2140" t="s">
        <v>25</v>
      </c>
      <c r="R2140" t="s">
        <v>24</v>
      </c>
      <c r="S2140" t="s">
        <v>3642</v>
      </c>
      <c r="T2140" s="5">
        <v>0</v>
      </c>
      <c r="U2140" s="5">
        <v>0</v>
      </c>
      <c r="V2140" s="5">
        <v>0</v>
      </c>
      <c r="W2140" s="5">
        <v>0</v>
      </c>
      <c r="X2140" s="6">
        <f>+Excel_519CONDOR[[#This Row],[Ptos.Total]]-Excel_519CONDOR[[#This Row],[Ptos.PO]]</f>
        <v>-67.130474000000007</v>
      </c>
      <c r="Y2140" s="6">
        <v>67.130474000000007</v>
      </c>
      <c r="Z2140" s="6">
        <v>67.130474000000007</v>
      </c>
      <c r="AA2140" s="5">
        <f>+Excel_519CONDOR[[#This Row],[Ptos.Total]]-Excel_519CONDOR[[#This Row],[Ptos.Nilo]]</f>
        <v>-67.130474000000007</v>
      </c>
      <c r="AB2140"/>
      <c r="AC2140"/>
      <c r="AD2140"/>
      <c r="AE2140"/>
      <c r="AF2140"/>
      <c r="AG2140"/>
      <c r="AH2140"/>
      <c r="AI2140"/>
    </row>
    <row r="2141" spans="1:35" x14ac:dyDescent="0.25">
      <c r="A2141" t="s">
        <v>391</v>
      </c>
      <c r="B2141" t="s">
        <v>436</v>
      </c>
      <c r="C2141" t="s">
        <v>392</v>
      </c>
      <c r="D2141" t="s">
        <v>2400</v>
      </c>
      <c r="E2141">
        <v>8650722</v>
      </c>
      <c r="F2141" t="s">
        <v>1287</v>
      </c>
      <c r="G2141" t="s">
        <v>70</v>
      </c>
      <c r="H2141" t="s">
        <v>71</v>
      </c>
      <c r="I2141" s="1">
        <v>45621</v>
      </c>
      <c r="J2141" s="1">
        <v>45513</v>
      </c>
      <c r="K2141" s="11">
        <f>+Excel_519CONDOR[[#This Row],[Fx.r]]</f>
        <v>45513</v>
      </c>
      <c r="M2141" s="1"/>
      <c r="N2141" s="1">
        <v>45964</v>
      </c>
      <c r="O2141" s="1">
        <v>45980</v>
      </c>
      <c r="P2141" s="1" t="s">
        <v>25</v>
      </c>
      <c r="Q2141" t="s">
        <v>25</v>
      </c>
      <c r="R2141" t="s">
        <v>24</v>
      </c>
      <c r="S2141" t="s">
        <v>25</v>
      </c>
      <c r="T2141" s="5">
        <v>0</v>
      </c>
      <c r="U2141" s="5">
        <v>0</v>
      </c>
      <c r="V2141" s="5">
        <v>0</v>
      </c>
      <c r="W2141" s="5">
        <v>0</v>
      </c>
      <c r="X2141" s="6">
        <f>+Excel_519CONDOR[[#This Row],[Ptos.Total]]-Excel_519CONDOR[[#This Row],[Ptos.PO]]</f>
        <v>-3.5999999999999996</v>
      </c>
      <c r="Y2141" s="6">
        <v>3.5999999999999996</v>
      </c>
      <c r="Z2141" s="6">
        <v>3.5999999999999996</v>
      </c>
      <c r="AA2141" s="5">
        <f>+Excel_519CONDOR[[#This Row],[Ptos.Total]]-Excel_519CONDOR[[#This Row],[Ptos.Nilo]]</f>
        <v>-3.5999999999999996</v>
      </c>
      <c r="AB2141"/>
      <c r="AC2141"/>
      <c r="AD2141"/>
      <c r="AE2141"/>
      <c r="AF2141"/>
      <c r="AG2141"/>
      <c r="AH2141"/>
      <c r="AI2141"/>
    </row>
    <row r="2142" spans="1:35" x14ac:dyDescent="0.25">
      <c r="A2142" t="s">
        <v>391</v>
      </c>
      <c r="B2142" t="s">
        <v>436</v>
      </c>
      <c r="C2142" t="s">
        <v>392</v>
      </c>
      <c r="D2142" t="s">
        <v>2401</v>
      </c>
      <c r="E2142">
        <v>8651097</v>
      </c>
      <c r="F2142" t="s">
        <v>1287</v>
      </c>
      <c r="G2142" t="s">
        <v>70</v>
      </c>
      <c r="H2142" t="s">
        <v>71</v>
      </c>
      <c r="I2142" s="1">
        <v>45621</v>
      </c>
      <c r="J2142" s="1">
        <v>45512</v>
      </c>
      <c r="K2142" s="11">
        <f>+Excel_519CONDOR[[#This Row],[Fx.r]]</f>
        <v>45512</v>
      </c>
      <c r="M2142" s="1"/>
      <c r="N2142" s="1">
        <v>45964</v>
      </c>
      <c r="O2142" s="1">
        <v>45980</v>
      </c>
      <c r="P2142" s="1" t="s">
        <v>24</v>
      </c>
      <c r="Q2142" t="s">
        <v>25</v>
      </c>
      <c r="R2142" t="s">
        <v>24</v>
      </c>
      <c r="S2142" t="s">
        <v>25</v>
      </c>
      <c r="T2142" s="5">
        <v>0</v>
      </c>
      <c r="U2142" s="5">
        <v>0</v>
      </c>
      <c r="V2142" s="5">
        <v>0</v>
      </c>
      <c r="W2142" s="5">
        <v>0</v>
      </c>
      <c r="X2142" s="6">
        <f>+Excel_519CONDOR[[#This Row],[Ptos.Total]]-Excel_519CONDOR[[#This Row],[Ptos.PO]]</f>
        <v>-6</v>
      </c>
      <c r="Y2142" s="6">
        <v>6</v>
      </c>
      <c r="Z2142" s="6">
        <v>3.5999999999999996</v>
      </c>
      <c r="AA2142" s="5">
        <f>+Excel_519CONDOR[[#This Row],[Ptos.Total]]-Excel_519CONDOR[[#This Row],[Ptos.Nilo]]</f>
        <v>-3.5999999999999996</v>
      </c>
      <c r="AB2142"/>
      <c r="AC2142"/>
      <c r="AD2142"/>
      <c r="AE2142"/>
      <c r="AF2142"/>
      <c r="AG2142"/>
      <c r="AH2142"/>
      <c r="AI2142"/>
    </row>
    <row r="2143" spans="1:35" x14ac:dyDescent="0.25">
      <c r="A2143" t="s">
        <v>391</v>
      </c>
      <c r="B2143" t="s">
        <v>436</v>
      </c>
      <c r="C2143" t="s">
        <v>392</v>
      </c>
      <c r="D2143" t="s">
        <v>2402</v>
      </c>
      <c r="E2143">
        <v>8651029</v>
      </c>
      <c r="F2143" t="s">
        <v>83</v>
      </c>
      <c r="G2143" t="s">
        <v>22</v>
      </c>
      <c r="H2143" t="s">
        <v>23</v>
      </c>
      <c r="I2143" s="1"/>
      <c r="J2143" s="1">
        <v>45530</v>
      </c>
      <c r="K2143" s="11">
        <f>+Excel_519CONDOR[[#This Row],[Fx.r]]</f>
        <v>45530</v>
      </c>
      <c r="L2143" s="1">
        <v>45513</v>
      </c>
      <c r="M2143" s="1"/>
      <c r="N2143" s="1">
        <v>45548</v>
      </c>
      <c r="O2143" s="1">
        <v>45562</v>
      </c>
      <c r="P2143" s="1" t="s">
        <v>24</v>
      </c>
      <c r="Q2143" t="s">
        <v>25</v>
      </c>
      <c r="R2143" t="s">
        <v>24</v>
      </c>
      <c r="S2143" t="s">
        <v>3646</v>
      </c>
      <c r="T2143" s="5">
        <v>43.807701498270035</v>
      </c>
      <c r="U2143" s="5">
        <v>0</v>
      </c>
      <c r="V2143" s="5">
        <v>6</v>
      </c>
      <c r="W2143" s="5">
        <v>49.807701498270035</v>
      </c>
      <c r="X2143" s="6">
        <f>+Excel_519CONDOR[[#This Row],[Ptos.Total]]-Excel_519CONDOR[[#This Row],[Ptos.PO]]</f>
        <v>11.243115498270036</v>
      </c>
      <c r="Y2143" s="6">
        <v>38.564585999999998</v>
      </c>
      <c r="Z2143" s="6">
        <v>38.564585999999991</v>
      </c>
      <c r="AA2143" s="5">
        <f>+Excel_519CONDOR[[#This Row],[Ptos.Total]]-Excel_519CONDOR[[#This Row],[Ptos.Nilo]]</f>
        <v>11.243115498270043</v>
      </c>
      <c r="AB2143"/>
      <c r="AC2143"/>
      <c r="AD2143"/>
      <c r="AE2143"/>
      <c r="AF2143"/>
      <c r="AG2143"/>
      <c r="AH2143"/>
      <c r="AI2143"/>
    </row>
    <row r="2144" spans="1:35" x14ac:dyDescent="0.25">
      <c r="A2144" t="s">
        <v>391</v>
      </c>
      <c r="B2144" t="s">
        <v>436</v>
      </c>
      <c r="C2144" t="s">
        <v>392</v>
      </c>
      <c r="D2144" t="s">
        <v>2403</v>
      </c>
      <c r="E2144">
        <v>8651415</v>
      </c>
      <c r="F2144" t="s">
        <v>1287</v>
      </c>
      <c r="G2144" t="s">
        <v>70</v>
      </c>
      <c r="H2144" t="s">
        <v>71</v>
      </c>
      <c r="I2144" s="1">
        <v>45621</v>
      </c>
      <c r="J2144" s="1">
        <v>45516</v>
      </c>
      <c r="K2144" s="11">
        <f>+Excel_519CONDOR[[#This Row],[Fx.r]]</f>
        <v>45516</v>
      </c>
      <c r="M2144" s="1"/>
      <c r="N2144" s="1">
        <v>45964</v>
      </c>
      <c r="O2144" s="1">
        <v>45980</v>
      </c>
      <c r="P2144" s="1" t="s">
        <v>25</v>
      </c>
      <c r="Q2144" t="s">
        <v>25</v>
      </c>
      <c r="R2144" t="s">
        <v>24</v>
      </c>
      <c r="S2144" t="s">
        <v>25</v>
      </c>
      <c r="T2144" s="5">
        <v>0</v>
      </c>
      <c r="U2144" s="5">
        <v>0</v>
      </c>
      <c r="V2144" s="5">
        <v>0</v>
      </c>
      <c r="W2144" s="5">
        <v>0</v>
      </c>
      <c r="X2144" s="6">
        <f>+Excel_519CONDOR[[#This Row],[Ptos.Total]]-Excel_519CONDOR[[#This Row],[Ptos.PO]]</f>
        <v>-6</v>
      </c>
      <c r="Y2144" s="6">
        <v>6</v>
      </c>
      <c r="Z2144" s="6">
        <v>3.5999999999999996</v>
      </c>
      <c r="AA2144" s="5">
        <f>+Excel_519CONDOR[[#This Row],[Ptos.Total]]-Excel_519CONDOR[[#This Row],[Ptos.Nilo]]</f>
        <v>-3.5999999999999996</v>
      </c>
      <c r="AB2144"/>
      <c r="AC2144"/>
      <c r="AD2144"/>
      <c r="AE2144"/>
      <c r="AF2144"/>
      <c r="AG2144"/>
      <c r="AH2144"/>
      <c r="AI2144"/>
    </row>
    <row r="2145" spans="1:35" x14ac:dyDescent="0.25">
      <c r="A2145" t="s">
        <v>391</v>
      </c>
      <c r="B2145" t="s">
        <v>436</v>
      </c>
      <c r="C2145" t="s">
        <v>392</v>
      </c>
      <c r="D2145" t="s">
        <v>2404</v>
      </c>
      <c r="E2145">
        <v>8651745</v>
      </c>
      <c r="F2145" t="s">
        <v>363</v>
      </c>
      <c r="G2145" t="s">
        <v>22</v>
      </c>
      <c r="H2145" t="s">
        <v>23</v>
      </c>
      <c r="I2145" s="1"/>
      <c r="J2145" s="1">
        <v>45516</v>
      </c>
      <c r="K2145" s="11">
        <f>+Excel_519CONDOR[[#This Row],[Fx.r]]</f>
        <v>45516</v>
      </c>
      <c r="L2145" s="1">
        <v>45516</v>
      </c>
      <c r="M2145" s="1"/>
      <c r="N2145" s="1">
        <v>45525</v>
      </c>
      <c r="O2145" s="1">
        <v>45538</v>
      </c>
      <c r="P2145" s="1" t="s">
        <v>24</v>
      </c>
      <c r="Q2145" t="s">
        <v>25</v>
      </c>
      <c r="R2145" t="s">
        <v>24</v>
      </c>
      <c r="S2145" t="s">
        <v>3646</v>
      </c>
      <c r="T2145" s="5">
        <v>8.0491999983787537</v>
      </c>
      <c r="U2145" s="5">
        <v>0</v>
      </c>
      <c r="V2145" s="5">
        <v>6</v>
      </c>
      <c r="W2145" s="5">
        <v>14.049199998378754</v>
      </c>
      <c r="X2145" s="6">
        <f>+Excel_519CONDOR[[#This Row],[Ptos.Total]]-Excel_519CONDOR[[#This Row],[Ptos.PO]]</f>
        <v>-4.1252560016212492</v>
      </c>
      <c r="Y2145" s="6">
        <v>18.174456000000003</v>
      </c>
      <c r="Z2145" s="6">
        <v>18.174456000000003</v>
      </c>
      <c r="AA2145" s="5">
        <f>+Excel_519CONDOR[[#This Row],[Ptos.Total]]-Excel_519CONDOR[[#This Row],[Ptos.Nilo]]</f>
        <v>-4.1252560016212492</v>
      </c>
      <c r="AB2145"/>
      <c r="AC2145"/>
      <c r="AD2145"/>
      <c r="AE2145"/>
      <c r="AF2145"/>
      <c r="AG2145"/>
      <c r="AH2145"/>
      <c r="AI2145"/>
    </row>
    <row r="2146" spans="1:35" x14ac:dyDescent="0.25">
      <c r="A2146" t="s">
        <v>391</v>
      </c>
      <c r="B2146" t="s">
        <v>436</v>
      </c>
      <c r="C2146" t="s">
        <v>392</v>
      </c>
      <c r="D2146" t="s">
        <v>2405</v>
      </c>
      <c r="E2146">
        <v>8651419</v>
      </c>
      <c r="F2146" t="s">
        <v>1287</v>
      </c>
      <c r="G2146" t="s">
        <v>70</v>
      </c>
      <c r="H2146" t="s">
        <v>71</v>
      </c>
      <c r="I2146" s="1">
        <v>45622</v>
      </c>
      <c r="J2146" s="1">
        <v>45517</v>
      </c>
      <c r="K2146" s="11">
        <f>+Excel_519CONDOR[[#This Row],[Fx.r]]</f>
        <v>45517</v>
      </c>
      <c r="M2146" s="1"/>
      <c r="N2146" s="1">
        <v>45685</v>
      </c>
      <c r="O2146" s="1">
        <v>45706</v>
      </c>
      <c r="P2146" s="1" t="s">
        <v>24</v>
      </c>
      <c r="Q2146" t="s">
        <v>25</v>
      </c>
      <c r="R2146" t="s">
        <v>24</v>
      </c>
      <c r="S2146" t="s">
        <v>25</v>
      </c>
      <c r="T2146" s="5">
        <v>0</v>
      </c>
      <c r="U2146" s="5">
        <v>0</v>
      </c>
      <c r="V2146" s="5">
        <v>0</v>
      </c>
      <c r="W2146" s="5">
        <v>0</v>
      </c>
      <c r="X2146" s="6">
        <f>+Excel_519CONDOR[[#This Row],[Ptos.Total]]-Excel_519CONDOR[[#This Row],[Ptos.PO]]</f>
        <v>-3.5999999999999996</v>
      </c>
      <c r="Y2146" s="6">
        <v>3.5999999999999996</v>
      </c>
      <c r="Z2146" s="6">
        <v>3.5999999999999996</v>
      </c>
      <c r="AA2146" s="5">
        <f>+Excel_519CONDOR[[#This Row],[Ptos.Total]]-Excel_519CONDOR[[#This Row],[Ptos.Nilo]]</f>
        <v>-3.5999999999999996</v>
      </c>
      <c r="AB2146"/>
      <c r="AC2146"/>
      <c r="AD2146"/>
      <c r="AE2146"/>
      <c r="AF2146"/>
      <c r="AG2146"/>
      <c r="AH2146"/>
      <c r="AI2146"/>
    </row>
    <row r="2147" spans="1:35" x14ac:dyDescent="0.25">
      <c r="A2147" t="s">
        <v>391</v>
      </c>
      <c r="B2147" t="s">
        <v>436</v>
      </c>
      <c r="C2147" t="s">
        <v>392</v>
      </c>
      <c r="D2147" t="s">
        <v>2406</v>
      </c>
      <c r="E2147">
        <v>8651418</v>
      </c>
      <c r="F2147" t="s">
        <v>2407</v>
      </c>
      <c r="G2147" t="s">
        <v>29</v>
      </c>
      <c r="H2147" t="s">
        <v>30</v>
      </c>
      <c r="I2147" s="1"/>
      <c r="J2147" s="1">
        <v>45517</v>
      </c>
      <c r="K2147" s="11">
        <f>+Excel_519CONDOR[[#This Row],[Fx.r]]</f>
        <v>45517</v>
      </c>
      <c r="L2147" s="1">
        <v>45547</v>
      </c>
      <c r="M2147" s="1"/>
      <c r="N2147" s="1">
        <v>45580</v>
      </c>
      <c r="O2147" s="1">
        <v>45603</v>
      </c>
      <c r="P2147" s="1" t="s">
        <v>24</v>
      </c>
      <c r="Q2147" t="s">
        <v>25</v>
      </c>
      <c r="R2147" t="s">
        <v>24</v>
      </c>
      <c r="S2147" t="s">
        <v>3635</v>
      </c>
      <c r="T2147" s="5">
        <v>0</v>
      </c>
      <c r="U2147" s="5">
        <v>0</v>
      </c>
      <c r="V2147" s="5">
        <v>0</v>
      </c>
      <c r="W2147" s="5">
        <v>0</v>
      </c>
      <c r="X2147" s="6">
        <f>+Excel_519CONDOR[[#This Row],[Ptos.Total]]-Excel_519CONDOR[[#This Row],[Ptos.PO]]</f>
        <v>-33.921591999999997</v>
      </c>
      <c r="Y2147" s="6">
        <v>33.921591999999997</v>
      </c>
      <c r="Z2147" s="6">
        <v>33.921592000000004</v>
      </c>
      <c r="AA2147" s="5">
        <f>+Excel_519CONDOR[[#This Row],[Ptos.Total]]-Excel_519CONDOR[[#This Row],[Ptos.Nilo]]</f>
        <v>-33.921592000000004</v>
      </c>
      <c r="AB2147"/>
      <c r="AC2147"/>
      <c r="AD2147"/>
      <c r="AE2147"/>
      <c r="AF2147"/>
      <c r="AG2147"/>
      <c r="AH2147"/>
      <c r="AI2147"/>
    </row>
    <row r="2148" spans="1:35" x14ac:dyDescent="0.25">
      <c r="A2148" t="s">
        <v>391</v>
      </c>
      <c r="B2148" t="s">
        <v>436</v>
      </c>
      <c r="C2148" t="s">
        <v>392</v>
      </c>
      <c r="D2148" t="s">
        <v>2408</v>
      </c>
      <c r="E2148">
        <v>8652387</v>
      </c>
      <c r="F2148" t="s">
        <v>83</v>
      </c>
      <c r="G2148" t="s">
        <v>22</v>
      </c>
      <c r="H2148" t="s">
        <v>23</v>
      </c>
      <c r="I2148" s="1"/>
      <c r="J2148" s="1">
        <v>45520</v>
      </c>
      <c r="K2148" s="11">
        <f>+Excel_519CONDOR[[#This Row],[Fx.r]]</f>
        <v>45520</v>
      </c>
      <c r="L2148" s="1">
        <v>45523</v>
      </c>
      <c r="M2148" s="1"/>
      <c r="N2148" s="1">
        <v>45551</v>
      </c>
      <c r="O2148" s="1">
        <v>45567</v>
      </c>
      <c r="P2148" s="1" t="s">
        <v>24</v>
      </c>
      <c r="Q2148" t="s">
        <v>25</v>
      </c>
      <c r="R2148" t="s">
        <v>24</v>
      </c>
      <c r="S2148" t="s">
        <v>3642</v>
      </c>
      <c r="T2148" s="5">
        <v>7.7536000609397888</v>
      </c>
      <c r="U2148" s="5">
        <v>0</v>
      </c>
      <c r="V2148" s="5">
        <v>6</v>
      </c>
      <c r="W2148" s="5">
        <v>13.753600060939789</v>
      </c>
      <c r="X2148" s="6">
        <f>+Excel_519CONDOR[[#This Row],[Ptos.Total]]-Excel_519CONDOR[[#This Row],[Ptos.PO]]</f>
        <v>-26.352621939060207</v>
      </c>
      <c r="Y2148" s="6">
        <v>40.106221999999995</v>
      </c>
      <c r="Z2148" s="6">
        <v>40.106221999999988</v>
      </c>
      <c r="AA2148" s="5">
        <f>+Excel_519CONDOR[[#This Row],[Ptos.Total]]-Excel_519CONDOR[[#This Row],[Ptos.Nilo]]</f>
        <v>-26.352621939060199</v>
      </c>
      <c r="AB2148"/>
      <c r="AC2148"/>
      <c r="AD2148"/>
      <c r="AE2148"/>
      <c r="AF2148"/>
      <c r="AG2148"/>
      <c r="AH2148"/>
      <c r="AI2148"/>
    </row>
    <row r="2149" spans="1:35" x14ac:dyDescent="0.25">
      <c r="A2149" t="s">
        <v>391</v>
      </c>
      <c r="B2149" t="s">
        <v>436</v>
      </c>
      <c r="C2149" t="s">
        <v>392</v>
      </c>
      <c r="D2149" t="s">
        <v>2409</v>
      </c>
      <c r="E2149">
        <v>8652389</v>
      </c>
      <c r="F2149" t="s">
        <v>83</v>
      </c>
      <c r="G2149" t="s">
        <v>22</v>
      </c>
      <c r="H2149" t="s">
        <v>23</v>
      </c>
      <c r="I2149" s="1"/>
      <c r="J2149" s="1">
        <v>45520</v>
      </c>
      <c r="K2149" s="11">
        <f>+Excel_519CONDOR[[#This Row],[Fx.r]]</f>
        <v>45520</v>
      </c>
      <c r="L2149" s="1">
        <v>45523</v>
      </c>
      <c r="M2149" s="1"/>
      <c r="N2149" s="1">
        <v>45537</v>
      </c>
      <c r="O2149" s="1">
        <v>45540</v>
      </c>
      <c r="P2149" s="1" t="s">
        <v>24</v>
      </c>
      <c r="Q2149" t="s">
        <v>25</v>
      </c>
      <c r="R2149" t="s">
        <v>24</v>
      </c>
      <c r="S2149" t="s">
        <v>3646</v>
      </c>
      <c r="T2149" s="5">
        <v>7.9515000581741333</v>
      </c>
      <c r="U2149" s="5">
        <v>0</v>
      </c>
      <c r="V2149" s="5">
        <v>6</v>
      </c>
      <c r="W2149" s="5">
        <v>13.951500058174133</v>
      </c>
      <c r="X2149" s="6">
        <f>+Excel_519CONDOR[[#This Row],[Ptos.Total]]-Excel_519CONDOR[[#This Row],[Ptos.PO]]</f>
        <v>-4.4750309418258709</v>
      </c>
      <c r="Y2149" s="6">
        <v>18.426531000000004</v>
      </c>
      <c r="Z2149" s="6">
        <v>18.426531000000001</v>
      </c>
      <c r="AA2149" s="5">
        <f>+Excel_519CONDOR[[#This Row],[Ptos.Total]]-Excel_519CONDOR[[#This Row],[Ptos.Nilo]]</f>
        <v>-4.4750309418258674</v>
      </c>
      <c r="AB2149"/>
      <c r="AC2149"/>
      <c r="AD2149"/>
      <c r="AE2149"/>
      <c r="AF2149"/>
      <c r="AG2149"/>
      <c r="AH2149"/>
      <c r="AI2149"/>
    </row>
    <row r="2150" spans="1:35" x14ac:dyDescent="0.25">
      <c r="A2150" t="s">
        <v>391</v>
      </c>
      <c r="B2150" t="s">
        <v>436</v>
      </c>
      <c r="C2150" t="s">
        <v>392</v>
      </c>
      <c r="D2150" t="s">
        <v>2410</v>
      </c>
      <c r="E2150">
        <v>8652390</v>
      </c>
      <c r="F2150" t="s">
        <v>83</v>
      </c>
      <c r="G2150" t="s">
        <v>22</v>
      </c>
      <c r="H2150" t="s">
        <v>23</v>
      </c>
      <c r="I2150" s="1"/>
      <c r="J2150" s="1">
        <v>45520</v>
      </c>
      <c r="K2150" s="11">
        <f>+Excel_519CONDOR[[#This Row],[Fx.r]]</f>
        <v>45520</v>
      </c>
      <c r="L2150" s="1">
        <v>45523</v>
      </c>
      <c r="M2150" s="1"/>
      <c r="N2150" s="1">
        <v>45537</v>
      </c>
      <c r="O2150" s="1">
        <v>45540</v>
      </c>
      <c r="P2150" s="1" t="s">
        <v>24</v>
      </c>
      <c r="Q2150" t="s">
        <v>25</v>
      </c>
      <c r="R2150" t="s">
        <v>24</v>
      </c>
      <c r="S2150" t="s">
        <v>3646</v>
      </c>
      <c r="T2150" s="5">
        <v>18.843900471925735</v>
      </c>
      <c r="U2150" s="5">
        <v>0</v>
      </c>
      <c r="V2150" s="5">
        <v>6</v>
      </c>
      <c r="W2150" s="5">
        <v>24.843900471925735</v>
      </c>
      <c r="X2150" s="6">
        <f>+Excel_519CONDOR[[#This Row],[Ptos.Total]]-Excel_519CONDOR[[#This Row],[Ptos.PO]]</f>
        <v>-9.2520655280742616</v>
      </c>
      <c r="Y2150" s="6">
        <v>34.095965999999997</v>
      </c>
      <c r="Z2150" s="6">
        <v>34.095966000000004</v>
      </c>
      <c r="AA2150" s="5">
        <f>+Excel_519CONDOR[[#This Row],[Ptos.Total]]-Excel_519CONDOR[[#This Row],[Ptos.Nilo]]</f>
        <v>-9.2520655280742687</v>
      </c>
      <c r="AB2150"/>
      <c r="AC2150"/>
      <c r="AD2150"/>
      <c r="AE2150"/>
      <c r="AF2150"/>
      <c r="AG2150"/>
      <c r="AH2150"/>
      <c r="AI2150"/>
    </row>
    <row r="2151" spans="1:35" x14ac:dyDescent="0.25">
      <c r="A2151" t="s">
        <v>391</v>
      </c>
      <c r="B2151" t="s">
        <v>436</v>
      </c>
      <c r="C2151" t="s">
        <v>392</v>
      </c>
      <c r="D2151" t="s">
        <v>2411</v>
      </c>
      <c r="E2151">
        <v>8652850</v>
      </c>
      <c r="F2151" t="s">
        <v>2412</v>
      </c>
      <c r="G2151" t="s">
        <v>29</v>
      </c>
      <c r="H2151" t="s">
        <v>30</v>
      </c>
      <c r="I2151" s="1"/>
      <c r="J2151" s="1">
        <v>45524</v>
      </c>
      <c r="K2151" s="11">
        <f>+Excel_519CONDOR[[#This Row],[Fx.r]]</f>
        <v>45524</v>
      </c>
      <c r="L2151" s="1">
        <v>45540</v>
      </c>
      <c r="M2151" s="1"/>
      <c r="N2151" s="1">
        <v>45580</v>
      </c>
      <c r="O2151" s="1">
        <v>45593</v>
      </c>
      <c r="P2151" s="1" t="s">
        <v>24</v>
      </c>
      <c r="Q2151" t="s">
        <v>25</v>
      </c>
      <c r="R2151" t="s">
        <v>24</v>
      </c>
      <c r="S2151" t="s">
        <v>25</v>
      </c>
      <c r="T2151" s="5">
        <v>41.15999972820282</v>
      </c>
      <c r="U2151" s="5">
        <v>0</v>
      </c>
      <c r="V2151" s="5">
        <v>6</v>
      </c>
      <c r="W2151" s="5">
        <v>47.15999972820282</v>
      </c>
      <c r="X2151" s="6">
        <f>+Excel_519CONDOR[[#This Row],[Ptos.Total]]-Excel_519CONDOR[[#This Row],[Ptos.PO]]</f>
        <v>-21.345822271797175</v>
      </c>
      <c r="Y2151" s="6">
        <v>68.505821999999995</v>
      </c>
      <c r="Z2151" s="6">
        <v>68.505821999999995</v>
      </c>
      <c r="AA2151" s="5">
        <f>+Excel_519CONDOR[[#This Row],[Ptos.Total]]-Excel_519CONDOR[[#This Row],[Ptos.Nilo]]</f>
        <v>-21.345822271797175</v>
      </c>
      <c r="AB2151"/>
      <c r="AC2151"/>
      <c r="AD2151"/>
      <c r="AE2151"/>
      <c r="AF2151"/>
      <c r="AG2151"/>
      <c r="AH2151"/>
      <c r="AI2151"/>
    </row>
    <row r="2152" spans="1:35" x14ac:dyDescent="0.25">
      <c r="A2152" t="s">
        <v>391</v>
      </c>
      <c r="B2152" t="s">
        <v>436</v>
      </c>
      <c r="C2152" t="s">
        <v>392</v>
      </c>
      <c r="D2152" t="s">
        <v>2413</v>
      </c>
      <c r="E2152">
        <v>8653173</v>
      </c>
      <c r="F2152" t="s">
        <v>2414</v>
      </c>
      <c r="G2152" t="s">
        <v>70</v>
      </c>
      <c r="H2152" t="s">
        <v>71</v>
      </c>
      <c r="I2152" s="1">
        <v>45616</v>
      </c>
      <c r="J2152" s="1">
        <v>45622</v>
      </c>
      <c r="K2152" s="11">
        <f>+Excel_519CONDOR[[#This Row],[Fx.r]]</f>
        <v>45622</v>
      </c>
      <c r="M2152" s="1"/>
      <c r="N2152" s="1">
        <v>45622</v>
      </c>
      <c r="O2152" s="1">
        <v>45623</v>
      </c>
      <c r="P2152" s="1" t="s">
        <v>25</v>
      </c>
      <c r="Q2152" t="s">
        <v>25</v>
      </c>
      <c r="R2152" t="s">
        <v>24</v>
      </c>
      <c r="S2152" t="s">
        <v>25</v>
      </c>
      <c r="T2152" s="5">
        <v>0</v>
      </c>
      <c r="U2152" s="5">
        <v>0</v>
      </c>
      <c r="V2152" s="5">
        <v>0</v>
      </c>
      <c r="W2152" s="5">
        <v>0</v>
      </c>
      <c r="X2152" s="6">
        <f>+Excel_519CONDOR[[#This Row],[Ptos.Total]]-Excel_519CONDOR[[#This Row],[Ptos.PO]]</f>
        <v>-3.5999999999999996</v>
      </c>
      <c r="Y2152" s="6">
        <v>3.5999999999999996</v>
      </c>
      <c r="Z2152" s="6">
        <v>3.5999999999999996</v>
      </c>
      <c r="AA2152" s="5">
        <f>+Excel_519CONDOR[[#This Row],[Ptos.Total]]-Excel_519CONDOR[[#This Row],[Ptos.Nilo]]</f>
        <v>-3.5999999999999996</v>
      </c>
      <c r="AB2152"/>
      <c r="AC2152"/>
      <c r="AD2152"/>
      <c r="AE2152"/>
      <c r="AF2152"/>
      <c r="AG2152"/>
      <c r="AH2152"/>
      <c r="AI2152"/>
    </row>
    <row r="2153" spans="1:35" x14ac:dyDescent="0.25">
      <c r="A2153" t="s">
        <v>391</v>
      </c>
      <c r="B2153" t="s">
        <v>436</v>
      </c>
      <c r="C2153" t="s">
        <v>392</v>
      </c>
      <c r="D2153" t="s">
        <v>2415</v>
      </c>
      <c r="E2153">
        <v>8653872</v>
      </c>
      <c r="F2153" t="s">
        <v>1672</v>
      </c>
      <c r="G2153" t="s">
        <v>22</v>
      </c>
      <c r="H2153" t="s">
        <v>23</v>
      </c>
      <c r="I2153" s="1">
        <v>45622</v>
      </c>
      <c r="J2153" s="1">
        <v>45527</v>
      </c>
      <c r="K2153" s="11">
        <f>+Excel_519CONDOR[[#This Row],[Fx.r]]</f>
        <v>45527</v>
      </c>
      <c r="L2153" s="1">
        <v>45813</v>
      </c>
      <c r="M2153" s="1"/>
      <c r="N2153" s="1">
        <v>45863</v>
      </c>
      <c r="O2153" s="1">
        <v>45882</v>
      </c>
      <c r="P2153" s="1" t="s">
        <v>25</v>
      </c>
      <c r="Q2153" t="s">
        <v>25</v>
      </c>
      <c r="R2153" t="s">
        <v>24</v>
      </c>
      <c r="S2153" t="s">
        <v>3685</v>
      </c>
      <c r="T2153" s="5">
        <v>28.865100860595703</v>
      </c>
      <c r="U2153" s="5">
        <v>0</v>
      </c>
      <c r="V2153" s="5">
        <v>6</v>
      </c>
      <c r="W2153" s="5">
        <v>34.865100860595703</v>
      </c>
      <c r="X2153" s="6">
        <f>+Excel_519CONDOR[[#This Row],[Ptos.Total]]-Excel_519CONDOR[[#This Row],[Ptos.PO]]</f>
        <v>-9.6273401394042963</v>
      </c>
      <c r="Y2153" s="6">
        <v>44.492440999999999</v>
      </c>
      <c r="Z2153" s="6">
        <v>44.492440999999999</v>
      </c>
      <c r="AA2153" s="5">
        <f>+Excel_519CONDOR[[#This Row],[Ptos.Total]]-Excel_519CONDOR[[#This Row],[Ptos.Nilo]]</f>
        <v>-9.6273401394042963</v>
      </c>
      <c r="AB2153"/>
      <c r="AC2153"/>
      <c r="AD2153"/>
      <c r="AE2153"/>
      <c r="AF2153"/>
      <c r="AG2153"/>
      <c r="AH2153"/>
      <c r="AI2153"/>
    </row>
    <row r="2154" spans="1:35" x14ac:dyDescent="0.25">
      <c r="A2154" t="s">
        <v>391</v>
      </c>
      <c r="B2154" t="s">
        <v>436</v>
      </c>
      <c r="C2154" t="s">
        <v>392</v>
      </c>
      <c r="D2154" t="s">
        <v>2416</v>
      </c>
      <c r="E2154">
        <v>8656046</v>
      </c>
      <c r="F2154" t="s">
        <v>2417</v>
      </c>
      <c r="G2154" t="s">
        <v>46</v>
      </c>
      <c r="H2154" t="s">
        <v>1356</v>
      </c>
      <c r="I2154" s="1">
        <v>45645</v>
      </c>
      <c r="J2154" s="1">
        <v>45537</v>
      </c>
      <c r="K2154" s="11">
        <f>+Excel_519CONDOR[[#This Row],[Fx.r]]</f>
        <v>45537</v>
      </c>
      <c r="L2154" s="1">
        <v>46028</v>
      </c>
      <c r="M2154" s="1"/>
      <c r="O2154" s="1"/>
      <c r="P2154" s="1" t="s">
        <v>24</v>
      </c>
      <c r="Q2154" t="s">
        <v>24</v>
      </c>
      <c r="R2154" t="s">
        <v>24</v>
      </c>
      <c r="S2154" t="s">
        <v>3637</v>
      </c>
      <c r="T2154" s="5">
        <v>19.243400573730469</v>
      </c>
      <c r="U2154" s="5">
        <v>0</v>
      </c>
      <c r="V2154" s="5">
        <v>6</v>
      </c>
      <c r="W2154" s="5">
        <v>25.243400573730469</v>
      </c>
      <c r="X2154" s="6">
        <f>+Excel_519CONDOR[[#This Row],[Ptos.Total]]-Excel_519CONDOR[[#This Row],[Ptos.PO]]</f>
        <v>15.379400573730468</v>
      </c>
      <c r="Y2154" s="6">
        <v>9.8640000000000008</v>
      </c>
      <c r="Z2154" s="6">
        <v>3.5999999999999996</v>
      </c>
      <c r="AA2154" s="5">
        <f>+Excel_519CONDOR[[#This Row],[Ptos.Total]]-Excel_519CONDOR[[#This Row],[Ptos.Nilo]]</f>
        <v>21.643400573730467</v>
      </c>
      <c r="AB2154"/>
      <c r="AC2154"/>
      <c r="AD2154"/>
      <c r="AE2154"/>
      <c r="AF2154"/>
      <c r="AG2154"/>
      <c r="AH2154"/>
      <c r="AI2154"/>
    </row>
    <row r="2155" spans="1:35" x14ac:dyDescent="0.25">
      <c r="A2155" t="s">
        <v>391</v>
      </c>
      <c r="B2155" t="s">
        <v>436</v>
      </c>
      <c r="C2155" t="s">
        <v>392</v>
      </c>
      <c r="D2155" t="s">
        <v>2418</v>
      </c>
      <c r="E2155">
        <v>8656044</v>
      </c>
      <c r="F2155" t="s">
        <v>2127</v>
      </c>
      <c r="G2155" t="s">
        <v>70</v>
      </c>
      <c r="H2155" t="s">
        <v>71</v>
      </c>
      <c r="I2155" s="1">
        <v>45707</v>
      </c>
      <c r="J2155" s="1">
        <v>45538</v>
      </c>
      <c r="K2155" s="11">
        <f>+Excel_519CONDOR[[#This Row],[Fx.r]]</f>
        <v>45538</v>
      </c>
      <c r="M2155" s="1"/>
      <c r="N2155" s="1">
        <v>45923</v>
      </c>
      <c r="O2155" s="1">
        <v>45945</v>
      </c>
      <c r="P2155" s="1" t="s">
        <v>24</v>
      </c>
      <c r="Q2155" t="s">
        <v>25</v>
      </c>
      <c r="R2155" t="s">
        <v>24</v>
      </c>
      <c r="S2155" t="s">
        <v>3685</v>
      </c>
      <c r="T2155" s="5">
        <v>19.243400573730469</v>
      </c>
      <c r="U2155" s="5">
        <v>0</v>
      </c>
      <c r="V2155" s="5">
        <v>6</v>
      </c>
      <c r="W2155" s="5">
        <v>25.243400573730469</v>
      </c>
      <c r="X2155" s="6">
        <f>+Excel_519CONDOR[[#This Row],[Ptos.Total]]-Excel_519CONDOR[[#This Row],[Ptos.PO]]</f>
        <v>21.643400573730467</v>
      </c>
      <c r="Y2155" s="6">
        <v>3.5999999999999996</v>
      </c>
      <c r="Z2155" s="6">
        <v>3.5999999999999996</v>
      </c>
      <c r="AA2155" s="5">
        <f>+Excel_519CONDOR[[#This Row],[Ptos.Total]]-Excel_519CONDOR[[#This Row],[Ptos.Nilo]]</f>
        <v>21.643400573730467</v>
      </c>
      <c r="AB2155"/>
      <c r="AC2155"/>
      <c r="AD2155"/>
      <c r="AE2155"/>
      <c r="AF2155"/>
      <c r="AG2155"/>
      <c r="AH2155"/>
      <c r="AI2155"/>
    </row>
    <row r="2156" spans="1:35" x14ac:dyDescent="0.25">
      <c r="A2156" t="s">
        <v>391</v>
      </c>
      <c r="B2156" t="s">
        <v>436</v>
      </c>
      <c r="C2156" t="s">
        <v>392</v>
      </c>
      <c r="D2156" t="s">
        <v>2419</v>
      </c>
      <c r="E2156">
        <v>8655687</v>
      </c>
      <c r="F2156" t="s">
        <v>2407</v>
      </c>
      <c r="G2156" t="s">
        <v>29</v>
      </c>
      <c r="H2156" t="s">
        <v>30</v>
      </c>
      <c r="I2156" s="1"/>
      <c r="J2156" s="1">
        <v>45537</v>
      </c>
      <c r="K2156" s="11">
        <f>+Excel_519CONDOR[[#This Row],[Fx.r]]</f>
        <v>45537</v>
      </c>
      <c r="L2156" s="1">
        <v>45546</v>
      </c>
      <c r="M2156" s="1"/>
      <c r="N2156" s="1">
        <v>45611</v>
      </c>
      <c r="O2156" s="1">
        <v>45629</v>
      </c>
      <c r="P2156" s="1" t="s">
        <v>24</v>
      </c>
      <c r="Q2156" t="s">
        <v>25</v>
      </c>
      <c r="R2156" t="s">
        <v>24</v>
      </c>
      <c r="S2156" t="s">
        <v>3685</v>
      </c>
      <c r="T2156" s="5">
        <v>0</v>
      </c>
      <c r="U2156" s="5">
        <v>0</v>
      </c>
      <c r="V2156" s="5">
        <v>0</v>
      </c>
      <c r="W2156" s="5">
        <v>0</v>
      </c>
      <c r="X2156" s="6">
        <f>+Excel_519CONDOR[[#This Row],[Ptos.Total]]-Excel_519CONDOR[[#This Row],[Ptos.PO]]</f>
        <v>-28.713032999999999</v>
      </c>
      <c r="Y2156" s="6">
        <v>28.713032999999999</v>
      </c>
      <c r="Z2156" s="6">
        <v>28.713032999999999</v>
      </c>
      <c r="AA2156" s="5">
        <f>+Excel_519CONDOR[[#This Row],[Ptos.Total]]-Excel_519CONDOR[[#This Row],[Ptos.Nilo]]</f>
        <v>-28.713032999999999</v>
      </c>
      <c r="AB2156"/>
      <c r="AC2156"/>
      <c r="AD2156"/>
      <c r="AE2156"/>
      <c r="AF2156"/>
      <c r="AG2156"/>
      <c r="AH2156"/>
      <c r="AI2156"/>
    </row>
    <row r="2157" spans="1:35" x14ac:dyDescent="0.25">
      <c r="A2157" t="s">
        <v>391</v>
      </c>
      <c r="B2157" t="s">
        <v>436</v>
      </c>
      <c r="C2157" t="s">
        <v>392</v>
      </c>
      <c r="D2157" t="s">
        <v>2420</v>
      </c>
      <c r="E2157">
        <v>8655519</v>
      </c>
      <c r="F2157" t="s">
        <v>2176</v>
      </c>
      <c r="G2157" t="s">
        <v>36</v>
      </c>
      <c r="H2157" t="s">
        <v>37</v>
      </c>
      <c r="I2157" s="1">
        <v>45645</v>
      </c>
      <c r="J2157" s="1">
        <v>45537</v>
      </c>
      <c r="K2157" s="11">
        <f>+Excel_519CONDOR[[#This Row],[Fx.r]]</f>
        <v>45537</v>
      </c>
      <c r="M2157" s="1">
        <v>45545</v>
      </c>
      <c r="O2157" s="1"/>
      <c r="P2157" s="1" t="s">
        <v>24</v>
      </c>
      <c r="Q2157" t="s">
        <v>25</v>
      </c>
      <c r="R2157" t="s">
        <v>24</v>
      </c>
      <c r="S2157" t="s">
        <v>25</v>
      </c>
      <c r="T2157" s="5">
        <v>0</v>
      </c>
      <c r="U2157" s="5">
        <v>0</v>
      </c>
      <c r="V2157" s="5">
        <v>0</v>
      </c>
      <c r="W2157" s="5">
        <v>0</v>
      </c>
      <c r="X2157" s="6">
        <f>+Excel_519CONDOR[[#This Row],[Ptos.Total]]-Excel_519CONDOR[[#This Row],[Ptos.PO]]</f>
        <v>-6</v>
      </c>
      <c r="Y2157" s="6">
        <v>6</v>
      </c>
      <c r="Z2157" s="6">
        <v>3.5999999999999996</v>
      </c>
      <c r="AA2157" s="5">
        <f>+Excel_519CONDOR[[#This Row],[Ptos.Total]]-Excel_519CONDOR[[#This Row],[Ptos.Nilo]]</f>
        <v>-3.5999999999999996</v>
      </c>
      <c r="AB2157"/>
      <c r="AC2157"/>
      <c r="AD2157"/>
      <c r="AE2157"/>
      <c r="AF2157"/>
      <c r="AG2157"/>
      <c r="AH2157"/>
      <c r="AI2157"/>
    </row>
    <row r="2158" spans="1:35" x14ac:dyDescent="0.25">
      <c r="A2158" t="s">
        <v>391</v>
      </c>
      <c r="B2158" t="s">
        <v>436</v>
      </c>
      <c r="C2158" t="s">
        <v>392</v>
      </c>
      <c r="D2158" t="s">
        <v>2421</v>
      </c>
      <c r="E2158">
        <v>8654469</v>
      </c>
      <c r="F2158" t="s">
        <v>1692</v>
      </c>
      <c r="G2158" t="s">
        <v>29</v>
      </c>
      <c r="H2158" t="s">
        <v>30</v>
      </c>
      <c r="I2158" s="1"/>
      <c r="J2158" s="1">
        <v>45533</v>
      </c>
      <c r="K2158" s="11">
        <f>+Excel_519CONDOR[[#This Row],[Fx.r]]</f>
        <v>45533</v>
      </c>
      <c r="L2158" s="1">
        <v>45547</v>
      </c>
      <c r="M2158" s="1"/>
      <c r="N2158" s="1">
        <v>45622</v>
      </c>
      <c r="O2158" s="1">
        <v>45629</v>
      </c>
      <c r="P2158" s="1" t="s">
        <v>24</v>
      </c>
      <c r="Q2158" t="s">
        <v>25</v>
      </c>
      <c r="R2158" t="s">
        <v>24</v>
      </c>
      <c r="S2158" t="s">
        <v>3685</v>
      </c>
      <c r="T2158" s="5">
        <v>14.560200303792953</v>
      </c>
      <c r="U2158" s="5">
        <v>0</v>
      </c>
      <c r="V2158" s="5">
        <v>6</v>
      </c>
      <c r="W2158" s="5">
        <v>20.560200303792953</v>
      </c>
      <c r="X2158" s="6">
        <f>+Excel_519CONDOR[[#This Row],[Ptos.Total]]-Excel_519CONDOR[[#This Row],[Ptos.PO]]</f>
        <v>-6.0960036962070454</v>
      </c>
      <c r="Y2158" s="6">
        <v>26.656203999999999</v>
      </c>
      <c r="Z2158" s="6">
        <v>26.646003999999998</v>
      </c>
      <c r="AA2158" s="5">
        <f>+Excel_519CONDOR[[#This Row],[Ptos.Total]]-Excel_519CONDOR[[#This Row],[Ptos.Nilo]]</f>
        <v>-6.0858036962070443</v>
      </c>
      <c r="AB2158"/>
      <c r="AC2158"/>
      <c r="AD2158"/>
      <c r="AE2158"/>
      <c r="AF2158"/>
      <c r="AG2158"/>
      <c r="AH2158"/>
      <c r="AI2158"/>
    </row>
    <row r="2159" spans="1:35" x14ac:dyDescent="0.25">
      <c r="A2159" t="s">
        <v>391</v>
      </c>
      <c r="B2159" t="s">
        <v>436</v>
      </c>
      <c r="C2159" t="s">
        <v>392</v>
      </c>
      <c r="D2159" t="s">
        <v>2422</v>
      </c>
      <c r="E2159">
        <v>8658125</v>
      </c>
      <c r="F2159" t="s">
        <v>2386</v>
      </c>
      <c r="G2159" t="s">
        <v>36</v>
      </c>
      <c r="H2159" t="s">
        <v>37</v>
      </c>
      <c r="I2159" s="1">
        <v>45645</v>
      </c>
      <c r="J2159" s="1">
        <v>45545</v>
      </c>
      <c r="K2159" s="11">
        <f>+Excel_519CONDOR[[#This Row],[Fx.r]]</f>
        <v>45545</v>
      </c>
      <c r="M2159" s="1">
        <v>45546</v>
      </c>
      <c r="O2159" s="1"/>
      <c r="P2159" s="1" t="s">
        <v>24</v>
      </c>
      <c r="Q2159" t="s">
        <v>25</v>
      </c>
      <c r="R2159" t="s">
        <v>24</v>
      </c>
      <c r="S2159" t="s">
        <v>25</v>
      </c>
      <c r="T2159" s="5">
        <v>0</v>
      </c>
      <c r="U2159" s="5">
        <v>0</v>
      </c>
      <c r="V2159" s="5">
        <v>0</v>
      </c>
      <c r="W2159" s="5">
        <v>0</v>
      </c>
      <c r="X2159" s="6">
        <f>+Excel_519CONDOR[[#This Row],[Ptos.Total]]-Excel_519CONDOR[[#This Row],[Ptos.PO]]</f>
        <v>-3.5999999999999996</v>
      </c>
      <c r="Y2159" s="6">
        <v>3.5999999999999996</v>
      </c>
      <c r="Z2159" s="6">
        <v>3.5999999999999996</v>
      </c>
      <c r="AA2159" s="5">
        <f>+Excel_519CONDOR[[#This Row],[Ptos.Total]]-Excel_519CONDOR[[#This Row],[Ptos.Nilo]]</f>
        <v>-3.5999999999999996</v>
      </c>
      <c r="AB2159"/>
      <c r="AC2159"/>
      <c r="AD2159"/>
      <c r="AE2159"/>
      <c r="AF2159"/>
      <c r="AG2159"/>
      <c r="AH2159"/>
      <c r="AI2159"/>
    </row>
    <row r="2160" spans="1:35" x14ac:dyDescent="0.25">
      <c r="A2160" t="s">
        <v>391</v>
      </c>
      <c r="B2160" t="s">
        <v>436</v>
      </c>
      <c r="C2160" t="s">
        <v>392</v>
      </c>
      <c r="D2160" t="s">
        <v>2423</v>
      </c>
      <c r="E2160">
        <v>8657979</v>
      </c>
      <c r="F2160" t="s">
        <v>2307</v>
      </c>
      <c r="G2160" t="s">
        <v>22</v>
      </c>
      <c r="H2160" t="s">
        <v>23</v>
      </c>
      <c r="I2160" s="1"/>
      <c r="J2160" s="1">
        <v>45547</v>
      </c>
      <c r="K2160" s="11">
        <f>+Excel_519CONDOR[[#This Row],[Fx.r]]</f>
        <v>45547</v>
      </c>
      <c r="L2160" s="1">
        <v>45560</v>
      </c>
      <c r="M2160" s="1"/>
      <c r="N2160" s="1">
        <v>45692</v>
      </c>
      <c r="O2160" s="1">
        <v>45708</v>
      </c>
      <c r="P2160" s="1" t="s">
        <v>24</v>
      </c>
      <c r="Q2160" t="s">
        <v>25</v>
      </c>
      <c r="R2160" t="s">
        <v>24</v>
      </c>
      <c r="S2160" t="s">
        <v>3637</v>
      </c>
      <c r="T2160" s="5">
        <v>57.305599391460419</v>
      </c>
      <c r="U2160" s="5">
        <v>0</v>
      </c>
      <c r="V2160" s="5">
        <v>6</v>
      </c>
      <c r="W2160" s="5">
        <v>63.305599391460419</v>
      </c>
      <c r="X2160" s="6">
        <f>+Excel_519CONDOR[[#This Row],[Ptos.Total]]-Excel_519CONDOR[[#This Row],[Ptos.PO]]</f>
        <v>0.77914739146041256</v>
      </c>
      <c r="Y2160" s="6">
        <v>62.526452000000006</v>
      </c>
      <c r="Z2160" s="6">
        <v>62.526451999999999</v>
      </c>
      <c r="AA2160" s="5">
        <f>+Excel_519CONDOR[[#This Row],[Ptos.Total]]-Excel_519CONDOR[[#This Row],[Ptos.Nilo]]</f>
        <v>0.77914739146041967</v>
      </c>
      <c r="AB2160"/>
      <c r="AC2160"/>
      <c r="AD2160"/>
      <c r="AE2160"/>
      <c r="AF2160"/>
      <c r="AG2160"/>
      <c r="AH2160"/>
      <c r="AI2160"/>
    </row>
    <row r="2161" spans="1:35" x14ac:dyDescent="0.25">
      <c r="A2161" t="s">
        <v>391</v>
      </c>
      <c r="B2161" t="s">
        <v>436</v>
      </c>
      <c r="C2161" t="s">
        <v>392</v>
      </c>
      <c r="D2161" t="s">
        <v>2424</v>
      </c>
      <c r="E2161">
        <v>8658459</v>
      </c>
      <c r="F2161" t="s">
        <v>2176</v>
      </c>
      <c r="G2161" t="s">
        <v>36</v>
      </c>
      <c r="H2161" t="s">
        <v>37</v>
      </c>
      <c r="I2161" s="1">
        <v>45645</v>
      </c>
      <c r="J2161" s="1">
        <v>45547</v>
      </c>
      <c r="K2161" s="11">
        <f>+Excel_519CONDOR[[#This Row],[Fx.r]]</f>
        <v>45547</v>
      </c>
      <c r="M2161" s="1">
        <v>45551</v>
      </c>
      <c r="O2161" s="1"/>
      <c r="P2161" s="1" t="s">
        <v>24</v>
      </c>
      <c r="Q2161" t="s">
        <v>25</v>
      </c>
      <c r="R2161" t="s">
        <v>24</v>
      </c>
      <c r="S2161" t="s">
        <v>25</v>
      </c>
      <c r="T2161" s="5">
        <v>0</v>
      </c>
      <c r="U2161" s="5">
        <v>0</v>
      </c>
      <c r="V2161" s="5">
        <v>0</v>
      </c>
      <c r="W2161" s="5">
        <v>0</v>
      </c>
      <c r="X2161" s="6">
        <f>+Excel_519CONDOR[[#This Row],[Ptos.Total]]-Excel_519CONDOR[[#This Row],[Ptos.PO]]</f>
        <v>-3.5999999999999996</v>
      </c>
      <c r="Y2161" s="6">
        <v>3.5999999999999996</v>
      </c>
      <c r="Z2161" s="6">
        <v>3.5999999999999996</v>
      </c>
      <c r="AA2161" s="5">
        <f>+Excel_519CONDOR[[#This Row],[Ptos.Total]]-Excel_519CONDOR[[#This Row],[Ptos.Nilo]]</f>
        <v>-3.5999999999999996</v>
      </c>
      <c r="AB2161"/>
      <c r="AC2161"/>
      <c r="AD2161"/>
      <c r="AE2161"/>
      <c r="AF2161"/>
      <c r="AG2161"/>
      <c r="AH2161"/>
      <c r="AI2161"/>
    </row>
    <row r="2162" spans="1:35" x14ac:dyDescent="0.25">
      <c r="A2162" t="s">
        <v>391</v>
      </c>
      <c r="B2162" t="s">
        <v>436</v>
      </c>
      <c r="C2162" t="s">
        <v>392</v>
      </c>
      <c r="D2162" t="s">
        <v>2425</v>
      </c>
      <c r="E2162">
        <v>8650104</v>
      </c>
      <c r="F2162" t="s">
        <v>993</v>
      </c>
      <c r="G2162" t="s">
        <v>29</v>
      </c>
      <c r="H2162" t="s">
        <v>30</v>
      </c>
      <c r="I2162" s="1"/>
      <c r="J2162" s="1">
        <v>45548</v>
      </c>
      <c r="K2162" s="11">
        <f>+Excel_519CONDOR[[#This Row],[Fx.r]]</f>
        <v>45548</v>
      </c>
      <c r="L2162" s="1">
        <v>45559</v>
      </c>
      <c r="M2162" s="1"/>
      <c r="N2162" s="1">
        <v>45611</v>
      </c>
      <c r="O2162" s="1">
        <v>45623</v>
      </c>
      <c r="P2162" s="1" t="s">
        <v>24</v>
      </c>
      <c r="Q2162" t="s">
        <v>25</v>
      </c>
      <c r="R2162" t="s">
        <v>24</v>
      </c>
      <c r="S2162" t="s">
        <v>3646</v>
      </c>
      <c r="T2162" s="5">
        <v>54.023501008749008</v>
      </c>
      <c r="U2162" s="5">
        <v>0</v>
      </c>
      <c r="V2162" s="5">
        <v>0</v>
      </c>
      <c r="W2162" s="5">
        <v>54.023501008749008</v>
      </c>
      <c r="X2162" s="6">
        <f>+Excel_519CONDOR[[#This Row],[Ptos.Total]]-Excel_519CONDOR[[#This Row],[Ptos.PO]]</f>
        <v>-6.4882369912510001</v>
      </c>
      <c r="Y2162" s="6">
        <v>60.511738000000008</v>
      </c>
      <c r="Z2162" s="6">
        <v>60.511738000000008</v>
      </c>
      <c r="AA2162" s="5">
        <f>+Excel_519CONDOR[[#This Row],[Ptos.Total]]-Excel_519CONDOR[[#This Row],[Ptos.Nilo]]</f>
        <v>-6.4882369912510001</v>
      </c>
      <c r="AB2162"/>
      <c r="AC2162"/>
      <c r="AD2162"/>
      <c r="AE2162"/>
      <c r="AF2162"/>
      <c r="AG2162"/>
      <c r="AH2162"/>
      <c r="AI2162"/>
    </row>
    <row r="2163" spans="1:35" x14ac:dyDescent="0.25">
      <c r="A2163" t="s">
        <v>391</v>
      </c>
      <c r="B2163" t="s">
        <v>436</v>
      </c>
      <c r="C2163" t="s">
        <v>392</v>
      </c>
      <c r="D2163" t="s">
        <v>2426</v>
      </c>
      <c r="E2163">
        <v>8660141</v>
      </c>
      <c r="F2163" t="s">
        <v>1672</v>
      </c>
      <c r="G2163" t="s">
        <v>22</v>
      </c>
      <c r="H2163" t="s">
        <v>23</v>
      </c>
      <c r="I2163" s="1"/>
      <c r="J2163" s="1">
        <v>45553</v>
      </c>
      <c r="K2163" s="11">
        <f>+Excel_519CONDOR[[#This Row],[Fx.r]]</f>
        <v>45553</v>
      </c>
      <c r="L2163" s="1">
        <v>45555</v>
      </c>
      <c r="M2163" s="1"/>
      <c r="N2163" s="1">
        <v>45721</v>
      </c>
      <c r="O2163" s="1">
        <v>45728</v>
      </c>
      <c r="P2163" s="1" t="s">
        <v>24</v>
      </c>
      <c r="Q2163" t="s">
        <v>25</v>
      </c>
      <c r="R2163" t="s">
        <v>24</v>
      </c>
      <c r="S2163" t="s">
        <v>3685</v>
      </c>
      <c r="T2163" s="5">
        <v>0</v>
      </c>
      <c r="U2163" s="5">
        <v>0</v>
      </c>
      <c r="V2163" s="5">
        <v>0</v>
      </c>
      <c r="W2163" s="5">
        <v>0</v>
      </c>
      <c r="X2163" s="6">
        <f>+Excel_519CONDOR[[#This Row],[Ptos.Total]]-Excel_519CONDOR[[#This Row],[Ptos.PO]]</f>
        <v>-44.492440999999999</v>
      </c>
      <c r="Y2163" s="6">
        <v>44.492440999999999</v>
      </c>
      <c r="Z2163" s="6">
        <v>44.492440999999999</v>
      </c>
      <c r="AA2163" s="5">
        <f>+Excel_519CONDOR[[#This Row],[Ptos.Total]]-Excel_519CONDOR[[#This Row],[Ptos.Nilo]]</f>
        <v>-44.492440999999999</v>
      </c>
      <c r="AB2163"/>
      <c r="AC2163"/>
      <c r="AD2163"/>
      <c r="AE2163"/>
      <c r="AF2163"/>
      <c r="AG2163"/>
      <c r="AH2163"/>
      <c r="AI2163"/>
    </row>
    <row r="2164" spans="1:35" x14ac:dyDescent="0.25">
      <c r="A2164" t="s">
        <v>391</v>
      </c>
      <c r="B2164" t="s">
        <v>436</v>
      </c>
      <c r="C2164" t="s">
        <v>392</v>
      </c>
      <c r="D2164" t="s">
        <v>2427</v>
      </c>
      <c r="E2164">
        <v>8660452</v>
      </c>
      <c r="F2164" t="s">
        <v>2307</v>
      </c>
      <c r="G2164" t="s">
        <v>22</v>
      </c>
      <c r="H2164" t="s">
        <v>23</v>
      </c>
      <c r="I2164" s="1"/>
      <c r="J2164" s="1">
        <v>45616</v>
      </c>
      <c r="K2164" s="11">
        <f>+Excel_519CONDOR[[#This Row],[Fx.r]]</f>
        <v>45616</v>
      </c>
      <c r="L2164" s="1">
        <v>45616</v>
      </c>
      <c r="M2164" s="1"/>
      <c r="N2164" s="1">
        <v>45643</v>
      </c>
      <c r="O2164" s="1">
        <v>45670</v>
      </c>
      <c r="P2164" s="1" t="s">
        <v>24</v>
      </c>
      <c r="Q2164" t="s">
        <v>25</v>
      </c>
      <c r="R2164" t="s">
        <v>24</v>
      </c>
      <c r="S2164" t="s">
        <v>3642</v>
      </c>
      <c r="T2164" s="5">
        <v>51.272999561071401</v>
      </c>
      <c r="U2164" s="5">
        <v>0</v>
      </c>
      <c r="V2164" s="5">
        <v>6</v>
      </c>
      <c r="W2164" s="5">
        <v>57.272999561071401</v>
      </c>
      <c r="X2164" s="6">
        <f>+Excel_519CONDOR[[#This Row],[Ptos.Total]]-Excel_519CONDOR[[#This Row],[Ptos.PO]]</f>
        <v>15.656270561071402</v>
      </c>
      <c r="Y2164" s="6">
        <v>41.616728999999999</v>
      </c>
      <c r="Z2164" s="6">
        <v>41.616728999999999</v>
      </c>
      <c r="AA2164" s="5">
        <f>+Excel_519CONDOR[[#This Row],[Ptos.Total]]-Excel_519CONDOR[[#This Row],[Ptos.Nilo]]</f>
        <v>15.656270561071402</v>
      </c>
      <c r="AB2164"/>
      <c r="AC2164"/>
      <c r="AD2164"/>
      <c r="AE2164"/>
      <c r="AF2164"/>
      <c r="AG2164"/>
      <c r="AH2164"/>
      <c r="AI2164"/>
    </row>
    <row r="2165" spans="1:35" x14ac:dyDescent="0.25">
      <c r="A2165" t="s">
        <v>391</v>
      </c>
      <c r="B2165" t="s">
        <v>436</v>
      </c>
      <c r="C2165" t="s">
        <v>392</v>
      </c>
      <c r="D2165" t="s">
        <v>2428</v>
      </c>
      <c r="E2165">
        <v>8661153</v>
      </c>
      <c r="F2165" t="s">
        <v>993</v>
      </c>
      <c r="G2165" t="s">
        <v>29</v>
      </c>
      <c r="H2165" t="s">
        <v>30</v>
      </c>
      <c r="I2165" s="1"/>
      <c r="J2165" s="1">
        <v>45555</v>
      </c>
      <c r="K2165" s="11">
        <f>+Excel_519CONDOR[[#This Row],[Fx.r]]</f>
        <v>45555</v>
      </c>
      <c r="L2165" s="1">
        <v>45559</v>
      </c>
      <c r="M2165" s="1"/>
      <c r="N2165" s="1">
        <v>45574</v>
      </c>
      <c r="O2165" s="1">
        <v>45580</v>
      </c>
      <c r="P2165" s="1" t="s">
        <v>24</v>
      </c>
      <c r="Q2165" t="s">
        <v>25</v>
      </c>
      <c r="R2165" t="s">
        <v>24</v>
      </c>
      <c r="S2165" t="s">
        <v>3646</v>
      </c>
      <c r="T2165" s="5">
        <v>12.00889989733696</v>
      </c>
      <c r="U2165" s="5">
        <v>0</v>
      </c>
      <c r="V2165" s="5">
        <v>6</v>
      </c>
      <c r="W2165" s="5">
        <v>18.00889989733696</v>
      </c>
      <c r="X2165" s="6">
        <f>+Excel_519CONDOR[[#This Row],[Ptos.Total]]-Excel_519CONDOR[[#This Row],[Ptos.PO]]</f>
        <v>-4.2737711026630443</v>
      </c>
      <c r="Y2165" s="6">
        <v>22.282671000000004</v>
      </c>
      <c r="Z2165" s="6">
        <v>22.282671000000001</v>
      </c>
      <c r="AA2165" s="5">
        <f>+Excel_519CONDOR[[#This Row],[Ptos.Total]]-Excel_519CONDOR[[#This Row],[Ptos.Nilo]]</f>
        <v>-4.2737711026630407</v>
      </c>
      <c r="AB2165"/>
      <c r="AC2165"/>
      <c r="AD2165"/>
      <c r="AE2165"/>
      <c r="AF2165"/>
      <c r="AG2165"/>
      <c r="AH2165"/>
      <c r="AI2165"/>
    </row>
    <row r="2166" spans="1:35" x14ac:dyDescent="0.25">
      <c r="A2166" t="s">
        <v>391</v>
      </c>
      <c r="B2166" t="s">
        <v>436</v>
      </c>
      <c r="C2166" t="s">
        <v>392</v>
      </c>
      <c r="D2166" t="s">
        <v>2429</v>
      </c>
      <c r="E2166">
        <v>8660999</v>
      </c>
      <c r="F2166" t="s">
        <v>1287</v>
      </c>
      <c r="G2166" t="s">
        <v>70</v>
      </c>
      <c r="H2166" t="s">
        <v>71</v>
      </c>
      <c r="I2166" s="1">
        <v>45653</v>
      </c>
      <c r="J2166" s="1">
        <v>45945</v>
      </c>
      <c r="K2166" s="11">
        <f>+Excel_519CONDOR[[#This Row],[Fx.r]]</f>
        <v>45945</v>
      </c>
      <c r="M2166" s="1"/>
      <c r="N2166" s="1">
        <v>45932</v>
      </c>
      <c r="O2166" s="1">
        <v>45945</v>
      </c>
      <c r="P2166" s="1" t="s">
        <v>24</v>
      </c>
      <c r="Q2166" t="s">
        <v>25</v>
      </c>
      <c r="R2166" t="s">
        <v>24</v>
      </c>
      <c r="S2166" t="s">
        <v>25</v>
      </c>
      <c r="T2166" s="5">
        <v>0</v>
      </c>
      <c r="U2166" s="5">
        <v>0</v>
      </c>
      <c r="V2166" s="5">
        <v>0</v>
      </c>
      <c r="W2166" s="5">
        <v>0</v>
      </c>
      <c r="X2166" s="6">
        <f>+Excel_519CONDOR[[#This Row],[Ptos.Total]]-Excel_519CONDOR[[#This Row],[Ptos.PO]]</f>
        <v>-3.5999999999999996</v>
      </c>
      <c r="Y2166" s="6">
        <v>3.5999999999999996</v>
      </c>
      <c r="Z2166" s="6">
        <v>3.5999999999999996</v>
      </c>
      <c r="AA2166" s="5">
        <f>+Excel_519CONDOR[[#This Row],[Ptos.Total]]-Excel_519CONDOR[[#This Row],[Ptos.Nilo]]</f>
        <v>-3.5999999999999996</v>
      </c>
      <c r="AB2166"/>
      <c r="AC2166"/>
      <c r="AD2166"/>
      <c r="AE2166"/>
      <c r="AF2166"/>
      <c r="AG2166"/>
      <c r="AH2166"/>
      <c r="AI2166"/>
    </row>
    <row r="2167" spans="1:35" x14ac:dyDescent="0.25">
      <c r="A2167" t="s">
        <v>391</v>
      </c>
      <c r="B2167" t="s">
        <v>114</v>
      </c>
      <c r="C2167" t="s">
        <v>392</v>
      </c>
      <c r="D2167" t="s">
        <v>2430</v>
      </c>
      <c r="E2167">
        <v>8661730</v>
      </c>
      <c r="F2167" t="s">
        <v>993</v>
      </c>
      <c r="G2167" t="s">
        <v>29</v>
      </c>
      <c r="H2167" t="s">
        <v>30</v>
      </c>
      <c r="I2167" s="1">
        <v>45560</v>
      </c>
      <c r="J2167" s="1">
        <v>45560</v>
      </c>
      <c r="K2167" s="11">
        <f>+Excel_519CONDOR[[#This Row],[Fx.r]]</f>
        <v>45560</v>
      </c>
      <c r="L2167" s="1">
        <v>45560</v>
      </c>
      <c r="M2167" s="1"/>
      <c r="N2167" s="1">
        <v>45572</v>
      </c>
      <c r="O2167" s="1">
        <v>45588</v>
      </c>
      <c r="P2167" s="1" t="s">
        <v>24</v>
      </c>
      <c r="Q2167" t="s">
        <v>25</v>
      </c>
      <c r="R2167" t="s">
        <v>24</v>
      </c>
      <c r="S2167" t="s">
        <v>3646</v>
      </c>
      <c r="T2167" s="5">
        <v>15.012699991464615</v>
      </c>
      <c r="U2167" s="5">
        <v>0</v>
      </c>
      <c r="V2167" s="5">
        <v>3.8999998569488525</v>
      </c>
      <c r="W2167" s="5">
        <v>18.912699848413467</v>
      </c>
      <c r="X2167" s="6">
        <f>+Excel_519CONDOR[[#This Row],[Ptos.Total]]-Excel_519CONDOR[[#This Row],[Ptos.PO]]</f>
        <v>-1.3606141515865353</v>
      </c>
      <c r="Y2167" s="6">
        <v>20.273314000000003</v>
      </c>
      <c r="Z2167" s="6">
        <v>20.273313999999999</v>
      </c>
      <c r="AA2167" s="5">
        <f>+Excel_519CONDOR[[#This Row],[Ptos.Total]]-Excel_519CONDOR[[#This Row],[Ptos.Nilo]]</f>
        <v>-1.3606141515865318</v>
      </c>
      <c r="AB2167"/>
      <c r="AC2167"/>
      <c r="AD2167"/>
      <c r="AE2167"/>
      <c r="AF2167"/>
      <c r="AG2167"/>
      <c r="AH2167"/>
      <c r="AI2167"/>
    </row>
    <row r="2168" spans="1:35" x14ac:dyDescent="0.25">
      <c r="A2168" t="s">
        <v>391</v>
      </c>
      <c r="B2168" t="s">
        <v>436</v>
      </c>
      <c r="C2168" t="s">
        <v>392</v>
      </c>
      <c r="D2168" t="s">
        <v>2431</v>
      </c>
      <c r="E2168">
        <v>8662483</v>
      </c>
      <c r="F2168" t="s">
        <v>2386</v>
      </c>
      <c r="G2168" t="s">
        <v>36</v>
      </c>
      <c r="H2168" t="s">
        <v>37</v>
      </c>
      <c r="I2168" s="1">
        <v>45653</v>
      </c>
      <c r="J2168" s="1">
        <v>45561</v>
      </c>
      <c r="K2168" s="11">
        <f>+Excel_519CONDOR[[#This Row],[Fx.r]]</f>
        <v>45561</v>
      </c>
      <c r="M2168" s="1">
        <v>45562</v>
      </c>
      <c r="O2168" s="1"/>
      <c r="P2168" s="1" t="s">
        <v>24</v>
      </c>
      <c r="Q2168" t="s">
        <v>24</v>
      </c>
      <c r="R2168" t="s">
        <v>24</v>
      </c>
      <c r="S2168" t="s">
        <v>25</v>
      </c>
      <c r="T2168" s="5">
        <v>0</v>
      </c>
      <c r="U2168" s="5">
        <v>0</v>
      </c>
      <c r="V2168" s="5">
        <v>0</v>
      </c>
      <c r="W2168" s="5">
        <v>0</v>
      </c>
      <c r="X2168" s="6">
        <f>+Excel_519CONDOR[[#This Row],[Ptos.Total]]-Excel_519CONDOR[[#This Row],[Ptos.PO]]</f>
        <v>-15.191999999999998</v>
      </c>
      <c r="Y2168" s="6">
        <v>15.191999999999998</v>
      </c>
      <c r="Z2168" s="6">
        <v>3.5999999999999996</v>
      </c>
      <c r="AA2168" s="5">
        <f>+Excel_519CONDOR[[#This Row],[Ptos.Total]]-Excel_519CONDOR[[#This Row],[Ptos.Nilo]]</f>
        <v>-3.5999999999999996</v>
      </c>
      <c r="AB2168"/>
      <c r="AC2168"/>
      <c r="AD2168"/>
      <c r="AE2168"/>
      <c r="AF2168"/>
      <c r="AG2168"/>
      <c r="AH2168"/>
      <c r="AI2168"/>
    </row>
    <row r="2169" spans="1:35" x14ac:dyDescent="0.25">
      <c r="A2169" t="s">
        <v>391</v>
      </c>
      <c r="B2169" t="s">
        <v>436</v>
      </c>
      <c r="C2169" t="s">
        <v>392</v>
      </c>
      <c r="D2169" t="s">
        <v>2432</v>
      </c>
      <c r="E2169">
        <v>8661740</v>
      </c>
      <c r="F2169" t="s">
        <v>2412</v>
      </c>
      <c r="G2169" t="s">
        <v>29</v>
      </c>
      <c r="H2169" t="s">
        <v>30</v>
      </c>
      <c r="I2169" s="1"/>
      <c r="J2169" s="1">
        <v>45562</v>
      </c>
      <c r="K2169" s="11">
        <f>+Excel_519CONDOR[[#This Row],[Fx.r]]</f>
        <v>45562</v>
      </c>
      <c r="L2169" s="1">
        <v>45567</v>
      </c>
      <c r="M2169" s="1"/>
      <c r="N2169" s="1">
        <v>45587</v>
      </c>
      <c r="O2169" s="1">
        <v>45590</v>
      </c>
      <c r="P2169" s="1" t="s">
        <v>24</v>
      </c>
      <c r="Q2169" t="s">
        <v>24</v>
      </c>
      <c r="R2169" t="s">
        <v>24</v>
      </c>
      <c r="S2169" t="s">
        <v>3646</v>
      </c>
      <c r="T2169" s="5">
        <v>21.57119956612587</v>
      </c>
      <c r="U2169" s="5">
        <v>0</v>
      </c>
      <c r="V2169" s="5">
        <v>6</v>
      </c>
      <c r="W2169" s="5">
        <v>27.57119956612587</v>
      </c>
      <c r="X2169" s="6">
        <f>+Excel_519CONDOR[[#This Row],[Ptos.Total]]-Excel_519CONDOR[[#This Row],[Ptos.PO]]</f>
        <v>-27.556805433874132</v>
      </c>
      <c r="Y2169" s="6">
        <v>55.128005000000002</v>
      </c>
      <c r="Z2169" s="6">
        <v>55.128005000000002</v>
      </c>
      <c r="AA2169" s="5">
        <f>+Excel_519CONDOR[[#This Row],[Ptos.Total]]-Excel_519CONDOR[[#This Row],[Ptos.Nilo]]</f>
        <v>-27.556805433874132</v>
      </c>
      <c r="AB2169"/>
      <c r="AC2169"/>
      <c r="AD2169"/>
      <c r="AE2169"/>
      <c r="AF2169"/>
      <c r="AG2169"/>
      <c r="AH2169"/>
      <c r="AI2169"/>
    </row>
    <row r="2170" spans="1:35" x14ac:dyDescent="0.25">
      <c r="A2170" t="s">
        <v>391</v>
      </c>
      <c r="B2170" t="s">
        <v>114</v>
      </c>
      <c r="C2170" t="s">
        <v>392</v>
      </c>
      <c r="D2170" t="s">
        <v>2433</v>
      </c>
      <c r="E2170">
        <v>8663830</v>
      </c>
      <c r="F2170" t="s">
        <v>2412</v>
      </c>
      <c r="G2170" t="s">
        <v>29</v>
      </c>
      <c r="H2170" t="s">
        <v>30</v>
      </c>
      <c r="I2170" s="1">
        <v>45586</v>
      </c>
      <c r="J2170" s="1">
        <v>45567</v>
      </c>
      <c r="K2170" s="11">
        <f>+Excel_519CONDOR[[#This Row],[Fx.r]]</f>
        <v>45567</v>
      </c>
      <c r="L2170" s="1">
        <v>45586</v>
      </c>
      <c r="M2170" s="1"/>
      <c r="N2170" s="1">
        <v>45588</v>
      </c>
      <c r="O2170" s="1">
        <v>45590</v>
      </c>
      <c r="P2170" s="1" t="s">
        <v>24</v>
      </c>
      <c r="Q2170" t="s">
        <v>25</v>
      </c>
      <c r="R2170" t="s">
        <v>24</v>
      </c>
      <c r="S2170" t="s">
        <v>3646</v>
      </c>
      <c r="T2170" s="5">
        <v>5.7196000814437866</v>
      </c>
      <c r="U2170" s="5">
        <v>0</v>
      </c>
      <c r="V2170" s="5">
        <v>3.8999998569488525</v>
      </c>
      <c r="W2170" s="5">
        <v>9.6195999383926392</v>
      </c>
      <c r="X2170" s="6">
        <f>+Excel_519CONDOR[[#This Row],[Ptos.Total]]-Excel_519CONDOR[[#This Row],[Ptos.PO]]</f>
        <v>2.0940369383926383</v>
      </c>
      <c r="Y2170" s="6">
        <v>7.5255630000000009</v>
      </c>
      <c r="Z2170" s="6">
        <v>7.5255630000000009</v>
      </c>
      <c r="AA2170" s="5">
        <f>+Excel_519CONDOR[[#This Row],[Ptos.Total]]-Excel_519CONDOR[[#This Row],[Ptos.Nilo]]</f>
        <v>2.0940369383926383</v>
      </c>
      <c r="AB2170"/>
      <c r="AC2170"/>
      <c r="AD2170"/>
      <c r="AE2170"/>
      <c r="AF2170"/>
      <c r="AG2170"/>
      <c r="AH2170"/>
      <c r="AI2170"/>
    </row>
    <row r="2171" spans="1:35" x14ac:dyDescent="0.25">
      <c r="A2171" t="s">
        <v>391</v>
      </c>
      <c r="B2171" t="s">
        <v>103</v>
      </c>
      <c r="C2171" t="s">
        <v>392</v>
      </c>
      <c r="D2171" t="s">
        <v>2434</v>
      </c>
      <c r="E2171">
        <v>8664063</v>
      </c>
      <c r="F2171" t="s">
        <v>2435</v>
      </c>
      <c r="G2171" t="s">
        <v>46</v>
      </c>
      <c r="H2171" t="s">
        <v>47</v>
      </c>
      <c r="I2171" s="1">
        <v>45566</v>
      </c>
      <c r="J2171" s="1"/>
      <c r="K2171" s="11">
        <f>+Excel_519CONDOR[[#This Row],[Fx.r]]</f>
        <v>0</v>
      </c>
      <c r="L2171" s="1">
        <v>45600</v>
      </c>
      <c r="M2171" s="1"/>
      <c r="O2171" s="1"/>
      <c r="P2171" s="1" t="s">
        <v>24</v>
      </c>
      <c r="Q2171" t="s">
        <v>24</v>
      </c>
      <c r="R2171" t="s">
        <v>25</v>
      </c>
      <c r="S2171" t="s">
        <v>3637</v>
      </c>
      <c r="T2171" s="5">
        <v>177733.5</v>
      </c>
      <c r="U2171" s="5">
        <v>0</v>
      </c>
      <c r="V2171" s="5">
        <v>14834.3413</v>
      </c>
      <c r="W2171" s="5">
        <v>192567.8413</v>
      </c>
      <c r="X2171" s="6">
        <f>+Excel_519CONDOR[[#This Row],[Ptos.Total]]-Excel_519CONDOR[[#This Row],[Ptos.PO]]</f>
        <v>190460.83817800001</v>
      </c>
      <c r="Y2171" s="6">
        <v>2107.0031220000001</v>
      </c>
      <c r="Z2171" s="6">
        <v>19.986626999999999</v>
      </c>
      <c r="AA2171" s="5">
        <f>+Excel_519CONDOR[[#This Row],[Ptos.Total]]-Excel_519CONDOR[[#This Row],[Ptos.Nilo]]</f>
        <v>192547.85467299999</v>
      </c>
      <c r="AB2171"/>
      <c r="AC2171"/>
      <c r="AD2171"/>
      <c r="AE2171"/>
      <c r="AF2171"/>
      <c r="AG2171"/>
      <c r="AH2171"/>
      <c r="AI2171"/>
    </row>
    <row r="2172" spans="1:35" x14ac:dyDescent="0.25">
      <c r="A2172" t="s">
        <v>391</v>
      </c>
      <c r="B2172" t="s">
        <v>103</v>
      </c>
      <c r="C2172" t="s">
        <v>392</v>
      </c>
      <c r="D2172" t="s">
        <v>2436</v>
      </c>
      <c r="E2172">
        <v>2183859</v>
      </c>
      <c r="F2172" t="s">
        <v>2437</v>
      </c>
      <c r="G2172" t="s">
        <v>36</v>
      </c>
      <c r="H2172" t="s">
        <v>42</v>
      </c>
      <c r="I2172" s="1">
        <v>45573</v>
      </c>
      <c r="J2172" s="1">
        <v>45875</v>
      </c>
      <c r="K2172" s="11">
        <f>+Excel_519CONDOR[[#This Row],[Fx.r]]</f>
        <v>45875</v>
      </c>
      <c r="L2172" s="1">
        <v>45944</v>
      </c>
      <c r="M2172" s="1">
        <v>46037</v>
      </c>
      <c r="O2172" s="1"/>
      <c r="P2172" s="1" t="s">
        <v>24</v>
      </c>
      <c r="Q2172" t="s">
        <v>24</v>
      </c>
      <c r="R2172" t="s">
        <v>25</v>
      </c>
      <c r="S2172" t="s">
        <v>3637</v>
      </c>
      <c r="T2172" s="5">
        <v>731.38068978293165</v>
      </c>
      <c r="U2172" s="5">
        <v>0</v>
      </c>
      <c r="V2172" s="5">
        <v>64.74369698590715</v>
      </c>
      <c r="W2172" s="5">
        <v>796.1243867688388</v>
      </c>
      <c r="X2172" s="6">
        <f>+Excel_519CONDOR[[#This Row],[Ptos.Total]]-Excel_519CONDOR[[#This Row],[Ptos.PO]]</f>
        <v>740.25721276883883</v>
      </c>
      <c r="Y2172" s="6">
        <v>55.867174000000006</v>
      </c>
      <c r="Z2172" s="6">
        <v>55.867174000000006</v>
      </c>
      <c r="AA2172" s="5">
        <f>+Excel_519CONDOR[[#This Row],[Ptos.Total]]-Excel_519CONDOR[[#This Row],[Ptos.Nilo]]</f>
        <v>740.25721276883883</v>
      </c>
      <c r="AB2172"/>
      <c r="AC2172"/>
      <c r="AD2172"/>
      <c r="AE2172"/>
      <c r="AF2172"/>
      <c r="AG2172"/>
      <c r="AH2172"/>
      <c r="AI2172"/>
    </row>
    <row r="2173" spans="1:35" x14ac:dyDescent="0.25">
      <c r="A2173" t="s">
        <v>391</v>
      </c>
      <c r="B2173" t="s">
        <v>436</v>
      </c>
      <c r="C2173" t="s">
        <v>392</v>
      </c>
      <c r="D2173" t="s">
        <v>2438</v>
      </c>
      <c r="E2173">
        <v>8664572</v>
      </c>
      <c r="F2173" t="s">
        <v>2439</v>
      </c>
      <c r="G2173" t="s">
        <v>22</v>
      </c>
      <c r="H2173" t="s">
        <v>23</v>
      </c>
      <c r="I2173" s="1"/>
      <c r="J2173" s="1">
        <v>45574</v>
      </c>
      <c r="K2173" s="11">
        <f>+Excel_519CONDOR[[#This Row],[Fx.r]]</f>
        <v>45574</v>
      </c>
      <c r="L2173" s="1">
        <v>45622</v>
      </c>
      <c r="M2173" s="1"/>
      <c r="N2173" s="1">
        <v>45629</v>
      </c>
      <c r="O2173" s="1">
        <v>45660</v>
      </c>
      <c r="P2173" s="1" t="s">
        <v>24</v>
      </c>
      <c r="Q2173" t="s">
        <v>25</v>
      </c>
      <c r="R2173" t="s">
        <v>24</v>
      </c>
      <c r="S2173" t="s">
        <v>3642</v>
      </c>
      <c r="T2173" s="5">
        <v>0</v>
      </c>
      <c r="U2173" s="5">
        <v>0</v>
      </c>
      <c r="V2173" s="5">
        <v>0</v>
      </c>
      <c r="W2173" s="5">
        <v>0</v>
      </c>
      <c r="X2173" s="6">
        <f>+Excel_519CONDOR[[#This Row],[Ptos.Total]]-Excel_519CONDOR[[#This Row],[Ptos.PO]]</f>
        <v>-49.997947000000003</v>
      </c>
      <c r="Y2173" s="6">
        <v>49.997947000000003</v>
      </c>
      <c r="Z2173" s="6">
        <v>49.997946999999996</v>
      </c>
      <c r="AA2173" s="5">
        <f>+Excel_519CONDOR[[#This Row],[Ptos.Total]]-Excel_519CONDOR[[#This Row],[Ptos.Nilo]]</f>
        <v>-49.997946999999996</v>
      </c>
      <c r="AB2173"/>
      <c r="AC2173"/>
      <c r="AD2173"/>
      <c r="AE2173"/>
      <c r="AF2173"/>
      <c r="AG2173"/>
      <c r="AH2173"/>
      <c r="AI2173"/>
    </row>
    <row r="2174" spans="1:35" x14ac:dyDescent="0.25">
      <c r="A2174" t="s">
        <v>391</v>
      </c>
      <c r="B2174" t="s">
        <v>103</v>
      </c>
      <c r="C2174" t="s">
        <v>392</v>
      </c>
      <c r="D2174" t="s">
        <v>2440</v>
      </c>
      <c r="E2174">
        <v>8666632</v>
      </c>
      <c r="F2174" t="s">
        <v>2441</v>
      </c>
      <c r="G2174" t="s">
        <v>22</v>
      </c>
      <c r="H2174" t="s">
        <v>23</v>
      </c>
      <c r="I2174" s="1">
        <v>45574</v>
      </c>
      <c r="J2174" s="1">
        <v>45583</v>
      </c>
      <c r="K2174" s="11">
        <f>+Excel_519CONDOR[[#This Row],[Fx.r]]</f>
        <v>45583</v>
      </c>
      <c r="L2174" s="1">
        <v>45594</v>
      </c>
      <c r="M2174" s="1"/>
      <c r="N2174" s="1">
        <v>45657</v>
      </c>
      <c r="O2174" s="1">
        <v>45687</v>
      </c>
      <c r="P2174" s="1" t="s">
        <v>24</v>
      </c>
      <c r="Q2174" t="s">
        <v>25</v>
      </c>
      <c r="R2174" t="s">
        <v>24</v>
      </c>
      <c r="S2174" t="s">
        <v>3637</v>
      </c>
      <c r="T2174" s="5">
        <v>0</v>
      </c>
      <c r="U2174" s="5">
        <v>0</v>
      </c>
      <c r="V2174" s="5">
        <v>0</v>
      </c>
      <c r="W2174" s="5">
        <v>0</v>
      </c>
      <c r="X2174" s="6">
        <f>+Excel_519CONDOR[[#This Row],[Ptos.Total]]-Excel_519CONDOR[[#This Row],[Ptos.PO]]</f>
        <v>-105.36167800000001</v>
      </c>
      <c r="Y2174" s="6">
        <v>105.36167800000001</v>
      </c>
      <c r="Z2174" s="6">
        <v>105.361678</v>
      </c>
      <c r="AA2174" s="5">
        <f>+Excel_519CONDOR[[#This Row],[Ptos.Total]]-Excel_519CONDOR[[#This Row],[Ptos.Nilo]]</f>
        <v>-105.361678</v>
      </c>
      <c r="AB2174"/>
      <c r="AC2174"/>
      <c r="AD2174"/>
      <c r="AE2174"/>
      <c r="AF2174"/>
      <c r="AG2174"/>
      <c r="AH2174"/>
      <c r="AI2174"/>
    </row>
    <row r="2175" spans="1:35" x14ac:dyDescent="0.25">
      <c r="A2175" t="s">
        <v>391</v>
      </c>
      <c r="B2175" t="s">
        <v>436</v>
      </c>
      <c r="C2175" t="s">
        <v>392</v>
      </c>
      <c r="D2175" t="s">
        <v>2442</v>
      </c>
      <c r="E2175">
        <v>8666686</v>
      </c>
      <c r="F2175" t="s">
        <v>2412</v>
      </c>
      <c r="G2175" t="s">
        <v>29</v>
      </c>
      <c r="H2175" t="s">
        <v>30</v>
      </c>
      <c r="I2175" s="1"/>
      <c r="J2175" s="1">
        <v>45576</v>
      </c>
      <c r="K2175" s="11">
        <f>+Excel_519CONDOR[[#This Row],[Fx.r]]</f>
        <v>45576</v>
      </c>
      <c r="L2175" s="1">
        <v>45581</v>
      </c>
      <c r="M2175" s="1"/>
      <c r="N2175" s="1">
        <v>45608</v>
      </c>
      <c r="O2175" s="1">
        <v>45621</v>
      </c>
      <c r="P2175" s="1" t="s">
        <v>24</v>
      </c>
      <c r="Q2175" t="s">
        <v>25</v>
      </c>
      <c r="R2175" t="s">
        <v>24</v>
      </c>
      <c r="S2175" t="s">
        <v>3646</v>
      </c>
      <c r="T2175" s="5">
        <v>3.7253000140190125</v>
      </c>
      <c r="U2175" s="5">
        <v>0</v>
      </c>
      <c r="V2175" s="5">
        <v>6</v>
      </c>
      <c r="W2175" s="5">
        <v>9.7253000140190125</v>
      </c>
      <c r="X2175" s="6">
        <f>+Excel_519CONDOR[[#This Row],[Ptos.Total]]-Excel_519CONDOR[[#This Row],[Ptos.PO]]</f>
        <v>-5.2443679859809897</v>
      </c>
      <c r="Y2175" s="6">
        <v>14.969668000000002</v>
      </c>
      <c r="Z2175" s="6">
        <v>14.969668</v>
      </c>
      <c r="AA2175" s="5">
        <f>+Excel_519CONDOR[[#This Row],[Ptos.Total]]-Excel_519CONDOR[[#This Row],[Ptos.Nilo]]</f>
        <v>-5.244367985980988</v>
      </c>
      <c r="AB2175"/>
      <c r="AC2175"/>
      <c r="AD2175"/>
      <c r="AE2175"/>
      <c r="AF2175"/>
      <c r="AG2175"/>
      <c r="AH2175"/>
      <c r="AI2175"/>
    </row>
    <row r="2176" spans="1:35" x14ac:dyDescent="0.25">
      <c r="A2176" t="s">
        <v>391</v>
      </c>
      <c r="B2176" t="s">
        <v>436</v>
      </c>
      <c r="C2176" t="s">
        <v>392</v>
      </c>
      <c r="D2176" t="s">
        <v>2443</v>
      </c>
      <c r="E2176">
        <v>8668012</v>
      </c>
      <c r="F2176" t="s">
        <v>1581</v>
      </c>
      <c r="G2176" t="s">
        <v>36</v>
      </c>
      <c r="H2176" t="s">
        <v>37</v>
      </c>
      <c r="I2176" s="1">
        <v>45685</v>
      </c>
      <c r="J2176" s="1">
        <v>45581</v>
      </c>
      <c r="K2176" s="11">
        <f>+Excel_519CONDOR[[#This Row],[Fx.r]]</f>
        <v>45581</v>
      </c>
      <c r="M2176" s="1">
        <v>45736</v>
      </c>
      <c r="O2176" s="1"/>
      <c r="P2176" s="1" t="s">
        <v>24</v>
      </c>
      <c r="Q2176" t="s">
        <v>25</v>
      </c>
      <c r="R2176" t="s">
        <v>24</v>
      </c>
      <c r="S2176" t="s">
        <v>25</v>
      </c>
      <c r="T2176" s="5">
        <v>0</v>
      </c>
      <c r="U2176" s="5">
        <v>0</v>
      </c>
      <c r="V2176" s="5">
        <v>0</v>
      </c>
      <c r="W2176" s="5">
        <v>0</v>
      </c>
      <c r="X2176" s="6">
        <f>+Excel_519CONDOR[[#This Row],[Ptos.Total]]-Excel_519CONDOR[[#This Row],[Ptos.PO]]</f>
        <v>-3.5999999999999996</v>
      </c>
      <c r="Y2176" s="6">
        <v>3.5999999999999996</v>
      </c>
      <c r="Z2176" s="6">
        <v>3.5999999999999996</v>
      </c>
      <c r="AA2176" s="5">
        <f>+Excel_519CONDOR[[#This Row],[Ptos.Total]]-Excel_519CONDOR[[#This Row],[Ptos.Nilo]]</f>
        <v>-3.5999999999999996</v>
      </c>
      <c r="AB2176"/>
      <c r="AC2176"/>
      <c r="AD2176"/>
      <c r="AE2176"/>
      <c r="AF2176"/>
      <c r="AG2176"/>
      <c r="AH2176"/>
      <c r="AI2176"/>
    </row>
    <row r="2177" spans="1:35" x14ac:dyDescent="0.25">
      <c r="A2177" t="s">
        <v>391</v>
      </c>
      <c r="B2177" t="s">
        <v>436</v>
      </c>
      <c r="C2177" t="s">
        <v>392</v>
      </c>
      <c r="D2177" t="s">
        <v>2444</v>
      </c>
      <c r="E2177">
        <v>8669651</v>
      </c>
      <c r="F2177" t="s">
        <v>2307</v>
      </c>
      <c r="G2177" t="s">
        <v>22</v>
      </c>
      <c r="H2177" t="s">
        <v>23</v>
      </c>
      <c r="I2177" s="1"/>
      <c r="J2177" s="1">
        <v>45628</v>
      </c>
      <c r="K2177" s="11">
        <f>+Excel_519CONDOR[[#This Row],[Fx.r]]</f>
        <v>45628</v>
      </c>
      <c r="L2177" s="1">
        <v>45628</v>
      </c>
      <c r="M2177" s="1"/>
      <c r="N2177" s="1">
        <v>45686</v>
      </c>
      <c r="O2177" s="1">
        <v>45700</v>
      </c>
      <c r="P2177" s="1" t="s">
        <v>24</v>
      </c>
      <c r="Q2177" t="s">
        <v>25</v>
      </c>
      <c r="R2177" t="s">
        <v>24</v>
      </c>
      <c r="S2177" t="s">
        <v>3637</v>
      </c>
      <c r="T2177" s="5">
        <v>0</v>
      </c>
      <c r="U2177" s="5">
        <v>0</v>
      </c>
      <c r="V2177" s="5">
        <v>0</v>
      </c>
      <c r="W2177" s="5">
        <v>0</v>
      </c>
      <c r="X2177" s="6">
        <f>+Excel_519CONDOR[[#This Row],[Ptos.Total]]-Excel_519CONDOR[[#This Row],[Ptos.PO]]</f>
        <v>-74.878825999999989</v>
      </c>
      <c r="Y2177" s="6">
        <v>74.878825999999989</v>
      </c>
      <c r="Z2177" s="6">
        <v>74.878826000000018</v>
      </c>
      <c r="AA2177" s="5">
        <f>+Excel_519CONDOR[[#This Row],[Ptos.Total]]-Excel_519CONDOR[[#This Row],[Ptos.Nilo]]</f>
        <v>-74.878826000000018</v>
      </c>
      <c r="AB2177"/>
      <c r="AC2177"/>
      <c r="AD2177"/>
      <c r="AE2177"/>
      <c r="AF2177"/>
      <c r="AG2177"/>
      <c r="AH2177"/>
      <c r="AI2177"/>
    </row>
    <row r="2178" spans="1:35" x14ac:dyDescent="0.25">
      <c r="A2178" t="s">
        <v>391</v>
      </c>
      <c r="B2178" t="s">
        <v>414</v>
      </c>
      <c r="C2178" t="s">
        <v>392</v>
      </c>
      <c r="D2178" t="s">
        <v>2445</v>
      </c>
      <c r="E2178">
        <v>8670293</v>
      </c>
      <c r="F2178" t="s">
        <v>2307</v>
      </c>
      <c r="G2178" t="s">
        <v>22</v>
      </c>
      <c r="H2178" t="s">
        <v>23</v>
      </c>
      <c r="I2178" s="1">
        <v>45587</v>
      </c>
      <c r="J2178" s="1">
        <v>45600</v>
      </c>
      <c r="K2178" s="11">
        <f>+Excel_519CONDOR[[#This Row],[Fx.r]]</f>
        <v>45600</v>
      </c>
      <c r="L2178" s="1">
        <v>45601</v>
      </c>
      <c r="M2178" s="1"/>
      <c r="N2178" s="1">
        <v>45610</v>
      </c>
      <c r="O2178" s="1">
        <v>45621</v>
      </c>
      <c r="P2178" s="1" t="s">
        <v>25</v>
      </c>
      <c r="Q2178" t="s">
        <v>25</v>
      </c>
      <c r="R2178" t="s">
        <v>24</v>
      </c>
      <c r="S2178" t="s">
        <v>3646</v>
      </c>
      <c r="T2178" s="5">
        <v>13.336000233888626</v>
      </c>
      <c r="U2178" s="5">
        <v>0</v>
      </c>
      <c r="V2178" s="5">
        <v>10.836973744265944</v>
      </c>
      <c r="W2178" s="5">
        <v>24.17297397815457</v>
      </c>
      <c r="X2178" s="6">
        <f>+Excel_519CONDOR[[#This Row],[Ptos.Total]]-Excel_519CONDOR[[#This Row],[Ptos.PO]]</f>
        <v>-9.5810040218454269</v>
      </c>
      <c r="Y2178" s="6">
        <v>33.753977999999996</v>
      </c>
      <c r="Z2178" s="6">
        <v>33.753978000000004</v>
      </c>
      <c r="AA2178" s="5">
        <f>+Excel_519CONDOR[[#This Row],[Ptos.Total]]-Excel_519CONDOR[[#This Row],[Ptos.Nilo]]</f>
        <v>-9.581004021845434</v>
      </c>
      <c r="AB2178"/>
      <c r="AC2178"/>
      <c r="AD2178"/>
      <c r="AE2178"/>
      <c r="AF2178"/>
      <c r="AG2178"/>
      <c r="AH2178"/>
      <c r="AI2178"/>
    </row>
    <row r="2179" spans="1:35" x14ac:dyDescent="0.25">
      <c r="A2179" t="s">
        <v>391</v>
      </c>
      <c r="B2179" t="s">
        <v>436</v>
      </c>
      <c r="C2179" t="s">
        <v>392</v>
      </c>
      <c r="D2179" t="s">
        <v>2446</v>
      </c>
      <c r="E2179">
        <v>8670924</v>
      </c>
      <c r="F2179" t="s">
        <v>993</v>
      </c>
      <c r="G2179" t="s">
        <v>29</v>
      </c>
      <c r="H2179" t="s">
        <v>30</v>
      </c>
      <c r="I2179" s="1"/>
      <c r="J2179" s="1">
        <v>45589</v>
      </c>
      <c r="K2179" s="11">
        <f>+Excel_519CONDOR[[#This Row],[Fx.r]]</f>
        <v>45589</v>
      </c>
      <c r="L2179" s="1">
        <v>45593</v>
      </c>
      <c r="M2179" s="1"/>
      <c r="N2179" s="1">
        <v>45602</v>
      </c>
      <c r="O2179" s="1">
        <v>45608</v>
      </c>
      <c r="P2179" s="1" t="s">
        <v>24</v>
      </c>
      <c r="Q2179" t="s">
        <v>25</v>
      </c>
      <c r="R2179" t="s">
        <v>24</v>
      </c>
      <c r="S2179" t="s">
        <v>3646</v>
      </c>
      <c r="T2179" s="5">
        <v>12.13440015912056</v>
      </c>
      <c r="U2179" s="5">
        <v>0</v>
      </c>
      <c r="V2179" s="5">
        <v>6</v>
      </c>
      <c r="W2179" s="5">
        <v>18.13440015912056</v>
      </c>
      <c r="X2179" s="6">
        <f>+Excel_519CONDOR[[#This Row],[Ptos.Total]]-Excel_519CONDOR[[#This Row],[Ptos.PO]]</f>
        <v>-6.5137898408794399</v>
      </c>
      <c r="Y2179" s="6">
        <v>24.64819</v>
      </c>
      <c r="Z2179" s="6">
        <v>24.648190000000003</v>
      </c>
      <c r="AA2179" s="5">
        <f>+Excel_519CONDOR[[#This Row],[Ptos.Total]]-Excel_519CONDOR[[#This Row],[Ptos.Nilo]]</f>
        <v>-6.5137898408794435</v>
      </c>
      <c r="AB2179"/>
      <c r="AC2179"/>
      <c r="AD2179"/>
      <c r="AE2179"/>
      <c r="AF2179"/>
      <c r="AG2179"/>
      <c r="AH2179"/>
      <c r="AI2179"/>
    </row>
    <row r="2180" spans="1:35" x14ac:dyDescent="0.25">
      <c r="A2180" t="s">
        <v>391</v>
      </c>
      <c r="B2180" t="s">
        <v>103</v>
      </c>
      <c r="C2180" t="s">
        <v>392</v>
      </c>
      <c r="D2180" t="s">
        <v>2447</v>
      </c>
      <c r="E2180">
        <v>2184457</v>
      </c>
      <c r="F2180" t="s">
        <v>2448</v>
      </c>
      <c r="G2180" t="s">
        <v>46</v>
      </c>
      <c r="H2180" t="s">
        <v>1356</v>
      </c>
      <c r="I2180" s="1">
        <v>45593</v>
      </c>
      <c r="J2180" s="1">
        <v>45735</v>
      </c>
      <c r="K2180" s="11">
        <f>+Excel_519CONDOR[[#This Row],[Fx.r]]</f>
        <v>45735</v>
      </c>
      <c r="L2180" s="1">
        <v>46031</v>
      </c>
      <c r="M2180" s="1"/>
      <c r="O2180" s="1"/>
      <c r="P2180" s="1" t="s">
        <v>24</v>
      </c>
      <c r="Q2180" t="s">
        <v>24</v>
      </c>
      <c r="R2180" t="s">
        <v>25</v>
      </c>
      <c r="S2180" t="s">
        <v>25</v>
      </c>
      <c r="T2180" s="5">
        <v>3731.2739381547872</v>
      </c>
      <c r="U2180" s="5">
        <v>0</v>
      </c>
      <c r="V2180" s="5">
        <v>270.27880050229714</v>
      </c>
      <c r="W2180" s="5">
        <v>4001.5527386570843</v>
      </c>
      <c r="X2180" s="6">
        <f>+Excel_519CONDOR[[#This Row],[Ptos.Total]]-Excel_519CONDOR[[#This Row],[Ptos.PO]]</f>
        <v>3768.3902566570841</v>
      </c>
      <c r="Y2180" s="6">
        <v>233.16248200000001</v>
      </c>
      <c r="Z2180" s="6">
        <v>233.16248200000004</v>
      </c>
      <c r="AA2180" s="5">
        <f>+Excel_519CONDOR[[#This Row],[Ptos.Total]]-Excel_519CONDOR[[#This Row],[Ptos.Nilo]]</f>
        <v>3768.3902566570841</v>
      </c>
      <c r="AB2180"/>
      <c r="AC2180"/>
      <c r="AD2180"/>
      <c r="AE2180"/>
      <c r="AF2180"/>
      <c r="AG2180"/>
      <c r="AH2180"/>
      <c r="AI2180"/>
    </row>
    <row r="2181" spans="1:35" x14ac:dyDescent="0.25">
      <c r="A2181" t="s">
        <v>391</v>
      </c>
      <c r="B2181" t="s">
        <v>103</v>
      </c>
      <c r="C2181" t="s">
        <v>392</v>
      </c>
      <c r="D2181" t="s">
        <v>2449</v>
      </c>
      <c r="E2181">
        <v>2184464</v>
      </c>
      <c r="F2181" t="s">
        <v>2450</v>
      </c>
      <c r="G2181" t="s">
        <v>46</v>
      </c>
      <c r="H2181" t="s">
        <v>1356</v>
      </c>
      <c r="I2181" s="1">
        <v>45593</v>
      </c>
      <c r="J2181" s="1">
        <v>45737</v>
      </c>
      <c r="K2181" s="11">
        <f>+Excel_519CONDOR[[#This Row],[Fx.r]]</f>
        <v>45737</v>
      </c>
      <c r="L2181" s="1">
        <v>45776</v>
      </c>
      <c r="M2181" s="1"/>
      <c r="O2181" s="1"/>
      <c r="P2181" s="1" t="s">
        <v>24</v>
      </c>
      <c r="Q2181" t="s">
        <v>24</v>
      </c>
      <c r="R2181" t="s">
        <v>25</v>
      </c>
      <c r="S2181" t="s">
        <v>3637</v>
      </c>
      <c r="T2181" s="5">
        <v>1135.8340023770033</v>
      </c>
      <c r="U2181" s="5">
        <v>0</v>
      </c>
      <c r="V2181" s="5">
        <v>89.1251021588198</v>
      </c>
      <c r="W2181" s="5">
        <v>1224.9591045358231</v>
      </c>
      <c r="X2181" s="6">
        <f>+Excel_519CONDOR[[#This Row],[Ptos.Total]]-Excel_519CONDOR[[#This Row],[Ptos.PO]]</f>
        <v>1107.7453055358233</v>
      </c>
      <c r="Y2181" s="6">
        <v>117.21379899999999</v>
      </c>
      <c r="Z2181" s="6">
        <v>61.802054999999996</v>
      </c>
      <c r="AA2181" s="5">
        <f>+Excel_519CONDOR[[#This Row],[Ptos.Total]]-Excel_519CONDOR[[#This Row],[Ptos.Nilo]]</f>
        <v>1163.1570495358233</v>
      </c>
      <c r="AB2181"/>
      <c r="AC2181"/>
      <c r="AD2181"/>
      <c r="AE2181"/>
      <c r="AF2181"/>
      <c r="AG2181"/>
      <c r="AH2181"/>
      <c r="AI2181"/>
    </row>
    <row r="2182" spans="1:35" x14ac:dyDescent="0.25">
      <c r="A2182" t="s">
        <v>391</v>
      </c>
      <c r="B2182" t="s">
        <v>436</v>
      </c>
      <c r="C2182" t="s">
        <v>392</v>
      </c>
      <c r="D2182" t="s">
        <v>2451</v>
      </c>
      <c r="E2182">
        <v>8672296</v>
      </c>
      <c r="F2182" t="s">
        <v>2307</v>
      </c>
      <c r="G2182" t="s">
        <v>22</v>
      </c>
      <c r="H2182" t="s">
        <v>23</v>
      </c>
      <c r="I2182" s="1">
        <v>45706</v>
      </c>
      <c r="J2182" s="1">
        <v>45594</v>
      </c>
      <c r="K2182" s="11">
        <f>+Excel_519CONDOR[[#This Row],[Fx.r]]</f>
        <v>45594</v>
      </c>
      <c r="L2182" s="1">
        <v>45863</v>
      </c>
      <c r="M2182" s="1"/>
      <c r="N2182" s="1">
        <v>45883</v>
      </c>
      <c r="O2182" s="1">
        <v>45903</v>
      </c>
      <c r="P2182" s="1" t="s">
        <v>24</v>
      </c>
      <c r="Q2182" t="s">
        <v>25</v>
      </c>
      <c r="R2182" t="s">
        <v>24</v>
      </c>
      <c r="S2182" t="s">
        <v>3637</v>
      </c>
      <c r="T2182" s="5">
        <v>36.725599527359009</v>
      </c>
      <c r="U2182" s="5">
        <v>0</v>
      </c>
      <c r="V2182" s="5">
        <v>6</v>
      </c>
      <c r="W2182" s="5">
        <v>42.725599527359009</v>
      </c>
      <c r="X2182" s="6">
        <f>+Excel_519CONDOR[[#This Row],[Ptos.Total]]-Excel_519CONDOR[[#This Row],[Ptos.PO]]</f>
        <v>-8.5472654726409871</v>
      </c>
      <c r="Y2182" s="6">
        <v>51.272864999999996</v>
      </c>
      <c r="Z2182" s="6">
        <v>51.272864999999996</v>
      </c>
      <c r="AA2182" s="5">
        <f>+Excel_519CONDOR[[#This Row],[Ptos.Total]]-Excel_519CONDOR[[#This Row],[Ptos.Nilo]]</f>
        <v>-8.5472654726409871</v>
      </c>
      <c r="AB2182"/>
      <c r="AC2182"/>
      <c r="AD2182"/>
      <c r="AE2182"/>
      <c r="AF2182"/>
      <c r="AG2182"/>
      <c r="AH2182"/>
      <c r="AI2182"/>
    </row>
    <row r="2183" spans="1:35" x14ac:dyDescent="0.25">
      <c r="A2183" t="s">
        <v>391</v>
      </c>
      <c r="B2183" t="s">
        <v>436</v>
      </c>
      <c r="C2183" t="s">
        <v>392</v>
      </c>
      <c r="D2183" t="s">
        <v>3707</v>
      </c>
      <c r="E2183">
        <v>8672706</v>
      </c>
      <c r="F2183" t="s">
        <v>3699</v>
      </c>
      <c r="G2183" t="s">
        <v>3557</v>
      </c>
      <c r="H2183" t="s">
        <v>3557</v>
      </c>
      <c r="I2183" s="1"/>
      <c r="J2183" s="1"/>
      <c r="K2183" s="11">
        <f>+Excel_519CONDOR[[#This Row],[Fx.r]]</f>
        <v>0</v>
      </c>
      <c r="M2183" s="1"/>
      <c r="O2183" s="1"/>
      <c r="P2183" s="1" t="s">
        <v>24</v>
      </c>
      <c r="Q2183" t="s">
        <v>25</v>
      </c>
      <c r="R2183" t="s">
        <v>24</v>
      </c>
      <c r="S2183" t="s">
        <v>25</v>
      </c>
      <c r="T2183" s="5">
        <v>0</v>
      </c>
      <c r="U2183" s="5">
        <v>0</v>
      </c>
      <c r="V2183" s="5">
        <v>0</v>
      </c>
      <c r="W2183" s="5">
        <v>0</v>
      </c>
      <c r="X2183" s="6">
        <f>+Excel_519CONDOR[[#This Row],[Ptos.Total]]-Excel_519CONDOR[[#This Row],[Ptos.PO]]</f>
        <v>0</v>
      </c>
      <c r="Y2183" s="6">
        <v>0</v>
      </c>
      <c r="Z2183" s="6">
        <v>0</v>
      </c>
      <c r="AA2183" s="5">
        <f>+Excel_519CONDOR[[#This Row],[Ptos.Total]]-Excel_519CONDOR[[#This Row],[Ptos.Nilo]]</f>
        <v>0</v>
      </c>
      <c r="AB2183"/>
      <c r="AC2183"/>
      <c r="AD2183"/>
      <c r="AE2183"/>
      <c r="AF2183"/>
      <c r="AG2183"/>
      <c r="AH2183"/>
      <c r="AI2183"/>
    </row>
    <row r="2184" spans="1:35" x14ac:dyDescent="0.25">
      <c r="A2184" t="s">
        <v>391</v>
      </c>
      <c r="B2184" t="s">
        <v>436</v>
      </c>
      <c r="C2184" t="s">
        <v>392</v>
      </c>
      <c r="D2184" t="s">
        <v>2452</v>
      </c>
      <c r="E2184">
        <v>8672960</v>
      </c>
      <c r="F2184" t="s">
        <v>1124</v>
      </c>
      <c r="G2184" t="s">
        <v>70</v>
      </c>
      <c r="H2184" t="s">
        <v>71</v>
      </c>
      <c r="I2184" s="1">
        <v>45957</v>
      </c>
      <c r="J2184" s="1">
        <v>45957</v>
      </c>
      <c r="K2184" s="11">
        <f>+Excel_519CONDOR[[#This Row],[Fx.r]]</f>
        <v>45957</v>
      </c>
      <c r="M2184" s="1"/>
      <c r="N2184" s="1">
        <v>45957</v>
      </c>
      <c r="O2184" s="1">
        <v>45959</v>
      </c>
      <c r="P2184" s="1" t="s">
        <v>24</v>
      </c>
      <c r="Q2184" t="s">
        <v>25</v>
      </c>
      <c r="R2184" t="s">
        <v>24</v>
      </c>
      <c r="S2184" t="s">
        <v>25</v>
      </c>
      <c r="T2184" s="5">
        <v>0</v>
      </c>
      <c r="U2184" s="5">
        <v>0</v>
      </c>
      <c r="V2184" s="5">
        <v>0</v>
      </c>
      <c r="W2184" s="5">
        <v>0</v>
      </c>
      <c r="X2184" s="6">
        <f>+Excel_519CONDOR[[#This Row],[Ptos.Total]]-Excel_519CONDOR[[#This Row],[Ptos.PO]]</f>
        <v>-3.5999999999999996</v>
      </c>
      <c r="Y2184" s="6">
        <v>3.5999999999999996</v>
      </c>
      <c r="Z2184" s="6">
        <v>3.5999999999999996</v>
      </c>
      <c r="AA2184" s="5">
        <f>+Excel_519CONDOR[[#This Row],[Ptos.Total]]-Excel_519CONDOR[[#This Row],[Ptos.Nilo]]</f>
        <v>-3.5999999999999996</v>
      </c>
      <c r="AB2184"/>
      <c r="AC2184"/>
      <c r="AD2184"/>
      <c r="AE2184"/>
      <c r="AF2184"/>
      <c r="AG2184"/>
      <c r="AH2184"/>
      <c r="AI2184"/>
    </row>
    <row r="2185" spans="1:35" x14ac:dyDescent="0.25">
      <c r="A2185" t="s">
        <v>391</v>
      </c>
      <c r="B2185" t="s">
        <v>436</v>
      </c>
      <c r="C2185" t="s">
        <v>392</v>
      </c>
      <c r="D2185" t="s">
        <v>2453</v>
      </c>
      <c r="E2185">
        <v>8674788</v>
      </c>
      <c r="F2185" t="s">
        <v>2307</v>
      </c>
      <c r="G2185" t="s">
        <v>22</v>
      </c>
      <c r="H2185" t="s">
        <v>23</v>
      </c>
      <c r="I2185" s="1"/>
      <c r="J2185" s="1">
        <v>45607</v>
      </c>
      <c r="K2185" s="11">
        <f>+Excel_519CONDOR[[#This Row],[Fx.r]]</f>
        <v>45607</v>
      </c>
      <c r="L2185" s="1">
        <v>45607</v>
      </c>
      <c r="M2185" s="1"/>
      <c r="N2185" s="1">
        <v>45628</v>
      </c>
      <c r="O2185" s="1">
        <v>45660</v>
      </c>
      <c r="P2185" s="1" t="s">
        <v>24</v>
      </c>
      <c r="Q2185" t="s">
        <v>25</v>
      </c>
      <c r="R2185" t="s">
        <v>24</v>
      </c>
      <c r="S2185" t="s">
        <v>3635</v>
      </c>
      <c r="T2185" s="5">
        <v>24.717800378799438</v>
      </c>
      <c r="U2185" s="5">
        <v>0</v>
      </c>
      <c r="V2185" s="5">
        <v>6</v>
      </c>
      <c r="W2185" s="5">
        <v>30.717800378799438</v>
      </c>
      <c r="X2185" s="6">
        <f>+Excel_519CONDOR[[#This Row],[Ptos.Total]]-Excel_519CONDOR[[#This Row],[Ptos.PO]]</f>
        <v>-0.30503662120055708</v>
      </c>
      <c r="Y2185" s="6">
        <v>31.022836999999996</v>
      </c>
      <c r="Z2185" s="6">
        <v>31.022836999999996</v>
      </c>
      <c r="AA2185" s="5">
        <f>+Excel_519CONDOR[[#This Row],[Ptos.Total]]-Excel_519CONDOR[[#This Row],[Ptos.Nilo]]</f>
        <v>-0.30503662120055708</v>
      </c>
      <c r="AB2185"/>
      <c r="AC2185"/>
      <c r="AD2185"/>
      <c r="AE2185"/>
      <c r="AF2185"/>
      <c r="AG2185"/>
      <c r="AH2185"/>
      <c r="AI2185"/>
    </row>
    <row r="2186" spans="1:35" x14ac:dyDescent="0.25">
      <c r="A2186" t="s">
        <v>391</v>
      </c>
      <c r="B2186" t="s">
        <v>436</v>
      </c>
      <c r="C2186" t="s">
        <v>392</v>
      </c>
      <c r="D2186" t="s">
        <v>2454</v>
      </c>
      <c r="E2186">
        <v>8674796</v>
      </c>
      <c r="F2186" t="s">
        <v>2455</v>
      </c>
      <c r="G2186" t="s">
        <v>29</v>
      </c>
      <c r="H2186" t="s">
        <v>30</v>
      </c>
      <c r="I2186" s="1"/>
      <c r="J2186" s="1">
        <v>45610</v>
      </c>
      <c r="K2186" s="11">
        <f>+Excel_519CONDOR[[#This Row],[Fx.r]]</f>
        <v>45610</v>
      </c>
      <c r="L2186" s="1">
        <v>45610</v>
      </c>
      <c r="M2186" s="1"/>
      <c r="N2186" s="1">
        <v>45621</v>
      </c>
      <c r="O2186" s="1">
        <v>45629</v>
      </c>
      <c r="P2186" s="1" t="s">
        <v>24</v>
      </c>
      <c r="Q2186" t="s">
        <v>25</v>
      </c>
      <c r="R2186" t="s">
        <v>24</v>
      </c>
      <c r="S2186" t="s">
        <v>3646</v>
      </c>
      <c r="T2186" s="5">
        <v>31.083400696516037</v>
      </c>
      <c r="U2186" s="5">
        <v>0</v>
      </c>
      <c r="V2186" s="5">
        <v>6</v>
      </c>
      <c r="W2186" s="5">
        <v>37.083400696516037</v>
      </c>
      <c r="X2186" s="6">
        <f>+Excel_519CONDOR[[#This Row],[Ptos.Total]]-Excel_519CONDOR[[#This Row],[Ptos.PO]]</f>
        <v>-5.1386083034839629</v>
      </c>
      <c r="Y2186" s="6">
        <v>42.222009</v>
      </c>
      <c r="Z2186" s="6">
        <v>42.222009000000014</v>
      </c>
      <c r="AA2186" s="5">
        <f>+Excel_519CONDOR[[#This Row],[Ptos.Total]]-Excel_519CONDOR[[#This Row],[Ptos.Nilo]]</f>
        <v>-5.1386083034839771</v>
      </c>
      <c r="AB2186"/>
      <c r="AC2186"/>
      <c r="AD2186"/>
      <c r="AE2186"/>
      <c r="AF2186"/>
      <c r="AG2186"/>
      <c r="AH2186"/>
      <c r="AI2186"/>
    </row>
    <row r="2187" spans="1:35" x14ac:dyDescent="0.25">
      <c r="A2187" t="s">
        <v>391</v>
      </c>
      <c r="B2187" t="s">
        <v>436</v>
      </c>
      <c r="C2187" t="s">
        <v>392</v>
      </c>
      <c r="D2187" t="s">
        <v>2456</v>
      </c>
      <c r="E2187">
        <v>8674800</v>
      </c>
      <c r="F2187" t="s">
        <v>2307</v>
      </c>
      <c r="G2187" t="s">
        <v>22</v>
      </c>
      <c r="H2187" t="s">
        <v>23</v>
      </c>
      <c r="I2187" s="1"/>
      <c r="J2187" s="1">
        <v>45630</v>
      </c>
      <c r="K2187" s="11">
        <f>+Excel_519CONDOR[[#This Row],[Fx.r]]</f>
        <v>45630</v>
      </c>
      <c r="L2187" s="1">
        <v>45631</v>
      </c>
      <c r="M2187" s="1"/>
      <c r="N2187" s="1">
        <v>45645</v>
      </c>
      <c r="O2187" s="1">
        <v>45672</v>
      </c>
      <c r="P2187" s="1" t="s">
        <v>24</v>
      </c>
      <c r="Q2187" t="s">
        <v>25</v>
      </c>
      <c r="R2187" t="s">
        <v>24</v>
      </c>
      <c r="S2187" t="s">
        <v>3635</v>
      </c>
      <c r="T2187" s="5">
        <v>17.166699975728989</v>
      </c>
      <c r="U2187" s="5">
        <v>0</v>
      </c>
      <c r="V2187" s="5">
        <v>6</v>
      </c>
      <c r="W2187" s="5">
        <v>23.166699975728989</v>
      </c>
      <c r="X2187" s="6">
        <f>+Excel_519CONDOR[[#This Row],[Ptos.Total]]-Excel_519CONDOR[[#This Row],[Ptos.PO]]</f>
        <v>0.97041597572899008</v>
      </c>
      <c r="Y2187" s="6">
        <v>22.196283999999999</v>
      </c>
      <c r="Z2187" s="6">
        <v>22.196283999999999</v>
      </c>
      <c r="AA2187" s="5">
        <f>+Excel_519CONDOR[[#This Row],[Ptos.Total]]-Excel_519CONDOR[[#This Row],[Ptos.Nilo]]</f>
        <v>0.97041597572899008</v>
      </c>
      <c r="AB2187"/>
      <c r="AC2187"/>
      <c r="AD2187"/>
      <c r="AE2187"/>
      <c r="AF2187"/>
      <c r="AG2187"/>
      <c r="AH2187"/>
      <c r="AI2187"/>
    </row>
    <row r="2188" spans="1:35" x14ac:dyDescent="0.25">
      <c r="A2188" t="s">
        <v>391</v>
      </c>
      <c r="B2188" t="s">
        <v>436</v>
      </c>
      <c r="C2188" t="s">
        <v>392</v>
      </c>
      <c r="D2188" t="s">
        <v>2457</v>
      </c>
      <c r="E2188">
        <v>8676946</v>
      </c>
      <c r="F2188" t="s">
        <v>2172</v>
      </c>
      <c r="G2188" t="s">
        <v>22</v>
      </c>
      <c r="H2188" t="s">
        <v>23</v>
      </c>
      <c r="I2188" s="1"/>
      <c r="J2188" s="1">
        <v>45614</v>
      </c>
      <c r="K2188" s="11">
        <f>+Excel_519CONDOR[[#This Row],[Fx.r]]</f>
        <v>45614</v>
      </c>
      <c r="L2188" s="1">
        <v>45616</v>
      </c>
      <c r="M2188" s="1"/>
      <c r="N2188" s="1">
        <v>45898</v>
      </c>
      <c r="O2188" s="1">
        <v>45916</v>
      </c>
      <c r="P2188" s="1" t="s">
        <v>24</v>
      </c>
      <c r="Q2188" t="s">
        <v>25</v>
      </c>
      <c r="R2188" t="s">
        <v>24</v>
      </c>
      <c r="S2188" t="s">
        <v>3637</v>
      </c>
      <c r="T2188" s="5">
        <v>0</v>
      </c>
      <c r="U2188" s="5">
        <v>0</v>
      </c>
      <c r="V2188" s="5">
        <v>0</v>
      </c>
      <c r="W2188" s="5">
        <v>0</v>
      </c>
      <c r="X2188" s="6">
        <f>+Excel_519CONDOR[[#This Row],[Ptos.Total]]-Excel_519CONDOR[[#This Row],[Ptos.PO]]</f>
        <v>-120.64938500000001</v>
      </c>
      <c r="Y2188" s="6">
        <v>120.64938500000001</v>
      </c>
      <c r="Z2188" s="6">
        <v>120.64938500000002</v>
      </c>
      <c r="AA2188" s="5">
        <f>+Excel_519CONDOR[[#This Row],[Ptos.Total]]-Excel_519CONDOR[[#This Row],[Ptos.Nilo]]</f>
        <v>-120.64938500000002</v>
      </c>
      <c r="AB2188"/>
      <c r="AC2188"/>
      <c r="AD2188"/>
      <c r="AE2188"/>
      <c r="AF2188"/>
      <c r="AG2188"/>
      <c r="AH2188"/>
      <c r="AI2188"/>
    </row>
    <row r="2189" spans="1:35" x14ac:dyDescent="0.25">
      <c r="A2189" t="s">
        <v>391</v>
      </c>
      <c r="B2189" t="s">
        <v>114</v>
      </c>
      <c r="C2189" t="s">
        <v>392</v>
      </c>
      <c r="D2189" t="s">
        <v>2458</v>
      </c>
      <c r="E2189">
        <v>8679566</v>
      </c>
      <c r="F2189" t="s">
        <v>1755</v>
      </c>
      <c r="G2189" t="s">
        <v>22</v>
      </c>
      <c r="H2189" t="s">
        <v>23</v>
      </c>
      <c r="I2189" s="1"/>
      <c r="J2189" s="1">
        <v>45665</v>
      </c>
      <c r="K2189" s="11">
        <f>+Excel_519CONDOR[[#This Row],[Fx.r]]</f>
        <v>45665</v>
      </c>
      <c r="L2189" s="1">
        <v>45667</v>
      </c>
      <c r="M2189" s="1"/>
      <c r="N2189" s="1">
        <v>45678</v>
      </c>
      <c r="O2189" s="1">
        <v>45688</v>
      </c>
      <c r="P2189" s="1" t="s">
        <v>24</v>
      </c>
      <c r="Q2189" t="s">
        <v>24</v>
      </c>
      <c r="R2189" t="s">
        <v>25</v>
      </c>
      <c r="S2189" t="s">
        <v>3646</v>
      </c>
      <c r="T2189" s="5">
        <v>3.8096000254154205</v>
      </c>
      <c r="U2189" s="5">
        <v>0</v>
      </c>
      <c r="V2189" s="5">
        <v>0</v>
      </c>
      <c r="W2189" s="5">
        <v>3.8096000254154205</v>
      </c>
      <c r="X2189" s="6">
        <f>+Excel_519CONDOR[[#This Row],[Ptos.Total]]-Excel_519CONDOR[[#This Row],[Ptos.PO]]</f>
        <v>-22.355996974584581</v>
      </c>
      <c r="Y2189" s="6">
        <v>26.165597000000002</v>
      </c>
      <c r="Z2189" s="6">
        <v>26.965597000000002</v>
      </c>
      <c r="AA2189" s="5">
        <f>+Excel_519CONDOR[[#This Row],[Ptos.Total]]-Excel_519CONDOR[[#This Row],[Ptos.Nilo]]</f>
        <v>-23.155996974584582</v>
      </c>
      <c r="AB2189"/>
      <c r="AC2189"/>
      <c r="AD2189"/>
      <c r="AE2189"/>
      <c r="AF2189"/>
      <c r="AG2189"/>
      <c r="AH2189"/>
      <c r="AI2189"/>
    </row>
    <row r="2190" spans="1:35" x14ac:dyDescent="0.25">
      <c r="A2190" t="s">
        <v>391</v>
      </c>
      <c r="B2190" t="s">
        <v>436</v>
      </c>
      <c r="C2190" t="s">
        <v>392</v>
      </c>
      <c r="D2190" t="s">
        <v>2459</v>
      </c>
      <c r="E2190">
        <v>8679970</v>
      </c>
      <c r="F2190" t="s">
        <v>2307</v>
      </c>
      <c r="G2190" t="s">
        <v>22</v>
      </c>
      <c r="H2190" t="s">
        <v>23</v>
      </c>
      <c r="I2190" s="1"/>
      <c r="J2190" s="1">
        <v>45621</v>
      </c>
      <c r="K2190" s="11">
        <f>+Excel_519CONDOR[[#This Row],[Fx.r]]</f>
        <v>45621</v>
      </c>
      <c r="L2190" s="1">
        <v>45623</v>
      </c>
      <c r="M2190" s="1"/>
      <c r="N2190" s="1">
        <v>45630</v>
      </c>
      <c r="O2190" s="1">
        <v>45664</v>
      </c>
      <c r="P2190" s="1" t="s">
        <v>24</v>
      </c>
      <c r="Q2190" t="s">
        <v>25</v>
      </c>
      <c r="R2190" t="s">
        <v>24</v>
      </c>
      <c r="S2190" t="s">
        <v>3646</v>
      </c>
      <c r="T2190" s="5">
        <v>0</v>
      </c>
      <c r="U2190" s="5">
        <v>0</v>
      </c>
      <c r="V2190" s="5">
        <v>0</v>
      </c>
      <c r="W2190" s="5">
        <v>0</v>
      </c>
      <c r="X2190" s="6">
        <f>+Excel_519CONDOR[[#This Row],[Ptos.Total]]-Excel_519CONDOR[[#This Row],[Ptos.PO]]</f>
        <v>-17.372259</v>
      </c>
      <c r="Y2190" s="6">
        <v>17.372259</v>
      </c>
      <c r="Z2190" s="6">
        <v>17.372259000000003</v>
      </c>
      <c r="AA2190" s="5">
        <f>+Excel_519CONDOR[[#This Row],[Ptos.Total]]-Excel_519CONDOR[[#This Row],[Ptos.Nilo]]</f>
        <v>-17.372259000000003</v>
      </c>
      <c r="AB2190"/>
      <c r="AC2190"/>
      <c r="AD2190"/>
      <c r="AE2190"/>
      <c r="AF2190"/>
      <c r="AG2190"/>
      <c r="AH2190"/>
      <c r="AI2190"/>
    </row>
    <row r="2191" spans="1:35" x14ac:dyDescent="0.25">
      <c r="A2191" t="s">
        <v>391</v>
      </c>
      <c r="B2191" t="s">
        <v>436</v>
      </c>
      <c r="C2191" t="s">
        <v>392</v>
      </c>
      <c r="D2191" t="s">
        <v>2460</v>
      </c>
      <c r="E2191">
        <v>8680717</v>
      </c>
      <c r="F2191" t="s">
        <v>2461</v>
      </c>
      <c r="G2191" t="s">
        <v>29</v>
      </c>
      <c r="H2191" t="s">
        <v>30</v>
      </c>
      <c r="I2191" s="1"/>
      <c r="J2191" s="1">
        <v>45670</v>
      </c>
      <c r="K2191" s="11">
        <f>+Excel_519CONDOR[[#This Row],[Fx.r]]</f>
        <v>45670</v>
      </c>
      <c r="L2191" s="1">
        <v>45670</v>
      </c>
      <c r="M2191" s="1"/>
      <c r="N2191" s="1">
        <v>45677</v>
      </c>
      <c r="O2191" s="1">
        <v>45691</v>
      </c>
      <c r="P2191" s="1" t="s">
        <v>24</v>
      </c>
      <c r="Q2191" t="s">
        <v>24</v>
      </c>
      <c r="R2191" t="s">
        <v>24</v>
      </c>
      <c r="S2191" t="s">
        <v>3646</v>
      </c>
      <c r="T2191" s="5">
        <v>0</v>
      </c>
      <c r="U2191" s="5">
        <v>0</v>
      </c>
      <c r="V2191" s="5">
        <v>0</v>
      </c>
      <c r="W2191" s="5">
        <v>0</v>
      </c>
      <c r="X2191" s="6">
        <f>+Excel_519CONDOR[[#This Row],[Ptos.Total]]-Excel_519CONDOR[[#This Row],[Ptos.PO]]</f>
        <v>-50.542069000000005</v>
      </c>
      <c r="Y2191" s="6">
        <v>50.542069000000005</v>
      </c>
      <c r="Z2191" s="6">
        <v>51.342069000000002</v>
      </c>
      <c r="AA2191" s="5">
        <f>+Excel_519CONDOR[[#This Row],[Ptos.Total]]-Excel_519CONDOR[[#This Row],[Ptos.Nilo]]</f>
        <v>-51.342069000000002</v>
      </c>
      <c r="AB2191"/>
      <c r="AC2191"/>
      <c r="AD2191"/>
      <c r="AE2191"/>
      <c r="AF2191"/>
      <c r="AG2191"/>
      <c r="AH2191"/>
      <c r="AI2191"/>
    </row>
    <row r="2192" spans="1:35" x14ac:dyDescent="0.25">
      <c r="A2192" t="s">
        <v>391</v>
      </c>
      <c r="B2192" t="s">
        <v>103</v>
      </c>
      <c r="C2192" t="s">
        <v>392</v>
      </c>
      <c r="D2192" t="s">
        <v>2462</v>
      </c>
      <c r="E2192">
        <v>8681742</v>
      </c>
      <c r="F2192" t="s">
        <v>2463</v>
      </c>
      <c r="G2192" t="s">
        <v>29</v>
      </c>
      <c r="H2192" t="s">
        <v>30</v>
      </c>
      <c r="I2192" s="1">
        <v>45624</v>
      </c>
      <c r="J2192" s="1">
        <v>45985</v>
      </c>
      <c r="K2192" s="11">
        <f>+Excel_519CONDOR[[#This Row],[Fx.r]]</f>
        <v>45985</v>
      </c>
      <c r="L2192" s="1">
        <v>45867</v>
      </c>
      <c r="M2192" s="1"/>
      <c r="N2192" s="1">
        <v>45986</v>
      </c>
      <c r="O2192" s="1">
        <v>46014</v>
      </c>
      <c r="P2192" s="1" t="s">
        <v>24</v>
      </c>
      <c r="Q2192" t="s">
        <v>24</v>
      </c>
      <c r="R2192" t="s">
        <v>25</v>
      </c>
      <c r="S2192" t="s">
        <v>3637</v>
      </c>
      <c r="T2192" s="5">
        <v>213739.61720000001</v>
      </c>
      <c r="U2192" s="5">
        <v>100</v>
      </c>
      <c r="V2192" s="5">
        <v>17674.321800000002</v>
      </c>
      <c r="W2192" s="5">
        <v>231513.93900000001</v>
      </c>
      <c r="X2192" s="6">
        <f>+Excel_519CONDOR[[#This Row],[Ptos.Total]]-Excel_519CONDOR[[#This Row],[Ptos.PO]]</f>
        <v>229530.63527100001</v>
      </c>
      <c r="Y2192" s="6">
        <v>1983.3037290000004</v>
      </c>
      <c r="Z2192" s="6">
        <v>1983.303729</v>
      </c>
      <c r="AA2192" s="5">
        <f>+Excel_519CONDOR[[#This Row],[Ptos.Total]]-Excel_519CONDOR[[#This Row],[Ptos.Nilo]]</f>
        <v>229530.63527100001</v>
      </c>
      <c r="AB2192"/>
      <c r="AC2192"/>
      <c r="AD2192"/>
      <c r="AE2192"/>
      <c r="AF2192"/>
      <c r="AG2192"/>
      <c r="AH2192"/>
      <c r="AI2192"/>
    </row>
    <row r="2193" spans="1:35" x14ac:dyDescent="0.25">
      <c r="A2193" t="s">
        <v>391</v>
      </c>
      <c r="B2193" t="s">
        <v>436</v>
      </c>
      <c r="C2193" t="s">
        <v>392</v>
      </c>
      <c r="D2193" t="s">
        <v>2464</v>
      </c>
      <c r="E2193">
        <v>8682811</v>
      </c>
      <c r="F2193" t="s">
        <v>2307</v>
      </c>
      <c r="G2193" t="s">
        <v>22</v>
      </c>
      <c r="H2193" t="s">
        <v>23</v>
      </c>
      <c r="I2193" s="1"/>
      <c r="J2193" s="1">
        <v>45631</v>
      </c>
      <c r="K2193" s="11">
        <f>+Excel_519CONDOR[[#This Row],[Fx.r]]</f>
        <v>45631</v>
      </c>
      <c r="L2193" s="1">
        <v>45631</v>
      </c>
      <c r="M2193" s="1"/>
      <c r="N2193" s="1">
        <v>45639</v>
      </c>
      <c r="O2193" s="1">
        <v>45670</v>
      </c>
      <c r="P2193" s="1" t="s">
        <v>24</v>
      </c>
      <c r="Q2193" t="s">
        <v>25</v>
      </c>
      <c r="R2193" t="s">
        <v>24</v>
      </c>
      <c r="S2193" t="s">
        <v>3643</v>
      </c>
      <c r="T2193" s="5">
        <v>0</v>
      </c>
      <c r="U2193" s="5">
        <v>0</v>
      </c>
      <c r="V2193" s="5">
        <v>0</v>
      </c>
      <c r="W2193" s="5">
        <v>0</v>
      </c>
      <c r="X2193" s="6">
        <f>+Excel_519CONDOR[[#This Row],[Ptos.Total]]-Excel_519CONDOR[[#This Row],[Ptos.PO]]</f>
        <v>-41.850518000000001</v>
      </c>
      <c r="Y2193" s="6">
        <v>41.850518000000001</v>
      </c>
      <c r="Z2193" s="6">
        <v>41.850518000000001</v>
      </c>
      <c r="AA2193" s="5">
        <f>+Excel_519CONDOR[[#This Row],[Ptos.Total]]-Excel_519CONDOR[[#This Row],[Ptos.Nilo]]</f>
        <v>-41.850518000000001</v>
      </c>
      <c r="AB2193"/>
      <c r="AC2193"/>
      <c r="AD2193"/>
      <c r="AE2193"/>
      <c r="AF2193"/>
      <c r="AG2193"/>
      <c r="AH2193"/>
      <c r="AI2193"/>
    </row>
    <row r="2194" spans="1:35" x14ac:dyDescent="0.25">
      <c r="A2194" t="s">
        <v>391</v>
      </c>
      <c r="B2194" t="s">
        <v>114</v>
      </c>
      <c r="C2194" t="s">
        <v>392</v>
      </c>
      <c r="D2194" t="s">
        <v>2465</v>
      </c>
      <c r="E2194">
        <v>8683616</v>
      </c>
      <c r="F2194" t="s">
        <v>2307</v>
      </c>
      <c r="G2194" t="s">
        <v>22</v>
      </c>
      <c r="H2194" t="s">
        <v>23</v>
      </c>
      <c r="I2194" s="1">
        <v>45639</v>
      </c>
      <c r="J2194" s="1">
        <v>45680</v>
      </c>
      <c r="K2194" s="11">
        <f>+Excel_519CONDOR[[#This Row],[Fx.r]]</f>
        <v>45680</v>
      </c>
      <c r="L2194" s="1">
        <v>45680</v>
      </c>
      <c r="M2194" s="1"/>
      <c r="N2194" s="1">
        <v>45686</v>
      </c>
      <c r="O2194" s="1">
        <v>45698</v>
      </c>
      <c r="P2194" s="1" t="s">
        <v>24</v>
      </c>
      <c r="Q2194" t="s">
        <v>25</v>
      </c>
      <c r="R2194" t="s">
        <v>24</v>
      </c>
      <c r="S2194" t="s">
        <v>3646</v>
      </c>
      <c r="T2194" s="5">
        <v>0</v>
      </c>
      <c r="U2194" s="5">
        <v>0</v>
      </c>
      <c r="V2194" s="5">
        <v>0</v>
      </c>
      <c r="W2194" s="5">
        <v>0</v>
      </c>
      <c r="X2194" s="6">
        <f>+Excel_519CONDOR[[#This Row],[Ptos.Total]]-Excel_519CONDOR[[#This Row],[Ptos.PO]]</f>
        <v>-20.006596000000002</v>
      </c>
      <c r="Y2194" s="6">
        <v>20.006596000000002</v>
      </c>
      <c r="Z2194" s="6">
        <v>20.806595999999999</v>
      </c>
      <c r="AA2194" s="5">
        <f>+Excel_519CONDOR[[#This Row],[Ptos.Total]]-Excel_519CONDOR[[#This Row],[Ptos.Nilo]]</f>
        <v>-20.806595999999999</v>
      </c>
      <c r="AB2194"/>
      <c r="AC2194"/>
      <c r="AD2194"/>
      <c r="AE2194"/>
      <c r="AF2194"/>
      <c r="AG2194"/>
      <c r="AH2194"/>
      <c r="AI2194"/>
    </row>
    <row r="2195" spans="1:35" x14ac:dyDescent="0.25">
      <c r="A2195" t="s">
        <v>391</v>
      </c>
      <c r="B2195" t="s">
        <v>436</v>
      </c>
      <c r="C2195" t="s">
        <v>392</v>
      </c>
      <c r="D2195" t="s">
        <v>2466</v>
      </c>
      <c r="E2195">
        <v>8684609</v>
      </c>
      <c r="F2195" t="s">
        <v>2412</v>
      </c>
      <c r="G2195" t="s">
        <v>29</v>
      </c>
      <c r="H2195" t="s">
        <v>30</v>
      </c>
      <c r="I2195" s="1"/>
      <c r="J2195" s="1">
        <v>45637</v>
      </c>
      <c r="K2195" s="11">
        <f>+Excel_519CONDOR[[#This Row],[Fx.r]]</f>
        <v>45637</v>
      </c>
      <c r="L2195" s="1">
        <v>45638</v>
      </c>
      <c r="M2195" s="1"/>
      <c r="N2195" s="1">
        <v>45673</v>
      </c>
      <c r="O2195" s="1">
        <v>45684</v>
      </c>
      <c r="P2195" s="1" t="s">
        <v>24</v>
      </c>
      <c r="Q2195" t="s">
        <v>25</v>
      </c>
      <c r="R2195" t="s">
        <v>24</v>
      </c>
      <c r="S2195" t="s">
        <v>3646</v>
      </c>
      <c r="T2195" s="5">
        <v>0</v>
      </c>
      <c r="U2195" s="5">
        <v>0</v>
      </c>
      <c r="V2195" s="5">
        <v>0</v>
      </c>
      <c r="W2195" s="5">
        <v>0</v>
      </c>
      <c r="X2195" s="6">
        <f>+Excel_519CONDOR[[#This Row],[Ptos.Total]]-Excel_519CONDOR[[#This Row],[Ptos.PO]]</f>
        <v>-49.032361999999999</v>
      </c>
      <c r="Y2195" s="6">
        <v>49.032361999999999</v>
      </c>
      <c r="Z2195" s="6">
        <v>49.032361999999999</v>
      </c>
      <c r="AA2195" s="5">
        <f>+Excel_519CONDOR[[#This Row],[Ptos.Total]]-Excel_519CONDOR[[#This Row],[Ptos.Nilo]]</f>
        <v>-49.032361999999999</v>
      </c>
      <c r="AB2195"/>
      <c r="AC2195"/>
      <c r="AD2195"/>
      <c r="AE2195"/>
      <c r="AF2195"/>
      <c r="AG2195"/>
      <c r="AH2195"/>
      <c r="AI2195"/>
    </row>
    <row r="2196" spans="1:35" x14ac:dyDescent="0.25">
      <c r="A2196" t="s">
        <v>391</v>
      </c>
      <c r="B2196" t="s">
        <v>436</v>
      </c>
      <c r="C2196" t="s">
        <v>392</v>
      </c>
      <c r="D2196" t="s">
        <v>2467</v>
      </c>
      <c r="E2196">
        <v>8685630</v>
      </c>
      <c r="F2196" t="s">
        <v>1287</v>
      </c>
      <c r="G2196" t="s">
        <v>70</v>
      </c>
      <c r="H2196" t="s">
        <v>71</v>
      </c>
      <c r="I2196" s="1">
        <v>45751</v>
      </c>
      <c r="J2196" s="1">
        <v>45643</v>
      </c>
      <c r="K2196" s="11">
        <f>+Excel_519CONDOR[[#This Row],[Fx.r]]</f>
        <v>45643</v>
      </c>
      <c r="M2196" s="1"/>
      <c r="N2196" s="1">
        <v>45754</v>
      </c>
      <c r="O2196" s="1">
        <v>45756</v>
      </c>
      <c r="P2196" s="1" t="s">
        <v>24</v>
      </c>
      <c r="Q2196" t="s">
        <v>25</v>
      </c>
      <c r="R2196" t="s">
        <v>24</v>
      </c>
      <c r="S2196" t="s">
        <v>25</v>
      </c>
      <c r="T2196" s="5">
        <v>0</v>
      </c>
      <c r="U2196" s="5">
        <v>0</v>
      </c>
      <c r="V2196" s="5">
        <v>0</v>
      </c>
      <c r="W2196" s="5">
        <v>0</v>
      </c>
      <c r="X2196" s="6">
        <f>+Excel_519CONDOR[[#This Row],[Ptos.Total]]-Excel_519CONDOR[[#This Row],[Ptos.PO]]</f>
        <v>-3.5999999999999996</v>
      </c>
      <c r="Y2196" s="6">
        <v>3.5999999999999996</v>
      </c>
      <c r="Z2196" s="6">
        <v>3.5999999999999996</v>
      </c>
      <c r="AA2196" s="5">
        <f>+Excel_519CONDOR[[#This Row],[Ptos.Total]]-Excel_519CONDOR[[#This Row],[Ptos.Nilo]]</f>
        <v>-3.5999999999999996</v>
      </c>
      <c r="AB2196"/>
      <c r="AC2196"/>
      <c r="AD2196"/>
      <c r="AE2196"/>
      <c r="AF2196"/>
      <c r="AG2196"/>
      <c r="AH2196"/>
      <c r="AI2196"/>
    </row>
    <row r="2197" spans="1:35" x14ac:dyDescent="0.25">
      <c r="A2197" t="s">
        <v>391</v>
      </c>
      <c r="B2197" t="s">
        <v>436</v>
      </c>
      <c r="C2197" t="s">
        <v>392</v>
      </c>
      <c r="D2197" t="s">
        <v>2468</v>
      </c>
      <c r="E2197">
        <v>8685592</v>
      </c>
      <c r="F2197" t="s">
        <v>2186</v>
      </c>
      <c r="G2197" t="s">
        <v>70</v>
      </c>
      <c r="H2197" t="s">
        <v>71</v>
      </c>
      <c r="I2197" s="1">
        <v>45672</v>
      </c>
      <c r="J2197" s="1">
        <v>45643</v>
      </c>
      <c r="K2197" s="11">
        <f>+Excel_519CONDOR[[#This Row],[Fx.r]]</f>
        <v>45643</v>
      </c>
      <c r="L2197" s="1">
        <v>45643</v>
      </c>
      <c r="M2197" s="1"/>
      <c r="N2197" s="1">
        <v>45665</v>
      </c>
      <c r="O2197" s="1">
        <v>45674</v>
      </c>
      <c r="P2197" s="1" t="s">
        <v>24</v>
      </c>
      <c r="Q2197" t="s">
        <v>24</v>
      </c>
      <c r="R2197" t="s">
        <v>24</v>
      </c>
      <c r="S2197" t="s">
        <v>3646</v>
      </c>
      <c r="T2197" s="5">
        <v>0</v>
      </c>
      <c r="U2197" s="5">
        <v>0</v>
      </c>
      <c r="V2197" s="5">
        <v>0</v>
      </c>
      <c r="W2197" s="5">
        <v>0</v>
      </c>
      <c r="X2197" s="6">
        <f>+Excel_519CONDOR[[#This Row],[Ptos.Total]]-Excel_519CONDOR[[#This Row],[Ptos.PO]]</f>
        <v>-4.8119999999999994</v>
      </c>
      <c r="Y2197" s="6">
        <v>4.8119999999999994</v>
      </c>
      <c r="Z2197" s="6">
        <v>3.5999999999999996</v>
      </c>
      <c r="AA2197" s="5">
        <f>+Excel_519CONDOR[[#This Row],[Ptos.Total]]-Excel_519CONDOR[[#This Row],[Ptos.Nilo]]</f>
        <v>-3.5999999999999996</v>
      </c>
      <c r="AB2197"/>
      <c r="AC2197"/>
      <c r="AD2197"/>
      <c r="AE2197"/>
      <c r="AF2197"/>
      <c r="AG2197"/>
      <c r="AH2197"/>
      <c r="AI2197"/>
    </row>
    <row r="2198" spans="1:35" x14ac:dyDescent="0.25">
      <c r="A2198" t="s">
        <v>391</v>
      </c>
      <c r="B2198" t="s">
        <v>436</v>
      </c>
      <c r="C2198" t="s">
        <v>392</v>
      </c>
      <c r="D2198" t="s">
        <v>2469</v>
      </c>
      <c r="E2198">
        <v>8685627</v>
      </c>
      <c r="F2198" t="s">
        <v>2412</v>
      </c>
      <c r="G2198" t="s">
        <v>29</v>
      </c>
      <c r="H2198" t="s">
        <v>30</v>
      </c>
      <c r="I2198" s="1"/>
      <c r="J2198" s="1">
        <v>45644</v>
      </c>
      <c r="K2198" s="11">
        <f>+Excel_519CONDOR[[#This Row],[Fx.r]]</f>
        <v>45644</v>
      </c>
      <c r="L2198" s="1">
        <v>45644</v>
      </c>
      <c r="M2198" s="1"/>
      <c r="N2198" s="1">
        <v>45659</v>
      </c>
      <c r="O2198" s="1">
        <v>45686</v>
      </c>
      <c r="P2198" s="1" t="s">
        <v>24</v>
      </c>
      <c r="Q2198" t="s">
        <v>24</v>
      </c>
      <c r="R2198" t="s">
        <v>24</v>
      </c>
      <c r="S2198" t="s">
        <v>3643</v>
      </c>
      <c r="T2198" s="5">
        <v>0</v>
      </c>
      <c r="U2198" s="5">
        <v>0</v>
      </c>
      <c r="V2198" s="5">
        <v>0</v>
      </c>
      <c r="W2198" s="5">
        <v>0</v>
      </c>
      <c r="X2198" s="6">
        <f>+Excel_519CONDOR[[#This Row],[Ptos.Total]]-Excel_519CONDOR[[#This Row],[Ptos.PO]]</f>
        <v>-43.595314000000002</v>
      </c>
      <c r="Y2198" s="6">
        <v>43.595314000000002</v>
      </c>
      <c r="Z2198" s="6">
        <v>44.395314000000006</v>
      </c>
      <c r="AA2198" s="5">
        <f>+Excel_519CONDOR[[#This Row],[Ptos.Total]]-Excel_519CONDOR[[#This Row],[Ptos.Nilo]]</f>
        <v>-44.395314000000006</v>
      </c>
      <c r="AB2198"/>
      <c r="AC2198"/>
      <c r="AD2198"/>
      <c r="AE2198"/>
      <c r="AF2198"/>
      <c r="AG2198"/>
      <c r="AH2198"/>
      <c r="AI2198"/>
    </row>
    <row r="2199" spans="1:35" x14ac:dyDescent="0.25">
      <c r="A2199" t="s">
        <v>391</v>
      </c>
      <c r="B2199" t="s">
        <v>436</v>
      </c>
      <c r="C2199" t="s">
        <v>392</v>
      </c>
      <c r="D2199" t="s">
        <v>2470</v>
      </c>
      <c r="E2199">
        <v>8686706</v>
      </c>
      <c r="F2199" t="s">
        <v>2471</v>
      </c>
      <c r="G2199" t="s">
        <v>46</v>
      </c>
      <c r="H2199" t="s">
        <v>1356</v>
      </c>
      <c r="I2199" s="1">
        <v>45904</v>
      </c>
      <c r="J2199" s="1">
        <v>46009</v>
      </c>
      <c r="K2199" s="11">
        <f>+Excel_519CONDOR[[#This Row],[Fx.r]]</f>
        <v>46009</v>
      </c>
      <c r="L2199" s="1">
        <v>46009</v>
      </c>
      <c r="M2199" s="1"/>
      <c r="O2199" s="1"/>
      <c r="P2199" s="1" t="s">
        <v>24</v>
      </c>
      <c r="Q2199" t="s">
        <v>25</v>
      </c>
      <c r="R2199" t="s">
        <v>24</v>
      </c>
      <c r="S2199" t="s">
        <v>3685</v>
      </c>
      <c r="T2199" s="5">
        <v>9.6217002868652344</v>
      </c>
      <c r="U2199" s="5">
        <v>0</v>
      </c>
      <c r="V2199" s="5">
        <v>6</v>
      </c>
      <c r="W2199" s="5">
        <v>15.621700286865234</v>
      </c>
      <c r="X2199" s="6">
        <f>+Excel_519CONDOR[[#This Row],[Ptos.Total]]-Excel_519CONDOR[[#This Row],[Ptos.PO]]</f>
        <v>9.6217002868652344</v>
      </c>
      <c r="Y2199" s="6">
        <v>6</v>
      </c>
      <c r="Z2199" s="6">
        <v>3.5999999999999996</v>
      </c>
      <c r="AA2199" s="5">
        <f>+Excel_519CONDOR[[#This Row],[Ptos.Total]]-Excel_519CONDOR[[#This Row],[Ptos.Nilo]]</f>
        <v>12.021700286865235</v>
      </c>
      <c r="AB2199"/>
      <c r="AC2199"/>
      <c r="AD2199"/>
      <c r="AE2199"/>
      <c r="AF2199"/>
      <c r="AG2199"/>
      <c r="AH2199"/>
      <c r="AI2199"/>
    </row>
    <row r="2200" spans="1:35" x14ac:dyDescent="0.25">
      <c r="A2200" t="s">
        <v>391</v>
      </c>
      <c r="B2200" t="s">
        <v>436</v>
      </c>
      <c r="C2200" t="s">
        <v>392</v>
      </c>
      <c r="D2200" t="s">
        <v>2472</v>
      </c>
      <c r="E2200">
        <v>8687659</v>
      </c>
      <c r="F2200" t="s">
        <v>2473</v>
      </c>
      <c r="G2200" t="s">
        <v>29</v>
      </c>
      <c r="H2200" t="s">
        <v>30</v>
      </c>
      <c r="I2200" s="1"/>
      <c r="J2200" s="1">
        <v>45679</v>
      </c>
      <c r="K2200" s="11">
        <f>+Excel_519CONDOR[[#This Row],[Fx.r]]</f>
        <v>45679</v>
      </c>
      <c r="L2200" s="1">
        <v>45679</v>
      </c>
      <c r="M2200" s="1"/>
      <c r="N2200" s="1">
        <v>45687</v>
      </c>
      <c r="O2200" s="1">
        <v>45698</v>
      </c>
      <c r="P2200" s="1" t="s">
        <v>24</v>
      </c>
      <c r="Q2200" t="s">
        <v>24</v>
      </c>
      <c r="R2200" t="s">
        <v>24</v>
      </c>
      <c r="S2200" t="s">
        <v>3646</v>
      </c>
      <c r="T2200" s="5">
        <v>0</v>
      </c>
      <c r="U2200" s="5">
        <v>0</v>
      </c>
      <c r="V2200" s="5">
        <v>0</v>
      </c>
      <c r="W2200" s="5">
        <v>0</v>
      </c>
      <c r="X2200" s="6">
        <f>+Excel_519CONDOR[[#This Row],[Ptos.Total]]-Excel_519CONDOR[[#This Row],[Ptos.PO]]</f>
        <v>-62.127775</v>
      </c>
      <c r="Y2200" s="6">
        <v>62.127775</v>
      </c>
      <c r="Z2200" s="6">
        <v>62.927775000000011</v>
      </c>
      <c r="AA2200" s="5">
        <f>+Excel_519CONDOR[[#This Row],[Ptos.Total]]-Excel_519CONDOR[[#This Row],[Ptos.Nilo]]</f>
        <v>-62.927775000000011</v>
      </c>
      <c r="AB2200"/>
      <c r="AC2200"/>
      <c r="AD2200"/>
      <c r="AE2200"/>
      <c r="AF2200"/>
      <c r="AG2200"/>
      <c r="AH2200"/>
      <c r="AI2200"/>
    </row>
    <row r="2201" spans="1:35" x14ac:dyDescent="0.25">
      <c r="A2201" t="s">
        <v>391</v>
      </c>
      <c r="B2201" t="s">
        <v>436</v>
      </c>
      <c r="C2201" t="s">
        <v>392</v>
      </c>
      <c r="D2201" t="s">
        <v>2474</v>
      </c>
      <c r="E2201">
        <v>8687657</v>
      </c>
      <c r="F2201" t="s">
        <v>2412</v>
      </c>
      <c r="G2201" t="s">
        <v>29</v>
      </c>
      <c r="H2201" t="s">
        <v>30</v>
      </c>
      <c r="I2201" s="1"/>
      <c r="J2201" s="1">
        <v>45681</v>
      </c>
      <c r="K2201" s="11">
        <f>+Excel_519CONDOR[[#This Row],[Fx.r]]</f>
        <v>45681</v>
      </c>
      <c r="L2201" s="1">
        <v>45681</v>
      </c>
      <c r="M2201" s="1"/>
      <c r="N2201" s="1">
        <v>45692</v>
      </c>
      <c r="O2201" s="1">
        <v>45694</v>
      </c>
      <c r="P2201" s="1" t="s">
        <v>24</v>
      </c>
      <c r="Q2201" t="s">
        <v>24</v>
      </c>
      <c r="R2201" t="s">
        <v>24</v>
      </c>
      <c r="S2201" t="s">
        <v>3643</v>
      </c>
      <c r="T2201" s="5">
        <v>0</v>
      </c>
      <c r="U2201" s="5">
        <v>0</v>
      </c>
      <c r="V2201" s="5">
        <v>0</v>
      </c>
      <c r="W2201" s="5">
        <v>0</v>
      </c>
      <c r="X2201" s="6">
        <f>+Excel_519CONDOR[[#This Row],[Ptos.Total]]-Excel_519CONDOR[[#This Row],[Ptos.PO]]</f>
        <v>-48.337538000000002</v>
      </c>
      <c r="Y2201" s="6">
        <v>48.337538000000002</v>
      </c>
      <c r="Z2201" s="6">
        <v>49.137537999999999</v>
      </c>
      <c r="AA2201" s="5">
        <f>+Excel_519CONDOR[[#This Row],[Ptos.Total]]-Excel_519CONDOR[[#This Row],[Ptos.Nilo]]</f>
        <v>-49.137537999999999</v>
      </c>
      <c r="AB2201"/>
      <c r="AC2201"/>
      <c r="AD2201"/>
      <c r="AE2201"/>
      <c r="AF2201"/>
      <c r="AG2201"/>
      <c r="AH2201"/>
      <c r="AI2201"/>
    </row>
    <row r="2202" spans="1:35" x14ac:dyDescent="0.25">
      <c r="A2202" t="s">
        <v>391</v>
      </c>
      <c r="B2202" t="s">
        <v>436</v>
      </c>
      <c r="C2202" t="s">
        <v>392</v>
      </c>
      <c r="D2202" t="s">
        <v>2475</v>
      </c>
      <c r="E2202">
        <v>8687934</v>
      </c>
      <c r="F2202" t="s">
        <v>2455</v>
      </c>
      <c r="G2202" t="s">
        <v>29</v>
      </c>
      <c r="H2202" t="s">
        <v>30</v>
      </c>
      <c r="I2202" s="1"/>
      <c r="J2202" s="1">
        <v>45653</v>
      </c>
      <c r="K2202" s="11">
        <f>+Excel_519CONDOR[[#This Row],[Fx.r]]</f>
        <v>45653</v>
      </c>
      <c r="L2202" s="1">
        <v>45659</v>
      </c>
      <c r="M2202" s="1"/>
      <c r="N2202" s="1">
        <v>45670</v>
      </c>
      <c r="O2202" s="1">
        <v>45691</v>
      </c>
      <c r="P2202" s="1" t="s">
        <v>24</v>
      </c>
      <c r="Q2202" t="s">
        <v>25</v>
      </c>
      <c r="R2202" t="s">
        <v>24</v>
      </c>
      <c r="S2202" t="s">
        <v>3646</v>
      </c>
      <c r="T2202" s="5">
        <v>0</v>
      </c>
      <c r="U2202" s="5">
        <v>0</v>
      </c>
      <c r="V2202" s="5">
        <v>0</v>
      </c>
      <c r="W2202" s="5">
        <v>0</v>
      </c>
      <c r="X2202" s="6">
        <f>+Excel_519CONDOR[[#This Row],[Ptos.Total]]-Excel_519CONDOR[[#This Row],[Ptos.PO]]</f>
        <v>-14.772708000000002</v>
      </c>
      <c r="Y2202" s="6">
        <v>14.772708000000002</v>
      </c>
      <c r="Z2202" s="6">
        <v>15.572708</v>
      </c>
      <c r="AA2202" s="5">
        <f>+Excel_519CONDOR[[#This Row],[Ptos.Total]]-Excel_519CONDOR[[#This Row],[Ptos.Nilo]]</f>
        <v>-15.572708</v>
      </c>
      <c r="AB2202"/>
      <c r="AC2202"/>
      <c r="AD2202"/>
      <c r="AE2202"/>
      <c r="AF2202"/>
      <c r="AG2202"/>
      <c r="AH2202"/>
      <c r="AI2202"/>
    </row>
    <row r="2203" spans="1:35" x14ac:dyDescent="0.25">
      <c r="A2203" t="s">
        <v>391</v>
      </c>
      <c r="B2203" t="s">
        <v>436</v>
      </c>
      <c r="C2203" t="s">
        <v>392</v>
      </c>
      <c r="D2203" t="s">
        <v>2476</v>
      </c>
      <c r="E2203">
        <v>8688886</v>
      </c>
      <c r="F2203" t="s">
        <v>989</v>
      </c>
      <c r="G2203" t="s">
        <v>70</v>
      </c>
      <c r="H2203" t="s">
        <v>71</v>
      </c>
      <c r="I2203" s="1">
        <v>45846</v>
      </c>
      <c r="J2203" s="1">
        <v>45659</v>
      </c>
      <c r="K2203" s="11">
        <f>+Excel_519CONDOR[[#This Row],[Fx.r]]</f>
        <v>45659</v>
      </c>
      <c r="M2203" s="1"/>
      <c r="N2203" s="1">
        <v>46008</v>
      </c>
      <c r="O2203" s="1"/>
      <c r="P2203" s="1" t="s">
        <v>24</v>
      </c>
      <c r="Q2203" t="s">
        <v>24</v>
      </c>
      <c r="R2203" t="s">
        <v>25</v>
      </c>
      <c r="S2203" t="s">
        <v>25</v>
      </c>
      <c r="T2203" s="5">
        <v>0</v>
      </c>
      <c r="U2203" s="5">
        <v>0</v>
      </c>
      <c r="V2203" s="5">
        <v>0</v>
      </c>
      <c r="W2203" s="5">
        <v>0</v>
      </c>
      <c r="X2203" s="6">
        <f>+Excel_519CONDOR[[#This Row],[Ptos.Total]]-Excel_519CONDOR[[#This Row],[Ptos.PO]]</f>
        <v>-3.5999999999999996</v>
      </c>
      <c r="Y2203" s="6">
        <v>3.5999999999999996</v>
      </c>
      <c r="Z2203" s="6">
        <v>3.5999999999999996</v>
      </c>
      <c r="AA2203" s="5">
        <f>+Excel_519CONDOR[[#This Row],[Ptos.Total]]-Excel_519CONDOR[[#This Row],[Ptos.Nilo]]</f>
        <v>-3.5999999999999996</v>
      </c>
      <c r="AB2203"/>
      <c r="AC2203"/>
      <c r="AD2203"/>
      <c r="AE2203"/>
      <c r="AF2203"/>
      <c r="AG2203"/>
      <c r="AH2203"/>
      <c r="AI2203"/>
    </row>
    <row r="2204" spans="1:35" x14ac:dyDescent="0.25">
      <c r="A2204" t="s">
        <v>391</v>
      </c>
      <c r="B2204" t="s">
        <v>436</v>
      </c>
      <c r="C2204" t="s">
        <v>392</v>
      </c>
      <c r="D2204" t="s">
        <v>2477</v>
      </c>
      <c r="E2204">
        <v>8689151</v>
      </c>
      <c r="F2204" t="s">
        <v>2478</v>
      </c>
      <c r="G2204" t="s">
        <v>70</v>
      </c>
      <c r="H2204" t="s">
        <v>71</v>
      </c>
      <c r="I2204" s="1">
        <v>45726</v>
      </c>
      <c r="J2204" s="1">
        <v>45664</v>
      </c>
      <c r="K2204" s="11">
        <f>+Excel_519CONDOR[[#This Row],[Fx.r]]</f>
        <v>45664</v>
      </c>
      <c r="M2204" s="1"/>
      <c r="N2204" s="1">
        <v>45736</v>
      </c>
      <c r="O2204" s="1">
        <v>45737</v>
      </c>
      <c r="P2204" s="1" t="s">
        <v>24</v>
      </c>
      <c r="Q2204" t="s">
        <v>25</v>
      </c>
      <c r="R2204" t="s">
        <v>24</v>
      </c>
      <c r="S2204" t="s">
        <v>25</v>
      </c>
      <c r="T2204" s="5">
        <v>0</v>
      </c>
      <c r="U2204" s="5">
        <v>0</v>
      </c>
      <c r="V2204" s="5">
        <v>0</v>
      </c>
      <c r="W2204" s="5">
        <v>0</v>
      </c>
      <c r="X2204" s="6">
        <f>+Excel_519CONDOR[[#This Row],[Ptos.Total]]-Excel_519CONDOR[[#This Row],[Ptos.PO]]</f>
        <v>-3.5999999999999996</v>
      </c>
      <c r="Y2204" s="6">
        <v>3.5999999999999996</v>
      </c>
      <c r="Z2204" s="6">
        <v>3.5999999999999996</v>
      </c>
      <c r="AA2204" s="5">
        <f>+Excel_519CONDOR[[#This Row],[Ptos.Total]]-Excel_519CONDOR[[#This Row],[Ptos.Nilo]]</f>
        <v>-3.5999999999999996</v>
      </c>
      <c r="AB2204"/>
      <c r="AC2204"/>
      <c r="AD2204"/>
      <c r="AE2204"/>
      <c r="AF2204"/>
      <c r="AG2204"/>
      <c r="AH2204"/>
      <c r="AI2204"/>
    </row>
    <row r="2205" spans="1:35" x14ac:dyDescent="0.25">
      <c r="A2205" t="s">
        <v>391</v>
      </c>
      <c r="B2205" t="s">
        <v>436</v>
      </c>
      <c r="C2205" t="s">
        <v>392</v>
      </c>
      <c r="D2205" t="s">
        <v>2479</v>
      </c>
      <c r="E2205">
        <v>8689517</v>
      </c>
      <c r="F2205" t="s">
        <v>1287</v>
      </c>
      <c r="G2205" t="s">
        <v>70</v>
      </c>
      <c r="H2205" t="s">
        <v>71</v>
      </c>
      <c r="I2205" s="1">
        <v>45754</v>
      </c>
      <c r="J2205" s="1">
        <v>45756</v>
      </c>
      <c r="K2205" s="11">
        <f>+Excel_519CONDOR[[#This Row],[Fx.r]]</f>
        <v>45756</v>
      </c>
      <c r="M2205" s="1"/>
      <c r="N2205" s="1">
        <v>45756</v>
      </c>
      <c r="O2205" s="1">
        <v>45757</v>
      </c>
      <c r="P2205" s="1" t="s">
        <v>24</v>
      </c>
      <c r="Q2205" t="s">
        <v>25</v>
      </c>
      <c r="R2205" t="s">
        <v>24</v>
      </c>
      <c r="S2205" t="s">
        <v>25</v>
      </c>
      <c r="T2205" s="5">
        <v>0</v>
      </c>
      <c r="U2205" s="5">
        <v>0</v>
      </c>
      <c r="V2205" s="5">
        <v>0</v>
      </c>
      <c r="W2205" s="5">
        <v>0</v>
      </c>
      <c r="X2205" s="6">
        <f>+Excel_519CONDOR[[#This Row],[Ptos.Total]]-Excel_519CONDOR[[#This Row],[Ptos.PO]]</f>
        <v>-3.5999999999999996</v>
      </c>
      <c r="Y2205" s="6">
        <v>3.5999999999999996</v>
      </c>
      <c r="Z2205" s="6">
        <v>3.5999999999999996</v>
      </c>
      <c r="AA2205" s="5">
        <f>+Excel_519CONDOR[[#This Row],[Ptos.Total]]-Excel_519CONDOR[[#This Row],[Ptos.Nilo]]</f>
        <v>-3.5999999999999996</v>
      </c>
      <c r="AB2205"/>
      <c r="AC2205"/>
      <c r="AD2205"/>
      <c r="AE2205"/>
      <c r="AF2205"/>
      <c r="AG2205"/>
      <c r="AH2205"/>
      <c r="AI2205"/>
    </row>
    <row r="2206" spans="1:35" x14ac:dyDescent="0.25">
      <c r="A2206" t="s">
        <v>391</v>
      </c>
      <c r="B2206" t="s">
        <v>436</v>
      </c>
      <c r="C2206" t="s">
        <v>392</v>
      </c>
      <c r="D2206" t="s">
        <v>2480</v>
      </c>
      <c r="E2206">
        <v>8690373</v>
      </c>
      <c r="F2206" t="s">
        <v>2412</v>
      </c>
      <c r="G2206" t="s">
        <v>29</v>
      </c>
      <c r="H2206" t="s">
        <v>30</v>
      </c>
      <c r="I2206" s="1"/>
      <c r="J2206" s="1">
        <v>45672</v>
      </c>
      <c r="K2206" s="11">
        <f>+Excel_519CONDOR[[#This Row],[Fx.r]]</f>
        <v>45672</v>
      </c>
      <c r="L2206" s="1">
        <v>45672</v>
      </c>
      <c r="M2206" s="1"/>
      <c r="N2206" s="1">
        <v>45687</v>
      </c>
      <c r="O2206" s="1">
        <v>45692</v>
      </c>
      <c r="P2206" s="1" t="s">
        <v>24</v>
      </c>
      <c r="Q2206" t="s">
        <v>25</v>
      </c>
      <c r="R2206" t="s">
        <v>24</v>
      </c>
      <c r="S2206" t="s">
        <v>3643</v>
      </c>
      <c r="T2206" s="5">
        <v>0</v>
      </c>
      <c r="U2206" s="5">
        <v>0</v>
      </c>
      <c r="V2206" s="5">
        <v>0</v>
      </c>
      <c r="W2206" s="5">
        <v>0</v>
      </c>
      <c r="X2206" s="6">
        <f>+Excel_519CONDOR[[#This Row],[Ptos.Total]]-Excel_519CONDOR[[#This Row],[Ptos.PO]]</f>
        <v>-18.062283000000001</v>
      </c>
      <c r="Y2206" s="6">
        <v>18.062283000000001</v>
      </c>
      <c r="Z2206" s="6">
        <v>18.862283000000001</v>
      </c>
      <c r="AA2206" s="5">
        <f>+Excel_519CONDOR[[#This Row],[Ptos.Total]]-Excel_519CONDOR[[#This Row],[Ptos.Nilo]]</f>
        <v>-18.862283000000001</v>
      </c>
      <c r="AB2206"/>
      <c r="AC2206"/>
      <c r="AD2206"/>
      <c r="AE2206"/>
      <c r="AF2206"/>
      <c r="AG2206"/>
      <c r="AH2206"/>
      <c r="AI2206"/>
    </row>
    <row r="2207" spans="1:35" x14ac:dyDescent="0.25">
      <c r="A2207" t="s">
        <v>391</v>
      </c>
      <c r="B2207" t="s">
        <v>436</v>
      </c>
      <c r="C2207" t="s">
        <v>392</v>
      </c>
      <c r="D2207" t="s">
        <v>2481</v>
      </c>
      <c r="E2207">
        <v>8691469</v>
      </c>
      <c r="F2207" t="s">
        <v>1644</v>
      </c>
      <c r="G2207" t="s">
        <v>22</v>
      </c>
      <c r="H2207" t="s">
        <v>23</v>
      </c>
      <c r="I2207" s="1"/>
      <c r="J2207" s="1">
        <v>45672</v>
      </c>
      <c r="K2207" s="11">
        <f>+Excel_519CONDOR[[#This Row],[Fx.r]]</f>
        <v>45672</v>
      </c>
      <c r="L2207" s="1">
        <v>45672</v>
      </c>
      <c r="M2207" s="1"/>
      <c r="N2207" s="1">
        <v>45694</v>
      </c>
      <c r="O2207" s="1">
        <v>45714</v>
      </c>
      <c r="P2207" s="1" t="s">
        <v>24</v>
      </c>
      <c r="Q2207" t="s">
        <v>25</v>
      </c>
      <c r="R2207" t="s">
        <v>24</v>
      </c>
      <c r="S2207" t="s">
        <v>3646</v>
      </c>
      <c r="T2207" s="5">
        <v>0</v>
      </c>
      <c r="U2207" s="5">
        <v>0</v>
      </c>
      <c r="V2207" s="5">
        <v>0</v>
      </c>
      <c r="W2207" s="5">
        <v>0</v>
      </c>
      <c r="X2207" s="6">
        <f>+Excel_519CONDOR[[#This Row],[Ptos.Total]]-Excel_519CONDOR[[#This Row],[Ptos.PO]]</f>
        <v>-16.329430000000002</v>
      </c>
      <c r="Y2207" s="6">
        <v>16.329430000000002</v>
      </c>
      <c r="Z2207" s="6">
        <v>17.129429999999999</v>
      </c>
      <c r="AA2207" s="5">
        <f>+Excel_519CONDOR[[#This Row],[Ptos.Total]]-Excel_519CONDOR[[#This Row],[Ptos.Nilo]]</f>
        <v>-17.129429999999999</v>
      </c>
      <c r="AB2207"/>
      <c r="AC2207"/>
      <c r="AD2207"/>
      <c r="AE2207"/>
      <c r="AF2207"/>
      <c r="AG2207"/>
      <c r="AH2207"/>
      <c r="AI2207"/>
    </row>
    <row r="2208" spans="1:35" x14ac:dyDescent="0.25">
      <c r="A2208" t="s">
        <v>391</v>
      </c>
      <c r="B2208" t="s">
        <v>436</v>
      </c>
      <c r="C2208" t="s">
        <v>392</v>
      </c>
      <c r="D2208" t="s">
        <v>2482</v>
      </c>
      <c r="E2208">
        <v>8692979</v>
      </c>
      <c r="F2208" t="s">
        <v>2307</v>
      </c>
      <c r="G2208" t="s">
        <v>22</v>
      </c>
      <c r="H2208" t="s">
        <v>23</v>
      </c>
      <c r="I2208" s="1"/>
      <c r="J2208" s="1">
        <v>45677</v>
      </c>
      <c r="K2208" s="11">
        <f>+Excel_519CONDOR[[#This Row],[Fx.r]]</f>
        <v>45677</v>
      </c>
      <c r="L2208" s="1">
        <v>45678</v>
      </c>
      <c r="M2208" s="1"/>
      <c r="N2208" s="1">
        <v>45698</v>
      </c>
      <c r="O2208" s="1">
        <v>45713</v>
      </c>
      <c r="P2208" s="1" t="s">
        <v>24</v>
      </c>
      <c r="Q2208" t="s">
        <v>25</v>
      </c>
      <c r="R2208" t="s">
        <v>24</v>
      </c>
      <c r="S2208" t="s">
        <v>3646</v>
      </c>
      <c r="T2208" s="5">
        <v>0</v>
      </c>
      <c r="U2208" s="5">
        <v>0</v>
      </c>
      <c r="V2208" s="5">
        <v>0</v>
      </c>
      <c r="W2208" s="5">
        <v>0</v>
      </c>
      <c r="X2208" s="6">
        <f>+Excel_519CONDOR[[#This Row],[Ptos.Total]]-Excel_519CONDOR[[#This Row],[Ptos.PO]]</f>
        <v>-23.086967999999999</v>
      </c>
      <c r="Y2208" s="6">
        <v>23.086967999999999</v>
      </c>
      <c r="Z2208" s="6">
        <v>23.086968000000002</v>
      </c>
      <c r="AA2208" s="5">
        <f>+Excel_519CONDOR[[#This Row],[Ptos.Total]]-Excel_519CONDOR[[#This Row],[Ptos.Nilo]]</f>
        <v>-23.086968000000002</v>
      </c>
      <c r="AB2208"/>
      <c r="AC2208"/>
      <c r="AD2208"/>
      <c r="AE2208"/>
      <c r="AF2208"/>
      <c r="AG2208"/>
      <c r="AH2208"/>
      <c r="AI2208"/>
    </row>
    <row r="2209" spans="1:35" x14ac:dyDescent="0.25">
      <c r="A2209" t="s">
        <v>391</v>
      </c>
      <c r="B2209" t="s">
        <v>436</v>
      </c>
      <c r="C2209" t="s">
        <v>392</v>
      </c>
      <c r="D2209" t="s">
        <v>2483</v>
      </c>
      <c r="E2209">
        <v>8694196</v>
      </c>
      <c r="F2209" t="s">
        <v>1287</v>
      </c>
      <c r="G2209" t="s">
        <v>70</v>
      </c>
      <c r="H2209" t="s">
        <v>71</v>
      </c>
      <c r="I2209" s="1">
        <v>45748</v>
      </c>
      <c r="J2209" s="1">
        <v>45680</v>
      </c>
      <c r="K2209" s="11">
        <f>+Excel_519CONDOR[[#This Row],[Fx.r]]</f>
        <v>45680</v>
      </c>
      <c r="M2209" s="1"/>
      <c r="N2209" s="1">
        <v>45748</v>
      </c>
      <c r="O2209" s="1">
        <v>45749</v>
      </c>
      <c r="P2209" s="1" t="s">
        <v>24</v>
      </c>
      <c r="Q2209" t="s">
        <v>25</v>
      </c>
      <c r="R2209" t="s">
        <v>24</v>
      </c>
      <c r="S2209" t="s">
        <v>25</v>
      </c>
      <c r="T2209" s="5">
        <v>0</v>
      </c>
      <c r="U2209" s="5">
        <v>0</v>
      </c>
      <c r="V2209" s="5">
        <v>0</v>
      </c>
      <c r="W2209" s="5">
        <v>0</v>
      </c>
      <c r="X2209" s="6">
        <f>+Excel_519CONDOR[[#This Row],[Ptos.Total]]-Excel_519CONDOR[[#This Row],[Ptos.PO]]</f>
        <v>-3.5999999999999996</v>
      </c>
      <c r="Y2209" s="6">
        <v>3.5999999999999996</v>
      </c>
      <c r="Z2209" s="6">
        <v>3.5999999999999996</v>
      </c>
      <c r="AA2209" s="5">
        <f>+Excel_519CONDOR[[#This Row],[Ptos.Total]]-Excel_519CONDOR[[#This Row],[Ptos.Nilo]]</f>
        <v>-3.5999999999999996</v>
      </c>
      <c r="AB2209"/>
      <c r="AC2209"/>
      <c r="AD2209"/>
      <c r="AE2209"/>
      <c r="AF2209"/>
      <c r="AG2209"/>
      <c r="AH2209"/>
      <c r="AI2209"/>
    </row>
    <row r="2210" spans="1:35" x14ac:dyDescent="0.25">
      <c r="A2210" t="s">
        <v>391</v>
      </c>
      <c r="B2210" t="s">
        <v>436</v>
      </c>
      <c r="C2210" t="s">
        <v>392</v>
      </c>
      <c r="D2210" t="s">
        <v>2484</v>
      </c>
      <c r="E2210">
        <v>8695133</v>
      </c>
      <c r="F2210" t="s">
        <v>2478</v>
      </c>
      <c r="G2210" t="s">
        <v>70</v>
      </c>
      <c r="H2210" t="s">
        <v>71</v>
      </c>
      <c r="I2210" s="1">
        <v>45791</v>
      </c>
      <c r="J2210" s="1">
        <v>45684</v>
      </c>
      <c r="K2210" s="11">
        <f>+Excel_519CONDOR[[#This Row],[Fx.r]]</f>
        <v>45684</v>
      </c>
      <c r="M2210" s="1"/>
      <c r="N2210" s="1">
        <v>45806</v>
      </c>
      <c r="O2210" s="1">
        <v>45810</v>
      </c>
      <c r="P2210" s="1" t="s">
        <v>24</v>
      </c>
      <c r="Q2210" t="s">
        <v>25</v>
      </c>
      <c r="R2210" t="s">
        <v>24</v>
      </c>
      <c r="S2210" t="s">
        <v>25</v>
      </c>
      <c r="T2210" s="5">
        <v>0</v>
      </c>
      <c r="U2210" s="5">
        <v>0</v>
      </c>
      <c r="V2210" s="5">
        <v>0</v>
      </c>
      <c r="W2210" s="5">
        <v>0</v>
      </c>
      <c r="X2210" s="6">
        <f>+Excel_519CONDOR[[#This Row],[Ptos.Total]]-Excel_519CONDOR[[#This Row],[Ptos.PO]]</f>
        <v>-3.5999999999999996</v>
      </c>
      <c r="Y2210" s="6">
        <v>3.5999999999999996</v>
      </c>
      <c r="Z2210" s="6">
        <v>3.5999999999999996</v>
      </c>
      <c r="AA2210" s="5">
        <f>+Excel_519CONDOR[[#This Row],[Ptos.Total]]-Excel_519CONDOR[[#This Row],[Ptos.Nilo]]</f>
        <v>-3.5999999999999996</v>
      </c>
      <c r="AB2210"/>
      <c r="AC2210"/>
      <c r="AD2210"/>
      <c r="AE2210"/>
      <c r="AF2210"/>
      <c r="AG2210"/>
      <c r="AH2210"/>
      <c r="AI2210"/>
    </row>
    <row r="2211" spans="1:35" x14ac:dyDescent="0.25">
      <c r="A2211" t="s">
        <v>391</v>
      </c>
      <c r="B2211" t="s">
        <v>436</v>
      </c>
      <c r="C2211" t="s">
        <v>392</v>
      </c>
      <c r="D2211" t="s">
        <v>2485</v>
      </c>
      <c r="E2211">
        <v>8693735</v>
      </c>
      <c r="F2211" t="s">
        <v>1287</v>
      </c>
      <c r="G2211" t="s">
        <v>70</v>
      </c>
      <c r="H2211" t="s">
        <v>71</v>
      </c>
      <c r="I2211" s="1">
        <v>45798</v>
      </c>
      <c r="J2211" s="1">
        <v>45684</v>
      </c>
      <c r="K2211" s="11">
        <f>+Excel_519CONDOR[[#This Row],[Fx.r]]</f>
        <v>45684</v>
      </c>
      <c r="M2211" s="1"/>
      <c r="N2211" s="1">
        <v>45924</v>
      </c>
      <c r="O2211" s="1">
        <v>45945</v>
      </c>
      <c r="P2211" s="1" t="s">
        <v>24</v>
      </c>
      <c r="Q2211" t="s">
        <v>24</v>
      </c>
      <c r="R2211" t="s">
        <v>24</v>
      </c>
      <c r="S2211" t="s">
        <v>25</v>
      </c>
      <c r="T2211" s="5">
        <v>0</v>
      </c>
      <c r="U2211" s="5">
        <v>0</v>
      </c>
      <c r="V2211" s="5">
        <v>0</v>
      </c>
      <c r="W2211" s="5">
        <v>0</v>
      </c>
      <c r="X2211" s="6">
        <f>+Excel_519CONDOR[[#This Row],[Ptos.Total]]-Excel_519CONDOR[[#This Row],[Ptos.PO]]</f>
        <v>-3.5999999999999996</v>
      </c>
      <c r="Y2211" s="6">
        <v>3.5999999999999996</v>
      </c>
      <c r="Z2211" s="6">
        <v>3.5999999999999996</v>
      </c>
      <c r="AA2211" s="5">
        <f>+Excel_519CONDOR[[#This Row],[Ptos.Total]]-Excel_519CONDOR[[#This Row],[Ptos.Nilo]]</f>
        <v>-3.5999999999999996</v>
      </c>
      <c r="AB2211"/>
      <c r="AC2211"/>
      <c r="AD2211"/>
      <c r="AE2211"/>
      <c r="AF2211"/>
      <c r="AG2211"/>
      <c r="AH2211"/>
      <c r="AI2211"/>
    </row>
    <row r="2212" spans="1:35" x14ac:dyDescent="0.25">
      <c r="A2212" t="s">
        <v>391</v>
      </c>
      <c r="B2212" t="s">
        <v>436</v>
      </c>
      <c r="C2212" t="s">
        <v>392</v>
      </c>
      <c r="D2212" t="s">
        <v>2486</v>
      </c>
      <c r="E2212">
        <v>8695976</v>
      </c>
      <c r="F2212" t="s">
        <v>2473</v>
      </c>
      <c r="G2212" t="s">
        <v>29</v>
      </c>
      <c r="H2212" t="s">
        <v>30</v>
      </c>
      <c r="I2212" s="1"/>
      <c r="J2212" s="1">
        <v>45686</v>
      </c>
      <c r="K2212" s="11">
        <f>+Excel_519CONDOR[[#This Row],[Fx.r]]</f>
        <v>45686</v>
      </c>
      <c r="L2212" s="1">
        <v>45686</v>
      </c>
      <c r="M2212" s="1"/>
      <c r="N2212" s="1">
        <v>45691</v>
      </c>
      <c r="O2212" s="1">
        <v>45698</v>
      </c>
      <c r="P2212" s="1" t="s">
        <v>24</v>
      </c>
      <c r="Q2212" t="s">
        <v>25</v>
      </c>
      <c r="R2212" t="s">
        <v>24</v>
      </c>
      <c r="S2212" t="s">
        <v>3643</v>
      </c>
      <c r="T2212" s="5">
        <v>0</v>
      </c>
      <c r="U2212" s="5">
        <v>0</v>
      </c>
      <c r="V2212" s="5">
        <v>0</v>
      </c>
      <c r="W2212" s="5">
        <v>0</v>
      </c>
      <c r="X2212" s="6">
        <f>+Excel_519CONDOR[[#This Row],[Ptos.Total]]-Excel_519CONDOR[[#This Row],[Ptos.PO]]</f>
        <v>-35.105223000000002</v>
      </c>
      <c r="Y2212" s="6">
        <v>35.105223000000002</v>
      </c>
      <c r="Z2212" s="6">
        <v>35.905223000000007</v>
      </c>
      <c r="AA2212" s="5">
        <f>+Excel_519CONDOR[[#This Row],[Ptos.Total]]-Excel_519CONDOR[[#This Row],[Ptos.Nilo]]</f>
        <v>-35.905223000000007</v>
      </c>
      <c r="AB2212"/>
      <c r="AC2212"/>
      <c r="AD2212"/>
      <c r="AE2212"/>
      <c r="AF2212"/>
      <c r="AG2212"/>
      <c r="AH2212"/>
      <c r="AI2212"/>
    </row>
    <row r="2213" spans="1:35" x14ac:dyDescent="0.25">
      <c r="A2213" t="s">
        <v>391</v>
      </c>
      <c r="B2213" t="s">
        <v>436</v>
      </c>
      <c r="C2213" t="s">
        <v>392</v>
      </c>
      <c r="D2213" t="s">
        <v>2487</v>
      </c>
      <c r="E2213">
        <v>8695977</v>
      </c>
      <c r="F2213" t="s">
        <v>2307</v>
      </c>
      <c r="G2213" t="s">
        <v>22</v>
      </c>
      <c r="H2213" t="s">
        <v>23</v>
      </c>
      <c r="I2213" s="1"/>
      <c r="J2213" s="1">
        <v>45700</v>
      </c>
      <c r="K2213" s="11">
        <f>+Excel_519CONDOR[[#This Row],[Fx.r]]</f>
        <v>45700</v>
      </c>
      <c r="L2213" s="1">
        <v>45693</v>
      </c>
      <c r="M2213" s="1"/>
      <c r="N2213" s="1">
        <v>45701</v>
      </c>
      <c r="O2213" s="1">
        <v>45719</v>
      </c>
      <c r="P2213" s="1" t="s">
        <v>24</v>
      </c>
      <c r="Q2213" t="s">
        <v>24</v>
      </c>
      <c r="R2213" t="s">
        <v>24</v>
      </c>
      <c r="S2213" t="s">
        <v>3642</v>
      </c>
      <c r="T2213" s="5">
        <v>18.774099677801132</v>
      </c>
      <c r="U2213" s="5">
        <v>0</v>
      </c>
      <c r="V2213" s="5">
        <v>6</v>
      </c>
      <c r="W2213" s="5">
        <v>24.774099677801132</v>
      </c>
      <c r="X2213" s="6">
        <f>+Excel_519CONDOR[[#This Row],[Ptos.Total]]-Excel_519CONDOR[[#This Row],[Ptos.PO]]</f>
        <v>-78.694243322198844</v>
      </c>
      <c r="Y2213" s="6">
        <v>103.46834299999998</v>
      </c>
      <c r="Z2213" s="6">
        <v>103.46834299999998</v>
      </c>
      <c r="AA2213" s="5">
        <f>+Excel_519CONDOR[[#This Row],[Ptos.Total]]-Excel_519CONDOR[[#This Row],[Ptos.Nilo]]</f>
        <v>-78.694243322198844</v>
      </c>
      <c r="AB2213"/>
      <c r="AC2213"/>
      <c r="AD2213"/>
      <c r="AE2213"/>
      <c r="AF2213"/>
      <c r="AG2213"/>
      <c r="AH2213"/>
      <c r="AI2213"/>
    </row>
    <row r="2214" spans="1:35" x14ac:dyDescent="0.25">
      <c r="A2214" t="s">
        <v>391</v>
      </c>
      <c r="B2214" t="s">
        <v>436</v>
      </c>
      <c r="C2214" t="s">
        <v>392</v>
      </c>
      <c r="D2214" t="s">
        <v>2488</v>
      </c>
      <c r="E2214">
        <v>8697176</v>
      </c>
      <c r="F2214" t="s">
        <v>2307</v>
      </c>
      <c r="G2214" t="s">
        <v>22</v>
      </c>
      <c r="H2214" t="s">
        <v>23</v>
      </c>
      <c r="I2214" s="1"/>
      <c r="J2214" s="1">
        <v>45692</v>
      </c>
      <c r="K2214" s="11">
        <f>+Excel_519CONDOR[[#This Row],[Fx.r]]</f>
        <v>45692</v>
      </c>
      <c r="L2214" s="1">
        <v>45693</v>
      </c>
      <c r="M2214" s="1"/>
      <c r="N2214" s="1">
        <v>45827</v>
      </c>
      <c r="O2214" s="1">
        <v>45846</v>
      </c>
      <c r="P2214" s="1" t="s">
        <v>24</v>
      </c>
      <c r="Q2214" t="s">
        <v>25</v>
      </c>
      <c r="R2214" t="s">
        <v>24</v>
      </c>
      <c r="S2214" t="s">
        <v>3646</v>
      </c>
      <c r="T2214" s="5">
        <v>49.066400617361069</v>
      </c>
      <c r="U2214" s="5">
        <v>0</v>
      </c>
      <c r="V2214" s="5">
        <v>6</v>
      </c>
      <c r="W2214" s="5">
        <v>55.066400617361069</v>
      </c>
      <c r="X2214" s="6">
        <f>+Excel_519CONDOR[[#This Row],[Ptos.Total]]-Excel_519CONDOR[[#This Row],[Ptos.PO]]</f>
        <v>-43.50177338263893</v>
      </c>
      <c r="Y2214" s="6">
        <v>98.568173999999999</v>
      </c>
      <c r="Z2214" s="6">
        <v>98.568173999999999</v>
      </c>
      <c r="AA2214" s="5">
        <f>+Excel_519CONDOR[[#This Row],[Ptos.Total]]-Excel_519CONDOR[[#This Row],[Ptos.Nilo]]</f>
        <v>-43.50177338263893</v>
      </c>
      <c r="AB2214"/>
      <c r="AC2214"/>
      <c r="AD2214"/>
      <c r="AE2214"/>
      <c r="AF2214"/>
      <c r="AG2214"/>
      <c r="AH2214"/>
      <c r="AI2214"/>
    </row>
    <row r="2215" spans="1:35" x14ac:dyDescent="0.25">
      <c r="A2215" t="s">
        <v>391</v>
      </c>
      <c r="B2215" t="s">
        <v>114</v>
      </c>
      <c r="C2215" t="s">
        <v>392</v>
      </c>
      <c r="D2215" t="s">
        <v>2489</v>
      </c>
      <c r="E2215">
        <v>8699362</v>
      </c>
      <c r="F2215" t="s">
        <v>2307</v>
      </c>
      <c r="G2215" t="s">
        <v>22</v>
      </c>
      <c r="H2215" t="s">
        <v>23</v>
      </c>
      <c r="I2215" s="1">
        <v>45707</v>
      </c>
      <c r="J2215" s="1">
        <v>45699</v>
      </c>
      <c r="K2215" s="11">
        <f>+Excel_519CONDOR[[#This Row],[Fx.r]]</f>
        <v>45699</v>
      </c>
      <c r="L2215" s="1">
        <v>45933</v>
      </c>
      <c r="M2215" s="1"/>
      <c r="N2215" s="1">
        <v>45951</v>
      </c>
      <c r="O2215" s="1">
        <v>45971</v>
      </c>
      <c r="P2215" s="1" t="s">
        <v>24</v>
      </c>
      <c r="Q2215" t="s">
        <v>24</v>
      </c>
      <c r="R2215" t="s">
        <v>24</v>
      </c>
      <c r="S2215" t="s">
        <v>3641</v>
      </c>
      <c r="T2215" s="5">
        <v>32.373500138521194</v>
      </c>
      <c r="U2215" s="5">
        <v>0</v>
      </c>
      <c r="V2215" s="5">
        <v>3.8999998569488525</v>
      </c>
      <c r="W2215" s="5">
        <v>36.273499995470047</v>
      </c>
      <c r="X2215" s="6">
        <f>+Excel_519CONDOR[[#This Row],[Ptos.Total]]-Excel_519CONDOR[[#This Row],[Ptos.PO]]</f>
        <v>-53.044415004529966</v>
      </c>
      <c r="Y2215" s="6">
        <v>89.317915000000013</v>
      </c>
      <c r="Z2215" s="6">
        <v>89.317914999999985</v>
      </c>
      <c r="AA2215" s="5">
        <f>+Excel_519CONDOR[[#This Row],[Ptos.Total]]-Excel_519CONDOR[[#This Row],[Ptos.Nilo]]</f>
        <v>-53.044415004529938</v>
      </c>
      <c r="AB2215"/>
      <c r="AC2215"/>
      <c r="AD2215"/>
      <c r="AE2215"/>
      <c r="AF2215"/>
      <c r="AG2215"/>
      <c r="AH2215"/>
      <c r="AI2215"/>
    </row>
    <row r="2216" spans="1:35" x14ac:dyDescent="0.25">
      <c r="A2216" t="s">
        <v>391</v>
      </c>
      <c r="B2216" t="s">
        <v>436</v>
      </c>
      <c r="C2216" t="s">
        <v>392</v>
      </c>
      <c r="D2216" t="s">
        <v>2490</v>
      </c>
      <c r="E2216">
        <v>8701885</v>
      </c>
      <c r="F2216" t="s">
        <v>1287</v>
      </c>
      <c r="G2216" t="s">
        <v>70</v>
      </c>
      <c r="H2216" t="s">
        <v>71</v>
      </c>
      <c r="I2216" s="1">
        <v>45807</v>
      </c>
      <c r="J2216" s="1">
        <v>45945</v>
      </c>
      <c r="K2216" s="11">
        <f>+Excel_519CONDOR[[#This Row],[Fx.r]]</f>
        <v>45945</v>
      </c>
      <c r="M2216" s="1"/>
      <c r="N2216" s="1">
        <v>45846</v>
      </c>
      <c r="O2216" s="1">
        <v>45945</v>
      </c>
      <c r="P2216" s="1" t="s">
        <v>24</v>
      </c>
      <c r="Q2216" t="s">
        <v>25</v>
      </c>
      <c r="R2216" t="s">
        <v>24</v>
      </c>
      <c r="S2216" t="s">
        <v>25</v>
      </c>
      <c r="T2216" s="5">
        <v>0</v>
      </c>
      <c r="U2216" s="5">
        <v>0</v>
      </c>
      <c r="V2216" s="5">
        <v>0</v>
      </c>
      <c r="W2216" s="5">
        <v>0</v>
      </c>
      <c r="X2216" s="6">
        <f>+Excel_519CONDOR[[#This Row],[Ptos.Total]]-Excel_519CONDOR[[#This Row],[Ptos.PO]]</f>
        <v>-3.5999999999999996</v>
      </c>
      <c r="Y2216" s="6">
        <v>3.5999999999999996</v>
      </c>
      <c r="Z2216" s="6">
        <v>3.5999999999999996</v>
      </c>
      <c r="AA2216" s="5">
        <f>+Excel_519CONDOR[[#This Row],[Ptos.Total]]-Excel_519CONDOR[[#This Row],[Ptos.Nilo]]</f>
        <v>-3.5999999999999996</v>
      </c>
      <c r="AB2216"/>
      <c r="AC2216"/>
      <c r="AD2216"/>
      <c r="AE2216"/>
      <c r="AF2216"/>
      <c r="AG2216"/>
      <c r="AH2216"/>
      <c r="AI2216"/>
    </row>
    <row r="2217" spans="1:35" x14ac:dyDescent="0.25">
      <c r="A2217" t="s">
        <v>391</v>
      </c>
      <c r="B2217" t="s">
        <v>436</v>
      </c>
      <c r="C2217" t="s">
        <v>392</v>
      </c>
      <c r="D2217" t="s">
        <v>2491</v>
      </c>
      <c r="E2217">
        <v>8703734</v>
      </c>
      <c r="F2217" t="s">
        <v>1644</v>
      </c>
      <c r="G2217" t="s">
        <v>22</v>
      </c>
      <c r="H2217" t="s">
        <v>23</v>
      </c>
      <c r="I2217" s="1"/>
      <c r="J2217" s="1">
        <v>45709</v>
      </c>
      <c r="K2217" s="11">
        <f>+Excel_519CONDOR[[#This Row],[Fx.r]]</f>
        <v>45709</v>
      </c>
      <c r="L2217" s="1">
        <v>45714</v>
      </c>
      <c r="M2217" s="1"/>
      <c r="N2217" s="1">
        <v>45748</v>
      </c>
      <c r="O2217" s="1">
        <v>45756</v>
      </c>
      <c r="P2217" s="1" t="s">
        <v>24</v>
      </c>
      <c r="Q2217" t="s">
        <v>25</v>
      </c>
      <c r="R2217" t="s">
        <v>24</v>
      </c>
      <c r="S2217" t="s">
        <v>3646</v>
      </c>
      <c r="T2217" s="5">
        <v>9.798399955034256</v>
      </c>
      <c r="U2217" s="5">
        <v>0</v>
      </c>
      <c r="V2217" s="5">
        <v>6</v>
      </c>
      <c r="W2217" s="5">
        <v>15.798399955034256</v>
      </c>
      <c r="X2217" s="6">
        <f>+Excel_519CONDOR[[#This Row],[Ptos.Total]]-Excel_519CONDOR[[#This Row],[Ptos.PO]]</f>
        <v>-2.3764560449657459</v>
      </c>
      <c r="Y2217" s="6">
        <v>18.174856000000002</v>
      </c>
      <c r="Z2217" s="6">
        <v>18.174856000000002</v>
      </c>
      <c r="AA2217" s="5">
        <f>+Excel_519CONDOR[[#This Row],[Ptos.Total]]-Excel_519CONDOR[[#This Row],[Ptos.Nilo]]</f>
        <v>-2.3764560449657459</v>
      </c>
      <c r="AB2217"/>
      <c r="AC2217"/>
      <c r="AD2217"/>
      <c r="AE2217"/>
      <c r="AF2217"/>
      <c r="AG2217"/>
      <c r="AH2217"/>
      <c r="AI2217"/>
    </row>
    <row r="2218" spans="1:35" x14ac:dyDescent="0.25">
      <c r="A2218" t="s">
        <v>391</v>
      </c>
      <c r="B2218" t="s">
        <v>114</v>
      </c>
      <c r="C2218" t="s">
        <v>392</v>
      </c>
      <c r="D2218" t="s">
        <v>2492</v>
      </c>
      <c r="E2218">
        <v>8704373</v>
      </c>
      <c r="F2218" t="s">
        <v>2493</v>
      </c>
      <c r="G2218" t="s">
        <v>70</v>
      </c>
      <c r="H2218" t="s">
        <v>71</v>
      </c>
      <c r="I2218" s="1">
        <v>45713</v>
      </c>
      <c r="J2218" s="1">
        <v>45713</v>
      </c>
      <c r="K2218" s="11">
        <f>+Excel_519CONDOR[[#This Row],[Fx.r]]</f>
        <v>45713</v>
      </c>
      <c r="L2218" s="1">
        <v>45713</v>
      </c>
      <c r="M2218" s="1"/>
      <c r="N2218" s="1">
        <v>45721</v>
      </c>
      <c r="O2218" s="1">
        <v>45742</v>
      </c>
      <c r="P2218" s="1" t="s">
        <v>25</v>
      </c>
      <c r="Q2218" t="s">
        <v>25</v>
      </c>
      <c r="R2218" t="s">
        <v>24</v>
      </c>
      <c r="S2218" t="s">
        <v>3646</v>
      </c>
      <c r="T2218" s="6">
        <v>11.418999999761581</v>
      </c>
      <c r="U2218" s="6">
        <v>0</v>
      </c>
      <c r="V2218" s="6">
        <v>3.8999998569488525</v>
      </c>
      <c r="W2218" s="5">
        <v>15.318999856710434</v>
      </c>
      <c r="X2218" s="6">
        <f>+Excel_519CONDOR[[#This Row],[Ptos.Total]]-Excel_519CONDOR[[#This Row],[Ptos.PO]]</f>
        <v>12.978999856710434</v>
      </c>
      <c r="Y2218" s="6">
        <v>2.34</v>
      </c>
      <c r="Z2218" s="6">
        <v>2.34</v>
      </c>
      <c r="AA2218" s="5">
        <f>+Excel_519CONDOR[[#This Row],[Ptos.Total]]-Excel_519CONDOR[[#This Row],[Ptos.Nilo]]</f>
        <v>12.978999856710434</v>
      </c>
      <c r="AB2218"/>
      <c r="AC2218"/>
      <c r="AD2218"/>
      <c r="AE2218"/>
      <c r="AF2218"/>
      <c r="AG2218"/>
      <c r="AH2218"/>
      <c r="AI2218"/>
    </row>
    <row r="2219" spans="1:35" x14ac:dyDescent="0.25">
      <c r="A2219" t="s">
        <v>391</v>
      </c>
      <c r="B2219" t="s">
        <v>436</v>
      </c>
      <c r="C2219" t="s">
        <v>392</v>
      </c>
      <c r="D2219" t="s">
        <v>2494</v>
      </c>
      <c r="E2219">
        <v>8704681</v>
      </c>
      <c r="F2219" t="s">
        <v>1546</v>
      </c>
      <c r="G2219" t="s">
        <v>36</v>
      </c>
      <c r="H2219" t="s">
        <v>37</v>
      </c>
      <c r="I2219" s="1">
        <v>45826</v>
      </c>
      <c r="J2219" s="1">
        <v>45743</v>
      </c>
      <c r="K2219" s="11">
        <f>+Excel_519CONDOR[[#This Row],[Fx.r]]</f>
        <v>45743</v>
      </c>
      <c r="M2219" s="1">
        <v>45734</v>
      </c>
      <c r="O2219" s="1"/>
      <c r="P2219" s="1" t="s">
        <v>24</v>
      </c>
      <c r="Q2219" t="s">
        <v>24</v>
      </c>
      <c r="R2219" t="s">
        <v>24</v>
      </c>
      <c r="S2219" t="s">
        <v>25</v>
      </c>
      <c r="T2219" s="5">
        <v>0</v>
      </c>
      <c r="U2219" s="5">
        <v>0</v>
      </c>
      <c r="V2219" s="5">
        <v>0</v>
      </c>
      <c r="W2219" s="5">
        <v>0</v>
      </c>
      <c r="X2219" s="6">
        <f>+Excel_519CONDOR[[#This Row],[Ptos.Total]]-Excel_519CONDOR[[#This Row],[Ptos.PO]]</f>
        <v>-21.456</v>
      </c>
      <c r="Y2219" s="6">
        <v>21.456</v>
      </c>
      <c r="Z2219" s="6">
        <v>3.5999999999999996</v>
      </c>
      <c r="AA2219" s="5">
        <f>+Excel_519CONDOR[[#This Row],[Ptos.Total]]-Excel_519CONDOR[[#This Row],[Ptos.Nilo]]</f>
        <v>-3.5999999999999996</v>
      </c>
      <c r="AB2219"/>
      <c r="AC2219"/>
      <c r="AD2219"/>
      <c r="AE2219"/>
      <c r="AF2219"/>
      <c r="AG2219"/>
      <c r="AH2219"/>
      <c r="AI2219"/>
    </row>
    <row r="2220" spans="1:35" x14ac:dyDescent="0.25">
      <c r="A2220" t="s">
        <v>391</v>
      </c>
      <c r="B2220" t="s">
        <v>436</v>
      </c>
      <c r="C2220" t="s">
        <v>392</v>
      </c>
      <c r="D2220" t="s">
        <v>2495</v>
      </c>
      <c r="E2220">
        <v>8704740</v>
      </c>
      <c r="F2220" t="s">
        <v>2307</v>
      </c>
      <c r="G2220" t="s">
        <v>22</v>
      </c>
      <c r="H2220" t="s">
        <v>23</v>
      </c>
      <c r="I2220" s="1"/>
      <c r="J2220" s="1">
        <v>45716</v>
      </c>
      <c r="K2220" s="11">
        <f>+Excel_519CONDOR[[#This Row],[Fx.r]]</f>
        <v>45716</v>
      </c>
      <c r="L2220" s="1">
        <v>45719</v>
      </c>
      <c r="M2220" s="1"/>
      <c r="N2220" s="1">
        <v>45730</v>
      </c>
      <c r="O2220" s="1">
        <v>45747</v>
      </c>
      <c r="P2220" s="1" t="s">
        <v>24</v>
      </c>
      <c r="Q2220" t="s">
        <v>25</v>
      </c>
      <c r="R2220" t="s">
        <v>24</v>
      </c>
      <c r="S2220" t="s">
        <v>3646</v>
      </c>
      <c r="T2220" s="5">
        <v>8.3308000266551971</v>
      </c>
      <c r="U2220" s="5">
        <v>0</v>
      </c>
      <c r="V2220" s="5">
        <v>6</v>
      </c>
      <c r="W2220" s="5">
        <v>14.330800026655197</v>
      </c>
      <c r="X2220" s="6">
        <f>+Excel_519CONDOR[[#This Row],[Ptos.Total]]-Excel_519CONDOR[[#This Row],[Ptos.PO]]</f>
        <v>-4.3525059733448046</v>
      </c>
      <c r="Y2220" s="6">
        <v>18.683306000000002</v>
      </c>
      <c r="Z2220" s="6">
        <v>18.683305999999998</v>
      </c>
      <c r="AA2220" s="5">
        <f>+Excel_519CONDOR[[#This Row],[Ptos.Total]]-Excel_519CONDOR[[#This Row],[Ptos.Nilo]]</f>
        <v>-4.352505973344801</v>
      </c>
      <c r="AB2220"/>
      <c r="AC2220"/>
      <c r="AD2220"/>
      <c r="AE2220"/>
      <c r="AF2220"/>
      <c r="AG2220"/>
      <c r="AH2220"/>
      <c r="AI2220"/>
    </row>
    <row r="2221" spans="1:35" x14ac:dyDescent="0.25">
      <c r="A2221" t="s">
        <v>391</v>
      </c>
      <c r="B2221" t="s">
        <v>436</v>
      </c>
      <c r="C2221" t="s">
        <v>392</v>
      </c>
      <c r="D2221" t="s">
        <v>2496</v>
      </c>
      <c r="E2221">
        <v>8706245</v>
      </c>
      <c r="F2221" t="s">
        <v>2307</v>
      </c>
      <c r="G2221" t="s">
        <v>22</v>
      </c>
      <c r="H2221" t="s">
        <v>23</v>
      </c>
      <c r="I2221" s="1"/>
      <c r="J2221" s="1">
        <v>45723</v>
      </c>
      <c r="K2221" s="11">
        <f>+Excel_519CONDOR[[#This Row],[Fx.r]]</f>
        <v>45723</v>
      </c>
      <c r="L2221" s="1">
        <v>45723</v>
      </c>
      <c r="M2221" s="1"/>
      <c r="N2221" s="1">
        <v>45786</v>
      </c>
      <c r="O2221" s="1">
        <v>45799</v>
      </c>
      <c r="P2221" s="1" t="s">
        <v>24</v>
      </c>
      <c r="Q2221" t="s">
        <v>24</v>
      </c>
      <c r="R2221" t="s">
        <v>24</v>
      </c>
      <c r="S2221" t="s">
        <v>3708</v>
      </c>
      <c r="T2221" s="6">
        <v>32.457199215888977</v>
      </c>
      <c r="U2221" s="6">
        <v>0</v>
      </c>
      <c r="V2221" s="6">
        <v>6</v>
      </c>
      <c r="W2221" s="5">
        <v>38.457199215888977</v>
      </c>
      <c r="X2221" s="6">
        <f>+Excel_519CONDOR[[#This Row],[Ptos.Total]]-Excel_519CONDOR[[#This Row],[Ptos.PO]]</f>
        <v>-22.634289784111026</v>
      </c>
      <c r="Y2221" s="6">
        <v>61.091489000000003</v>
      </c>
      <c r="Z2221" s="6">
        <v>61.091488999999989</v>
      </c>
      <c r="AA2221" s="5">
        <f>+Excel_519CONDOR[[#This Row],[Ptos.Total]]-Excel_519CONDOR[[#This Row],[Ptos.Nilo]]</f>
        <v>-22.634289784111012</v>
      </c>
      <c r="AB2221"/>
      <c r="AC2221"/>
      <c r="AD2221"/>
      <c r="AE2221"/>
      <c r="AF2221"/>
      <c r="AG2221"/>
      <c r="AH2221"/>
      <c r="AI2221"/>
    </row>
    <row r="2222" spans="1:35" x14ac:dyDescent="0.25">
      <c r="A2222" t="s">
        <v>391</v>
      </c>
      <c r="B2222" t="s">
        <v>436</v>
      </c>
      <c r="C2222" t="s">
        <v>392</v>
      </c>
      <c r="D2222" t="s">
        <v>2497</v>
      </c>
      <c r="E2222">
        <v>8704684</v>
      </c>
      <c r="F2222" t="s">
        <v>2307</v>
      </c>
      <c r="G2222" t="s">
        <v>22</v>
      </c>
      <c r="H2222" t="s">
        <v>23</v>
      </c>
      <c r="I2222" s="1"/>
      <c r="J2222" s="1">
        <v>45721</v>
      </c>
      <c r="K2222" s="11">
        <f>+Excel_519CONDOR[[#This Row],[Fx.r]]</f>
        <v>45721</v>
      </c>
      <c r="L2222" s="1">
        <v>45727</v>
      </c>
      <c r="M2222" s="1"/>
      <c r="N2222" s="1">
        <v>45733</v>
      </c>
      <c r="O2222" s="1">
        <v>45750</v>
      </c>
      <c r="P2222" s="1" t="s">
        <v>24</v>
      </c>
      <c r="Q2222" t="s">
        <v>25</v>
      </c>
      <c r="R2222" t="s">
        <v>24</v>
      </c>
      <c r="S2222" t="s">
        <v>3642</v>
      </c>
      <c r="T2222" s="6">
        <v>58.161000698804855</v>
      </c>
      <c r="U2222" s="6">
        <v>0</v>
      </c>
      <c r="V2222" s="6">
        <v>6</v>
      </c>
      <c r="W2222" s="5">
        <v>64.161000698804855</v>
      </c>
      <c r="X2222" s="6">
        <f>+Excel_519CONDOR[[#This Row],[Ptos.Total]]-Excel_519CONDOR[[#This Row],[Ptos.PO]]</f>
        <v>-53.682473301195159</v>
      </c>
      <c r="Y2222" s="6">
        <v>117.84347400000001</v>
      </c>
      <c r="Z2222" s="6">
        <v>117.84347399999999</v>
      </c>
      <c r="AA2222" s="5">
        <f>+Excel_519CONDOR[[#This Row],[Ptos.Total]]-Excel_519CONDOR[[#This Row],[Ptos.Nilo]]</f>
        <v>-53.682473301195131</v>
      </c>
      <c r="AB2222"/>
      <c r="AC2222"/>
      <c r="AD2222"/>
      <c r="AE2222"/>
      <c r="AF2222"/>
      <c r="AG2222"/>
      <c r="AH2222"/>
      <c r="AI2222"/>
    </row>
    <row r="2223" spans="1:35" x14ac:dyDescent="0.25">
      <c r="A2223" t="s">
        <v>391</v>
      </c>
      <c r="B2223" t="s">
        <v>436</v>
      </c>
      <c r="C2223" t="s">
        <v>392</v>
      </c>
      <c r="D2223" t="s">
        <v>2498</v>
      </c>
      <c r="E2223">
        <v>8704685</v>
      </c>
      <c r="F2223" t="s">
        <v>2307</v>
      </c>
      <c r="G2223" t="s">
        <v>22</v>
      </c>
      <c r="H2223" t="s">
        <v>23</v>
      </c>
      <c r="I2223" s="1"/>
      <c r="J2223" s="1">
        <v>45727</v>
      </c>
      <c r="K2223" s="11">
        <f>+Excel_519CONDOR[[#This Row],[Fx.r]]</f>
        <v>45727</v>
      </c>
      <c r="L2223" s="1">
        <v>45727</v>
      </c>
      <c r="M2223" s="1"/>
      <c r="N2223" s="1">
        <v>45735</v>
      </c>
      <c r="O2223" s="1">
        <v>45749</v>
      </c>
      <c r="P2223" s="1" t="s">
        <v>24</v>
      </c>
      <c r="Q2223" t="s">
        <v>24</v>
      </c>
      <c r="R2223" t="s">
        <v>24</v>
      </c>
      <c r="S2223" t="s">
        <v>3642</v>
      </c>
      <c r="T2223" s="6">
        <v>30.699899196624756</v>
      </c>
      <c r="U2223" s="6">
        <v>0</v>
      </c>
      <c r="V2223" s="6">
        <v>6</v>
      </c>
      <c r="W2223" s="5">
        <v>36.699899196624756</v>
      </c>
      <c r="X2223" s="6">
        <f>+Excel_519CONDOR[[#This Row],[Ptos.Total]]-Excel_519CONDOR[[#This Row],[Ptos.PO]]</f>
        <v>-59.117721803375233</v>
      </c>
      <c r="Y2223" s="6">
        <v>95.817620999999988</v>
      </c>
      <c r="Z2223" s="6">
        <v>95.817621000000003</v>
      </c>
      <c r="AA2223" s="5">
        <f>+Excel_519CONDOR[[#This Row],[Ptos.Total]]-Excel_519CONDOR[[#This Row],[Ptos.Nilo]]</f>
        <v>-59.117721803375247</v>
      </c>
      <c r="AB2223"/>
      <c r="AC2223"/>
      <c r="AD2223"/>
      <c r="AE2223"/>
      <c r="AF2223"/>
      <c r="AG2223"/>
      <c r="AH2223"/>
      <c r="AI2223"/>
    </row>
    <row r="2224" spans="1:35" x14ac:dyDescent="0.25">
      <c r="A2224" t="s">
        <v>391</v>
      </c>
      <c r="B2224" t="s">
        <v>79</v>
      </c>
      <c r="C2224" t="s">
        <v>392</v>
      </c>
      <c r="D2224" t="s">
        <v>2499</v>
      </c>
      <c r="E2224">
        <v>8709529</v>
      </c>
      <c r="F2224" t="s">
        <v>83</v>
      </c>
      <c r="G2224" t="s">
        <v>22</v>
      </c>
      <c r="H2224" t="s">
        <v>23</v>
      </c>
      <c r="I2224" s="1">
        <v>45827</v>
      </c>
      <c r="J2224" s="1">
        <v>45735</v>
      </c>
      <c r="K2224" s="11">
        <f>+Excel_519CONDOR[[#This Row],[Fx.r]]</f>
        <v>45735</v>
      </c>
      <c r="L2224" s="1">
        <v>45827</v>
      </c>
      <c r="M2224" s="1"/>
      <c r="N2224" s="1">
        <v>45887</v>
      </c>
      <c r="O2224" s="1">
        <v>45891</v>
      </c>
      <c r="P2224" s="1" t="s">
        <v>24</v>
      </c>
      <c r="Q2224" t="s">
        <v>24</v>
      </c>
      <c r="R2224" t="s">
        <v>25</v>
      </c>
      <c r="S2224" t="s">
        <v>3643</v>
      </c>
      <c r="T2224" s="6">
        <v>14.328599937260151</v>
      </c>
      <c r="U2224" s="6">
        <v>0</v>
      </c>
      <c r="V2224" s="6">
        <v>6</v>
      </c>
      <c r="W2224" s="5">
        <v>20.328599937260151</v>
      </c>
      <c r="X2224" s="6">
        <f>+Excel_519CONDOR[[#This Row],[Ptos.Total]]-Excel_519CONDOR[[#This Row],[Ptos.PO]]</f>
        <v>-7.2528170627398509</v>
      </c>
      <c r="Y2224" s="6">
        <v>27.581417000000002</v>
      </c>
      <c r="Z2224" s="6">
        <v>27.581416999999998</v>
      </c>
      <c r="AA2224" s="5">
        <f>+Excel_519CONDOR[[#This Row],[Ptos.Total]]-Excel_519CONDOR[[#This Row],[Ptos.Nilo]]</f>
        <v>-7.2528170627398474</v>
      </c>
      <c r="AB2224"/>
      <c r="AC2224"/>
      <c r="AD2224"/>
      <c r="AE2224"/>
      <c r="AF2224"/>
      <c r="AG2224"/>
      <c r="AH2224"/>
      <c r="AI2224"/>
    </row>
    <row r="2225" spans="1:35" x14ac:dyDescent="0.25">
      <c r="A2225" t="s">
        <v>391</v>
      </c>
      <c r="B2225" t="s">
        <v>414</v>
      </c>
      <c r="C2225" t="s">
        <v>392</v>
      </c>
      <c r="D2225" t="s">
        <v>2500</v>
      </c>
      <c r="E2225">
        <v>8710964</v>
      </c>
      <c r="F2225" t="s">
        <v>2307</v>
      </c>
      <c r="G2225" t="s">
        <v>22</v>
      </c>
      <c r="H2225" t="s">
        <v>23</v>
      </c>
      <c r="I2225" s="1">
        <v>45736</v>
      </c>
      <c r="J2225" s="1">
        <v>45744</v>
      </c>
      <c r="K2225" s="11">
        <f>+Excel_519CONDOR[[#This Row],[Fx.r]]</f>
        <v>45744</v>
      </c>
      <c r="L2225" s="1">
        <v>45744</v>
      </c>
      <c r="M2225" s="1"/>
      <c r="N2225" s="1">
        <v>45761</v>
      </c>
      <c r="O2225" s="1">
        <v>45777</v>
      </c>
      <c r="P2225" s="1" t="s">
        <v>24</v>
      </c>
      <c r="Q2225" t="s">
        <v>25</v>
      </c>
      <c r="R2225" t="s">
        <v>24</v>
      </c>
      <c r="S2225" t="s">
        <v>3646</v>
      </c>
      <c r="T2225" s="6">
        <v>22.182799965143204</v>
      </c>
      <c r="U2225" s="6">
        <v>0</v>
      </c>
      <c r="V2225" s="6">
        <v>11.509697741005986</v>
      </c>
      <c r="W2225" s="5">
        <v>33.69249770614919</v>
      </c>
      <c r="X2225" s="6">
        <f>+Excel_519CONDOR[[#This Row],[Ptos.Total]]-Excel_519CONDOR[[#This Row],[Ptos.PO]]</f>
        <v>-5.7401842938508167</v>
      </c>
      <c r="Y2225" s="6">
        <v>39.432682000000007</v>
      </c>
      <c r="Z2225" s="6">
        <v>39.432682</v>
      </c>
      <c r="AA2225" s="5">
        <f>+Excel_519CONDOR[[#This Row],[Ptos.Total]]-Excel_519CONDOR[[#This Row],[Ptos.Nilo]]</f>
        <v>-5.7401842938508096</v>
      </c>
      <c r="AB2225"/>
      <c r="AC2225"/>
      <c r="AD2225"/>
      <c r="AE2225"/>
      <c r="AF2225"/>
      <c r="AG2225"/>
      <c r="AH2225"/>
      <c r="AI2225"/>
    </row>
    <row r="2226" spans="1:35" x14ac:dyDescent="0.25">
      <c r="A2226" t="s">
        <v>391</v>
      </c>
      <c r="B2226" t="s">
        <v>436</v>
      </c>
      <c r="C2226" t="s">
        <v>392</v>
      </c>
      <c r="D2226" t="s">
        <v>2501</v>
      </c>
      <c r="E2226">
        <v>8710979</v>
      </c>
      <c r="F2226" t="s">
        <v>2502</v>
      </c>
      <c r="G2226" t="s">
        <v>70</v>
      </c>
      <c r="H2226" t="s">
        <v>71</v>
      </c>
      <c r="I2226" s="1">
        <v>45880</v>
      </c>
      <c r="J2226" s="1">
        <v>45749</v>
      </c>
      <c r="K2226" s="11">
        <f>+Excel_519CONDOR[[#This Row],[Fx.r]]</f>
        <v>45749</v>
      </c>
      <c r="M2226" s="1"/>
      <c r="N2226" s="1">
        <v>45882</v>
      </c>
      <c r="O2226" s="1">
        <v>45883</v>
      </c>
      <c r="P2226" s="1" t="s">
        <v>24</v>
      </c>
      <c r="Q2226" t="s">
        <v>25</v>
      </c>
      <c r="R2226" t="s">
        <v>24</v>
      </c>
      <c r="S2226" t="s">
        <v>3646</v>
      </c>
      <c r="T2226" s="6">
        <v>29.126799702644348</v>
      </c>
      <c r="U2226" s="6">
        <v>0</v>
      </c>
      <c r="V2226" s="6">
        <v>6</v>
      </c>
      <c r="W2226" s="5">
        <v>35.126799702644348</v>
      </c>
      <c r="X2226" s="6">
        <f>+Excel_519CONDOR[[#This Row],[Ptos.Total]]-Excel_519CONDOR[[#This Row],[Ptos.PO]]</f>
        <v>31.526799702644347</v>
      </c>
      <c r="Y2226" s="6">
        <v>3.5999999999999996</v>
      </c>
      <c r="Z2226" s="6">
        <v>3.5999999999999996</v>
      </c>
      <c r="AA2226" s="5">
        <f>+Excel_519CONDOR[[#This Row],[Ptos.Total]]-Excel_519CONDOR[[#This Row],[Ptos.Nilo]]</f>
        <v>31.526799702644347</v>
      </c>
      <c r="AB2226"/>
      <c r="AC2226"/>
      <c r="AD2226"/>
      <c r="AE2226"/>
      <c r="AF2226"/>
      <c r="AG2226"/>
      <c r="AH2226"/>
      <c r="AI2226"/>
    </row>
    <row r="2227" spans="1:35" x14ac:dyDescent="0.25">
      <c r="A2227" t="s">
        <v>391</v>
      </c>
      <c r="B2227" t="s">
        <v>436</v>
      </c>
      <c r="C2227" t="s">
        <v>392</v>
      </c>
      <c r="D2227" t="s">
        <v>2503</v>
      </c>
      <c r="E2227">
        <v>8710790</v>
      </c>
      <c r="F2227" t="s">
        <v>1287</v>
      </c>
      <c r="G2227" t="s">
        <v>70</v>
      </c>
      <c r="H2227" t="s">
        <v>71</v>
      </c>
      <c r="I2227" s="1">
        <v>45846</v>
      </c>
      <c r="J2227" s="1">
        <v>45735</v>
      </c>
      <c r="K2227" s="11">
        <f>+Excel_519CONDOR[[#This Row],[Fx.r]]</f>
        <v>45735</v>
      </c>
      <c r="M2227" s="1"/>
      <c r="N2227" s="1">
        <v>45903</v>
      </c>
      <c r="O2227" s="1">
        <v>45945</v>
      </c>
      <c r="P2227" s="1" t="s">
        <v>24</v>
      </c>
      <c r="Q2227" t="s">
        <v>25</v>
      </c>
      <c r="R2227" t="s">
        <v>24</v>
      </c>
      <c r="S2227" t="s">
        <v>25</v>
      </c>
      <c r="T2227" s="6">
        <v>0</v>
      </c>
      <c r="U2227" s="6">
        <v>0</v>
      </c>
      <c r="V2227" s="6">
        <v>0</v>
      </c>
      <c r="W2227" s="5">
        <v>0</v>
      </c>
      <c r="X2227" s="6">
        <f>+Excel_519CONDOR[[#This Row],[Ptos.Total]]-Excel_519CONDOR[[#This Row],[Ptos.PO]]</f>
        <v>-3.5999999999999996</v>
      </c>
      <c r="Y2227" s="6">
        <v>3.5999999999999996</v>
      </c>
      <c r="Z2227" s="6">
        <v>3.5999999999999996</v>
      </c>
      <c r="AA2227" s="5">
        <f>+Excel_519CONDOR[[#This Row],[Ptos.Total]]-Excel_519CONDOR[[#This Row],[Ptos.Nilo]]</f>
        <v>-3.5999999999999996</v>
      </c>
      <c r="AB2227"/>
      <c r="AC2227"/>
      <c r="AD2227"/>
      <c r="AE2227"/>
      <c r="AF2227"/>
      <c r="AG2227"/>
      <c r="AH2227"/>
      <c r="AI2227"/>
    </row>
    <row r="2228" spans="1:35" x14ac:dyDescent="0.25">
      <c r="A2228" t="s">
        <v>391</v>
      </c>
      <c r="B2228" t="s">
        <v>436</v>
      </c>
      <c r="C2228" t="s">
        <v>392</v>
      </c>
      <c r="D2228" t="s">
        <v>2504</v>
      </c>
      <c r="E2228">
        <v>8711154</v>
      </c>
      <c r="F2228" t="s">
        <v>2307</v>
      </c>
      <c r="G2228" t="s">
        <v>22</v>
      </c>
      <c r="H2228" t="s">
        <v>23</v>
      </c>
      <c r="I2228" s="1"/>
      <c r="J2228" s="1">
        <v>45742</v>
      </c>
      <c r="K2228" s="11">
        <f>+Excel_519CONDOR[[#This Row],[Fx.r]]</f>
        <v>45742</v>
      </c>
      <c r="L2228" s="1">
        <v>45742</v>
      </c>
      <c r="M2228" s="1"/>
      <c r="N2228" s="1">
        <v>45762</v>
      </c>
      <c r="O2228" s="1">
        <v>45777</v>
      </c>
      <c r="P2228" s="1" t="s">
        <v>24</v>
      </c>
      <c r="Q2228" t="s">
        <v>25</v>
      </c>
      <c r="R2228" t="s">
        <v>24</v>
      </c>
      <c r="S2228" t="s">
        <v>3646</v>
      </c>
      <c r="T2228" s="6">
        <v>0</v>
      </c>
      <c r="U2228" s="6">
        <v>0</v>
      </c>
      <c r="V2228" s="6">
        <v>0</v>
      </c>
      <c r="W2228" s="5">
        <v>0</v>
      </c>
      <c r="X2228" s="6">
        <f>+Excel_519CONDOR[[#This Row],[Ptos.Total]]-Excel_519CONDOR[[#This Row],[Ptos.PO]]</f>
        <v>-22.660161999999996</v>
      </c>
      <c r="Y2228" s="6">
        <v>22.660161999999996</v>
      </c>
      <c r="Z2228" s="6">
        <v>22.660162</v>
      </c>
      <c r="AA2228" s="5">
        <f>+Excel_519CONDOR[[#This Row],[Ptos.Total]]-Excel_519CONDOR[[#This Row],[Ptos.Nilo]]</f>
        <v>-22.660162</v>
      </c>
      <c r="AB2228"/>
      <c r="AC2228"/>
      <c r="AD2228"/>
      <c r="AE2228"/>
      <c r="AF2228"/>
      <c r="AG2228"/>
      <c r="AH2228"/>
      <c r="AI2228"/>
    </row>
    <row r="2229" spans="1:35" x14ac:dyDescent="0.25">
      <c r="A2229" t="s">
        <v>391</v>
      </c>
      <c r="B2229" t="s">
        <v>103</v>
      </c>
      <c r="C2229" t="s">
        <v>392</v>
      </c>
      <c r="D2229" t="s">
        <v>2505</v>
      </c>
      <c r="E2229">
        <v>2202957</v>
      </c>
      <c r="F2229" t="s">
        <v>2437</v>
      </c>
      <c r="G2229" t="s">
        <v>36</v>
      </c>
      <c r="H2229" t="s">
        <v>2506</v>
      </c>
      <c r="I2229" s="1">
        <v>45743</v>
      </c>
      <c r="J2229" s="1">
        <v>45832</v>
      </c>
      <c r="K2229" s="11">
        <f>+Excel_519CONDOR[[#This Row],[Fx.r]]</f>
        <v>45832</v>
      </c>
      <c r="L2229" s="1">
        <v>45862</v>
      </c>
      <c r="M2229" s="1">
        <v>46006</v>
      </c>
      <c r="O2229" s="1"/>
      <c r="P2229" s="1" t="s">
        <v>24</v>
      </c>
      <c r="Q2229" t="s">
        <v>24</v>
      </c>
      <c r="R2229" t="s">
        <v>25</v>
      </c>
      <c r="S2229" t="s">
        <v>3637</v>
      </c>
      <c r="T2229" s="6">
        <v>420.36659887515157</v>
      </c>
      <c r="U2229" s="6">
        <v>0</v>
      </c>
      <c r="V2229" s="6">
        <v>43.224298663192258</v>
      </c>
      <c r="W2229" s="5">
        <v>463.59089753834382</v>
      </c>
      <c r="X2229" s="6">
        <f>+Excel_519CONDOR[[#This Row],[Ptos.Total]]-Excel_519CONDOR[[#This Row],[Ptos.PO]]</f>
        <v>423.54225653834385</v>
      </c>
      <c r="Y2229" s="6">
        <v>40.048640999999996</v>
      </c>
      <c r="Z2229" s="6">
        <v>29.135368999999997</v>
      </c>
      <c r="AA2229" s="5">
        <f>+Excel_519CONDOR[[#This Row],[Ptos.Total]]-Excel_519CONDOR[[#This Row],[Ptos.Nilo]]</f>
        <v>434.45552853834386</v>
      </c>
      <c r="AB2229"/>
      <c r="AC2229"/>
      <c r="AD2229"/>
      <c r="AE2229"/>
      <c r="AF2229"/>
      <c r="AG2229"/>
      <c r="AH2229"/>
      <c r="AI2229"/>
    </row>
    <row r="2230" spans="1:35" x14ac:dyDescent="0.25">
      <c r="A2230" t="s">
        <v>391</v>
      </c>
      <c r="B2230" t="s">
        <v>103</v>
      </c>
      <c r="C2230" t="s">
        <v>392</v>
      </c>
      <c r="D2230" t="s">
        <v>2507</v>
      </c>
      <c r="E2230">
        <v>2202969</v>
      </c>
      <c r="F2230" t="s">
        <v>2437</v>
      </c>
      <c r="G2230" t="s">
        <v>36</v>
      </c>
      <c r="H2230" t="s">
        <v>1399</v>
      </c>
      <c r="I2230" s="1">
        <v>45792</v>
      </c>
      <c r="J2230" s="1">
        <v>45817</v>
      </c>
      <c r="K2230" s="11">
        <f>+Excel_519CONDOR[[#This Row],[Fx.r]]</f>
        <v>45817</v>
      </c>
      <c r="L2230" s="1">
        <v>45834</v>
      </c>
      <c r="M2230" s="1">
        <v>45837</v>
      </c>
      <c r="O2230" s="1"/>
      <c r="P2230" s="1" t="s">
        <v>24</v>
      </c>
      <c r="Q2230" t="s">
        <v>24</v>
      </c>
      <c r="R2230" t="s">
        <v>25</v>
      </c>
      <c r="S2230" t="s">
        <v>3637</v>
      </c>
      <c r="T2230" s="6">
        <v>302.06139618699103</v>
      </c>
      <c r="U2230" s="6">
        <v>0</v>
      </c>
      <c r="V2230" s="6">
        <v>35.019599444726111</v>
      </c>
      <c r="W2230" s="5">
        <v>337.08099563171714</v>
      </c>
      <c r="X2230" s="6">
        <f>+Excel_519CONDOR[[#This Row],[Ptos.Total]]-Excel_519CONDOR[[#This Row],[Ptos.PO]]</f>
        <v>300.11945963171718</v>
      </c>
      <c r="Y2230" s="6">
        <v>36.961535999999995</v>
      </c>
      <c r="Z2230" s="6">
        <v>27.548552000000001</v>
      </c>
      <c r="AA2230" s="5">
        <f>+Excel_519CONDOR[[#This Row],[Ptos.Total]]-Excel_519CONDOR[[#This Row],[Ptos.Nilo]]</f>
        <v>309.53244363171711</v>
      </c>
      <c r="AB2230"/>
      <c r="AC2230"/>
      <c r="AD2230"/>
      <c r="AE2230"/>
      <c r="AF2230"/>
      <c r="AG2230"/>
      <c r="AH2230"/>
      <c r="AI2230"/>
    </row>
    <row r="2231" spans="1:35" x14ac:dyDescent="0.25">
      <c r="A2231" t="s">
        <v>391</v>
      </c>
      <c r="B2231" t="s">
        <v>103</v>
      </c>
      <c r="C2231" t="s">
        <v>392</v>
      </c>
      <c r="D2231" t="s">
        <v>2508</v>
      </c>
      <c r="E2231">
        <v>2202960</v>
      </c>
      <c r="F2231" t="s">
        <v>2509</v>
      </c>
      <c r="G2231" t="s">
        <v>36</v>
      </c>
      <c r="H2231" t="s">
        <v>37</v>
      </c>
      <c r="I2231" s="1">
        <v>45792</v>
      </c>
      <c r="J2231" s="1">
        <v>45818</v>
      </c>
      <c r="K2231" s="11">
        <f>+Excel_519CONDOR[[#This Row],[Fx.r]]</f>
        <v>45818</v>
      </c>
      <c r="L2231" s="1">
        <v>45834</v>
      </c>
      <c r="M2231" s="1">
        <v>45837</v>
      </c>
      <c r="O2231" s="1"/>
      <c r="P2231" s="1" t="s">
        <v>24</v>
      </c>
      <c r="Q2231" t="s">
        <v>24</v>
      </c>
      <c r="R2231" t="s">
        <v>25</v>
      </c>
      <c r="S2231" t="s">
        <v>3637</v>
      </c>
      <c r="T2231" s="6">
        <v>228.48999734595418</v>
      </c>
      <c r="U2231" s="6">
        <v>0</v>
      </c>
      <c r="V2231" s="6">
        <v>25.7485000292547</v>
      </c>
      <c r="W2231" s="5">
        <v>254.23849737520888</v>
      </c>
      <c r="X2231" s="6">
        <f>+Excel_519CONDOR[[#This Row],[Ptos.Total]]-Excel_519CONDOR[[#This Row],[Ptos.PO]]</f>
        <v>228.40408137520888</v>
      </c>
      <c r="Y2231" s="6">
        <v>25.834415999999997</v>
      </c>
      <c r="Z2231" s="6">
        <v>20.252215999999997</v>
      </c>
      <c r="AA2231" s="5">
        <f>+Excel_519CONDOR[[#This Row],[Ptos.Total]]-Excel_519CONDOR[[#This Row],[Ptos.Nilo]]</f>
        <v>233.98628137520888</v>
      </c>
      <c r="AB2231"/>
      <c r="AC2231"/>
      <c r="AD2231"/>
      <c r="AE2231"/>
      <c r="AF2231"/>
      <c r="AG2231"/>
      <c r="AH2231"/>
      <c r="AI2231"/>
    </row>
    <row r="2232" spans="1:35" x14ac:dyDescent="0.25">
      <c r="A2232" t="s">
        <v>391</v>
      </c>
      <c r="B2232" t="s">
        <v>103</v>
      </c>
      <c r="C2232" t="s">
        <v>392</v>
      </c>
      <c r="D2232" t="s">
        <v>2510</v>
      </c>
      <c r="E2232">
        <v>2202971</v>
      </c>
      <c r="F2232" t="s">
        <v>2511</v>
      </c>
      <c r="G2232" t="s">
        <v>36</v>
      </c>
      <c r="H2232" t="s">
        <v>1399</v>
      </c>
      <c r="I2232" s="1">
        <v>45792</v>
      </c>
      <c r="J2232" s="1">
        <v>45820</v>
      </c>
      <c r="K2232" s="11">
        <f>+Excel_519CONDOR[[#This Row],[Fx.r]]</f>
        <v>45820</v>
      </c>
      <c r="L2232" s="1">
        <v>45834</v>
      </c>
      <c r="M2232" s="1">
        <v>45853</v>
      </c>
      <c r="O2232" s="1"/>
      <c r="P2232" s="1" t="s">
        <v>24</v>
      </c>
      <c r="Q2232" t="s">
        <v>24</v>
      </c>
      <c r="R2232" t="s">
        <v>25</v>
      </c>
      <c r="S2232" t="s">
        <v>3637</v>
      </c>
      <c r="T2232" s="6">
        <v>2261.1905753745004</v>
      </c>
      <c r="U2232" s="6">
        <v>0</v>
      </c>
      <c r="V2232" s="6">
        <v>171.42439101254058</v>
      </c>
      <c r="W2232" s="5">
        <v>2432.614966387041</v>
      </c>
      <c r="X2232" s="6">
        <f>+Excel_519CONDOR[[#This Row],[Ptos.Total]]-Excel_519CONDOR[[#This Row],[Ptos.PO]]</f>
        <v>2285.207143387041</v>
      </c>
      <c r="Y2232" s="6">
        <v>147.40782300000001</v>
      </c>
      <c r="Z2232" s="6">
        <v>112.75861499999998</v>
      </c>
      <c r="AA2232" s="5">
        <f>+Excel_519CONDOR[[#This Row],[Ptos.Total]]-Excel_519CONDOR[[#This Row],[Ptos.Nilo]]</f>
        <v>2319.8563513870408</v>
      </c>
      <c r="AB2232"/>
      <c r="AC2232"/>
      <c r="AD2232"/>
      <c r="AE2232"/>
      <c r="AF2232"/>
      <c r="AG2232"/>
      <c r="AH2232"/>
      <c r="AI2232"/>
    </row>
    <row r="2233" spans="1:35" x14ac:dyDescent="0.25">
      <c r="A2233" t="s">
        <v>391</v>
      </c>
      <c r="B2233" t="s">
        <v>103</v>
      </c>
      <c r="C2233" t="s">
        <v>392</v>
      </c>
      <c r="D2233" t="s">
        <v>2512</v>
      </c>
      <c r="E2233">
        <v>2202972</v>
      </c>
      <c r="F2233" t="s">
        <v>2437</v>
      </c>
      <c r="G2233" t="s">
        <v>36</v>
      </c>
      <c r="H2233" t="s">
        <v>1399</v>
      </c>
      <c r="I2233" s="1">
        <v>45792</v>
      </c>
      <c r="J2233" s="1">
        <v>45817</v>
      </c>
      <c r="K2233" s="11">
        <f>+Excel_519CONDOR[[#This Row],[Fx.r]]</f>
        <v>45817</v>
      </c>
      <c r="L2233" s="1">
        <v>45834</v>
      </c>
      <c r="M2233" s="1">
        <v>45839</v>
      </c>
      <c r="O2233" s="1"/>
      <c r="P2233" s="1" t="s">
        <v>24</v>
      </c>
      <c r="Q2233" t="s">
        <v>24</v>
      </c>
      <c r="R2233" t="s">
        <v>25</v>
      </c>
      <c r="S2233" t="s">
        <v>3637</v>
      </c>
      <c r="T2233" s="6">
        <v>244.02659661077112</v>
      </c>
      <c r="U2233" s="6">
        <v>0</v>
      </c>
      <c r="V2233" s="6">
        <v>30.96869987706765</v>
      </c>
      <c r="W2233" s="5">
        <v>274.9952964878388</v>
      </c>
      <c r="X2233" s="6">
        <f>+Excel_519CONDOR[[#This Row],[Ptos.Total]]-Excel_519CONDOR[[#This Row],[Ptos.PO]]</f>
        <v>229.72598448783879</v>
      </c>
      <c r="Y2233" s="6">
        <v>45.269311999999999</v>
      </c>
      <c r="Z2233" s="6">
        <v>21.141064</v>
      </c>
      <c r="AA2233" s="5">
        <f>+Excel_519CONDOR[[#This Row],[Ptos.Total]]-Excel_519CONDOR[[#This Row],[Ptos.Nilo]]</f>
        <v>253.8542324878388</v>
      </c>
      <c r="AB2233"/>
      <c r="AC2233"/>
      <c r="AD2233"/>
      <c r="AE2233"/>
      <c r="AF2233"/>
      <c r="AG2233"/>
      <c r="AH2233"/>
      <c r="AI2233"/>
    </row>
    <row r="2234" spans="1:35" x14ac:dyDescent="0.25">
      <c r="A2234" t="s">
        <v>391</v>
      </c>
      <c r="B2234" t="s">
        <v>436</v>
      </c>
      <c r="C2234" t="s">
        <v>392</v>
      </c>
      <c r="D2234" t="s">
        <v>2513</v>
      </c>
      <c r="E2234">
        <v>8714476</v>
      </c>
      <c r="F2234" t="s">
        <v>2455</v>
      </c>
      <c r="G2234" t="s">
        <v>29</v>
      </c>
      <c r="H2234" t="s">
        <v>30</v>
      </c>
      <c r="I2234" s="1"/>
      <c r="J2234" s="1">
        <v>45748</v>
      </c>
      <c r="K2234" s="11">
        <f>+Excel_519CONDOR[[#This Row],[Fx.r]]</f>
        <v>45748</v>
      </c>
      <c r="L2234" s="1">
        <v>45754</v>
      </c>
      <c r="M2234" s="1"/>
      <c r="N2234" s="1">
        <v>45804</v>
      </c>
      <c r="O2234" s="1">
        <v>45831</v>
      </c>
      <c r="P2234" s="1" t="s">
        <v>24</v>
      </c>
      <c r="Q2234" t="s">
        <v>24</v>
      </c>
      <c r="R2234" t="s">
        <v>24</v>
      </c>
      <c r="S2234" t="s">
        <v>3646</v>
      </c>
      <c r="T2234" s="6">
        <v>18.292200028896332</v>
      </c>
      <c r="U2234" s="6">
        <v>0</v>
      </c>
      <c r="V2234" s="6">
        <v>6</v>
      </c>
      <c r="W2234" s="5">
        <v>24.292200028896332</v>
      </c>
      <c r="X2234" s="6">
        <f>+Excel_519CONDOR[[#This Row],[Ptos.Total]]-Excel_519CONDOR[[#This Row],[Ptos.PO]]</f>
        <v>-0.25115997110367161</v>
      </c>
      <c r="Y2234" s="6">
        <v>24.543360000000003</v>
      </c>
      <c r="Z2234" s="6">
        <v>24.543360000000003</v>
      </c>
      <c r="AA2234" s="5">
        <f>+Excel_519CONDOR[[#This Row],[Ptos.Total]]-Excel_519CONDOR[[#This Row],[Ptos.Nilo]]</f>
        <v>-0.25115997110367161</v>
      </c>
      <c r="AB2234"/>
      <c r="AC2234"/>
      <c r="AD2234"/>
      <c r="AE2234"/>
      <c r="AF2234"/>
      <c r="AG2234"/>
      <c r="AH2234"/>
      <c r="AI2234"/>
    </row>
    <row r="2235" spans="1:35" x14ac:dyDescent="0.25">
      <c r="A2235" t="s">
        <v>391</v>
      </c>
      <c r="B2235" t="s">
        <v>103</v>
      </c>
      <c r="C2235" t="s">
        <v>392</v>
      </c>
      <c r="D2235" t="s">
        <v>2514</v>
      </c>
      <c r="E2235">
        <v>2202973</v>
      </c>
      <c r="F2235" t="s">
        <v>2515</v>
      </c>
      <c r="G2235" t="s">
        <v>29</v>
      </c>
      <c r="H2235" t="s">
        <v>182</v>
      </c>
      <c r="I2235" s="1">
        <v>45792</v>
      </c>
      <c r="J2235" s="1">
        <v>45961</v>
      </c>
      <c r="K2235" s="11">
        <f>+Excel_519CONDOR[[#This Row],[Fx.r]]</f>
        <v>45961</v>
      </c>
      <c r="L2235" s="1">
        <v>45862</v>
      </c>
      <c r="M2235" s="1"/>
      <c r="N2235" s="1">
        <v>45961</v>
      </c>
      <c r="O2235" s="1"/>
      <c r="P2235" s="1" t="s">
        <v>24</v>
      </c>
      <c r="Q2235" t="s">
        <v>24</v>
      </c>
      <c r="R2235" t="s">
        <v>25</v>
      </c>
      <c r="S2235" t="s">
        <v>3637</v>
      </c>
      <c r="T2235" s="6">
        <v>501.4239936800152</v>
      </c>
      <c r="U2235" s="6">
        <v>0</v>
      </c>
      <c r="V2235" s="6">
        <v>49.403898439618217</v>
      </c>
      <c r="W2235" s="5">
        <v>550.82789211963336</v>
      </c>
      <c r="X2235" s="6">
        <f>+Excel_519CONDOR[[#This Row],[Ptos.Total]]-Excel_519CONDOR[[#This Row],[Ptos.PO]]</f>
        <v>-78.403749880366718</v>
      </c>
      <c r="Y2235" s="6">
        <v>629.23164200000008</v>
      </c>
      <c r="Z2235" s="6">
        <v>662.39802799999995</v>
      </c>
      <c r="AA2235" s="5">
        <f>+Excel_519CONDOR[[#This Row],[Ptos.Total]]-Excel_519CONDOR[[#This Row],[Ptos.Nilo]]</f>
        <v>-111.57013588036659</v>
      </c>
      <c r="AB2235"/>
      <c r="AC2235"/>
      <c r="AD2235"/>
      <c r="AE2235"/>
      <c r="AF2235"/>
      <c r="AG2235"/>
      <c r="AH2235"/>
      <c r="AI2235"/>
    </row>
    <row r="2236" spans="1:35" x14ac:dyDescent="0.25">
      <c r="A2236" t="s">
        <v>391</v>
      </c>
      <c r="B2236" t="s">
        <v>103</v>
      </c>
      <c r="C2236" t="s">
        <v>392</v>
      </c>
      <c r="D2236" t="s">
        <v>2516</v>
      </c>
      <c r="E2236">
        <v>2202966</v>
      </c>
      <c r="F2236" t="s">
        <v>2509</v>
      </c>
      <c r="G2236" t="s">
        <v>36</v>
      </c>
      <c r="H2236" t="s">
        <v>37</v>
      </c>
      <c r="I2236" s="1">
        <v>45792</v>
      </c>
      <c r="J2236" s="1">
        <v>45810</v>
      </c>
      <c r="K2236" s="11">
        <f>+Excel_519CONDOR[[#This Row],[Fx.r]]</f>
        <v>45810</v>
      </c>
      <c r="L2236" s="1">
        <v>45813</v>
      </c>
      <c r="M2236" s="1">
        <v>45837</v>
      </c>
      <c r="O2236" s="1"/>
      <c r="P2236" s="1" t="s">
        <v>24</v>
      </c>
      <c r="Q2236" t="s">
        <v>24</v>
      </c>
      <c r="R2236" t="s">
        <v>25</v>
      </c>
      <c r="S2236" t="s">
        <v>3637</v>
      </c>
      <c r="T2236" s="6">
        <v>68.519999489188194</v>
      </c>
      <c r="U2236" s="6">
        <v>0</v>
      </c>
      <c r="V2236" s="6">
        <v>14.642300021149964</v>
      </c>
      <c r="W2236" s="5">
        <v>83.162299510338158</v>
      </c>
      <c r="X2236" s="6">
        <f>+Excel_519CONDOR[[#This Row],[Ptos.Total]]-Excel_519CONDOR[[#This Row],[Ptos.PO]]</f>
        <v>60.912286510338163</v>
      </c>
      <c r="Y2236" s="6">
        <v>22.250012999999999</v>
      </c>
      <c r="Z2236" s="6">
        <v>11.618821000000001</v>
      </c>
      <c r="AA2236" s="5">
        <f>+Excel_519CONDOR[[#This Row],[Ptos.Total]]-Excel_519CONDOR[[#This Row],[Ptos.Nilo]]</f>
        <v>71.543478510338161</v>
      </c>
      <c r="AB2236"/>
      <c r="AC2236"/>
      <c r="AD2236"/>
      <c r="AE2236"/>
      <c r="AF2236"/>
      <c r="AG2236"/>
      <c r="AH2236"/>
      <c r="AI2236"/>
    </row>
    <row r="2237" spans="1:35" x14ac:dyDescent="0.25">
      <c r="A2237" t="s">
        <v>391</v>
      </c>
      <c r="B2237" t="s">
        <v>103</v>
      </c>
      <c r="C2237" t="s">
        <v>392</v>
      </c>
      <c r="D2237" t="s">
        <v>2517</v>
      </c>
      <c r="E2237">
        <v>2202975</v>
      </c>
      <c r="F2237" t="s">
        <v>2515</v>
      </c>
      <c r="G2237" t="s">
        <v>29</v>
      </c>
      <c r="H2237" t="s">
        <v>30</v>
      </c>
      <c r="I2237" s="1">
        <v>45792</v>
      </c>
      <c r="J2237" s="1">
        <v>45989</v>
      </c>
      <c r="K2237" s="11">
        <f>+Excel_519CONDOR[[#This Row],[Fx.r]]</f>
        <v>45989</v>
      </c>
      <c r="L2237" s="1">
        <v>45834</v>
      </c>
      <c r="M2237" s="1"/>
      <c r="N2237" s="1">
        <v>45996</v>
      </c>
      <c r="O2237" s="1">
        <v>46010</v>
      </c>
      <c r="P2237" s="1" t="s">
        <v>24</v>
      </c>
      <c r="Q2237" t="s">
        <v>24</v>
      </c>
      <c r="R2237" t="s">
        <v>25</v>
      </c>
      <c r="S2237" t="s">
        <v>3637</v>
      </c>
      <c r="T2237" s="6">
        <v>21023.68</v>
      </c>
      <c r="U2237" s="6">
        <v>0</v>
      </c>
      <c r="V2237" s="6">
        <v>2582.1063999999997</v>
      </c>
      <c r="W2237" s="5">
        <v>23605.786400000001</v>
      </c>
      <c r="X2237" s="6">
        <f>+Excel_519CONDOR[[#This Row],[Ptos.Total]]-Excel_519CONDOR[[#This Row],[Ptos.PO]]</f>
        <v>23232.322622</v>
      </c>
      <c r="Y2237" s="6">
        <v>373.46377799999999</v>
      </c>
      <c r="Z2237" s="6">
        <v>373.46377800000016</v>
      </c>
      <c r="AA2237" s="5">
        <f>+Excel_519CONDOR[[#This Row],[Ptos.Total]]-Excel_519CONDOR[[#This Row],[Ptos.Nilo]]</f>
        <v>23232.322622</v>
      </c>
      <c r="AB2237"/>
      <c r="AC2237"/>
      <c r="AD2237"/>
      <c r="AE2237"/>
      <c r="AF2237"/>
      <c r="AG2237"/>
      <c r="AH2237"/>
      <c r="AI2237"/>
    </row>
    <row r="2238" spans="1:35" x14ac:dyDescent="0.25">
      <c r="A2238" t="s">
        <v>391</v>
      </c>
      <c r="B2238" t="s">
        <v>436</v>
      </c>
      <c r="C2238" t="s">
        <v>392</v>
      </c>
      <c r="D2238" t="s">
        <v>2518</v>
      </c>
      <c r="E2238">
        <v>8713623</v>
      </c>
      <c r="F2238" t="s">
        <v>2307</v>
      </c>
      <c r="G2238" t="s">
        <v>22</v>
      </c>
      <c r="H2238" t="s">
        <v>23</v>
      </c>
      <c r="I2238" s="1"/>
      <c r="J2238" s="1">
        <v>45751</v>
      </c>
      <c r="K2238" s="11">
        <f>+Excel_519CONDOR[[#This Row],[Fx.r]]</f>
        <v>45751</v>
      </c>
      <c r="L2238" s="1">
        <v>45854</v>
      </c>
      <c r="M2238" s="1"/>
      <c r="N2238" s="1">
        <v>45859</v>
      </c>
      <c r="O2238" s="1">
        <v>45876</v>
      </c>
      <c r="P2238" s="1" t="s">
        <v>24</v>
      </c>
      <c r="Q2238" t="s">
        <v>25</v>
      </c>
      <c r="R2238" t="s">
        <v>24</v>
      </c>
      <c r="S2238" t="s">
        <v>3642</v>
      </c>
      <c r="T2238" s="6">
        <v>58.867701262235641</v>
      </c>
      <c r="U2238" s="6">
        <v>0</v>
      </c>
      <c r="V2238" s="6">
        <v>6</v>
      </c>
      <c r="W2238" s="5">
        <v>64.867701262235641</v>
      </c>
      <c r="X2238" s="6">
        <f>+Excel_519CONDOR[[#This Row],[Ptos.Total]]-Excel_519CONDOR[[#This Row],[Ptos.PO]]</f>
        <v>-8.1069837377643523</v>
      </c>
      <c r="Y2238" s="6">
        <v>72.974684999999994</v>
      </c>
      <c r="Z2238" s="6">
        <v>72.975114000000005</v>
      </c>
      <c r="AA2238" s="5">
        <f>+Excel_519CONDOR[[#This Row],[Ptos.Total]]-Excel_519CONDOR[[#This Row],[Ptos.Nilo]]</f>
        <v>-8.1074127377643634</v>
      </c>
      <c r="AB2238"/>
      <c r="AC2238"/>
      <c r="AD2238"/>
      <c r="AE2238"/>
      <c r="AF2238"/>
      <c r="AG2238"/>
      <c r="AH2238"/>
      <c r="AI2238"/>
    </row>
    <row r="2239" spans="1:35" x14ac:dyDescent="0.25">
      <c r="A2239" t="s">
        <v>391</v>
      </c>
      <c r="B2239" t="s">
        <v>436</v>
      </c>
      <c r="C2239" t="s">
        <v>392</v>
      </c>
      <c r="D2239" t="s">
        <v>2519</v>
      </c>
      <c r="E2239">
        <v>8717702</v>
      </c>
      <c r="F2239" t="s">
        <v>2307</v>
      </c>
      <c r="G2239" t="s">
        <v>22</v>
      </c>
      <c r="H2239" t="s">
        <v>23</v>
      </c>
      <c r="I2239" s="1"/>
      <c r="J2239" s="1">
        <v>45758</v>
      </c>
      <c r="K2239" s="11">
        <f>+Excel_519CONDOR[[#This Row],[Fx.r]]</f>
        <v>45758</v>
      </c>
      <c r="L2239" s="1">
        <v>45761</v>
      </c>
      <c r="M2239" s="1"/>
      <c r="N2239" s="1">
        <v>45775</v>
      </c>
      <c r="O2239" s="1">
        <v>45796</v>
      </c>
      <c r="P2239" s="1" t="s">
        <v>24</v>
      </c>
      <c r="Q2239" t="s">
        <v>25</v>
      </c>
      <c r="R2239" t="s">
        <v>24</v>
      </c>
      <c r="S2239" t="s">
        <v>3642</v>
      </c>
      <c r="T2239" s="6">
        <v>31.078800484538078</v>
      </c>
      <c r="U2239" s="6">
        <v>0</v>
      </c>
      <c r="V2239" s="6">
        <v>6</v>
      </c>
      <c r="W2239" s="5">
        <v>37.078800484538078</v>
      </c>
      <c r="X2239" s="6">
        <f>+Excel_519CONDOR[[#This Row],[Ptos.Total]]-Excel_519CONDOR[[#This Row],[Ptos.PO]]</f>
        <v>-14.435796515461917</v>
      </c>
      <c r="Y2239" s="6">
        <v>51.514596999999995</v>
      </c>
      <c r="Z2239" s="6">
        <v>51.514596999999988</v>
      </c>
      <c r="AA2239" s="5">
        <f>+Excel_519CONDOR[[#This Row],[Ptos.Total]]-Excel_519CONDOR[[#This Row],[Ptos.Nilo]]</f>
        <v>-14.435796515461909</v>
      </c>
      <c r="AB2239"/>
      <c r="AC2239"/>
      <c r="AD2239"/>
      <c r="AE2239"/>
      <c r="AF2239"/>
      <c r="AG2239"/>
      <c r="AH2239"/>
      <c r="AI2239"/>
    </row>
    <row r="2240" spans="1:35" x14ac:dyDescent="0.25">
      <c r="A2240" t="s">
        <v>391</v>
      </c>
      <c r="B2240" t="s">
        <v>436</v>
      </c>
      <c r="C2240" t="s">
        <v>392</v>
      </c>
      <c r="D2240" t="s">
        <v>2520</v>
      </c>
      <c r="E2240">
        <v>8718962</v>
      </c>
      <c r="F2240" t="s">
        <v>2307</v>
      </c>
      <c r="G2240" t="s">
        <v>22</v>
      </c>
      <c r="H2240" t="s">
        <v>23</v>
      </c>
      <c r="I2240" s="1"/>
      <c r="J2240" s="1">
        <v>45763</v>
      </c>
      <c r="K2240" s="11">
        <f>+Excel_519CONDOR[[#This Row],[Fx.r]]</f>
        <v>45763</v>
      </c>
      <c r="L2240" s="1">
        <v>45763</v>
      </c>
      <c r="M2240" s="1"/>
      <c r="N2240" s="1">
        <v>45832</v>
      </c>
      <c r="O2240" s="1">
        <v>45846</v>
      </c>
      <c r="P2240" s="1" t="s">
        <v>24</v>
      </c>
      <c r="Q2240" t="s">
        <v>25</v>
      </c>
      <c r="R2240" t="s">
        <v>24</v>
      </c>
      <c r="S2240" t="s">
        <v>3646</v>
      </c>
      <c r="T2240" s="6">
        <v>8.1938999891281128</v>
      </c>
      <c r="U2240" s="6">
        <v>0</v>
      </c>
      <c r="V2240" s="6">
        <v>6</v>
      </c>
      <c r="W2240" s="5">
        <v>14.193899989128113</v>
      </c>
      <c r="X2240" s="6">
        <f>+Excel_519CONDOR[[#This Row],[Ptos.Total]]-Excel_519CONDOR[[#This Row],[Ptos.PO]]</f>
        <v>-5.2154020108718875</v>
      </c>
      <c r="Y2240" s="6">
        <v>19.409302</v>
      </c>
      <c r="Z2240" s="6">
        <v>19.409302</v>
      </c>
      <c r="AA2240" s="5">
        <f>+Excel_519CONDOR[[#This Row],[Ptos.Total]]-Excel_519CONDOR[[#This Row],[Ptos.Nilo]]</f>
        <v>-5.2154020108718875</v>
      </c>
      <c r="AB2240"/>
      <c r="AC2240"/>
      <c r="AD2240"/>
      <c r="AE2240"/>
      <c r="AF2240"/>
      <c r="AG2240"/>
      <c r="AH2240"/>
      <c r="AI2240"/>
    </row>
    <row r="2241" spans="1:35" x14ac:dyDescent="0.25">
      <c r="A2241" t="s">
        <v>391</v>
      </c>
      <c r="B2241" t="s">
        <v>436</v>
      </c>
      <c r="C2241" t="s">
        <v>392</v>
      </c>
      <c r="D2241" t="s">
        <v>2521</v>
      </c>
      <c r="E2241">
        <v>8720400</v>
      </c>
      <c r="F2241" t="s">
        <v>1644</v>
      </c>
      <c r="G2241" t="s">
        <v>22</v>
      </c>
      <c r="H2241" t="s">
        <v>23</v>
      </c>
      <c r="I2241" s="1"/>
      <c r="J2241" s="1">
        <v>45772</v>
      </c>
      <c r="K2241" s="11">
        <f>+Excel_519CONDOR[[#This Row],[Fx.r]]</f>
        <v>45772</v>
      </c>
      <c r="L2241" s="1">
        <v>45772</v>
      </c>
      <c r="M2241" s="1"/>
      <c r="N2241" s="1">
        <v>45786</v>
      </c>
      <c r="O2241" s="1">
        <v>45806</v>
      </c>
      <c r="P2241" s="1" t="s">
        <v>24</v>
      </c>
      <c r="Q2241" t="s">
        <v>25</v>
      </c>
      <c r="R2241" t="s">
        <v>24</v>
      </c>
      <c r="S2241" t="s">
        <v>3646</v>
      </c>
      <c r="T2241" s="6">
        <v>4.3851000070571899</v>
      </c>
      <c r="U2241" s="6">
        <v>0</v>
      </c>
      <c r="V2241" s="6">
        <v>6</v>
      </c>
      <c r="W2241" s="5">
        <v>10.38510000705719</v>
      </c>
      <c r="X2241" s="6">
        <f>+Excel_519CONDOR[[#This Row],[Ptos.Total]]-Excel_519CONDOR[[#This Row],[Ptos.PO]]</f>
        <v>-3.1914769929428104</v>
      </c>
      <c r="Y2241" s="6">
        <v>13.576577</v>
      </c>
      <c r="Z2241" s="6">
        <v>13.576577000000002</v>
      </c>
      <c r="AA2241" s="5">
        <f>+Excel_519CONDOR[[#This Row],[Ptos.Total]]-Excel_519CONDOR[[#This Row],[Ptos.Nilo]]</f>
        <v>-3.1914769929428122</v>
      </c>
      <c r="AB2241"/>
      <c r="AC2241"/>
      <c r="AD2241"/>
      <c r="AE2241"/>
      <c r="AF2241"/>
      <c r="AG2241"/>
      <c r="AH2241"/>
      <c r="AI2241"/>
    </row>
    <row r="2242" spans="1:35" x14ac:dyDescent="0.25">
      <c r="A2242" t="s">
        <v>391</v>
      </c>
      <c r="B2242" t="s">
        <v>414</v>
      </c>
      <c r="C2242" t="s">
        <v>392</v>
      </c>
      <c r="D2242" t="s">
        <v>2522</v>
      </c>
      <c r="E2242">
        <v>8721167</v>
      </c>
      <c r="F2242" t="s">
        <v>2455</v>
      </c>
      <c r="G2242" t="s">
        <v>29</v>
      </c>
      <c r="H2242" t="s">
        <v>30</v>
      </c>
      <c r="I2242" s="1">
        <v>45775</v>
      </c>
      <c r="J2242" s="1">
        <v>45783</v>
      </c>
      <c r="K2242" s="11">
        <f>+Excel_519CONDOR[[#This Row],[Fx.r]]</f>
        <v>45783</v>
      </c>
      <c r="L2242" s="1">
        <v>45880</v>
      </c>
      <c r="M2242" s="1"/>
      <c r="N2242" s="1">
        <v>45918</v>
      </c>
      <c r="O2242" s="1">
        <v>45925</v>
      </c>
      <c r="P2242" s="1" t="s">
        <v>24</v>
      </c>
      <c r="Q2242" t="s">
        <v>25</v>
      </c>
      <c r="R2242" t="s">
        <v>24</v>
      </c>
      <c r="S2242" t="s">
        <v>3646</v>
      </c>
      <c r="T2242" s="6">
        <v>53.483400046825409</v>
      </c>
      <c r="U2242" s="6">
        <v>0</v>
      </c>
      <c r="V2242" s="6">
        <v>12.978427650477112</v>
      </c>
      <c r="W2242" s="5">
        <v>66.461827697302525</v>
      </c>
      <c r="X2242" s="6">
        <f>+Excel_519CONDOR[[#This Row],[Ptos.Total]]-Excel_519CONDOR[[#This Row],[Ptos.PO]]</f>
        <v>24.723410697302526</v>
      </c>
      <c r="Y2242" s="6">
        <v>41.738416999999998</v>
      </c>
      <c r="Z2242" s="6">
        <v>41.738416999999991</v>
      </c>
      <c r="AA2242" s="5">
        <f>+Excel_519CONDOR[[#This Row],[Ptos.Total]]-Excel_519CONDOR[[#This Row],[Ptos.Nilo]]</f>
        <v>24.723410697302533</v>
      </c>
      <c r="AB2242"/>
      <c r="AC2242"/>
      <c r="AD2242"/>
      <c r="AE2242"/>
      <c r="AF2242"/>
      <c r="AG2242"/>
      <c r="AH2242"/>
      <c r="AI2242"/>
    </row>
    <row r="2243" spans="1:35" x14ac:dyDescent="0.25">
      <c r="A2243" t="s">
        <v>391</v>
      </c>
      <c r="B2243" t="s">
        <v>114</v>
      </c>
      <c r="C2243" t="s">
        <v>392</v>
      </c>
      <c r="D2243" t="s">
        <v>2523</v>
      </c>
      <c r="E2243">
        <v>8721368</v>
      </c>
      <c r="F2243" t="s">
        <v>2307</v>
      </c>
      <c r="G2243" t="s">
        <v>22</v>
      </c>
      <c r="H2243" t="s">
        <v>23</v>
      </c>
      <c r="I2243" s="1">
        <v>45777</v>
      </c>
      <c r="J2243" s="1">
        <v>45777</v>
      </c>
      <c r="K2243" s="11">
        <f>+Excel_519CONDOR[[#This Row],[Fx.r]]</f>
        <v>45777</v>
      </c>
      <c r="L2243" s="1">
        <v>45777</v>
      </c>
      <c r="M2243" s="1"/>
      <c r="N2243" s="1">
        <v>45811</v>
      </c>
      <c r="O2243" s="1">
        <v>45825</v>
      </c>
      <c r="P2243" s="1" t="s">
        <v>24</v>
      </c>
      <c r="Q2243" t="s">
        <v>25</v>
      </c>
      <c r="R2243" t="s">
        <v>24</v>
      </c>
      <c r="S2243" t="s">
        <v>3646</v>
      </c>
      <c r="T2243" s="6">
        <v>35.419499665498734</v>
      </c>
      <c r="U2243" s="6">
        <v>0</v>
      </c>
      <c r="V2243" s="6">
        <v>3.9000000953674316</v>
      </c>
      <c r="W2243" s="5">
        <v>39.319499760866165</v>
      </c>
      <c r="X2243" s="6">
        <f>+Excel_519CONDOR[[#This Row],[Ptos.Total]]-Excel_519CONDOR[[#This Row],[Ptos.PO]]</f>
        <v>3.0151027608661636</v>
      </c>
      <c r="Y2243" s="6">
        <v>36.304397000000002</v>
      </c>
      <c r="Z2243" s="6">
        <v>36.304396999999994</v>
      </c>
      <c r="AA2243" s="5">
        <f>+Excel_519CONDOR[[#This Row],[Ptos.Total]]-Excel_519CONDOR[[#This Row],[Ptos.Nilo]]</f>
        <v>3.0151027608661707</v>
      </c>
      <c r="AB2243"/>
      <c r="AC2243"/>
      <c r="AD2243"/>
      <c r="AE2243"/>
      <c r="AF2243"/>
      <c r="AG2243"/>
      <c r="AH2243"/>
      <c r="AI2243"/>
    </row>
    <row r="2244" spans="1:35" x14ac:dyDescent="0.25">
      <c r="A2244" t="s">
        <v>391</v>
      </c>
      <c r="B2244" t="s">
        <v>414</v>
      </c>
      <c r="C2244" t="s">
        <v>392</v>
      </c>
      <c r="D2244" t="s">
        <v>2524</v>
      </c>
      <c r="E2244">
        <v>8721462</v>
      </c>
      <c r="F2244" t="s">
        <v>2307</v>
      </c>
      <c r="G2244" t="s">
        <v>22</v>
      </c>
      <c r="H2244" t="s">
        <v>23</v>
      </c>
      <c r="I2244" s="1">
        <v>45776</v>
      </c>
      <c r="J2244" s="1">
        <v>45790</v>
      </c>
      <c r="K2244" s="11">
        <f>+Excel_519CONDOR[[#This Row],[Fx.r]]</f>
        <v>45790</v>
      </c>
      <c r="L2244" s="1">
        <v>45791</v>
      </c>
      <c r="M2244" s="1"/>
      <c r="N2244" s="1">
        <v>45811</v>
      </c>
      <c r="O2244" s="1">
        <v>45826</v>
      </c>
      <c r="P2244" s="1" t="s">
        <v>24</v>
      </c>
      <c r="Q2244" t="s">
        <v>25</v>
      </c>
      <c r="R2244" t="s">
        <v>24</v>
      </c>
      <c r="S2244" t="s">
        <v>3646</v>
      </c>
      <c r="T2244" s="6">
        <v>14.082500249147415</v>
      </c>
      <c r="U2244" s="6">
        <v>0</v>
      </c>
      <c r="V2244" s="6">
        <v>10.893287725603104</v>
      </c>
      <c r="W2244" s="5">
        <v>24.975787974750517</v>
      </c>
      <c r="X2244" s="6">
        <f>+Excel_519CONDOR[[#This Row],[Ptos.Total]]-Excel_519CONDOR[[#This Row],[Ptos.PO]]</f>
        <v>-13.731988025249478</v>
      </c>
      <c r="Y2244" s="6">
        <v>38.707775999999996</v>
      </c>
      <c r="Z2244" s="6">
        <v>38.707775999999996</v>
      </c>
      <c r="AA2244" s="5">
        <f>+Excel_519CONDOR[[#This Row],[Ptos.Total]]-Excel_519CONDOR[[#This Row],[Ptos.Nilo]]</f>
        <v>-13.731988025249478</v>
      </c>
      <c r="AB2244"/>
      <c r="AC2244"/>
      <c r="AD2244"/>
      <c r="AE2244"/>
      <c r="AF2244"/>
      <c r="AG2244"/>
      <c r="AH2244"/>
      <c r="AI2244"/>
    </row>
    <row r="2245" spans="1:35" x14ac:dyDescent="0.25">
      <c r="A2245" t="s">
        <v>391</v>
      </c>
      <c r="B2245" t="s">
        <v>114</v>
      </c>
      <c r="C2245" t="s">
        <v>392</v>
      </c>
      <c r="D2245" t="s">
        <v>2525</v>
      </c>
      <c r="E2245">
        <v>8722629</v>
      </c>
      <c r="F2245" t="s">
        <v>1644</v>
      </c>
      <c r="G2245" t="s">
        <v>22</v>
      </c>
      <c r="H2245" t="s">
        <v>23</v>
      </c>
      <c r="I2245" s="1">
        <v>45783</v>
      </c>
      <c r="J2245" s="1">
        <v>45862</v>
      </c>
      <c r="K2245" s="11">
        <f>+Excel_519CONDOR[[#This Row],[Fx.r]]</f>
        <v>45862</v>
      </c>
      <c r="L2245" s="1">
        <v>45866</v>
      </c>
      <c r="M2245" s="1"/>
      <c r="N2245" s="1">
        <v>45869</v>
      </c>
      <c r="O2245" s="1">
        <v>45887</v>
      </c>
      <c r="P2245" s="1" t="s">
        <v>24</v>
      </c>
      <c r="Q2245" t="s">
        <v>25</v>
      </c>
      <c r="R2245" t="s">
        <v>24</v>
      </c>
      <c r="S2245" t="s">
        <v>3646</v>
      </c>
      <c r="T2245" s="6">
        <v>18.759699761867523</v>
      </c>
      <c r="U2245" s="6">
        <v>0</v>
      </c>
      <c r="V2245" s="6">
        <v>3.9000000953674316</v>
      </c>
      <c r="W2245" s="5">
        <v>22.659699857234955</v>
      </c>
      <c r="X2245" s="6">
        <f>+Excel_519CONDOR[[#This Row],[Ptos.Total]]-Excel_519CONDOR[[#This Row],[Ptos.PO]]</f>
        <v>-7.8134721427650433</v>
      </c>
      <c r="Y2245" s="6">
        <v>30.473171999999998</v>
      </c>
      <c r="Z2245" s="6">
        <v>30.473171999999998</v>
      </c>
      <c r="AA2245" s="5">
        <f>+Excel_519CONDOR[[#This Row],[Ptos.Total]]-Excel_519CONDOR[[#This Row],[Ptos.Nilo]]</f>
        <v>-7.8134721427650433</v>
      </c>
      <c r="AB2245"/>
      <c r="AC2245"/>
      <c r="AD2245"/>
      <c r="AE2245"/>
      <c r="AF2245"/>
      <c r="AG2245"/>
      <c r="AH2245"/>
      <c r="AI2245"/>
    </row>
    <row r="2246" spans="1:35" x14ac:dyDescent="0.25">
      <c r="A2246" t="s">
        <v>391</v>
      </c>
      <c r="B2246" t="s">
        <v>436</v>
      </c>
      <c r="C2246" t="s">
        <v>392</v>
      </c>
      <c r="D2246" t="s">
        <v>2526</v>
      </c>
      <c r="E2246">
        <v>8723352</v>
      </c>
      <c r="F2246" t="s">
        <v>2439</v>
      </c>
      <c r="G2246" t="s">
        <v>22</v>
      </c>
      <c r="H2246" t="s">
        <v>23</v>
      </c>
      <c r="I2246" s="1"/>
      <c r="J2246" s="1">
        <v>45784</v>
      </c>
      <c r="K2246" s="11">
        <f>+Excel_519CONDOR[[#This Row],[Fx.r]]</f>
        <v>45784</v>
      </c>
      <c r="L2246" s="1">
        <v>45784</v>
      </c>
      <c r="M2246" s="1"/>
      <c r="N2246" s="1">
        <v>45798</v>
      </c>
      <c r="O2246" s="1">
        <v>45806</v>
      </c>
      <c r="P2246" s="1" t="s">
        <v>24</v>
      </c>
      <c r="Q2246" t="s">
        <v>25</v>
      </c>
      <c r="R2246" t="s">
        <v>24</v>
      </c>
      <c r="S2246" t="s">
        <v>3646</v>
      </c>
      <c r="T2246" s="6">
        <v>8.0088000595569611</v>
      </c>
      <c r="U2246" s="6">
        <v>0</v>
      </c>
      <c r="V2246" s="6">
        <v>6</v>
      </c>
      <c r="W2246" s="5">
        <v>14.008800059556961</v>
      </c>
      <c r="X2246" s="6">
        <f>+Excel_519CONDOR[[#This Row],[Ptos.Total]]-Excel_519CONDOR[[#This Row],[Ptos.PO]]</f>
        <v>-6.7155489404430355</v>
      </c>
      <c r="Y2246" s="6">
        <v>20.724348999999997</v>
      </c>
      <c r="Z2246" s="6">
        <v>20.724349</v>
      </c>
      <c r="AA2246" s="5">
        <f>+Excel_519CONDOR[[#This Row],[Ptos.Total]]-Excel_519CONDOR[[#This Row],[Ptos.Nilo]]</f>
        <v>-6.7155489404430391</v>
      </c>
      <c r="AB2246"/>
      <c r="AC2246"/>
      <c r="AD2246"/>
      <c r="AE2246"/>
      <c r="AF2246"/>
      <c r="AG2246"/>
      <c r="AH2246"/>
      <c r="AI2246"/>
    </row>
    <row r="2247" spans="1:35" x14ac:dyDescent="0.25">
      <c r="A2247" t="s">
        <v>391</v>
      </c>
      <c r="B2247" t="s">
        <v>436</v>
      </c>
      <c r="C2247" t="s">
        <v>392</v>
      </c>
      <c r="D2247" t="s">
        <v>2527</v>
      </c>
      <c r="E2247">
        <v>8723695</v>
      </c>
      <c r="F2247" t="s">
        <v>1644</v>
      </c>
      <c r="G2247" t="s">
        <v>22</v>
      </c>
      <c r="H2247" t="s">
        <v>23</v>
      </c>
      <c r="I2247" s="1"/>
      <c r="J2247" s="1">
        <v>45786</v>
      </c>
      <c r="K2247" s="11">
        <f>+Excel_519CONDOR[[#This Row],[Fx.r]]</f>
        <v>45786</v>
      </c>
      <c r="L2247" s="1">
        <v>45786</v>
      </c>
      <c r="M2247" s="1"/>
      <c r="N2247" s="1">
        <v>45838</v>
      </c>
      <c r="O2247" s="1">
        <v>45861</v>
      </c>
      <c r="P2247" s="1" t="s">
        <v>24</v>
      </c>
      <c r="Q2247" t="s">
        <v>25</v>
      </c>
      <c r="R2247" t="s">
        <v>24</v>
      </c>
      <c r="S2247" t="s">
        <v>3678</v>
      </c>
      <c r="T2247" s="6">
        <v>3.0550999641418457</v>
      </c>
      <c r="U2247" s="6">
        <v>0</v>
      </c>
      <c r="V2247" s="6">
        <v>6</v>
      </c>
      <c r="W2247" s="5">
        <v>9.0550999641418457</v>
      </c>
      <c r="X2247" s="6">
        <f>+Excel_519CONDOR[[#This Row],[Ptos.Total]]-Excel_519CONDOR[[#This Row],[Ptos.PO]]</f>
        <v>-7.473490035858152</v>
      </c>
      <c r="Y2247" s="6">
        <v>16.528589999999998</v>
      </c>
      <c r="Z2247" s="6">
        <v>16.528590000000001</v>
      </c>
      <c r="AA2247" s="5">
        <f>+Excel_519CONDOR[[#This Row],[Ptos.Total]]-Excel_519CONDOR[[#This Row],[Ptos.Nilo]]</f>
        <v>-7.4734900358581555</v>
      </c>
      <c r="AB2247"/>
      <c r="AC2247"/>
      <c r="AD2247"/>
      <c r="AE2247"/>
      <c r="AF2247"/>
      <c r="AG2247"/>
      <c r="AH2247"/>
      <c r="AI2247"/>
    </row>
    <row r="2248" spans="1:35" x14ac:dyDescent="0.25">
      <c r="A2248" t="s">
        <v>391</v>
      </c>
      <c r="B2248" t="s">
        <v>103</v>
      </c>
      <c r="C2248" t="s">
        <v>392</v>
      </c>
      <c r="D2248" t="s">
        <v>2528</v>
      </c>
      <c r="E2248">
        <v>8723506</v>
      </c>
      <c r="F2248" t="s">
        <v>2529</v>
      </c>
      <c r="G2248" t="s">
        <v>29</v>
      </c>
      <c r="H2248" t="s">
        <v>30</v>
      </c>
      <c r="I2248" s="1">
        <v>45789</v>
      </c>
      <c r="J2248" s="1">
        <v>45958</v>
      </c>
      <c r="K2248" s="11">
        <f>+Excel_519CONDOR[[#This Row],[Fx.r]]</f>
        <v>45958</v>
      </c>
      <c r="L2248" s="1">
        <v>45958</v>
      </c>
      <c r="M2248" s="1"/>
      <c r="N2248" s="1">
        <v>46020</v>
      </c>
      <c r="O2248" s="1">
        <v>46030</v>
      </c>
      <c r="P2248" s="1" t="s">
        <v>24</v>
      </c>
      <c r="Q2248" t="s">
        <v>24</v>
      </c>
      <c r="R2248" t="s">
        <v>25</v>
      </c>
      <c r="S2248" t="s">
        <v>3641</v>
      </c>
      <c r="T2248" s="6">
        <v>80.590743999999987</v>
      </c>
      <c r="U2248" s="6">
        <v>0</v>
      </c>
      <c r="V2248" s="6">
        <v>15.791845</v>
      </c>
      <c r="W2248" s="5">
        <v>96.382588999999982</v>
      </c>
      <c r="X2248" s="6">
        <f>+Excel_519CONDOR[[#This Row],[Ptos.Total]]-Excel_519CONDOR[[#This Row],[Ptos.PO]]</f>
        <v>-31.133912000000024</v>
      </c>
      <c r="Y2248" s="6">
        <v>127.51650100000001</v>
      </c>
      <c r="Z2248" s="6">
        <v>127.51650099999999</v>
      </c>
      <c r="AA2248" s="5">
        <f>+Excel_519CONDOR[[#This Row],[Ptos.Total]]-Excel_519CONDOR[[#This Row],[Ptos.Nilo]]</f>
        <v>-31.133912000000009</v>
      </c>
      <c r="AB2248"/>
      <c r="AC2248"/>
      <c r="AD2248"/>
      <c r="AE2248"/>
      <c r="AF2248"/>
      <c r="AG2248"/>
      <c r="AH2248"/>
      <c r="AI2248"/>
    </row>
    <row r="2249" spans="1:35" x14ac:dyDescent="0.25">
      <c r="A2249" t="s">
        <v>391</v>
      </c>
      <c r="B2249" t="s">
        <v>436</v>
      </c>
      <c r="C2249" t="s">
        <v>392</v>
      </c>
      <c r="D2249" t="s">
        <v>2530</v>
      </c>
      <c r="E2249">
        <v>8726845</v>
      </c>
      <c r="F2249" t="s">
        <v>2307</v>
      </c>
      <c r="G2249" t="s">
        <v>22</v>
      </c>
      <c r="H2249" t="s">
        <v>23</v>
      </c>
      <c r="I2249" s="1"/>
      <c r="J2249" s="1">
        <v>45799</v>
      </c>
      <c r="K2249" s="11">
        <f>+Excel_519CONDOR[[#This Row],[Fx.r]]</f>
        <v>45799</v>
      </c>
      <c r="L2249" s="1">
        <v>45799</v>
      </c>
      <c r="M2249" s="1"/>
      <c r="N2249" s="1">
        <v>45842</v>
      </c>
      <c r="O2249" s="1">
        <v>45866</v>
      </c>
      <c r="P2249" s="1" t="s">
        <v>24</v>
      </c>
      <c r="Q2249" t="s">
        <v>25</v>
      </c>
      <c r="R2249" t="s">
        <v>24</v>
      </c>
      <c r="S2249" t="s">
        <v>3642</v>
      </c>
      <c r="T2249" s="6">
        <v>21.050600290298462</v>
      </c>
      <c r="U2249" s="6">
        <v>0</v>
      </c>
      <c r="V2249" s="6">
        <v>6</v>
      </c>
      <c r="W2249" s="5">
        <v>27.050600290298462</v>
      </c>
      <c r="X2249" s="6">
        <f>+Excel_519CONDOR[[#This Row],[Ptos.Total]]-Excel_519CONDOR[[#This Row],[Ptos.PO]]</f>
        <v>-10.188752709701539</v>
      </c>
      <c r="Y2249" s="6">
        <v>37.239353000000001</v>
      </c>
      <c r="Z2249" s="6">
        <v>37.239353000000001</v>
      </c>
      <c r="AA2249" s="5">
        <f>+Excel_519CONDOR[[#This Row],[Ptos.Total]]-Excel_519CONDOR[[#This Row],[Ptos.Nilo]]</f>
        <v>-10.188752709701539</v>
      </c>
      <c r="AB2249"/>
      <c r="AC2249"/>
      <c r="AD2249"/>
      <c r="AE2249"/>
      <c r="AF2249"/>
      <c r="AG2249"/>
      <c r="AH2249"/>
      <c r="AI2249"/>
    </row>
    <row r="2250" spans="1:35" x14ac:dyDescent="0.25">
      <c r="A2250" t="s">
        <v>391</v>
      </c>
      <c r="B2250" t="s">
        <v>436</v>
      </c>
      <c r="C2250" t="s">
        <v>392</v>
      </c>
      <c r="D2250" t="s">
        <v>2531</v>
      </c>
      <c r="E2250">
        <v>8731259</v>
      </c>
      <c r="F2250" t="s">
        <v>106</v>
      </c>
      <c r="G2250" t="s">
        <v>29</v>
      </c>
      <c r="H2250" t="s">
        <v>30</v>
      </c>
      <c r="I2250" s="1"/>
      <c r="J2250" s="1">
        <v>45820</v>
      </c>
      <c r="K2250" s="11">
        <f>+Excel_519CONDOR[[#This Row],[Fx.r]]</f>
        <v>45820</v>
      </c>
      <c r="L2250" s="1">
        <v>45820</v>
      </c>
      <c r="M2250" s="1"/>
      <c r="N2250" s="1">
        <v>45959</v>
      </c>
      <c r="O2250" s="1">
        <v>45967</v>
      </c>
      <c r="P2250" s="1" t="s">
        <v>24</v>
      </c>
      <c r="Q2250" t="s">
        <v>25</v>
      </c>
      <c r="R2250" t="s">
        <v>24</v>
      </c>
      <c r="S2250" t="s">
        <v>3685</v>
      </c>
      <c r="T2250" s="6">
        <v>35.605800151824951</v>
      </c>
      <c r="U2250" s="6">
        <v>0</v>
      </c>
      <c r="V2250" s="6">
        <v>6</v>
      </c>
      <c r="W2250" s="5">
        <v>41.605800151824951</v>
      </c>
      <c r="X2250" s="6">
        <f>+Excel_519CONDOR[[#This Row],[Ptos.Total]]-Excel_519CONDOR[[#This Row],[Ptos.PO]]</f>
        <v>-12.25987284817505</v>
      </c>
      <c r="Y2250" s="6">
        <v>53.865673000000001</v>
      </c>
      <c r="Z2250" s="6">
        <v>53.865673000000001</v>
      </c>
      <c r="AA2250" s="5">
        <f>+Excel_519CONDOR[[#This Row],[Ptos.Total]]-Excel_519CONDOR[[#This Row],[Ptos.Nilo]]</f>
        <v>-12.25987284817505</v>
      </c>
      <c r="AB2250"/>
      <c r="AC2250"/>
      <c r="AD2250"/>
      <c r="AE2250"/>
      <c r="AF2250"/>
      <c r="AG2250"/>
      <c r="AH2250"/>
      <c r="AI2250"/>
    </row>
    <row r="2251" spans="1:35" x14ac:dyDescent="0.25">
      <c r="A2251" t="s">
        <v>391</v>
      </c>
      <c r="B2251" t="s">
        <v>103</v>
      </c>
      <c r="C2251" t="s">
        <v>392</v>
      </c>
      <c r="D2251" t="s">
        <v>2532</v>
      </c>
      <c r="E2251">
        <v>2202974</v>
      </c>
      <c r="F2251" t="s">
        <v>2509</v>
      </c>
      <c r="G2251" t="s">
        <v>36</v>
      </c>
      <c r="H2251" t="s">
        <v>37</v>
      </c>
      <c r="I2251" s="1">
        <v>45819</v>
      </c>
      <c r="J2251" s="1">
        <v>45831</v>
      </c>
      <c r="K2251" s="11">
        <f>+Excel_519CONDOR[[#This Row],[Fx.r]]</f>
        <v>45831</v>
      </c>
      <c r="L2251" s="1">
        <v>45840</v>
      </c>
      <c r="M2251" s="1">
        <v>45853</v>
      </c>
      <c r="O2251" s="1"/>
      <c r="P2251" s="1" t="s">
        <v>24</v>
      </c>
      <c r="Q2251" t="s">
        <v>24</v>
      </c>
      <c r="R2251" t="s">
        <v>25</v>
      </c>
      <c r="S2251" t="s">
        <v>25</v>
      </c>
      <c r="T2251" s="6">
        <v>242.73399740210175</v>
      </c>
      <c r="U2251" s="6">
        <v>0</v>
      </c>
      <c r="V2251" s="6">
        <v>31.056199875111872</v>
      </c>
      <c r="W2251" s="5">
        <v>273.79019727721362</v>
      </c>
      <c r="X2251" s="6">
        <f>+Excel_519CONDOR[[#This Row],[Ptos.Total]]-Excel_519CONDOR[[#This Row],[Ptos.PO]]</f>
        <v>243.90381027721361</v>
      </c>
      <c r="Y2251" s="6">
        <v>29.886386999999999</v>
      </c>
      <c r="Z2251" s="6">
        <v>29.886386999999999</v>
      </c>
      <c r="AA2251" s="5">
        <f>+Excel_519CONDOR[[#This Row],[Ptos.Total]]-Excel_519CONDOR[[#This Row],[Ptos.Nilo]]</f>
        <v>243.90381027721361</v>
      </c>
      <c r="AB2251"/>
      <c r="AC2251"/>
      <c r="AD2251"/>
      <c r="AE2251"/>
      <c r="AF2251"/>
      <c r="AG2251"/>
      <c r="AH2251"/>
      <c r="AI2251"/>
    </row>
    <row r="2252" spans="1:35" x14ac:dyDescent="0.25">
      <c r="A2252" t="s">
        <v>391</v>
      </c>
      <c r="B2252" t="s">
        <v>79</v>
      </c>
      <c r="C2252" t="s">
        <v>392</v>
      </c>
      <c r="D2252" t="s">
        <v>2533</v>
      </c>
      <c r="E2252">
        <v>2217442</v>
      </c>
      <c r="F2252" t="s">
        <v>81</v>
      </c>
      <c r="G2252" t="s">
        <v>29</v>
      </c>
      <c r="H2252" t="s">
        <v>30</v>
      </c>
      <c r="I2252" s="1"/>
      <c r="J2252" s="1">
        <v>45845</v>
      </c>
      <c r="K2252" s="11">
        <f>+Excel_519CONDOR[[#This Row],[Fx.r]]</f>
        <v>45845</v>
      </c>
      <c r="L2252" s="1">
        <v>45876</v>
      </c>
      <c r="M2252" s="1"/>
      <c r="N2252" s="1">
        <v>45953</v>
      </c>
      <c r="O2252" s="1">
        <v>45968</v>
      </c>
      <c r="P2252" s="1" t="s">
        <v>24</v>
      </c>
      <c r="Q2252" t="s">
        <v>24</v>
      </c>
      <c r="R2252" t="s">
        <v>25</v>
      </c>
      <c r="S2252" t="s">
        <v>3641</v>
      </c>
      <c r="T2252" s="6">
        <v>103.83900103310495</v>
      </c>
      <c r="U2252" s="6">
        <v>0</v>
      </c>
      <c r="V2252" s="6">
        <v>0</v>
      </c>
      <c r="W2252" s="5">
        <v>103.83900103310495</v>
      </c>
      <c r="X2252" s="6">
        <f>+Excel_519CONDOR[[#This Row],[Ptos.Total]]-Excel_519CONDOR[[#This Row],[Ptos.PO]]</f>
        <v>-175.96409696689508</v>
      </c>
      <c r="Y2252" s="6">
        <v>279.80309800000003</v>
      </c>
      <c r="Z2252" s="6">
        <v>279.80309799999998</v>
      </c>
      <c r="AA2252" s="5">
        <f>+Excel_519CONDOR[[#This Row],[Ptos.Total]]-Excel_519CONDOR[[#This Row],[Ptos.Nilo]]</f>
        <v>-175.96409696689503</v>
      </c>
      <c r="AB2252"/>
      <c r="AC2252"/>
      <c r="AD2252"/>
      <c r="AE2252"/>
      <c r="AF2252"/>
      <c r="AG2252"/>
      <c r="AH2252"/>
      <c r="AI2252"/>
    </row>
    <row r="2253" spans="1:35" x14ac:dyDescent="0.25">
      <c r="A2253" t="s">
        <v>391</v>
      </c>
      <c r="B2253" t="s">
        <v>114</v>
      </c>
      <c r="C2253" t="s">
        <v>392</v>
      </c>
      <c r="D2253" t="s">
        <v>2534</v>
      </c>
      <c r="E2253">
        <v>8740028</v>
      </c>
      <c r="F2253" t="s">
        <v>2307</v>
      </c>
      <c r="G2253" t="s">
        <v>22</v>
      </c>
      <c r="H2253" t="s">
        <v>23</v>
      </c>
      <c r="I2253" s="1">
        <v>45847</v>
      </c>
      <c r="J2253" s="1">
        <v>45845</v>
      </c>
      <c r="K2253" s="11">
        <f>+Excel_519CONDOR[[#This Row],[Fx.r]]</f>
        <v>45845</v>
      </c>
      <c r="L2253" s="1">
        <v>45846</v>
      </c>
      <c r="M2253" s="1"/>
      <c r="N2253" s="1">
        <v>45859</v>
      </c>
      <c r="O2253" s="1">
        <v>45877</v>
      </c>
      <c r="P2253" s="1" t="s">
        <v>24</v>
      </c>
      <c r="Q2253" t="s">
        <v>25</v>
      </c>
      <c r="R2253" t="s">
        <v>24</v>
      </c>
      <c r="S2253" t="s">
        <v>3646</v>
      </c>
      <c r="T2253" s="6">
        <v>0</v>
      </c>
      <c r="U2253" s="6">
        <v>0</v>
      </c>
      <c r="V2253" s="6">
        <v>0</v>
      </c>
      <c r="W2253" s="5">
        <v>0</v>
      </c>
      <c r="X2253" s="6">
        <f>+Excel_519CONDOR[[#This Row],[Ptos.Total]]-Excel_519CONDOR[[#This Row],[Ptos.PO]]</f>
        <v>-21.458244999999998</v>
      </c>
      <c r="Y2253" s="6">
        <v>21.458244999999998</v>
      </c>
      <c r="Z2253" s="6">
        <v>21.458245000000002</v>
      </c>
      <c r="AA2253" s="5">
        <f>+Excel_519CONDOR[[#This Row],[Ptos.Total]]-Excel_519CONDOR[[#This Row],[Ptos.Nilo]]</f>
        <v>-21.458245000000002</v>
      </c>
      <c r="AB2253"/>
      <c r="AC2253"/>
      <c r="AD2253"/>
      <c r="AE2253"/>
      <c r="AF2253"/>
      <c r="AG2253"/>
      <c r="AH2253"/>
      <c r="AI2253"/>
    </row>
    <row r="2254" spans="1:35" x14ac:dyDescent="0.25">
      <c r="A2254" t="s">
        <v>391</v>
      </c>
      <c r="B2254" t="s">
        <v>79</v>
      </c>
      <c r="C2254" t="s">
        <v>392</v>
      </c>
      <c r="D2254" t="s">
        <v>2535</v>
      </c>
      <c r="E2254">
        <v>2217444</v>
      </c>
      <c r="F2254" t="s">
        <v>2536</v>
      </c>
      <c r="G2254" t="s">
        <v>29</v>
      </c>
      <c r="H2254" t="s">
        <v>182</v>
      </c>
      <c r="I2254" s="1"/>
      <c r="J2254" s="1">
        <v>45922</v>
      </c>
      <c r="K2254" s="11">
        <f>+Excel_519CONDOR[[#This Row],[Fx.r]]</f>
        <v>45922</v>
      </c>
      <c r="M2254" s="1"/>
      <c r="N2254" s="1">
        <v>45982</v>
      </c>
      <c r="O2254" s="1"/>
      <c r="P2254" s="1" t="s">
        <v>24</v>
      </c>
      <c r="Q2254" t="s">
        <v>24</v>
      </c>
      <c r="R2254" t="s">
        <v>25</v>
      </c>
      <c r="S2254" t="s">
        <v>3641</v>
      </c>
      <c r="T2254" s="6">
        <v>224.6685986405179</v>
      </c>
      <c r="U2254" s="6">
        <v>0</v>
      </c>
      <c r="V2254" s="6">
        <v>0</v>
      </c>
      <c r="W2254" s="5">
        <v>224.6685986405179</v>
      </c>
      <c r="X2254" s="6">
        <f>+Excel_519CONDOR[[#This Row],[Ptos.Total]]-Excel_519CONDOR[[#This Row],[Ptos.PO]]</f>
        <v>114.0225546405179</v>
      </c>
      <c r="Y2254" s="6">
        <v>110.646044</v>
      </c>
      <c r="Z2254" s="6">
        <v>110.646044</v>
      </c>
      <c r="AA2254" s="5">
        <f>+Excel_519CONDOR[[#This Row],[Ptos.Total]]-Excel_519CONDOR[[#This Row],[Ptos.Nilo]]</f>
        <v>114.0225546405179</v>
      </c>
      <c r="AB2254"/>
      <c r="AC2254"/>
      <c r="AD2254"/>
      <c r="AE2254"/>
      <c r="AF2254"/>
      <c r="AG2254"/>
      <c r="AH2254"/>
      <c r="AI2254"/>
    </row>
    <row r="2255" spans="1:35" x14ac:dyDescent="0.25">
      <c r="A2255" t="s">
        <v>391</v>
      </c>
      <c r="B2255" t="s">
        <v>414</v>
      </c>
      <c r="C2255" t="s">
        <v>392</v>
      </c>
      <c r="D2255" t="s">
        <v>2537</v>
      </c>
      <c r="E2255">
        <v>8743462</v>
      </c>
      <c r="F2255" t="s">
        <v>2412</v>
      </c>
      <c r="G2255" t="s">
        <v>29</v>
      </c>
      <c r="H2255" t="s">
        <v>30</v>
      </c>
      <c r="I2255" s="1">
        <v>45853</v>
      </c>
      <c r="J2255" s="1">
        <v>45863</v>
      </c>
      <c r="K2255" s="11">
        <f>+Excel_519CONDOR[[#This Row],[Fx.r]]</f>
        <v>45863</v>
      </c>
      <c r="L2255" s="1">
        <v>45867</v>
      </c>
      <c r="M2255" s="1"/>
      <c r="N2255" s="1">
        <v>45887</v>
      </c>
      <c r="O2255" s="1">
        <v>45915</v>
      </c>
      <c r="P2255" s="1" t="s">
        <v>24</v>
      </c>
      <c r="Q2255" t="s">
        <v>24</v>
      </c>
      <c r="R2255" t="s">
        <v>24</v>
      </c>
      <c r="S2255" t="s">
        <v>3646</v>
      </c>
      <c r="T2255" s="6">
        <v>12.886200070381165</v>
      </c>
      <c r="U2255" s="6">
        <v>0</v>
      </c>
      <c r="V2255" s="6">
        <v>10.802728759537921</v>
      </c>
      <c r="W2255" s="5">
        <v>23.688928829919085</v>
      </c>
      <c r="X2255" s="6">
        <f>+Excel_519CONDOR[[#This Row],[Ptos.Total]]-Excel_519CONDOR[[#This Row],[Ptos.PO]]</f>
        <v>-17.074309170080909</v>
      </c>
      <c r="Y2255" s="6">
        <v>40.763237999999994</v>
      </c>
      <c r="Z2255" s="6">
        <v>40.763238000000001</v>
      </c>
      <c r="AA2255" s="5">
        <f>+Excel_519CONDOR[[#This Row],[Ptos.Total]]-Excel_519CONDOR[[#This Row],[Ptos.Nilo]]</f>
        <v>-17.074309170080916</v>
      </c>
      <c r="AB2255"/>
      <c r="AC2255"/>
      <c r="AD2255"/>
      <c r="AE2255"/>
      <c r="AF2255"/>
      <c r="AG2255"/>
      <c r="AH2255"/>
      <c r="AI2255"/>
    </row>
    <row r="2256" spans="1:35" x14ac:dyDescent="0.25">
      <c r="A2256" t="s">
        <v>391</v>
      </c>
      <c r="B2256" t="s">
        <v>414</v>
      </c>
      <c r="C2256" t="s">
        <v>392</v>
      </c>
      <c r="D2256" t="s">
        <v>2538</v>
      </c>
      <c r="E2256">
        <v>8745642</v>
      </c>
      <c r="F2256" t="s">
        <v>2412</v>
      </c>
      <c r="G2256" t="s">
        <v>29</v>
      </c>
      <c r="H2256" t="s">
        <v>30</v>
      </c>
      <c r="I2256" s="1">
        <v>45859</v>
      </c>
      <c r="J2256" s="1">
        <v>45874</v>
      </c>
      <c r="K2256" s="11">
        <f>+Excel_519CONDOR[[#This Row],[Fx.r]]</f>
        <v>45874</v>
      </c>
      <c r="L2256" s="1">
        <v>45874</v>
      </c>
      <c r="M2256" s="1"/>
      <c r="N2256" s="1">
        <v>45901</v>
      </c>
      <c r="O2256" s="1">
        <v>45916</v>
      </c>
      <c r="P2256" s="1" t="s">
        <v>24</v>
      </c>
      <c r="Q2256" t="s">
        <v>24</v>
      </c>
      <c r="R2256" t="s">
        <v>24</v>
      </c>
      <c r="S2256" t="s">
        <v>3642</v>
      </c>
      <c r="T2256" s="6">
        <v>36.370600789785385</v>
      </c>
      <c r="U2256" s="6">
        <v>0</v>
      </c>
      <c r="V2256" s="6">
        <v>12.589556612626122</v>
      </c>
      <c r="W2256" s="5">
        <v>48.960157402411511</v>
      </c>
      <c r="X2256" s="6">
        <f>+Excel_519CONDOR[[#This Row],[Ptos.Total]]-Excel_519CONDOR[[#This Row],[Ptos.PO]]</f>
        <v>-27.274223597588488</v>
      </c>
      <c r="Y2256" s="6">
        <v>76.234380999999999</v>
      </c>
      <c r="Z2256" s="6">
        <v>76.234380999999999</v>
      </c>
      <c r="AA2256" s="5">
        <f>+Excel_519CONDOR[[#This Row],[Ptos.Total]]-Excel_519CONDOR[[#This Row],[Ptos.Nilo]]</f>
        <v>-27.274223597588488</v>
      </c>
      <c r="AB2256"/>
      <c r="AC2256"/>
      <c r="AD2256"/>
      <c r="AE2256"/>
      <c r="AF2256"/>
      <c r="AG2256"/>
      <c r="AH2256"/>
      <c r="AI2256"/>
    </row>
    <row r="2257" spans="1:35" x14ac:dyDescent="0.25">
      <c r="A2257" t="s">
        <v>391</v>
      </c>
      <c r="B2257" t="s">
        <v>114</v>
      </c>
      <c r="C2257" t="s">
        <v>392</v>
      </c>
      <c r="D2257" t="s">
        <v>2539</v>
      </c>
      <c r="E2257">
        <v>8745473</v>
      </c>
      <c r="F2257" t="s">
        <v>2307</v>
      </c>
      <c r="G2257" t="s">
        <v>22</v>
      </c>
      <c r="H2257" t="s">
        <v>23</v>
      </c>
      <c r="I2257" s="1">
        <v>45860</v>
      </c>
      <c r="J2257" s="1">
        <v>45859</v>
      </c>
      <c r="K2257" s="11">
        <f>+Excel_519CONDOR[[#This Row],[Fx.r]]</f>
        <v>45859</v>
      </c>
      <c r="L2257" s="1">
        <v>45860</v>
      </c>
      <c r="M2257" s="1"/>
      <c r="N2257" s="1">
        <v>45868</v>
      </c>
      <c r="O2257" s="1">
        <v>45883</v>
      </c>
      <c r="P2257" s="1" t="s">
        <v>24</v>
      </c>
      <c r="Q2257" t="s">
        <v>25</v>
      </c>
      <c r="R2257" t="s">
        <v>24</v>
      </c>
      <c r="S2257" t="s">
        <v>3646</v>
      </c>
      <c r="T2257" s="6">
        <v>16.099400013685226</v>
      </c>
      <c r="U2257" s="6">
        <v>0</v>
      </c>
      <c r="V2257" s="6">
        <v>3.9000000953674316</v>
      </c>
      <c r="W2257" s="5">
        <v>19.999400109052658</v>
      </c>
      <c r="X2257" s="6">
        <f>+Excel_519CONDOR[[#This Row],[Ptos.Total]]-Excel_519CONDOR[[#This Row],[Ptos.PO]]</f>
        <v>5.5059961090526564</v>
      </c>
      <c r="Y2257" s="6">
        <v>14.493404000000002</v>
      </c>
      <c r="Z2257" s="6">
        <v>14.493404000000002</v>
      </c>
      <c r="AA2257" s="5">
        <f>+Excel_519CONDOR[[#This Row],[Ptos.Total]]-Excel_519CONDOR[[#This Row],[Ptos.Nilo]]</f>
        <v>5.5059961090526564</v>
      </c>
      <c r="AB2257"/>
      <c r="AC2257"/>
      <c r="AD2257"/>
      <c r="AE2257"/>
      <c r="AF2257"/>
      <c r="AG2257"/>
      <c r="AH2257"/>
      <c r="AI2257"/>
    </row>
    <row r="2258" spans="1:35" x14ac:dyDescent="0.25">
      <c r="A2258" t="s">
        <v>391</v>
      </c>
      <c r="B2258" t="s">
        <v>114</v>
      </c>
      <c r="C2258" t="s">
        <v>392</v>
      </c>
      <c r="D2258" t="s">
        <v>2540</v>
      </c>
      <c r="E2258">
        <v>8746802</v>
      </c>
      <c r="F2258" t="s">
        <v>2307</v>
      </c>
      <c r="G2258" t="s">
        <v>22</v>
      </c>
      <c r="H2258" t="s">
        <v>23</v>
      </c>
      <c r="I2258" s="1">
        <v>45905</v>
      </c>
      <c r="J2258" s="1">
        <v>45862</v>
      </c>
      <c r="K2258" s="11">
        <f>+Excel_519CONDOR[[#This Row],[Fx.r]]</f>
        <v>45862</v>
      </c>
      <c r="L2258" s="1">
        <v>45909</v>
      </c>
      <c r="M2258" s="1"/>
      <c r="N2258" s="1">
        <v>45917</v>
      </c>
      <c r="O2258" s="1">
        <v>45932</v>
      </c>
      <c r="P2258" s="1" t="s">
        <v>24</v>
      </c>
      <c r="Q2258" t="s">
        <v>25</v>
      </c>
      <c r="R2258" t="s">
        <v>24</v>
      </c>
      <c r="S2258" t="s">
        <v>3646</v>
      </c>
      <c r="T2258" s="6">
        <v>9.8333000540733337</v>
      </c>
      <c r="U2258" s="6">
        <v>0</v>
      </c>
      <c r="V2258" s="6">
        <v>3.9000000953674316</v>
      </c>
      <c r="W2258" s="5">
        <v>13.733300149440765</v>
      </c>
      <c r="X2258" s="6">
        <f>+Excel_519CONDOR[[#This Row],[Ptos.Total]]-Excel_519CONDOR[[#This Row],[Ptos.PO]]</f>
        <v>-14.828644850559233</v>
      </c>
      <c r="Y2258" s="6">
        <v>28.561944999999998</v>
      </c>
      <c r="Z2258" s="6">
        <v>28.561945000000001</v>
      </c>
      <c r="AA2258" s="5">
        <f>+Excel_519CONDOR[[#This Row],[Ptos.Total]]-Excel_519CONDOR[[#This Row],[Ptos.Nilo]]</f>
        <v>-14.828644850559236</v>
      </c>
      <c r="AB2258"/>
      <c r="AC2258"/>
      <c r="AD2258"/>
      <c r="AE2258"/>
      <c r="AF2258"/>
      <c r="AG2258"/>
      <c r="AH2258"/>
      <c r="AI2258"/>
    </row>
    <row r="2259" spans="1:35" x14ac:dyDescent="0.25">
      <c r="A2259" t="s">
        <v>391</v>
      </c>
      <c r="B2259" t="s">
        <v>114</v>
      </c>
      <c r="C2259" t="s">
        <v>392</v>
      </c>
      <c r="D2259" t="s">
        <v>2541</v>
      </c>
      <c r="E2259">
        <v>8747234</v>
      </c>
      <c r="F2259" t="s">
        <v>1644</v>
      </c>
      <c r="G2259" t="s">
        <v>22</v>
      </c>
      <c r="H2259" t="s">
        <v>23</v>
      </c>
      <c r="I2259" s="1">
        <v>45863</v>
      </c>
      <c r="J2259" s="1">
        <v>45863</v>
      </c>
      <c r="K2259" s="11">
        <f>+Excel_519CONDOR[[#This Row],[Fx.r]]</f>
        <v>45863</v>
      </c>
      <c r="L2259" s="1">
        <v>45863</v>
      </c>
      <c r="M2259" s="1"/>
      <c r="N2259" s="1">
        <v>45873</v>
      </c>
      <c r="O2259" s="1">
        <v>45882</v>
      </c>
      <c r="P2259" s="1" t="s">
        <v>24</v>
      </c>
      <c r="Q2259" t="s">
        <v>25</v>
      </c>
      <c r="R2259" t="s">
        <v>24</v>
      </c>
      <c r="S2259" t="s">
        <v>3646</v>
      </c>
      <c r="T2259" s="6">
        <v>10.389200001955032</v>
      </c>
      <c r="U2259" s="6">
        <v>0</v>
      </c>
      <c r="V2259" s="6">
        <v>3.9000000953674316</v>
      </c>
      <c r="W2259" s="5">
        <v>14.289200097322464</v>
      </c>
      <c r="X2259" s="6">
        <f>+Excel_519CONDOR[[#This Row],[Ptos.Total]]-Excel_519CONDOR[[#This Row],[Ptos.PO]]</f>
        <v>-17.272372902677535</v>
      </c>
      <c r="Y2259" s="6">
        <v>31.561572999999999</v>
      </c>
      <c r="Z2259" s="6">
        <v>31.561573000000006</v>
      </c>
      <c r="AA2259" s="5">
        <f>+Excel_519CONDOR[[#This Row],[Ptos.Total]]-Excel_519CONDOR[[#This Row],[Ptos.Nilo]]</f>
        <v>-17.272372902677542</v>
      </c>
      <c r="AB2259"/>
      <c r="AC2259"/>
      <c r="AD2259"/>
      <c r="AE2259"/>
      <c r="AF2259"/>
      <c r="AG2259"/>
      <c r="AH2259"/>
      <c r="AI2259"/>
    </row>
    <row r="2260" spans="1:35" x14ac:dyDescent="0.25">
      <c r="A2260" t="s">
        <v>391</v>
      </c>
      <c r="B2260" t="s">
        <v>436</v>
      </c>
      <c r="C2260" t="s">
        <v>392</v>
      </c>
      <c r="D2260" t="s">
        <v>2542</v>
      </c>
      <c r="E2260">
        <v>8745763</v>
      </c>
      <c r="F2260" t="s">
        <v>2307</v>
      </c>
      <c r="G2260" t="s">
        <v>22</v>
      </c>
      <c r="H2260" t="s">
        <v>23</v>
      </c>
      <c r="I2260" s="1"/>
      <c r="J2260" s="1">
        <v>45863</v>
      </c>
      <c r="K2260" s="11">
        <f>+Excel_519CONDOR[[#This Row],[Fx.r]]</f>
        <v>45863</v>
      </c>
      <c r="L2260" s="1">
        <v>45863</v>
      </c>
      <c r="M2260" s="1"/>
      <c r="N2260" s="1">
        <v>45894</v>
      </c>
      <c r="O2260" s="1">
        <v>45916</v>
      </c>
      <c r="P2260" s="1" t="s">
        <v>24</v>
      </c>
      <c r="Q2260" t="s">
        <v>25</v>
      </c>
      <c r="R2260" t="s">
        <v>24</v>
      </c>
      <c r="S2260" t="s">
        <v>3646</v>
      </c>
      <c r="T2260" s="6">
        <v>10.908500045537949</v>
      </c>
      <c r="U2260" s="6">
        <v>0</v>
      </c>
      <c r="V2260" s="6">
        <v>6</v>
      </c>
      <c r="W2260" s="5">
        <v>16.908500045537949</v>
      </c>
      <c r="X2260" s="6">
        <f>+Excel_519CONDOR[[#This Row],[Ptos.Total]]-Excel_519CONDOR[[#This Row],[Ptos.PO]]</f>
        <v>-7.349055954462056</v>
      </c>
      <c r="Y2260" s="6">
        <v>24.257556000000005</v>
      </c>
      <c r="Z2260" s="6">
        <v>24.257556000000001</v>
      </c>
      <c r="AA2260" s="5">
        <f>+Excel_519CONDOR[[#This Row],[Ptos.Total]]-Excel_519CONDOR[[#This Row],[Ptos.Nilo]]</f>
        <v>-7.3490559544620524</v>
      </c>
      <c r="AB2260"/>
      <c r="AC2260"/>
      <c r="AD2260"/>
      <c r="AE2260"/>
      <c r="AF2260"/>
      <c r="AG2260"/>
      <c r="AH2260"/>
      <c r="AI2260"/>
    </row>
    <row r="2261" spans="1:35" x14ac:dyDescent="0.25">
      <c r="A2261" t="s">
        <v>391</v>
      </c>
      <c r="B2261" t="s">
        <v>436</v>
      </c>
      <c r="C2261" t="s">
        <v>392</v>
      </c>
      <c r="D2261" t="s">
        <v>2543</v>
      </c>
      <c r="E2261">
        <v>8748237</v>
      </c>
      <c r="F2261" t="s">
        <v>2307</v>
      </c>
      <c r="G2261" t="s">
        <v>22</v>
      </c>
      <c r="H2261" t="s">
        <v>23</v>
      </c>
      <c r="I2261" s="1"/>
      <c r="J2261" s="1">
        <v>45868</v>
      </c>
      <c r="K2261" s="11">
        <f>+Excel_519CONDOR[[#This Row],[Fx.r]]</f>
        <v>45868</v>
      </c>
      <c r="L2261" s="1">
        <v>45868</v>
      </c>
      <c r="M2261" s="1"/>
      <c r="N2261" s="1">
        <v>45897</v>
      </c>
      <c r="O2261" s="1">
        <v>45916</v>
      </c>
      <c r="P2261" s="1" t="s">
        <v>24</v>
      </c>
      <c r="Q2261" t="s">
        <v>25</v>
      </c>
      <c r="R2261" t="s">
        <v>24</v>
      </c>
      <c r="S2261" t="s">
        <v>3646</v>
      </c>
      <c r="T2261" s="6">
        <v>10.342099994421005</v>
      </c>
      <c r="U2261" s="6">
        <v>0</v>
      </c>
      <c r="V2261" s="6">
        <v>6</v>
      </c>
      <c r="W2261" s="5">
        <v>16.342099994421005</v>
      </c>
      <c r="X2261" s="6">
        <f>+Excel_519CONDOR[[#This Row],[Ptos.Total]]-Excel_519CONDOR[[#This Row],[Ptos.PO]]</f>
        <v>-9.6782950055789954</v>
      </c>
      <c r="Y2261" s="6">
        <v>26.020395000000001</v>
      </c>
      <c r="Z2261" s="6">
        <v>26.020395000000001</v>
      </c>
      <c r="AA2261" s="5">
        <f>+Excel_519CONDOR[[#This Row],[Ptos.Total]]-Excel_519CONDOR[[#This Row],[Ptos.Nilo]]</f>
        <v>-9.6782950055789954</v>
      </c>
      <c r="AB2261"/>
      <c r="AC2261"/>
      <c r="AD2261"/>
      <c r="AE2261"/>
      <c r="AF2261"/>
      <c r="AG2261"/>
      <c r="AH2261"/>
      <c r="AI2261"/>
    </row>
    <row r="2262" spans="1:35" x14ac:dyDescent="0.25">
      <c r="A2262" t="s">
        <v>391</v>
      </c>
      <c r="B2262" t="s">
        <v>436</v>
      </c>
      <c r="C2262" t="s">
        <v>392</v>
      </c>
      <c r="D2262" t="s">
        <v>2544</v>
      </c>
      <c r="E2262">
        <v>8748507</v>
      </c>
      <c r="F2262" t="s">
        <v>2307</v>
      </c>
      <c r="G2262" t="s">
        <v>22</v>
      </c>
      <c r="H2262" t="s">
        <v>23</v>
      </c>
      <c r="I2262" s="1"/>
      <c r="J2262" s="1">
        <v>45868</v>
      </c>
      <c r="K2262" s="11">
        <f>+Excel_519CONDOR[[#This Row],[Fx.r]]</f>
        <v>45868</v>
      </c>
      <c r="L2262" s="1">
        <v>45868</v>
      </c>
      <c r="M2262" s="1"/>
      <c r="N2262" s="1">
        <v>45895</v>
      </c>
      <c r="O2262" s="1">
        <v>45916</v>
      </c>
      <c r="P2262" s="1" t="s">
        <v>24</v>
      </c>
      <c r="Q2262" t="s">
        <v>25</v>
      </c>
      <c r="R2262" t="s">
        <v>24</v>
      </c>
      <c r="S2262" t="s">
        <v>3646</v>
      </c>
      <c r="T2262" s="6">
        <v>8.2737000584602356</v>
      </c>
      <c r="U2262" s="6">
        <v>0</v>
      </c>
      <c r="V2262" s="6">
        <v>6</v>
      </c>
      <c r="W2262" s="5">
        <v>14.273700058460236</v>
      </c>
      <c r="X2262" s="6">
        <f>+Excel_519CONDOR[[#This Row],[Ptos.Total]]-Excel_519CONDOR[[#This Row],[Ptos.PO]]</f>
        <v>-17.017054941539765</v>
      </c>
      <c r="Y2262" s="6">
        <v>31.290755000000001</v>
      </c>
      <c r="Z2262" s="6">
        <v>31.290755000000001</v>
      </c>
      <c r="AA2262" s="5">
        <f>+Excel_519CONDOR[[#This Row],[Ptos.Total]]-Excel_519CONDOR[[#This Row],[Ptos.Nilo]]</f>
        <v>-17.017054941539765</v>
      </c>
      <c r="AB2262"/>
      <c r="AC2262"/>
      <c r="AD2262"/>
      <c r="AE2262"/>
      <c r="AF2262"/>
      <c r="AG2262"/>
      <c r="AH2262"/>
      <c r="AI2262"/>
    </row>
    <row r="2263" spans="1:35" x14ac:dyDescent="0.25">
      <c r="A2263" t="s">
        <v>391</v>
      </c>
      <c r="B2263" t="s">
        <v>114</v>
      </c>
      <c r="C2263" t="s">
        <v>392</v>
      </c>
      <c r="D2263" t="s">
        <v>2545</v>
      </c>
      <c r="E2263">
        <v>8759514</v>
      </c>
      <c r="F2263" t="s">
        <v>2307</v>
      </c>
      <c r="G2263" t="s">
        <v>22</v>
      </c>
      <c r="H2263" t="s">
        <v>23</v>
      </c>
      <c r="I2263" s="1">
        <v>45909</v>
      </c>
      <c r="J2263" s="1">
        <v>45915</v>
      </c>
      <c r="K2263" s="11">
        <f>+Excel_519CONDOR[[#This Row],[Fx.r]]</f>
        <v>45915</v>
      </c>
      <c r="L2263" s="1">
        <v>45915</v>
      </c>
      <c r="M2263" s="1"/>
      <c r="N2263" s="1">
        <v>45918</v>
      </c>
      <c r="O2263" s="1">
        <v>45930</v>
      </c>
      <c r="P2263" s="1" t="s">
        <v>24</v>
      </c>
      <c r="Q2263" t="s">
        <v>25</v>
      </c>
      <c r="R2263" t="s">
        <v>24</v>
      </c>
      <c r="S2263" t="s">
        <v>3646</v>
      </c>
      <c r="T2263" s="6">
        <v>10.244300007820129</v>
      </c>
      <c r="U2263" s="6">
        <v>0</v>
      </c>
      <c r="V2263" s="6">
        <v>10.372763725498379</v>
      </c>
      <c r="W2263" s="5">
        <v>20.61706373331851</v>
      </c>
      <c r="X2263" s="6">
        <f>+Excel_519CONDOR[[#This Row],[Ptos.Total]]-Excel_519CONDOR[[#This Row],[Ptos.PO]]</f>
        <v>2.4914227333185117</v>
      </c>
      <c r="Y2263" s="6">
        <v>18.125640999999998</v>
      </c>
      <c r="Z2263" s="6">
        <v>18.125641000000002</v>
      </c>
      <c r="AA2263" s="5">
        <f>+Excel_519CONDOR[[#This Row],[Ptos.Total]]-Excel_519CONDOR[[#This Row],[Ptos.Nilo]]</f>
        <v>2.4914227333185082</v>
      </c>
      <c r="AB2263"/>
      <c r="AC2263"/>
      <c r="AD2263"/>
      <c r="AE2263"/>
      <c r="AF2263"/>
      <c r="AG2263"/>
      <c r="AH2263"/>
      <c r="AI2263"/>
    </row>
    <row r="2264" spans="1:35" x14ac:dyDescent="0.25">
      <c r="A2264" t="s">
        <v>391</v>
      </c>
      <c r="B2264" t="s">
        <v>436</v>
      </c>
      <c r="C2264" t="s">
        <v>392</v>
      </c>
      <c r="D2264" t="s">
        <v>2546</v>
      </c>
      <c r="E2264">
        <v>8760940</v>
      </c>
      <c r="F2264" t="s">
        <v>2412</v>
      </c>
      <c r="G2264" t="s">
        <v>29</v>
      </c>
      <c r="H2264" t="s">
        <v>182</v>
      </c>
      <c r="I2264" s="1"/>
      <c r="J2264" s="1">
        <v>45917</v>
      </c>
      <c r="K2264" s="11">
        <f>+Excel_519CONDOR[[#This Row],[Fx.r]]</f>
        <v>45917</v>
      </c>
      <c r="L2264" s="1">
        <v>45917</v>
      </c>
      <c r="M2264" s="1"/>
      <c r="N2264" s="1">
        <v>45931</v>
      </c>
      <c r="O2264" s="1"/>
      <c r="P2264" s="1" t="s">
        <v>24</v>
      </c>
      <c r="Q2264" t="s">
        <v>24</v>
      </c>
      <c r="R2264" t="s">
        <v>24</v>
      </c>
      <c r="S2264" t="s">
        <v>3646</v>
      </c>
      <c r="T2264" s="6">
        <v>15.553399691358209</v>
      </c>
      <c r="U2264" s="6">
        <v>0</v>
      </c>
      <c r="V2264" s="6">
        <v>6</v>
      </c>
      <c r="W2264" s="5">
        <v>21.553399691358209</v>
      </c>
      <c r="X2264" s="6">
        <f>+Excel_519CONDOR[[#This Row],[Ptos.Total]]-Excel_519CONDOR[[#This Row],[Ptos.PO]]</f>
        <v>-24.862868308641801</v>
      </c>
      <c r="Y2264" s="6">
        <v>46.416268000000009</v>
      </c>
      <c r="Z2264" s="6">
        <v>46.416267999999995</v>
      </c>
      <c r="AA2264" s="5">
        <f>+Excel_519CONDOR[[#This Row],[Ptos.Total]]-Excel_519CONDOR[[#This Row],[Ptos.Nilo]]</f>
        <v>-24.862868308641787</v>
      </c>
      <c r="AB2264"/>
      <c r="AC2264"/>
      <c r="AD2264"/>
      <c r="AE2264"/>
      <c r="AF2264"/>
      <c r="AG2264"/>
      <c r="AH2264"/>
      <c r="AI2264"/>
    </row>
    <row r="2265" spans="1:35" x14ac:dyDescent="0.25">
      <c r="A2265" t="s">
        <v>391</v>
      </c>
      <c r="B2265" t="s">
        <v>436</v>
      </c>
      <c r="C2265" t="s">
        <v>392</v>
      </c>
      <c r="D2265" t="s">
        <v>2547</v>
      </c>
      <c r="E2265">
        <v>8762901</v>
      </c>
      <c r="F2265" t="s">
        <v>2412</v>
      </c>
      <c r="G2265" t="s">
        <v>29</v>
      </c>
      <c r="H2265" t="s">
        <v>30</v>
      </c>
      <c r="I2265" s="1"/>
      <c r="J2265" s="1">
        <v>45937</v>
      </c>
      <c r="K2265" s="11">
        <f>+Excel_519CONDOR[[#This Row],[Fx.r]]</f>
        <v>45937</v>
      </c>
      <c r="L2265" s="1">
        <v>45937</v>
      </c>
      <c r="M2265" s="1"/>
      <c r="N2265" s="1">
        <v>45953</v>
      </c>
      <c r="O2265" s="1">
        <v>45961</v>
      </c>
      <c r="P2265" s="1" t="s">
        <v>24</v>
      </c>
      <c r="Q2265" t="s">
        <v>25</v>
      </c>
      <c r="R2265" t="s">
        <v>24</v>
      </c>
      <c r="S2265" t="s">
        <v>3641</v>
      </c>
      <c r="T2265" s="6">
        <v>15.630199909210205</v>
      </c>
      <c r="U2265" s="6">
        <v>0</v>
      </c>
      <c r="V2265" s="6">
        <v>6</v>
      </c>
      <c r="W2265" s="5">
        <v>21.630199909210205</v>
      </c>
      <c r="X2265" s="6">
        <f>+Excel_519CONDOR[[#This Row],[Ptos.Total]]-Excel_519CONDOR[[#This Row],[Ptos.PO]]</f>
        <v>-3.3158370907897954</v>
      </c>
      <c r="Y2265" s="6">
        <v>24.946037</v>
      </c>
      <c r="Z2265" s="6">
        <v>24.946037</v>
      </c>
      <c r="AA2265" s="5">
        <f>+Excel_519CONDOR[[#This Row],[Ptos.Total]]-Excel_519CONDOR[[#This Row],[Ptos.Nilo]]</f>
        <v>-3.3158370907897954</v>
      </c>
      <c r="AB2265"/>
      <c r="AC2265"/>
      <c r="AD2265"/>
      <c r="AE2265"/>
      <c r="AF2265"/>
      <c r="AG2265"/>
      <c r="AH2265"/>
      <c r="AI2265"/>
    </row>
    <row r="2266" spans="1:35" x14ac:dyDescent="0.25">
      <c r="A2266" t="s">
        <v>391</v>
      </c>
      <c r="B2266" t="s">
        <v>436</v>
      </c>
      <c r="C2266" t="s">
        <v>392</v>
      </c>
      <c r="D2266" t="s">
        <v>2548</v>
      </c>
      <c r="E2266">
        <v>8762723</v>
      </c>
      <c r="F2266" t="s">
        <v>2412</v>
      </c>
      <c r="G2266" t="s">
        <v>29</v>
      </c>
      <c r="H2266" t="s">
        <v>30</v>
      </c>
      <c r="I2266" s="1"/>
      <c r="J2266" s="1">
        <v>45919</v>
      </c>
      <c r="K2266" s="11">
        <f>+Excel_519CONDOR[[#This Row],[Fx.r]]</f>
        <v>45919</v>
      </c>
      <c r="L2266" s="1">
        <v>45922</v>
      </c>
      <c r="M2266" s="1"/>
      <c r="N2266" s="1">
        <v>45938</v>
      </c>
      <c r="O2266" s="1">
        <v>45950</v>
      </c>
      <c r="P2266" s="1" t="s">
        <v>24</v>
      </c>
      <c r="Q2266" t="s">
        <v>25</v>
      </c>
      <c r="R2266" t="s">
        <v>24</v>
      </c>
      <c r="S2266" t="s">
        <v>3646</v>
      </c>
      <c r="T2266" s="6">
        <v>11.716300040483475</v>
      </c>
      <c r="U2266" s="6">
        <v>0</v>
      </c>
      <c r="V2266" s="6">
        <v>6</v>
      </c>
      <c r="W2266" s="5">
        <v>17.716300040483475</v>
      </c>
      <c r="X2266" s="6">
        <f>+Excel_519CONDOR[[#This Row],[Ptos.Total]]-Excel_519CONDOR[[#This Row],[Ptos.PO]]</f>
        <v>-4.0897069595165263</v>
      </c>
      <c r="Y2266" s="6">
        <v>21.806007000000001</v>
      </c>
      <c r="Z2266" s="6">
        <v>21.806007000000005</v>
      </c>
      <c r="AA2266" s="5">
        <f>+Excel_519CONDOR[[#This Row],[Ptos.Total]]-Excel_519CONDOR[[#This Row],[Ptos.Nilo]]</f>
        <v>-4.0897069595165298</v>
      </c>
      <c r="AB2266"/>
      <c r="AC2266"/>
      <c r="AD2266"/>
      <c r="AE2266"/>
      <c r="AF2266"/>
      <c r="AG2266"/>
      <c r="AH2266"/>
      <c r="AI2266"/>
    </row>
    <row r="2267" spans="1:35" x14ac:dyDescent="0.25">
      <c r="A2267" t="s">
        <v>391</v>
      </c>
      <c r="B2267" t="s">
        <v>114</v>
      </c>
      <c r="C2267" t="s">
        <v>392</v>
      </c>
      <c r="D2267" t="s">
        <v>2549</v>
      </c>
      <c r="E2267">
        <v>8763367</v>
      </c>
      <c r="F2267" t="s">
        <v>2412</v>
      </c>
      <c r="G2267" t="s">
        <v>29</v>
      </c>
      <c r="H2267" t="s">
        <v>30</v>
      </c>
      <c r="I2267" s="1">
        <v>45922</v>
      </c>
      <c r="J2267" s="1">
        <v>45925</v>
      </c>
      <c r="K2267" s="11">
        <f>+Excel_519CONDOR[[#This Row],[Fx.r]]</f>
        <v>45925</v>
      </c>
      <c r="L2267" s="1">
        <v>45925</v>
      </c>
      <c r="M2267" s="1"/>
      <c r="N2267" s="1">
        <v>45939</v>
      </c>
      <c r="O2267" s="1">
        <v>45951</v>
      </c>
      <c r="P2267" s="1" t="s">
        <v>24</v>
      </c>
      <c r="Q2267" t="s">
        <v>25</v>
      </c>
      <c r="R2267" t="s">
        <v>24</v>
      </c>
      <c r="S2267" t="s">
        <v>3646</v>
      </c>
      <c r="T2267" s="6">
        <v>10.244300007820129</v>
      </c>
      <c r="U2267" s="6">
        <v>0</v>
      </c>
      <c r="V2267" s="6">
        <v>3.9000000953674316</v>
      </c>
      <c r="W2267" s="5">
        <v>14.144300103187561</v>
      </c>
      <c r="X2267" s="6">
        <f>+Excel_519CONDOR[[#This Row],[Ptos.Total]]-Excel_519CONDOR[[#This Row],[Ptos.PO]]</f>
        <v>-2.1717868968124385</v>
      </c>
      <c r="Y2267" s="6">
        <v>16.316087</v>
      </c>
      <c r="Z2267" s="6">
        <v>16.316087000000003</v>
      </c>
      <c r="AA2267" s="5">
        <f>+Excel_519CONDOR[[#This Row],[Ptos.Total]]-Excel_519CONDOR[[#This Row],[Ptos.Nilo]]</f>
        <v>-2.1717868968124421</v>
      </c>
      <c r="AB2267"/>
      <c r="AC2267"/>
      <c r="AD2267"/>
      <c r="AE2267"/>
      <c r="AF2267"/>
      <c r="AG2267"/>
      <c r="AH2267"/>
      <c r="AI2267"/>
    </row>
    <row r="2268" spans="1:35" x14ac:dyDescent="0.25">
      <c r="A2268" t="s">
        <v>391</v>
      </c>
      <c r="B2268" t="s">
        <v>436</v>
      </c>
      <c r="C2268" t="s">
        <v>392</v>
      </c>
      <c r="D2268" t="s">
        <v>2550</v>
      </c>
      <c r="E2268">
        <v>8765945</v>
      </c>
      <c r="F2268" t="s">
        <v>2412</v>
      </c>
      <c r="G2268" t="s">
        <v>29</v>
      </c>
      <c r="H2268" t="s">
        <v>30</v>
      </c>
      <c r="I2268" s="1"/>
      <c r="J2268" s="1">
        <v>45930</v>
      </c>
      <c r="K2268" s="11">
        <f>+Excel_519CONDOR[[#This Row],[Fx.r]]</f>
        <v>45930</v>
      </c>
      <c r="L2268" s="1">
        <v>45930</v>
      </c>
      <c r="M2268" s="1"/>
      <c r="N2268" s="1">
        <v>45951</v>
      </c>
      <c r="O2268" s="1">
        <v>45964</v>
      </c>
      <c r="P2268" s="1" t="s">
        <v>24</v>
      </c>
      <c r="Q2268" t="s">
        <v>25</v>
      </c>
      <c r="R2268" t="s">
        <v>24</v>
      </c>
      <c r="S2268" t="s">
        <v>3646</v>
      </c>
      <c r="T2268" s="6">
        <v>9.5845000147819519</v>
      </c>
      <c r="U2268" s="6">
        <v>0</v>
      </c>
      <c r="V2268" s="6">
        <v>6</v>
      </c>
      <c r="W2268" s="5">
        <v>15.584500014781952</v>
      </c>
      <c r="X2268" s="6">
        <f>+Excel_519CONDOR[[#This Row],[Ptos.Total]]-Excel_519CONDOR[[#This Row],[Ptos.PO]]</f>
        <v>-6.9277169852180478</v>
      </c>
      <c r="Y2268" s="6">
        <v>22.512217</v>
      </c>
      <c r="Z2268" s="6">
        <v>22.512217</v>
      </c>
      <c r="AA2268" s="5">
        <f>+Excel_519CONDOR[[#This Row],[Ptos.Total]]-Excel_519CONDOR[[#This Row],[Ptos.Nilo]]</f>
        <v>-6.9277169852180478</v>
      </c>
      <c r="AB2268"/>
      <c r="AC2268"/>
      <c r="AD2268"/>
      <c r="AE2268"/>
      <c r="AF2268"/>
      <c r="AG2268"/>
      <c r="AH2268"/>
      <c r="AI2268"/>
    </row>
    <row r="2269" spans="1:35" x14ac:dyDescent="0.25">
      <c r="A2269" t="s">
        <v>391</v>
      </c>
      <c r="B2269" t="s">
        <v>436</v>
      </c>
      <c r="C2269" t="s">
        <v>392</v>
      </c>
      <c r="D2269" t="s">
        <v>2551</v>
      </c>
      <c r="E2269">
        <v>8766775</v>
      </c>
      <c r="F2269" t="s">
        <v>2412</v>
      </c>
      <c r="G2269" t="s">
        <v>29</v>
      </c>
      <c r="H2269" t="s">
        <v>30</v>
      </c>
      <c r="I2269" s="1"/>
      <c r="J2269" s="1">
        <v>45932</v>
      </c>
      <c r="K2269" s="11">
        <f>+Excel_519CONDOR[[#This Row],[Fx.r]]</f>
        <v>45932</v>
      </c>
      <c r="L2269" s="1">
        <v>45932</v>
      </c>
      <c r="M2269" s="1"/>
      <c r="N2269" s="1">
        <v>45940</v>
      </c>
      <c r="O2269" s="1">
        <v>45950</v>
      </c>
      <c r="P2269" s="1" t="s">
        <v>24</v>
      </c>
      <c r="Q2269" t="s">
        <v>25</v>
      </c>
      <c r="R2269" t="s">
        <v>24</v>
      </c>
      <c r="S2269" t="s">
        <v>3643</v>
      </c>
      <c r="T2269" s="6">
        <v>17.730099767446518</v>
      </c>
      <c r="U2269" s="6">
        <v>0</v>
      </c>
      <c r="V2269" s="6">
        <v>6</v>
      </c>
      <c r="W2269" s="5">
        <v>23.730099767446518</v>
      </c>
      <c r="X2269" s="6">
        <f>+Excel_519CONDOR[[#This Row],[Ptos.Total]]-Excel_519CONDOR[[#This Row],[Ptos.PO]]</f>
        <v>2.6709317674465183</v>
      </c>
      <c r="Y2269" s="6">
        <v>21.059168</v>
      </c>
      <c r="Z2269" s="6">
        <v>21.059168</v>
      </c>
      <c r="AA2269" s="5">
        <f>+Excel_519CONDOR[[#This Row],[Ptos.Total]]-Excel_519CONDOR[[#This Row],[Ptos.Nilo]]</f>
        <v>2.6709317674465183</v>
      </c>
      <c r="AB2269"/>
      <c r="AC2269"/>
      <c r="AD2269"/>
      <c r="AE2269"/>
      <c r="AF2269"/>
      <c r="AG2269"/>
      <c r="AH2269"/>
      <c r="AI2269"/>
    </row>
    <row r="2270" spans="1:35" x14ac:dyDescent="0.25">
      <c r="A2270" t="s">
        <v>391</v>
      </c>
      <c r="B2270" t="s">
        <v>414</v>
      </c>
      <c r="C2270" t="s">
        <v>392</v>
      </c>
      <c r="D2270" t="s">
        <v>2552</v>
      </c>
      <c r="E2270">
        <v>8772255</v>
      </c>
      <c r="F2270" t="s">
        <v>2307</v>
      </c>
      <c r="G2270" t="s">
        <v>22</v>
      </c>
      <c r="H2270" t="s">
        <v>23</v>
      </c>
      <c r="I2270" s="1">
        <v>45952</v>
      </c>
      <c r="J2270" s="1">
        <v>45957</v>
      </c>
      <c r="K2270" s="11">
        <f>+Excel_519CONDOR[[#This Row],[Fx.r]]</f>
        <v>45957</v>
      </c>
      <c r="L2270" s="1">
        <v>45957</v>
      </c>
      <c r="M2270" s="1"/>
      <c r="N2270" s="1">
        <v>45965</v>
      </c>
      <c r="O2270" s="1">
        <v>45978</v>
      </c>
      <c r="P2270" s="1" t="s">
        <v>24</v>
      </c>
      <c r="Q2270" t="s">
        <v>24</v>
      </c>
      <c r="R2270" t="s">
        <v>24</v>
      </c>
      <c r="S2270" t="s">
        <v>3643</v>
      </c>
      <c r="T2270" s="6">
        <v>30.222099840641022</v>
      </c>
      <c r="U2270" s="6">
        <v>0</v>
      </c>
      <c r="V2270" s="6">
        <v>11.893241657049389</v>
      </c>
      <c r="W2270" s="5">
        <v>42.115341497690409</v>
      </c>
      <c r="X2270" s="6">
        <f>+Excel_519CONDOR[[#This Row],[Ptos.Total]]-Excel_519CONDOR[[#This Row],[Ptos.PO]]</f>
        <v>-26.804468502309589</v>
      </c>
      <c r="Y2270" s="6">
        <v>68.919809999999998</v>
      </c>
      <c r="Z2270" s="6">
        <v>68.919809999999998</v>
      </c>
      <c r="AA2270" s="5">
        <f>+Excel_519CONDOR[[#This Row],[Ptos.Total]]-Excel_519CONDOR[[#This Row],[Ptos.Nilo]]</f>
        <v>-26.804468502309589</v>
      </c>
      <c r="AB2270"/>
      <c r="AC2270"/>
      <c r="AD2270"/>
      <c r="AE2270"/>
      <c r="AF2270"/>
      <c r="AG2270"/>
      <c r="AH2270"/>
      <c r="AI2270"/>
    </row>
    <row r="2271" spans="1:35" x14ac:dyDescent="0.25">
      <c r="A2271" t="s">
        <v>391</v>
      </c>
      <c r="B2271" t="s">
        <v>79</v>
      </c>
      <c r="C2271" t="s">
        <v>392</v>
      </c>
      <c r="D2271" t="s">
        <v>2553</v>
      </c>
      <c r="E2271">
        <v>8772289</v>
      </c>
      <c r="F2271" t="s">
        <v>2461</v>
      </c>
      <c r="G2271" t="s">
        <v>29</v>
      </c>
      <c r="H2271" t="s">
        <v>182</v>
      </c>
      <c r="I2271" s="1"/>
      <c r="J2271" s="1">
        <v>45952</v>
      </c>
      <c r="K2271" s="11">
        <f>+Excel_519CONDOR[[#This Row],[Fx.r]]</f>
        <v>45952</v>
      </c>
      <c r="L2271" s="1">
        <v>45954</v>
      </c>
      <c r="M2271" s="1"/>
      <c r="N2271" s="1">
        <v>45975</v>
      </c>
      <c r="O2271" s="1"/>
      <c r="P2271" s="1" t="s">
        <v>24</v>
      </c>
      <c r="Q2271" t="s">
        <v>24</v>
      </c>
      <c r="R2271" t="s">
        <v>25</v>
      </c>
      <c r="S2271" t="s">
        <v>3643</v>
      </c>
      <c r="T2271" s="6">
        <v>25.005700431764126</v>
      </c>
      <c r="U2271" s="6">
        <v>0</v>
      </c>
      <c r="V2271" s="6">
        <v>6</v>
      </c>
      <c r="W2271" s="5">
        <v>31.005700431764126</v>
      </c>
      <c r="X2271" s="6">
        <f>+Excel_519CONDOR[[#This Row],[Ptos.Total]]-Excel_519CONDOR[[#This Row],[Ptos.PO]]</f>
        <v>-6.7969605682358747</v>
      </c>
      <c r="Y2271" s="6">
        <v>37.802661000000001</v>
      </c>
      <c r="Z2271" s="6">
        <v>37.802661000000001</v>
      </c>
      <c r="AA2271" s="5">
        <f>+Excel_519CONDOR[[#This Row],[Ptos.Total]]-Excel_519CONDOR[[#This Row],[Ptos.Nilo]]</f>
        <v>-6.7969605682358747</v>
      </c>
      <c r="AB2271"/>
      <c r="AC2271"/>
      <c r="AD2271"/>
      <c r="AE2271"/>
      <c r="AF2271"/>
      <c r="AG2271"/>
      <c r="AH2271"/>
      <c r="AI2271"/>
    </row>
    <row r="2272" spans="1:35" x14ac:dyDescent="0.25">
      <c r="A2272" t="s">
        <v>391</v>
      </c>
      <c r="B2272" t="s">
        <v>436</v>
      </c>
      <c r="C2272" t="s">
        <v>392</v>
      </c>
      <c r="D2272" t="s">
        <v>2554</v>
      </c>
      <c r="E2272">
        <v>8775403</v>
      </c>
      <c r="F2272" t="s">
        <v>2412</v>
      </c>
      <c r="G2272" t="s">
        <v>29</v>
      </c>
      <c r="H2272" t="s">
        <v>30</v>
      </c>
      <c r="I2272" s="1"/>
      <c r="J2272" s="1">
        <v>45964</v>
      </c>
      <c r="K2272" s="11">
        <f>+Excel_519CONDOR[[#This Row],[Fx.r]]</f>
        <v>45964</v>
      </c>
      <c r="L2272" s="1">
        <v>45964</v>
      </c>
      <c r="M2272" s="1"/>
      <c r="N2272" s="1">
        <v>45982</v>
      </c>
      <c r="O2272" s="1">
        <v>46002</v>
      </c>
      <c r="P2272" s="1" t="s">
        <v>24</v>
      </c>
      <c r="Q2272" t="s">
        <v>25</v>
      </c>
      <c r="R2272" t="s">
        <v>24</v>
      </c>
      <c r="S2272" t="s">
        <v>3642</v>
      </c>
      <c r="T2272" s="6">
        <v>1110.43</v>
      </c>
      <c r="U2272" s="6">
        <v>0</v>
      </c>
      <c r="V2272" s="6">
        <v>600</v>
      </c>
      <c r="W2272" s="5">
        <v>1710.43</v>
      </c>
      <c r="X2272" s="6">
        <f>+Excel_519CONDOR[[#This Row],[Ptos.Total]]-Excel_519CONDOR[[#This Row],[Ptos.PO]]</f>
        <v>1688.8283100000001</v>
      </c>
      <c r="Y2272" s="6">
        <v>21.601690000000001</v>
      </c>
      <c r="Z2272" s="6">
        <v>21.601690000000001</v>
      </c>
      <c r="AA2272" s="5">
        <f>+Excel_519CONDOR[[#This Row],[Ptos.Total]]-Excel_519CONDOR[[#This Row],[Ptos.Nilo]]</f>
        <v>1688.8283100000001</v>
      </c>
      <c r="AB2272"/>
      <c r="AC2272"/>
      <c r="AD2272"/>
      <c r="AE2272"/>
      <c r="AF2272"/>
      <c r="AG2272"/>
      <c r="AH2272"/>
      <c r="AI2272"/>
    </row>
    <row r="2273" spans="1:35" x14ac:dyDescent="0.25">
      <c r="A2273" t="s">
        <v>391</v>
      </c>
      <c r="B2273" t="s">
        <v>436</v>
      </c>
      <c r="C2273" t="s">
        <v>392</v>
      </c>
      <c r="D2273" t="s">
        <v>2555</v>
      </c>
      <c r="E2273">
        <v>8777289</v>
      </c>
      <c r="F2273" t="s">
        <v>2556</v>
      </c>
      <c r="G2273" t="s">
        <v>55</v>
      </c>
      <c r="H2273" t="s">
        <v>56</v>
      </c>
      <c r="I2273" s="1"/>
      <c r="J2273" s="1">
        <v>45971</v>
      </c>
      <c r="K2273" s="11">
        <f>+Excel_519CONDOR[[#This Row],[Fx.r]]</f>
        <v>45971</v>
      </c>
      <c r="L2273" s="1">
        <v>45971</v>
      </c>
      <c r="M2273" s="1"/>
      <c r="N2273" s="1">
        <v>46035</v>
      </c>
      <c r="O2273" s="1"/>
      <c r="P2273" s="1" t="s">
        <v>24</v>
      </c>
      <c r="Q2273" t="s">
        <v>24</v>
      </c>
      <c r="R2273" t="s">
        <v>25</v>
      </c>
      <c r="S2273" t="s">
        <v>3646</v>
      </c>
      <c r="T2273" s="6">
        <v>24.03269961476326</v>
      </c>
      <c r="U2273" s="6">
        <v>0</v>
      </c>
      <c r="V2273" s="6">
        <v>6</v>
      </c>
      <c r="W2273" s="5">
        <v>30.03269961476326</v>
      </c>
      <c r="X2273" s="6">
        <f>+Excel_519CONDOR[[#This Row],[Ptos.Total]]-Excel_519CONDOR[[#This Row],[Ptos.PO]]</f>
        <v>-35.391300385236732</v>
      </c>
      <c r="Y2273" s="6">
        <v>65.423999999999992</v>
      </c>
      <c r="Z2273" s="6">
        <v>0</v>
      </c>
      <c r="AA2273" s="5">
        <f>+Excel_519CONDOR[[#This Row],[Ptos.Total]]-Excel_519CONDOR[[#This Row],[Ptos.Nilo]]</f>
        <v>30.03269961476326</v>
      </c>
      <c r="AB2273"/>
      <c r="AC2273"/>
      <c r="AD2273"/>
      <c r="AE2273"/>
      <c r="AF2273"/>
      <c r="AG2273"/>
      <c r="AH2273"/>
      <c r="AI2273"/>
    </row>
    <row r="2274" spans="1:35" x14ac:dyDescent="0.25">
      <c r="A2274" t="s">
        <v>391</v>
      </c>
      <c r="B2274" t="s">
        <v>114</v>
      </c>
      <c r="C2274" t="s">
        <v>392</v>
      </c>
      <c r="D2274" t="s">
        <v>2557</v>
      </c>
      <c r="E2274">
        <v>8777616</v>
      </c>
      <c r="F2274" t="s">
        <v>2412</v>
      </c>
      <c r="G2274" t="s">
        <v>29</v>
      </c>
      <c r="H2274" t="s">
        <v>30</v>
      </c>
      <c r="I2274" s="1">
        <v>45972</v>
      </c>
      <c r="J2274" s="1">
        <v>45973</v>
      </c>
      <c r="K2274" s="11">
        <f>+Excel_519CONDOR[[#This Row],[Fx.r]]</f>
        <v>45973</v>
      </c>
      <c r="L2274" s="1">
        <v>45973</v>
      </c>
      <c r="M2274" s="1"/>
      <c r="N2274" s="1">
        <v>45988</v>
      </c>
      <c r="O2274" s="1">
        <v>46007</v>
      </c>
      <c r="P2274" s="1" t="s">
        <v>24</v>
      </c>
      <c r="Q2274" t="s">
        <v>25</v>
      </c>
      <c r="R2274" t="s">
        <v>24</v>
      </c>
      <c r="S2274" t="s">
        <v>3646</v>
      </c>
      <c r="T2274" s="6">
        <v>5.1993999779224396</v>
      </c>
      <c r="U2274" s="6">
        <v>0</v>
      </c>
      <c r="V2274" s="6">
        <v>3.9000000953674316</v>
      </c>
      <c r="W2274" s="5">
        <v>9.0994000732898712</v>
      </c>
      <c r="X2274" s="6">
        <f>+Excel_519CONDOR[[#This Row],[Ptos.Total]]-Excel_519CONDOR[[#This Row],[Ptos.PO]]</f>
        <v>9.3016073289870604E-2</v>
      </c>
      <c r="Y2274" s="6">
        <v>9.0063840000000006</v>
      </c>
      <c r="Z2274" s="6">
        <v>9.0063840000000006</v>
      </c>
      <c r="AA2274" s="5">
        <f>+Excel_519CONDOR[[#This Row],[Ptos.Total]]-Excel_519CONDOR[[#This Row],[Ptos.Nilo]]</f>
        <v>9.3016073289870604E-2</v>
      </c>
      <c r="AB2274"/>
      <c r="AC2274"/>
      <c r="AD2274"/>
      <c r="AE2274"/>
      <c r="AF2274"/>
      <c r="AG2274"/>
      <c r="AH2274"/>
      <c r="AI2274"/>
    </row>
    <row r="2275" spans="1:35" x14ac:dyDescent="0.25">
      <c r="A2275" t="s">
        <v>391</v>
      </c>
      <c r="B2275" t="s">
        <v>436</v>
      </c>
      <c r="C2275" t="s">
        <v>392</v>
      </c>
      <c r="D2275" t="s">
        <v>2558</v>
      </c>
      <c r="E2275">
        <v>8778007</v>
      </c>
      <c r="F2275" t="s">
        <v>1692</v>
      </c>
      <c r="G2275" t="s">
        <v>29</v>
      </c>
      <c r="H2275" t="s">
        <v>30</v>
      </c>
      <c r="I2275" s="1"/>
      <c r="J2275" s="1">
        <v>45973</v>
      </c>
      <c r="K2275" s="11">
        <f>+Excel_519CONDOR[[#This Row],[Fx.r]]</f>
        <v>45973</v>
      </c>
      <c r="L2275" s="1">
        <v>45973</v>
      </c>
      <c r="M2275" s="1"/>
      <c r="N2275" s="1">
        <v>46007</v>
      </c>
      <c r="O2275" s="1">
        <v>46034</v>
      </c>
      <c r="P2275" s="1" t="s">
        <v>24</v>
      </c>
      <c r="Q2275" t="s">
        <v>25</v>
      </c>
      <c r="R2275" t="s">
        <v>24</v>
      </c>
      <c r="S2275" t="s">
        <v>3637</v>
      </c>
      <c r="T2275" s="6">
        <v>3436.51</v>
      </c>
      <c r="U2275" s="6">
        <v>0</v>
      </c>
      <c r="V2275" s="6">
        <v>600</v>
      </c>
      <c r="W2275" s="5">
        <v>4036.51</v>
      </c>
      <c r="X2275" s="6">
        <f>+Excel_519CONDOR[[#This Row],[Ptos.Total]]-Excel_519CONDOR[[#This Row],[Ptos.PO]]</f>
        <v>3978.6390420000002</v>
      </c>
      <c r="Y2275" s="6">
        <v>57.870958000000002</v>
      </c>
      <c r="Z2275" s="6">
        <v>57.870958000000002</v>
      </c>
      <c r="AA2275" s="5">
        <f>+Excel_519CONDOR[[#This Row],[Ptos.Total]]-Excel_519CONDOR[[#This Row],[Ptos.Nilo]]</f>
        <v>3978.6390420000002</v>
      </c>
      <c r="AB2275"/>
      <c r="AC2275"/>
      <c r="AD2275"/>
      <c r="AE2275"/>
      <c r="AF2275"/>
      <c r="AG2275"/>
      <c r="AH2275"/>
      <c r="AI2275"/>
    </row>
    <row r="2276" spans="1:35" x14ac:dyDescent="0.25">
      <c r="A2276" t="s">
        <v>391</v>
      </c>
      <c r="B2276" t="s">
        <v>436</v>
      </c>
      <c r="C2276" t="s">
        <v>392</v>
      </c>
      <c r="D2276" t="s">
        <v>2559</v>
      </c>
      <c r="E2276">
        <v>8778524</v>
      </c>
      <c r="F2276" t="s">
        <v>2412</v>
      </c>
      <c r="G2276" t="s">
        <v>29</v>
      </c>
      <c r="H2276" t="s">
        <v>30</v>
      </c>
      <c r="I2276" s="1"/>
      <c r="J2276" s="1">
        <v>45975</v>
      </c>
      <c r="K2276" s="11">
        <f>+Excel_519CONDOR[[#This Row],[Fx.r]]</f>
        <v>45975</v>
      </c>
      <c r="L2276" s="1">
        <v>45975</v>
      </c>
      <c r="M2276" s="1"/>
      <c r="N2276" s="1">
        <v>45995</v>
      </c>
      <c r="O2276" s="1">
        <v>46013</v>
      </c>
      <c r="P2276" s="1" t="s">
        <v>24</v>
      </c>
      <c r="Q2276" t="s">
        <v>25</v>
      </c>
      <c r="R2276" t="s">
        <v>24</v>
      </c>
      <c r="S2276" t="s">
        <v>3643</v>
      </c>
      <c r="T2276" s="6">
        <v>16.170999999999999</v>
      </c>
      <c r="U2276" s="6">
        <v>0</v>
      </c>
      <c r="V2276" s="6">
        <v>6</v>
      </c>
      <c r="W2276" s="5">
        <v>22.170999999999999</v>
      </c>
      <c r="X2276" s="6">
        <f>+Excel_519CONDOR[[#This Row],[Ptos.Total]]-Excel_519CONDOR[[#This Row],[Ptos.PO]]</f>
        <v>-9.018925000000003</v>
      </c>
      <c r="Y2276" s="6">
        <v>31.189925000000002</v>
      </c>
      <c r="Z2276" s="6">
        <v>31.189925000000002</v>
      </c>
      <c r="AA2276" s="5">
        <f>+Excel_519CONDOR[[#This Row],[Ptos.Total]]-Excel_519CONDOR[[#This Row],[Ptos.Nilo]]</f>
        <v>-9.018925000000003</v>
      </c>
      <c r="AB2276"/>
      <c r="AC2276"/>
      <c r="AD2276"/>
      <c r="AE2276"/>
      <c r="AF2276"/>
      <c r="AG2276"/>
      <c r="AH2276"/>
      <c r="AI2276"/>
    </row>
    <row r="2277" spans="1:35" x14ac:dyDescent="0.25">
      <c r="A2277" t="s">
        <v>391</v>
      </c>
      <c r="B2277" t="s">
        <v>114</v>
      </c>
      <c r="C2277" t="s">
        <v>392</v>
      </c>
      <c r="D2277" t="s">
        <v>2560</v>
      </c>
      <c r="E2277">
        <v>8779314</v>
      </c>
      <c r="F2277" t="s">
        <v>2412</v>
      </c>
      <c r="G2277" t="s">
        <v>29</v>
      </c>
      <c r="H2277" t="s">
        <v>30</v>
      </c>
      <c r="I2277" s="1">
        <v>45978</v>
      </c>
      <c r="J2277" s="1">
        <v>45980</v>
      </c>
      <c r="K2277" s="11">
        <f>+Excel_519CONDOR[[#This Row],[Fx.r]]</f>
        <v>45980</v>
      </c>
      <c r="L2277" s="1">
        <v>45980</v>
      </c>
      <c r="M2277" s="1"/>
      <c r="N2277" s="1">
        <v>45988</v>
      </c>
      <c r="O2277" s="1">
        <v>46006</v>
      </c>
      <c r="P2277" s="1" t="s">
        <v>24</v>
      </c>
      <c r="Q2277" t="s">
        <v>25</v>
      </c>
      <c r="R2277" t="s">
        <v>24</v>
      </c>
      <c r="S2277" t="s">
        <v>3646</v>
      </c>
      <c r="T2277" s="6">
        <v>1009.94</v>
      </c>
      <c r="U2277" s="6">
        <v>0</v>
      </c>
      <c r="V2277" s="6">
        <v>390</v>
      </c>
      <c r="W2277" s="5">
        <v>1399.94</v>
      </c>
      <c r="X2277" s="6">
        <f>+Excel_519CONDOR[[#This Row],[Ptos.Total]]-Excel_519CONDOR[[#This Row],[Ptos.PO]]</f>
        <v>1382.0316620000001</v>
      </c>
      <c r="Y2277" s="6">
        <v>17.908337999999997</v>
      </c>
      <c r="Z2277" s="6">
        <v>17.908338000000004</v>
      </c>
      <c r="AA2277" s="5">
        <f>+Excel_519CONDOR[[#This Row],[Ptos.Total]]-Excel_519CONDOR[[#This Row],[Ptos.Nilo]]</f>
        <v>1382.0316620000001</v>
      </c>
      <c r="AB2277"/>
      <c r="AC2277"/>
      <c r="AD2277"/>
      <c r="AE2277"/>
      <c r="AF2277"/>
      <c r="AG2277"/>
      <c r="AH2277"/>
      <c r="AI2277"/>
    </row>
    <row r="2278" spans="1:35" x14ac:dyDescent="0.25">
      <c r="A2278" t="s">
        <v>391</v>
      </c>
      <c r="B2278" t="s">
        <v>436</v>
      </c>
      <c r="C2278" t="s">
        <v>392</v>
      </c>
      <c r="D2278" t="s">
        <v>2561</v>
      </c>
      <c r="E2278">
        <v>8781186</v>
      </c>
      <c r="F2278" t="s">
        <v>2562</v>
      </c>
      <c r="G2278" t="s">
        <v>29</v>
      </c>
      <c r="H2278" t="s">
        <v>30</v>
      </c>
      <c r="I2278" s="1"/>
      <c r="J2278" s="1">
        <v>45985</v>
      </c>
      <c r="K2278" s="11">
        <f>+Excel_519CONDOR[[#This Row],[Fx.r]]</f>
        <v>45985</v>
      </c>
      <c r="L2278" s="1">
        <v>45986</v>
      </c>
      <c r="M2278" s="1"/>
      <c r="N2278" s="1">
        <v>46002</v>
      </c>
      <c r="O2278" s="1">
        <v>46024</v>
      </c>
      <c r="P2278" s="1" t="s">
        <v>24</v>
      </c>
      <c r="Q2278" t="s">
        <v>24</v>
      </c>
      <c r="R2278" t="s">
        <v>25</v>
      </c>
      <c r="S2278" t="s">
        <v>3641</v>
      </c>
      <c r="T2278" s="6">
        <v>26.037236524804413</v>
      </c>
      <c r="U2278" s="6">
        <v>0</v>
      </c>
      <c r="V2278" s="6">
        <v>6</v>
      </c>
      <c r="W2278" s="5">
        <v>32.037236524804413</v>
      </c>
      <c r="X2278" s="6">
        <f>+Excel_519CONDOR[[#This Row],[Ptos.Total]]-Excel_519CONDOR[[#This Row],[Ptos.PO]]</f>
        <v>-26.111982475195582</v>
      </c>
      <c r="Y2278" s="6">
        <v>58.149218999999995</v>
      </c>
      <c r="Z2278" s="6">
        <v>58.149219000000009</v>
      </c>
      <c r="AA2278" s="5">
        <f>+Excel_519CONDOR[[#This Row],[Ptos.Total]]-Excel_519CONDOR[[#This Row],[Ptos.Nilo]]</f>
        <v>-26.111982475195596</v>
      </c>
      <c r="AB2278"/>
      <c r="AC2278"/>
      <c r="AD2278"/>
      <c r="AE2278"/>
      <c r="AF2278"/>
      <c r="AG2278"/>
      <c r="AH2278"/>
      <c r="AI2278"/>
    </row>
    <row r="2279" spans="1:35" x14ac:dyDescent="0.25">
      <c r="A2279" t="s">
        <v>391</v>
      </c>
      <c r="B2279" t="s">
        <v>414</v>
      </c>
      <c r="C2279" t="s">
        <v>392</v>
      </c>
      <c r="D2279" t="s">
        <v>2563</v>
      </c>
      <c r="E2279">
        <v>8781462</v>
      </c>
      <c r="F2279" t="s">
        <v>2412</v>
      </c>
      <c r="G2279" t="s">
        <v>29</v>
      </c>
      <c r="H2279" t="s">
        <v>30</v>
      </c>
      <c r="I2279" s="1">
        <v>45986</v>
      </c>
      <c r="J2279" s="1">
        <v>45993</v>
      </c>
      <c r="K2279" s="11">
        <f>+Excel_519CONDOR[[#This Row],[Fx.r]]</f>
        <v>45993</v>
      </c>
      <c r="L2279" s="1">
        <v>45993</v>
      </c>
      <c r="M2279" s="1"/>
      <c r="N2279" s="1">
        <v>45995</v>
      </c>
      <c r="O2279" s="1">
        <v>46007</v>
      </c>
      <c r="P2279" s="1" t="s">
        <v>24</v>
      </c>
      <c r="Q2279" t="s">
        <v>24</v>
      </c>
      <c r="R2279" t="s">
        <v>24</v>
      </c>
      <c r="S2279" t="s">
        <v>3643</v>
      </c>
      <c r="T2279" s="6">
        <v>25.483299434185028</v>
      </c>
      <c r="U2279" s="6">
        <v>0</v>
      </c>
      <c r="V2279" s="6">
        <v>11.532527682441593</v>
      </c>
      <c r="W2279" s="5">
        <v>37.015827116626625</v>
      </c>
      <c r="X2279" s="6">
        <f>+Excel_519CONDOR[[#This Row],[Ptos.Total]]-Excel_519CONDOR[[#This Row],[Ptos.PO]]</f>
        <v>-39.808926883373374</v>
      </c>
      <c r="Y2279" s="6">
        <v>76.824753999999999</v>
      </c>
      <c r="Z2279" s="6">
        <v>76.824753999999999</v>
      </c>
      <c r="AA2279" s="5">
        <f>+Excel_519CONDOR[[#This Row],[Ptos.Total]]-Excel_519CONDOR[[#This Row],[Ptos.Nilo]]</f>
        <v>-39.808926883373374</v>
      </c>
      <c r="AB2279"/>
      <c r="AC2279"/>
      <c r="AD2279"/>
      <c r="AE2279"/>
      <c r="AF2279"/>
      <c r="AG2279"/>
      <c r="AH2279"/>
      <c r="AI2279"/>
    </row>
    <row r="2280" spans="1:35" x14ac:dyDescent="0.25">
      <c r="A2280" t="s">
        <v>391</v>
      </c>
      <c r="B2280" t="s">
        <v>436</v>
      </c>
      <c r="C2280" t="s">
        <v>392</v>
      </c>
      <c r="D2280" t="s">
        <v>2564</v>
      </c>
      <c r="E2280">
        <v>8782812</v>
      </c>
      <c r="F2280" t="s">
        <v>2412</v>
      </c>
      <c r="G2280" t="s">
        <v>29</v>
      </c>
      <c r="H2280" t="s">
        <v>30</v>
      </c>
      <c r="I2280" s="1"/>
      <c r="J2280" s="1">
        <v>45992</v>
      </c>
      <c r="K2280" s="11">
        <f>+Excel_519CONDOR[[#This Row],[Fx.r]]</f>
        <v>45992</v>
      </c>
      <c r="L2280" s="1">
        <v>45992</v>
      </c>
      <c r="M2280" s="1"/>
      <c r="N2280" s="1">
        <v>46014</v>
      </c>
      <c r="O2280" s="1">
        <v>46030</v>
      </c>
      <c r="P2280" s="1" t="s">
        <v>24</v>
      </c>
      <c r="Q2280" t="s">
        <v>24</v>
      </c>
      <c r="R2280" t="s">
        <v>24</v>
      </c>
      <c r="S2280" t="s">
        <v>3646</v>
      </c>
      <c r="T2280" s="6">
        <v>18.289099842309952</v>
      </c>
      <c r="U2280" s="6">
        <v>0</v>
      </c>
      <c r="V2280" s="6">
        <v>6</v>
      </c>
      <c r="W2280" s="5">
        <v>24.289099842309952</v>
      </c>
      <c r="X2280" s="6">
        <f>+Excel_519CONDOR[[#This Row],[Ptos.Total]]-Excel_519CONDOR[[#This Row],[Ptos.PO]]</f>
        <v>-21.969123157690049</v>
      </c>
      <c r="Y2280" s="6">
        <v>46.258223000000001</v>
      </c>
      <c r="Z2280" s="6">
        <v>46.258222999999994</v>
      </c>
      <c r="AA2280" s="5">
        <f>+Excel_519CONDOR[[#This Row],[Ptos.Total]]-Excel_519CONDOR[[#This Row],[Ptos.Nilo]]</f>
        <v>-21.969123157690042</v>
      </c>
      <c r="AB2280"/>
      <c r="AC2280"/>
      <c r="AD2280"/>
      <c r="AE2280"/>
      <c r="AF2280"/>
      <c r="AG2280"/>
      <c r="AH2280"/>
      <c r="AI2280"/>
    </row>
    <row r="2281" spans="1:35" x14ac:dyDescent="0.25">
      <c r="A2281" t="s">
        <v>391</v>
      </c>
      <c r="B2281" t="s">
        <v>436</v>
      </c>
      <c r="C2281" t="s">
        <v>392</v>
      </c>
      <c r="D2281" t="s">
        <v>2565</v>
      </c>
      <c r="E2281">
        <v>8784845</v>
      </c>
      <c r="F2281" t="s">
        <v>2455</v>
      </c>
      <c r="G2281" t="s">
        <v>29</v>
      </c>
      <c r="H2281" t="s">
        <v>30</v>
      </c>
      <c r="I2281" s="1"/>
      <c r="J2281" s="1">
        <v>46001</v>
      </c>
      <c r="K2281" s="11">
        <f>+Excel_519CONDOR[[#This Row],[Fx.r]]</f>
        <v>46001</v>
      </c>
      <c r="L2281" s="1">
        <v>46001</v>
      </c>
      <c r="M2281" s="1"/>
      <c r="N2281" s="1">
        <v>46003</v>
      </c>
      <c r="O2281" s="1">
        <v>46031</v>
      </c>
      <c r="P2281" s="1" t="s">
        <v>24</v>
      </c>
      <c r="Q2281" t="s">
        <v>25</v>
      </c>
      <c r="R2281" t="s">
        <v>24</v>
      </c>
      <c r="S2281" t="s">
        <v>3646</v>
      </c>
      <c r="T2281" s="6">
        <v>26.254740594593287</v>
      </c>
      <c r="U2281" s="6">
        <v>0</v>
      </c>
      <c r="V2281" s="6">
        <v>6</v>
      </c>
      <c r="W2281" s="5">
        <v>32.254740594593287</v>
      </c>
      <c r="X2281" s="6">
        <f>+Excel_519CONDOR[[#This Row],[Ptos.Total]]-Excel_519CONDOR[[#This Row],[Ptos.PO]]</f>
        <v>-6.4915194054067129</v>
      </c>
      <c r="Y2281" s="6">
        <v>38.746259999999999</v>
      </c>
      <c r="Z2281" s="6">
        <v>38.746259999999999</v>
      </c>
      <c r="AA2281" s="5">
        <f>+Excel_519CONDOR[[#This Row],[Ptos.Total]]-Excel_519CONDOR[[#This Row],[Ptos.Nilo]]</f>
        <v>-6.4915194054067129</v>
      </c>
      <c r="AB2281"/>
      <c r="AC2281"/>
      <c r="AD2281"/>
      <c r="AE2281"/>
      <c r="AF2281"/>
      <c r="AG2281"/>
      <c r="AH2281"/>
      <c r="AI2281"/>
    </row>
    <row r="2282" spans="1:35" x14ac:dyDescent="0.25">
      <c r="A2282" t="s">
        <v>391</v>
      </c>
      <c r="B2282" t="s">
        <v>114</v>
      </c>
      <c r="C2282" t="s">
        <v>392</v>
      </c>
      <c r="D2282" t="s">
        <v>2566</v>
      </c>
      <c r="E2282">
        <v>8787877</v>
      </c>
      <c r="F2282" t="s">
        <v>2186</v>
      </c>
      <c r="G2282" t="s">
        <v>70</v>
      </c>
      <c r="H2282" t="s">
        <v>71</v>
      </c>
      <c r="I2282" s="1">
        <v>46010</v>
      </c>
      <c r="J2282" s="1">
        <v>46013</v>
      </c>
      <c r="K2282" s="11">
        <f>+Excel_519CONDOR[[#This Row],[Fx.r]]</f>
        <v>46013</v>
      </c>
      <c r="L2282" s="1">
        <v>46014</v>
      </c>
      <c r="M2282" s="1"/>
      <c r="N2282" s="1">
        <v>46029</v>
      </c>
      <c r="O2282" s="1">
        <v>46037</v>
      </c>
      <c r="P2282" s="1" t="s">
        <v>24</v>
      </c>
      <c r="Q2282" t="s">
        <v>25</v>
      </c>
      <c r="R2282" t="s">
        <v>24</v>
      </c>
      <c r="S2282" t="s">
        <v>3646</v>
      </c>
      <c r="T2282" s="6">
        <v>10.389200000000001</v>
      </c>
      <c r="U2282" s="6">
        <v>0</v>
      </c>
      <c r="V2282" s="6">
        <v>3.9</v>
      </c>
      <c r="W2282" s="5">
        <v>14.289200000000001</v>
      </c>
      <c r="X2282" s="6">
        <f>+Excel_519CONDOR[[#This Row],[Ptos.Total]]-Excel_519CONDOR[[#This Row],[Ptos.PO]]</f>
        <v>11.949200000000001</v>
      </c>
      <c r="Y2282" s="6">
        <v>2.34</v>
      </c>
      <c r="Z2282" s="6">
        <v>2.34</v>
      </c>
      <c r="AA2282" s="5">
        <f>+Excel_519CONDOR[[#This Row],[Ptos.Total]]-Excel_519CONDOR[[#This Row],[Ptos.Nilo]]</f>
        <v>11.949200000000001</v>
      </c>
      <c r="AB2282"/>
      <c r="AC2282"/>
      <c r="AD2282"/>
      <c r="AE2282"/>
      <c r="AF2282"/>
      <c r="AG2282"/>
      <c r="AH2282"/>
      <c r="AI2282"/>
    </row>
    <row r="2283" spans="1:35" x14ac:dyDescent="0.25">
      <c r="A2283" t="s">
        <v>2567</v>
      </c>
      <c r="B2283" t="s">
        <v>18</v>
      </c>
      <c r="C2283" t="s">
        <v>2568</v>
      </c>
      <c r="D2283" t="s">
        <v>2569</v>
      </c>
      <c r="E2283">
        <v>2113152</v>
      </c>
      <c r="F2283" t="s">
        <v>1513</v>
      </c>
      <c r="G2283" t="s">
        <v>29</v>
      </c>
      <c r="H2283" t="s">
        <v>30</v>
      </c>
      <c r="I2283" s="1">
        <v>45164</v>
      </c>
      <c r="J2283" s="1">
        <v>45399</v>
      </c>
      <c r="K2283" s="11">
        <f>+Excel_519CONDOR[[#This Row],[Fx.r]]</f>
        <v>45399</v>
      </c>
      <c r="L2283" s="1">
        <v>45476</v>
      </c>
      <c r="M2283" s="1"/>
      <c r="N2283" s="1">
        <v>45614</v>
      </c>
      <c r="O2283" s="1">
        <v>45772</v>
      </c>
      <c r="P2283" s="1" t="s">
        <v>24</v>
      </c>
      <c r="Q2283" t="s">
        <v>25</v>
      </c>
      <c r="R2283" t="s">
        <v>3709</v>
      </c>
      <c r="S2283" t="s">
        <v>3710</v>
      </c>
      <c r="T2283" s="6">
        <v>353.95800017204874</v>
      </c>
      <c r="U2283" s="6">
        <v>0</v>
      </c>
      <c r="V2283" s="6">
        <v>46.514100182337302</v>
      </c>
      <c r="W2283" s="5">
        <v>400.47210035438604</v>
      </c>
      <c r="X2283" s="6">
        <f>+Excel_519CONDOR[[#This Row],[Ptos.Total]]-Excel_519CONDOR[[#This Row],[Ptos.PO]]</f>
        <v>166.55471735438604</v>
      </c>
      <c r="Y2283" s="6">
        <v>233.917383</v>
      </c>
      <c r="Z2283" s="6">
        <v>233.44090699999998</v>
      </c>
      <c r="AA2283" s="5">
        <f>+Excel_519CONDOR[[#This Row],[Ptos.Total]]-Excel_519CONDOR[[#This Row],[Ptos.Nilo]]</f>
        <v>167.03119335438606</v>
      </c>
      <c r="AB2283"/>
      <c r="AC2283"/>
      <c r="AD2283"/>
      <c r="AE2283"/>
      <c r="AF2283"/>
      <c r="AG2283"/>
      <c r="AH2283"/>
      <c r="AI2283"/>
    </row>
    <row r="2284" spans="1:35" x14ac:dyDescent="0.25">
      <c r="A2284" t="s">
        <v>2567</v>
      </c>
      <c r="B2284" t="s">
        <v>18</v>
      </c>
      <c r="C2284" t="s">
        <v>2568</v>
      </c>
      <c r="D2284" t="s">
        <v>2570</v>
      </c>
      <c r="E2284">
        <v>1995012</v>
      </c>
      <c r="F2284" t="s">
        <v>60</v>
      </c>
      <c r="G2284" t="s">
        <v>22</v>
      </c>
      <c r="H2284" t="s">
        <v>23</v>
      </c>
      <c r="I2284" s="1">
        <v>44680</v>
      </c>
      <c r="J2284" s="1">
        <v>44741</v>
      </c>
      <c r="K2284" s="11">
        <f>+Excel_519CONDOR[[#This Row],[Fx.r]]</f>
        <v>44741</v>
      </c>
      <c r="L2284" s="1">
        <v>45254</v>
      </c>
      <c r="M2284" s="1"/>
      <c r="N2284" s="1">
        <v>45581</v>
      </c>
      <c r="O2284" s="1">
        <v>45623</v>
      </c>
      <c r="P2284" s="1" t="s">
        <v>24</v>
      </c>
      <c r="Q2284" t="s">
        <v>25</v>
      </c>
      <c r="R2284" t="s">
        <v>25</v>
      </c>
      <c r="S2284" t="s">
        <v>3710</v>
      </c>
      <c r="T2284" s="6">
        <v>197.42999954521656</v>
      </c>
      <c r="U2284" s="6">
        <v>0.69999998807907104</v>
      </c>
      <c r="V2284" s="6">
        <v>27.808899990419292</v>
      </c>
      <c r="W2284" s="5">
        <v>225.93889952371492</v>
      </c>
      <c r="X2284" s="6">
        <f>+Excel_519CONDOR[[#This Row],[Ptos.Total]]-Excel_519CONDOR[[#This Row],[Ptos.PO]]</f>
        <v>39.369703523714918</v>
      </c>
      <c r="Y2284" s="6">
        <v>186.56919600000001</v>
      </c>
      <c r="Z2284" s="6">
        <v>180.56919599999998</v>
      </c>
      <c r="AA2284" s="5">
        <f>+Excel_519CONDOR[[#This Row],[Ptos.Total]]-Excel_519CONDOR[[#This Row],[Ptos.Nilo]]</f>
        <v>45.369703523714946</v>
      </c>
      <c r="AB2284"/>
      <c r="AC2284"/>
      <c r="AD2284"/>
      <c r="AE2284"/>
      <c r="AF2284"/>
      <c r="AG2284"/>
      <c r="AH2284"/>
      <c r="AI2284"/>
    </row>
    <row r="2285" spans="1:35" x14ac:dyDescent="0.25">
      <c r="A2285" t="s">
        <v>2567</v>
      </c>
      <c r="B2285" t="s">
        <v>18</v>
      </c>
      <c r="C2285" t="s">
        <v>2568</v>
      </c>
      <c r="D2285" t="s">
        <v>2571</v>
      </c>
      <c r="E2285">
        <v>2113148</v>
      </c>
      <c r="F2285" t="s">
        <v>49</v>
      </c>
      <c r="G2285" t="s">
        <v>36</v>
      </c>
      <c r="H2285" t="s">
        <v>42</v>
      </c>
      <c r="I2285" s="1">
        <v>45164</v>
      </c>
      <c r="J2285" s="1">
        <v>45219</v>
      </c>
      <c r="K2285" s="11">
        <f>+Excel_519CONDOR[[#This Row],[Fx.r]]</f>
        <v>45219</v>
      </c>
      <c r="L2285" s="1">
        <v>45482</v>
      </c>
      <c r="M2285" s="1">
        <v>45575</v>
      </c>
      <c r="O2285" s="1"/>
      <c r="P2285" s="1" t="s">
        <v>24</v>
      </c>
      <c r="Q2285" t="s">
        <v>25</v>
      </c>
      <c r="R2285" t="s">
        <v>25</v>
      </c>
      <c r="S2285" t="s">
        <v>3710</v>
      </c>
      <c r="T2285" s="6">
        <v>336.47999867796898</v>
      </c>
      <c r="U2285" s="6">
        <v>0</v>
      </c>
      <c r="V2285" s="6">
        <v>37.6061002414055</v>
      </c>
      <c r="W2285" s="5">
        <v>374.08609891937448</v>
      </c>
      <c r="X2285" s="6">
        <f>+Excel_519CONDOR[[#This Row],[Ptos.Total]]-Excel_519CONDOR[[#This Row],[Ptos.PO]]</f>
        <v>374.08609891937448</v>
      </c>
      <c r="Y2285" s="6">
        <v>0</v>
      </c>
      <c r="Z2285" s="6">
        <v>0</v>
      </c>
      <c r="AA2285" s="5">
        <f>+Excel_519CONDOR[[#This Row],[Ptos.Total]]-Excel_519CONDOR[[#This Row],[Ptos.Nilo]]</f>
        <v>374.08609891937448</v>
      </c>
      <c r="AB2285"/>
      <c r="AC2285"/>
      <c r="AD2285"/>
      <c r="AE2285"/>
      <c r="AF2285"/>
      <c r="AG2285"/>
      <c r="AH2285"/>
      <c r="AI2285"/>
    </row>
    <row r="2286" spans="1:35" x14ac:dyDescent="0.25">
      <c r="A2286" t="s">
        <v>2567</v>
      </c>
      <c r="B2286" t="s">
        <v>18</v>
      </c>
      <c r="C2286" t="s">
        <v>2568</v>
      </c>
      <c r="D2286" t="s">
        <v>2572</v>
      </c>
      <c r="E2286">
        <v>2113151</v>
      </c>
      <c r="F2286" t="s">
        <v>2573</v>
      </c>
      <c r="G2286" t="s">
        <v>22</v>
      </c>
      <c r="H2286" t="s">
        <v>23</v>
      </c>
      <c r="I2286" s="1">
        <v>45164</v>
      </c>
      <c r="J2286" s="1">
        <v>45677</v>
      </c>
      <c r="K2286" s="11">
        <f>+Excel_519CONDOR[[#This Row],[Fx.r]]</f>
        <v>45677</v>
      </c>
      <c r="L2286" s="1">
        <v>45670</v>
      </c>
      <c r="M2286" s="1"/>
      <c r="N2286" s="1">
        <v>45922</v>
      </c>
      <c r="O2286" s="1">
        <v>45950</v>
      </c>
      <c r="P2286" s="1" t="s">
        <v>24</v>
      </c>
      <c r="Q2286" t="s">
        <v>25</v>
      </c>
      <c r="R2286" t="s">
        <v>3709</v>
      </c>
      <c r="S2286" t="s">
        <v>3710</v>
      </c>
      <c r="T2286" s="6">
        <v>737.60599018068615</v>
      </c>
      <c r="U2286" s="6">
        <v>0</v>
      </c>
      <c r="V2286" s="6">
        <v>91.449898674341284</v>
      </c>
      <c r="W2286" s="5">
        <v>829.05588885502743</v>
      </c>
      <c r="X2286" s="6">
        <f>+Excel_519CONDOR[[#This Row],[Ptos.Total]]-Excel_519CONDOR[[#This Row],[Ptos.PO]]</f>
        <v>350.79155285502736</v>
      </c>
      <c r="Y2286" s="6">
        <v>478.26433600000007</v>
      </c>
      <c r="Z2286" s="6">
        <v>478.26433600000001</v>
      </c>
      <c r="AA2286" s="5">
        <f>+Excel_519CONDOR[[#This Row],[Ptos.Total]]-Excel_519CONDOR[[#This Row],[Ptos.Nilo]]</f>
        <v>350.79155285502742</v>
      </c>
      <c r="AB2286"/>
      <c r="AC2286"/>
      <c r="AD2286"/>
      <c r="AE2286"/>
      <c r="AF2286"/>
      <c r="AG2286"/>
      <c r="AH2286"/>
      <c r="AI2286"/>
    </row>
    <row r="2287" spans="1:35" x14ac:dyDescent="0.25">
      <c r="A2287" t="s">
        <v>2567</v>
      </c>
      <c r="B2287" t="s">
        <v>18</v>
      </c>
      <c r="C2287" t="s">
        <v>2568</v>
      </c>
      <c r="D2287" t="s">
        <v>2574</v>
      </c>
      <c r="E2287">
        <v>2113443</v>
      </c>
      <c r="F2287" t="s">
        <v>2575</v>
      </c>
      <c r="G2287" t="s">
        <v>70</v>
      </c>
      <c r="H2287" t="s">
        <v>71</v>
      </c>
      <c r="I2287" s="1">
        <v>45411</v>
      </c>
      <c r="J2287" s="1">
        <v>45411</v>
      </c>
      <c r="K2287" s="11">
        <f>+Excel_519CONDOR[[#This Row],[Fx.r]]</f>
        <v>45411</v>
      </c>
      <c r="M2287" s="1">
        <v>45761</v>
      </c>
      <c r="O2287" s="1"/>
      <c r="P2287" s="1" t="s">
        <v>24</v>
      </c>
      <c r="Q2287" t="s">
        <v>25</v>
      </c>
      <c r="R2287" t="s">
        <v>3709</v>
      </c>
      <c r="S2287" t="s">
        <v>3710</v>
      </c>
      <c r="T2287" s="6">
        <v>795.72999466210604</v>
      </c>
      <c r="U2287" s="6">
        <v>0</v>
      </c>
      <c r="V2287" s="6">
        <v>103.07559882322846</v>
      </c>
      <c r="W2287" s="5">
        <v>898.8055934853345</v>
      </c>
      <c r="X2287" s="6">
        <f>+Excel_519CONDOR[[#This Row],[Ptos.Total]]-Excel_519CONDOR[[#This Row],[Ptos.PO]]</f>
        <v>863.84559348533446</v>
      </c>
      <c r="Y2287" s="6">
        <v>34.959999999999994</v>
      </c>
      <c r="Z2287" s="6">
        <v>34.959999999999994</v>
      </c>
      <c r="AA2287" s="5">
        <f>+Excel_519CONDOR[[#This Row],[Ptos.Total]]-Excel_519CONDOR[[#This Row],[Ptos.Nilo]]</f>
        <v>863.84559348533446</v>
      </c>
      <c r="AB2287"/>
      <c r="AC2287"/>
      <c r="AD2287"/>
      <c r="AE2287"/>
      <c r="AF2287"/>
      <c r="AG2287"/>
      <c r="AH2287"/>
      <c r="AI2287"/>
    </row>
    <row r="2288" spans="1:35" x14ac:dyDescent="0.25">
      <c r="A2288" t="s">
        <v>2567</v>
      </c>
      <c r="B2288" t="s">
        <v>18</v>
      </c>
      <c r="C2288" t="s">
        <v>2568</v>
      </c>
      <c r="D2288" t="s">
        <v>2576</v>
      </c>
      <c r="E2288">
        <v>2062200</v>
      </c>
      <c r="F2288" t="s">
        <v>2577</v>
      </c>
      <c r="G2288" t="s">
        <v>70</v>
      </c>
      <c r="H2288" t="s">
        <v>71</v>
      </c>
      <c r="I2288" s="1">
        <v>44941</v>
      </c>
      <c r="J2288" s="1">
        <v>44953</v>
      </c>
      <c r="K2288" s="11">
        <f>+Excel_519CONDOR[[#This Row],[Fx.r]]</f>
        <v>44953</v>
      </c>
      <c r="L2288" s="1">
        <v>45691</v>
      </c>
      <c r="M2288" s="1">
        <v>45708</v>
      </c>
      <c r="O2288" s="1"/>
      <c r="P2288" s="1" t="s">
        <v>24</v>
      </c>
      <c r="Q2288" t="s">
        <v>25</v>
      </c>
      <c r="R2288" t="s">
        <v>25</v>
      </c>
      <c r="S2288" t="s">
        <v>3711</v>
      </c>
      <c r="T2288" s="6">
        <v>76.590000830590725</v>
      </c>
      <c r="U2288" s="6">
        <v>0</v>
      </c>
      <c r="V2288" s="6">
        <v>15.228899815777694</v>
      </c>
      <c r="W2288" s="5">
        <v>91.818900646368419</v>
      </c>
      <c r="X2288" s="6">
        <f>+Excel_519CONDOR[[#This Row],[Ptos.Total]]-Excel_519CONDOR[[#This Row],[Ptos.PO]]</f>
        <v>91.818900646368419</v>
      </c>
      <c r="Y2288" s="6">
        <v>0</v>
      </c>
      <c r="Z2288" s="6">
        <v>0</v>
      </c>
      <c r="AA2288" s="5">
        <f>+Excel_519CONDOR[[#This Row],[Ptos.Total]]-Excel_519CONDOR[[#This Row],[Ptos.Nilo]]</f>
        <v>91.818900646368419</v>
      </c>
      <c r="AB2288"/>
      <c r="AC2288"/>
      <c r="AD2288"/>
      <c r="AE2288"/>
      <c r="AF2288"/>
      <c r="AG2288"/>
      <c r="AH2288"/>
      <c r="AI2288"/>
    </row>
    <row r="2289" spans="1:35" x14ac:dyDescent="0.25">
      <c r="A2289" t="s">
        <v>2567</v>
      </c>
      <c r="B2289" t="s">
        <v>18</v>
      </c>
      <c r="C2289" t="s">
        <v>2568</v>
      </c>
      <c r="D2289" t="s">
        <v>3712</v>
      </c>
      <c r="E2289">
        <v>2097942</v>
      </c>
      <c r="F2289" t="s">
        <v>290</v>
      </c>
      <c r="G2289" t="s">
        <v>22</v>
      </c>
      <c r="H2289" t="s">
        <v>23</v>
      </c>
      <c r="I2289" s="1"/>
      <c r="J2289" s="1">
        <v>45118</v>
      </c>
      <c r="K2289" s="11">
        <f>+Excel_519CONDOR[[#This Row],[Fx.r]]</f>
        <v>45118</v>
      </c>
      <c r="L2289" s="1">
        <v>45474</v>
      </c>
      <c r="M2289" s="1"/>
      <c r="N2289" s="1">
        <v>45502</v>
      </c>
      <c r="O2289" s="1">
        <v>45518</v>
      </c>
      <c r="P2289" s="1" t="s">
        <v>24</v>
      </c>
      <c r="Q2289" t="s">
        <v>25</v>
      </c>
      <c r="R2289" t="s">
        <v>25</v>
      </c>
      <c r="S2289" t="s">
        <v>3713</v>
      </c>
      <c r="T2289" s="6">
        <v>0</v>
      </c>
      <c r="U2289" s="6">
        <v>0</v>
      </c>
      <c r="V2289" s="6">
        <v>0</v>
      </c>
      <c r="W2289" s="5">
        <v>0</v>
      </c>
      <c r="X2289" s="6">
        <f>+Excel_519CONDOR[[#This Row],[Ptos.Total]]-Excel_519CONDOR[[#This Row],[Ptos.PO]]</f>
        <v>-29.402556999999998</v>
      </c>
      <c r="Y2289" s="6">
        <v>29.402556999999998</v>
      </c>
      <c r="Z2289" s="6">
        <v>29.402556999999998</v>
      </c>
      <c r="AA2289" s="5">
        <f>+Excel_519CONDOR[[#This Row],[Ptos.Total]]-Excel_519CONDOR[[#This Row],[Ptos.Nilo]]</f>
        <v>-29.402556999999998</v>
      </c>
      <c r="AB2289"/>
      <c r="AC2289"/>
      <c r="AD2289"/>
      <c r="AE2289"/>
      <c r="AF2289"/>
      <c r="AG2289"/>
      <c r="AH2289"/>
      <c r="AI2289"/>
    </row>
    <row r="2290" spans="1:35" x14ac:dyDescent="0.25">
      <c r="A2290" t="s">
        <v>2567</v>
      </c>
      <c r="B2290" t="s">
        <v>18</v>
      </c>
      <c r="C2290" t="s">
        <v>2568</v>
      </c>
      <c r="D2290" t="s">
        <v>2578</v>
      </c>
      <c r="E2290">
        <v>2074165</v>
      </c>
      <c r="F2290" t="s">
        <v>121</v>
      </c>
      <c r="G2290" t="s">
        <v>22</v>
      </c>
      <c r="H2290" t="s">
        <v>23</v>
      </c>
      <c r="I2290" s="1">
        <v>44971</v>
      </c>
      <c r="J2290" s="1">
        <v>44997</v>
      </c>
      <c r="K2290" s="11">
        <f>+Excel_519CONDOR[[#This Row],[Fx.r]]</f>
        <v>44997</v>
      </c>
      <c r="L2290" s="1">
        <v>45476</v>
      </c>
      <c r="M2290" s="1"/>
      <c r="N2290" s="1">
        <v>45540</v>
      </c>
      <c r="O2290" s="1">
        <v>45562</v>
      </c>
      <c r="P2290" s="1" t="s">
        <v>24</v>
      </c>
      <c r="Q2290" t="s">
        <v>25</v>
      </c>
      <c r="R2290" t="s">
        <v>25</v>
      </c>
      <c r="S2290" t="s">
        <v>25</v>
      </c>
      <c r="T2290" s="6">
        <v>60.183000751964748</v>
      </c>
      <c r="U2290" s="6">
        <v>0</v>
      </c>
      <c r="V2290" s="6">
        <v>14.101899947779629</v>
      </c>
      <c r="W2290" s="5">
        <v>74.284900699744384</v>
      </c>
      <c r="X2290" s="6">
        <f>+Excel_519CONDOR[[#This Row],[Ptos.Total]]-Excel_519CONDOR[[#This Row],[Ptos.PO]]</f>
        <v>50.216067699744386</v>
      </c>
      <c r="Y2290" s="6">
        <v>24.068832999999998</v>
      </c>
      <c r="Z2290" s="6">
        <v>24.068832999999998</v>
      </c>
      <c r="AA2290" s="5">
        <f>+Excel_519CONDOR[[#This Row],[Ptos.Total]]-Excel_519CONDOR[[#This Row],[Ptos.Nilo]]</f>
        <v>50.216067699744386</v>
      </c>
      <c r="AB2290"/>
      <c r="AC2290"/>
      <c r="AD2290"/>
      <c r="AE2290"/>
      <c r="AF2290"/>
      <c r="AG2290"/>
      <c r="AH2290"/>
      <c r="AI2290"/>
    </row>
    <row r="2291" spans="1:35" x14ac:dyDescent="0.25">
      <c r="A2291" t="s">
        <v>2567</v>
      </c>
      <c r="B2291" t="s">
        <v>18</v>
      </c>
      <c r="C2291" t="s">
        <v>2568</v>
      </c>
      <c r="D2291" t="s">
        <v>2579</v>
      </c>
      <c r="E2291">
        <v>2060319</v>
      </c>
      <c r="F2291" t="s">
        <v>60</v>
      </c>
      <c r="G2291" t="s">
        <v>22</v>
      </c>
      <c r="H2291" t="s">
        <v>23</v>
      </c>
      <c r="I2291" s="1">
        <v>44938</v>
      </c>
      <c r="J2291" s="1">
        <v>45098</v>
      </c>
      <c r="K2291" s="11">
        <f>+Excel_519CONDOR[[#This Row],[Fx.r]]</f>
        <v>45098</v>
      </c>
      <c r="L2291" s="1">
        <v>45569</v>
      </c>
      <c r="M2291" s="1"/>
      <c r="N2291" s="1">
        <v>45736</v>
      </c>
      <c r="O2291" s="1">
        <v>45922</v>
      </c>
      <c r="P2291" s="1" t="s">
        <v>24</v>
      </c>
      <c r="Q2291" t="s">
        <v>25</v>
      </c>
      <c r="R2291" t="s">
        <v>25</v>
      </c>
      <c r="S2291" t="s">
        <v>3710</v>
      </c>
      <c r="T2291" s="6">
        <v>207.94000172242522</v>
      </c>
      <c r="U2291" s="6">
        <v>43.269998729228973</v>
      </c>
      <c r="V2291" s="6">
        <v>24.402400358414639</v>
      </c>
      <c r="W2291" s="5">
        <v>275.61240081006883</v>
      </c>
      <c r="X2291" s="6">
        <f>+Excel_519CONDOR[[#This Row],[Ptos.Total]]-Excel_519CONDOR[[#This Row],[Ptos.PO]]</f>
        <v>127.29296081006885</v>
      </c>
      <c r="Y2291" s="6">
        <v>148.31943999999999</v>
      </c>
      <c r="Z2291" s="6">
        <v>130.97310999999999</v>
      </c>
      <c r="AA2291" s="5">
        <f>+Excel_519CONDOR[[#This Row],[Ptos.Total]]-Excel_519CONDOR[[#This Row],[Ptos.Nilo]]</f>
        <v>144.63929081006884</v>
      </c>
      <c r="AB2291"/>
      <c r="AC2291"/>
      <c r="AD2291"/>
      <c r="AE2291"/>
      <c r="AF2291"/>
      <c r="AG2291"/>
      <c r="AH2291"/>
      <c r="AI2291"/>
    </row>
    <row r="2292" spans="1:35" x14ac:dyDescent="0.25">
      <c r="A2292" t="s">
        <v>2567</v>
      </c>
      <c r="B2292" t="s">
        <v>18</v>
      </c>
      <c r="C2292" t="s">
        <v>2568</v>
      </c>
      <c r="D2292" t="s">
        <v>3714</v>
      </c>
      <c r="E2292">
        <v>2077997</v>
      </c>
      <c r="F2292" t="s">
        <v>32</v>
      </c>
      <c r="G2292" t="s">
        <v>29</v>
      </c>
      <c r="H2292" t="s">
        <v>30</v>
      </c>
      <c r="I2292" s="1">
        <v>45021</v>
      </c>
      <c r="J2292" s="1">
        <v>45104</v>
      </c>
      <c r="K2292" s="11">
        <f>+Excel_519CONDOR[[#This Row],[Fx.r]]</f>
        <v>45104</v>
      </c>
      <c r="L2292" s="1">
        <v>45476</v>
      </c>
      <c r="M2292" s="1"/>
      <c r="N2292" s="1">
        <v>45643</v>
      </c>
      <c r="O2292" s="1">
        <v>45734</v>
      </c>
      <c r="P2292" s="1" t="s">
        <v>24</v>
      </c>
      <c r="Q2292" t="s">
        <v>25</v>
      </c>
      <c r="R2292" t="s">
        <v>25</v>
      </c>
      <c r="S2292" t="s">
        <v>3711</v>
      </c>
      <c r="T2292" s="6">
        <v>0</v>
      </c>
      <c r="U2292" s="6">
        <v>0</v>
      </c>
      <c r="V2292" s="6">
        <v>0</v>
      </c>
      <c r="W2292" s="5">
        <v>0</v>
      </c>
      <c r="X2292" s="6">
        <f>+Excel_519CONDOR[[#This Row],[Ptos.Total]]-Excel_519CONDOR[[#This Row],[Ptos.PO]]</f>
        <v>-73.998627999999997</v>
      </c>
      <c r="Y2292" s="6">
        <v>73.998627999999997</v>
      </c>
      <c r="Z2292" s="6">
        <v>73.998627999999997</v>
      </c>
      <c r="AA2292" s="5">
        <f>+Excel_519CONDOR[[#This Row],[Ptos.Total]]-Excel_519CONDOR[[#This Row],[Ptos.Nilo]]</f>
        <v>-73.998627999999997</v>
      </c>
      <c r="AB2292"/>
      <c r="AC2292"/>
      <c r="AD2292"/>
      <c r="AE2292"/>
      <c r="AF2292"/>
      <c r="AG2292"/>
      <c r="AH2292"/>
      <c r="AI2292"/>
    </row>
    <row r="2293" spans="1:35" x14ac:dyDescent="0.25">
      <c r="A2293" t="s">
        <v>2567</v>
      </c>
      <c r="B2293" t="s">
        <v>18</v>
      </c>
      <c r="C2293" t="s">
        <v>2568</v>
      </c>
      <c r="D2293" t="s">
        <v>2580</v>
      </c>
      <c r="E2293">
        <v>2077998</v>
      </c>
      <c r="F2293" t="s">
        <v>1331</v>
      </c>
      <c r="G2293" t="s">
        <v>22</v>
      </c>
      <c r="H2293" t="s">
        <v>23</v>
      </c>
      <c r="I2293" s="1"/>
      <c r="J2293" s="1">
        <v>45149</v>
      </c>
      <c r="K2293" s="11">
        <f>+Excel_519CONDOR[[#This Row],[Fx.r]]</f>
        <v>45149</v>
      </c>
      <c r="L2293" s="1">
        <v>45476</v>
      </c>
      <c r="M2293" s="1"/>
      <c r="N2293" s="1">
        <v>45589</v>
      </c>
      <c r="O2293" s="1">
        <v>45653</v>
      </c>
      <c r="P2293" s="1" t="s">
        <v>24</v>
      </c>
      <c r="Q2293" t="s">
        <v>25</v>
      </c>
      <c r="R2293" t="s">
        <v>25</v>
      </c>
      <c r="S2293" t="s">
        <v>3711</v>
      </c>
      <c r="T2293" s="6">
        <v>53.680000770837069</v>
      </c>
      <c r="U2293" s="6">
        <v>23.919999301433563</v>
      </c>
      <c r="V2293" s="6">
        <v>13.650400171494482</v>
      </c>
      <c r="W2293" s="5">
        <v>91.250400243765114</v>
      </c>
      <c r="X2293" s="6">
        <f>+Excel_519CONDOR[[#This Row],[Ptos.Total]]-Excel_519CONDOR[[#This Row],[Ptos.PO]]</f>
        <v>63.631713243765113</v>
      </c>
      <c r="Y2293" s="6">
        <v>27.618687000000001</v>
      </c>
      <c r="Z2293" s="6">
        <v>27.618687000000001</v>
      </c>
      <c r="AA2293" s="5">
        <f>+Excel_519CONDOR[[#This Row],[Ptos.Total]]-Excel_519CONDOR[[#This Row],[Ptos.Nilo]]</f>
        <v>63.631713243765113</v>
      </c>
      <c r="AB2293"/>
      <c r="AC2293"/>
      <c r="AD2293"/>
      <c r="AE2293"/>
      <c r="AF2293"/>
      <c r="AG2293"/>
      <c r="AH2293"/>
      <c r="AI2293"/>
    </row>
    <row r="2294" spans="1:35" x14ac:dyDescent="0.25">
      <c r="A2294" t="s">
        <v>2567</v>
      </c>
      <c r="B2294" t="s">
        <v>18</v>
      </c>
      <c r="C2294" t="s">
        <v>2568</v>
      </c>
      <c r="D2294" t="s">
        <v>2581</v>
      </c>
      <c r="E2294">
        <v>2113146</v>
      </c>
      <c r="F2294" t="s">
        <v>32</v>
      </c>
      <c r="G2294" t="s">
        <v>29</v>
      </c>
      <c r="H2294" t="s">
        <v>30</v>
      </c>
      <c r="I2294" s="1">
        <v>45164</v>
      </c>
      <c r="J2294" s="1">
        <v>45763</v>
      </c>
      <c r="K2294" s="11">
        <f>+Excel_519CONDOR[[#This Row],[Fx.r]]</f>
        <v>45763</v>
      </c>
      <c r="L2294" s="1">
        <v>45763</v>
      </c>
      <c r="M2294" s="1"/>
      <c r="N2294" s="1">
        <v>45789</v>
      </c>
      <c r="O2294" s="1">
        <v>45820</v>
      </c>
      <c r="P2294" s="1" t="s">
        <v>24</v>
      </c>
      <c r="Q2294" t="s">
        <v>25</v>
      </c>
      <c r="R2294" t="s">
        <v>25</v>
      </c>
      <c r="S2294" t="s">
        <v>3713</v>
      </c>
      <c r="T2294" s="6">
        <v>138.6500019133091</v>
      </c>
      <c r="U2294" s="6">
        <v>0</v>
      </c>
      <c r="V2294" s="6">
        <v>0</v>
      </c>
      <c r="W2294" s="5">
        <v>138.6500019133091</v>
      </c>
      <c r="X2294" s="6">
        <f>+Excel_519CONDOR[[#This Row],[Ptos.Total]]-Excel_519CONDOR[[#This Row],[Ptos.PO]]</f>
        <v>74.293466913309089</v>
      </c>
      <c r="Y2294" s="6">
        <v>64.356535000000008</v>
      </c>
      <c r="Z2294" s="6">
        <v>64.356535000000008</v>
      </c>
      <c r="AA2294" s="5">
        <f>+Excel_519CONDOR[[#This Row],[Ptos.Total]]-Excel_519CONDOR[[#This Row],[Ptos.Nilo]]</f>
        <v>74.293466913309089</v>
      </c>
      <c r="AB2294"/>
      <c r="AC2294"/>
      <c r="AD2294"/>
      <c r="AE2294"/>
      <c r="AF2294"/>
      <c r="AG2294"/>
      <c r="AH2294"/>
      <c r="AI2294"/>
    </row>
    <row r="2295" spans="1:35" x14ac:dyDescent="0.25">
      <c r="A2295" t="s">
        <v>2567</v>
      </c>
      <c r="B2295" t="s">
        <v>18</v>
      </c>
      <c r="C2295" t="s">
        <v>2568</v>
      </c>
      <c r="D2295" t="s">
        <v>2582</v>
      </c>
      <c r="E2295">
        <v>2098320</v>
      </c>
      <c r="F2295" t="s">
        <v>142</v>
      </c>
      <c r="G2295" t="s">
        <v>29</v>
      </c>
      <c r="H2295" t="s">
        <v>30</v>
      </c>
      <c r="I2295" s="1">
        <v>45077</v>
      </c>
      <c r="J2295" s="1">
        <v>45316</v>
      </c>
      <c r="K2295" s="11">
        <f>+Excel_519CONDOR[[#This Row],[Fx.r]]</f>
        <v>45316</v>
      </c>
      <c r="L2295" s="1">
        <v>45569</v>
      </c>
      <c r="M2295" s="1"/>
      <c r="N2295" s="1">
        <v>45450</v>
      </c>
      <c r="O2295" s="1">
        <v>45596</v>
      </c>
      <c r="P2295" s="1" t="s">
        <v>24</v>
      </c>
      <c r="Q2295" t="s">
        <v>25</v>
      </c>
      <c r="R2295" t="s">
        <v>25</v>
      </c>
      <c r="S2295" t="s">
        <v>3715</v>
      </c>
      <c r="T2295" s="6">
        <v>0</v>
      </c>
      <c r="U2295" s="6">
        <v>0</v>
      </c>
      <c r="V2295" s="6">
        <v>0</v>
      </c>
      <c r="W2295" s="5">
        <v>0</v>
      </c>
      <c r="X2295" s="6">
        <f>+Excel_519CONDOR[[#This Row],[Ptos.Total]]-Excel_519CONDOR[[#This Row],[Ptos.PO]]</f>
        <v>-40.025295</v>
      </c>
      <c r="Y2295" s="6">
        <v>40.025295</v>
      </c>
      <c r="Z2295" s="6">
        <v>40.025295</v>
      </c>
      <c r="AA2295" s="5">
        <f>+Excel_519CONDOR[[#This Row],[Ptos.Total]]-Excel_519CONDOR[[#This Row],[Ptos.Nilo]]</f>
        <v>-40.025295</v>
      </c>
      <c r="AB2295"/>
      <c r="AC2295"/>
      <c r="AD2295"/>
      <c r="AE2295"/>
      <c r="AF2295"/>
      <c r="AG2295"/>
      <c r="AH2295"/>
      <c r="AI2295"/>
    </row>
    <row r="2296" spans="1:35" x14ac:dyDescent="0.25">
      <c r="A2296" t="s">
        <v>2567</v>
      </c>
      <c r="B2296" t="s">
        <v>18</v>
      </c>
      <c r="C2296" t="s">
        <v>2568</v>
      </c>
      <c r="D2296" t="s">
        <v>2583</v>
      </c>
      <c r="E2296">
        <v>2074335</v>
      </c>
      <c r="F2296" t="s">
        <v>1981</v>
      </c>
      <c r="G2296" t="s">
        <v>22</v>
      </c>
      <c r="H2296" t="s">
        <v>23</v>
      </c>
      <c r="I2296" s="1">
        <v>45083</v>
      </c>
      <c r="J2296" s="1">
        <v>45553</v>
      </c>
      <c r="K2296" s="11">
        <f>+Excel_519CONDOR[[#This Row],[Fx.r]]</f>
        <v>45553</v>
      </c>
      <c r="L2296" s="1">
        <v>45482</v>
      </c>
      <c r="M2296" s="1"/>
      <c r="N2296" s="1">
        <v>45614</v>
      </c>
      <c r="O2296" s="1">
        <v>45812</v>
      </c>
      <c r="P2296" s="1" t="s">
        <v>24</v>
      </c>
      <c r="Q2296" t="s">
        <v>25</v>
      </c>
      <c r="R2296" t="s">
        <v>3709</v>
      </c>
      <c r="S2296" t="s">
        <v>3710</v>
      </c>
      <c r="T2296" s="6">
        <v>1685.0719934130757</v>
      </c>
      <c r="U2296" s="6">
        <v>456.65998649597168</v>
      </c>
      <c r="V2296" s="6">
        <v>224.05519671070874</v>
      </c>
      <c r="W2296" s="5">
        <v>2365.7871766197559</v>
      </c>
      <c r="X2296" s="6">
        <f>+Excel_519CONDOR[[#This Row],[Ptos.Total]]-Excel_519CONDOR[[#This Row],[Ptos.PO]]</f>
        <v>839.53029461975598</v>
      </c>
      <c r="Y2296" s="6">
        <v>1526.2568819999999</v>
      </c>
      <c r="Z2296" s="6">
        <v>1512.5452460000001</v>
      </c>
      <c r="AA2296" s="5">
        <f>+Excel_519CONDOR[[#This Row],[Ptos.Total]]-Excel_519CONDOR[[#This Row],[Ptos.Nilo]]</f>
        <v>853.24193061975575</v>
      </c>
      <c r="AB2296"/>
      <c r="AC2296"/>
      <c r="AD2296"/>
      <c r="AE2296"/>
      <c r="AF2296"/>
      <c r="AG2296"/>
      <c r="AH2296"/>
      <c r="AI2296"/>
    </row>
    <row r="2297" spans="1:35" x14ac:dyDescent="0.25">
      <c r="A2297" t="s">
        <v>2567</v>
      </c>
      <c r="B2297" t="s">
        <v>79</v>
      </c>
      <c r="C2297" t="s">
        <v>2568</v>
      </c>
      <c r="D2297" t="s">
        <v>2584</v>
      </c>
      <c r="E2297">
        <v>2113145</v>
      </c>
      <c r="F2297" t="s">
        <v>32</v>
      </c>
      <c r="G2297" t="s">
        <v>29</v>
      </c>
      <c r="H2297" t="s">
        <v>30</v>
      </c>
      <c r="I2297" s="1">
        <v>45164</v>
      </c>
      <c r="J2297" s="1">
        <v>45677</v>
      </c>
      <c r="K2297" s="11">
        <f>+Excel_519CONDOR[[#This Row],[Fx.r]]</f>
        <v>45677</v>
      </c>
      <c r="L2297" s="1">
        <v>45679</v>
      </c>
      <c r="M2297" s="1"/>
      <c r="N2297" s="1">
        <v>45747</v>
      </c>
      <c r="O2297" s="1">
        <v>45804</v>
      </c>
      <c r="P2297" s="1" t="s">
        <v>24</v>
      </c>
      <c r="Q2297" t="s">
        <v>25</v>
      </c>
      <c r="R2297" t="s">
        <v>25</v>
      </c>
      <c r="S2297" t="s">
        <v>3713</v>
      </c>
      <c r="T2297" s="6">
        <v>102.4300009906292</v>
      </c>
      <c r="U2297" s="6">
        <v>0</v>
      </c>
      <c r="V2297" s="6">
        <v>22.631999834358695</v>
      </c>
      <c r="W2297" s="5">
        <v>125.06200082498789</v>
      </c>
      <c r="X2297" s="6">
        <f>+Excel_519CONDOR[[#This Row],[Ptos.Total]]-Excel_519CONDOR[[#This Row],[Ptos.PO]]</f>
        <v>3.1129118249878758</v>
      </c>
      <c r="Y2297" s="6">
        <v>121.94908900000001</v>
      </c>
      <c r="Z2297" s="6">
        <v>124.647127</v>
      </c>
      <c r="AA2297" s="5">
        <f>+Excel_519CONDOR[[#This Row],[Ptos.Total]]-Excel_519CONDOR[[#This Row],[Ptos.Nilo]]</f>
        <v>0.41487382498789316</v>
      </c>
      <c r="AB2297"/>
      <c r="AC2297"/>
      <c r="AD2297"/>
      <c r="AE2297"/>
      <c r="AF2297"/>
      <c r="AG2297"/>
      <c r="AH2297"/>
      <c r="AI2297"/>
    </row>
    <row r="2298" spans="1:35" x14ac:dyDescent="0.25">
      <c r="A2298" t="s">
        <v>2567</v>
      </c>
      <c r="B2298" t="s">
        <v>67</v>
      </c>
      <c r="C2298" t="s">
        <v>1371</v>
      </c>
      <c r="D2298" t="s">
        <v>2585</v>
      </c>
      <c r="E2298">
        <v>8676570</v>
      </c>
      <c r="F2298" t="s">
        <v>2586</v>
      </c>
      <c r="G2298" t="s">
        <v>22</v>
      </c>
      <c r="H2298" t="s">
        <v>23</v>
      </c>
      <c r="I2298" s="1"/>
      <c r="J2298" s="1">
        <v>45609</v>
      </c>
      <c r="K2298" s="11">
        <f>+Excel_519CONDOR[[#This Row],[Fx.r]]</f>
        <v>45609</v>
      </c>
      <c r="L2298" s="1">
        <v>45609</v>
      </c>
      <c r="M2298" s="1"/>
      <c r="N2298" s="1">
        <v>45866</v>
      </c>
      <c r="O2298" s="1">
        <v>45867</v>
      </c>
      <c r="P2298" s="1" t="s">
        <v>24</v>
      </c>
      <c r="Q2298" t="s">
        <v>25</v>
      </c>
      <c r="R2298" t="s">
        <v>25</v>
      </c>
      <c r="S2298" t="s">
        <v>3715</v>
      </c>
      <c r="T2298" s="6">
        <v>0.89109100979083777</v>
      </c>
      <c r="U2298" s="6">
        <v>0</v>
      </c>
      <c r="V2298" s="6">
        <v>5.5693998336791992</v>
      </c>
      <c r="W2298" s="5">
        <v>6.460490843470037</v>
      </c>
      <c r="X2298" s="6">
        <f>+Excel_519CONDOR[[#This Row],[Ptos.Total]]-Excel_519CONDOR[[#This Row],[Ptos.PO]]</f>
        <v>-1.5652996232518035E-7</v>
      </c>
      <c r="Y2298" s="6">
        <v>6.4604909999999993</v>
      </c>
      <c r="Z2298" s="6">
        <v>6.4604909999999993</v>
      </c>
      <c r="AA2298" s="5">
        <f>+Excel_519CONDOR[[#This Row],[Ptos.Total]]-Excel_519CONDOR[[#This Row],[Ptos.Nilo]]</f>
        <v>-1.5652996232518035E-7</v>
      </c>
      <c r="AB2298"/>
      <c r="AC2298"/>
      <c r="AD2298"/>
      <c r="AE2298"/>
      <c r="AF2298"/>
      <c r="AG2298"/>
      <c r="AH2298"/>
      <c r="AI2298"/>
    </row>
    <row r="2299" spans="1:35" x14ac:dyDescent="0.25">
      <c r="A2299" t="s">
        <v>2567</v>
      </c>
      <c r="B2299" t="s">
        <v>67</v>
      </c>
      <c r="C2299" t="s">
        <v>1371</v>
      </c>
      <c r="D2299" t="s">
        <v>2587</v>
      </c>
      <c r="E2299">
        <v>8676579</v>
      </c>
      <c r="F2299" t="s">
        <v>2586</v>
      </c>
      <c r="G2299" t="s">
        <v>22</v>
      </c>
      <c r="H2299" t="s">
        <v>23</v>
      </c>
      <c r="I2299" s="1"/>
      <c r="J2299" s="1">
        <v>45609</v>
      </c>
      <c r="K2299" s="11">
        <f>+Excel_519CONDOR[[#This Row],[Fx.r]]</f>
        <v>45609</v>
      </c>
      <c r="L2299" s="1">
        <v>45609</v>
      </c>
      <c r="M2299" s="1"/>
      <c r="N2299" s="1">
        <v>45866</v>
      </c>
      <c r="O2299" s="1">
        <v>45867</v>
      </c>
      <c r="P2299" s="1" t="s">
        <v>24</v>
      </c>
      <c r="Q2299" t="s">
        <v>25</v>
      </c>
      <c r="R2299" t="s">
        <v>25</v>
      </c>
      <c r="S2299" t="s">
        <v>3715</v>
      </c>
      <c r="T2299" s="6">
        <v>2.9196910394381881</v>
      </c>
      <c r="U2299" s="6">
        <v>0</v>
      </c>
      <c r="V2299" s="6">
        <v>5.5693998336791992</v>
      </c>
      <c r="W2299" s="5">
        <v>8.4890908731173873</v>
      </c>
      <c r="X2299" s="6">
        <f>+Excel_519CONDOR[[#This Row],[Ptos.Total]]-Excel_519CONDOR[[#This Row],[Ptos.PO]]</f>
        <v>-1.2688261286086799E-7</v>
      </c>
      <c r="Y2299" s="6">
        <v>8.4890910000000002</v>
      </c>
      <c r="Z2299" s="6">
        <v>8.4890910000000002</v>
      </c>
      <c r="AA2299" s="5">
        <f>+Excel_519CONDOR[[#This Row],[Ptos.Total]]-Excel_519CONDOR[[#This Row],[Ptos.Nilo]]</f>
        <v>-1.2688261286086799E-7</v>
      </c>
      <c r="AB2299"/>
      <c r="AC2299"/>
      <c r="AD2299"/>
      <c r="AE2299"/>
      <c r="AF2299"/>
      <c r="AG2299"/>
      <c r="AH2299"/>
      <c r="AI2299"/>
    </row>
    <row r="2300" spans="1:35" x14ac:dyDescent="0.25">
      <c r="A2300" t="s">
        <v>2567</v>
      </c>
      <c r="B2300" t="s">
        <v>67</v>
      </c>
      <c r="C2300" t="s">
        <v>1371</v>
      </c>
      <c r="D2300" t="s">
        <v>2588</v>
      </c>
      <c r="E2300">
        <v>8676580</v>
      </c>
      <c r="F2300" t="s">
        <v>2586</v>
      </c>
      <c r="G2300" t="s">
        <v>22</v>
      </c>
      <c r="H2300" t="s">
        <v>23</v>
      </c>
      <c r="I2300" s="1"/>
      <c r="J2300" s="1">
        <v>45609</v>
      </c>
      <c r="K2300" s="11">
        <f>+Excel_519CONDOR[[#This Row],[Fx.r]]</f>
        <v>45609</v>
      </c>
      <c r="L2300" s="1">
        <v>45609</v>
      </c>
      <c r="M2300" s="1"/>
      <c r="N2300" s="1">
        <v>45866</v>
      </c>
      <c r="O2300" s="1">
        <v>45867</v>
      </c>
      <c r="P2300" s="1" t="s">
        <v>24</v>
      </c>
      <c r="Q2300" t="s">
        <v>25</v>
      </c>
      <c r="R2300" t="s">
        <v>25</v>
      </c>
      <c r="S2300" t="s">
        <v>3715</v>
      </c>
      <c r="T2300" s="6">
        <v>3.3254110535501837</v>
      </c>
      <c r="U2300" s="6">
        <v>0</v>
      </c>
      <c r="V2300" s="6">
        <v>5.5693998336791992</v>
      </c>
      <c r="W2300" s="5">
        <v>8.894810887229383</v>
      </c>
      <c r="X2300" s="6">
        <f>+Excel_519CONDOR[[#This Row],[Ptos.Total]]-Excel_519CONDOR[[#This Row],[Ptos.PO]]</f>
        <v>-0.20286011277061711</v>
      </c>
      <c r="Y2300" s="6">
        <v>9.0976710000000001</v>
      </c>
      <c r="Z2300" s="6">
        <v>9.0976710000000001</v>
      </c>
      <c r="AA2300" s="5">
        <f>+Excel_519CONDOR[[#This Row],[Ptos.Total]]-Excel_519CONDOR[[#This Row],[Ptos.Nilo]]</f>
        <v>-0.20286011277061711</v>
      </c>
      <c r="AB2300"/>
      <c r="AC2300"/>
      <c r="AD2300"/>
      <c r="AE2300"/>
      <c r="AF2300"/>
      <c r="AG2300"/>
      <c r="AH2300"/>
      <c r="AI2300"/>
    </row>
    <row r="2301" spans="1:35" x14ac:dyDescent="0.25">
      <c r="A2301" t="s">
        <v>2567</v>
      </c>
      <c r="B2301" t="s">
        <v>67</v>
      </c>
      <c r="C2301" t="s">
        <v>1371</v>
      </c>
      <c r="D2301" t="s">
        <v>2589</v>
      </c>
      <c r="E2301">
        <v>8676576</v>
      </c>
      <c r="F2301" t="s">
        <v>2586</v>
      </c>
      <c r="G2301" t="s">
        <v>22</v>
      </c>
      <c r="H2301" t="s">
        <v>23</v>
      </c>
      <c r="I2301" s="1"/>
      <c r="J2301" s="1">
        <v>45609</v>
      </c>
      <c r="K2301" s="11">
        <f>+Excel_519CONDOR[[#This Row],[Fx.r]]</f>
        <v>45609</v>
      </c>
      <c r="L2301" s="1">
        <v>45609</v>
      </c>
      <c r="M2301" s="1"/>
      <c r="N2301" s="1">
        <v>45866</v>
      </c>
      <c r="O2301" s="1">
        <v>45867</v>
      </c>
      <c r="P2301" s="1" t="s">
        <v>24</v>
      </c>
      <c r="Q2301" t="s">
        <v>25</v>
      </c>
      <c r="R2301" t="s">
        <v>25</v>
      </c>
      <c r="S2301" t="s">
        <v>3715</v>
      </c>
      <c r="T2301" s="6">
        <v>2.7168310392009616</v>
      </c>
      <c r="U2301" s="6">
        <v>0</v>
      </c>
      <c r="V2301" s="6">
        <v>5.5693998336791992</v>
      </c>
      <c r="W2301" s="5">
        <v>8.2862308728801608</v>
      </c>
      <c r="X2301" s="6">
        <f>+Excel_519CONDOR[[#This Row],[Ptos.Total]]-Excel_519CONDOR[[#This Row],[Ptos.PO]]</f>
        <v>-0.20286012711983936</v>
      </c>
      <c r="Y2301" s="6">
        <v>8.4890910000000002</v>
      </c>
      <c r="Z2301" s="6">
        <v>8.4890910000000002</v>
      </c>
      <c r="AA2301" s="5">
        <f>+Excel_519CONDOR[[#This Row],[Ptos.Total]]-Excel_519CONDOR[[#This Row],[Ptos.Nilo]]</f>
        <v>-0.20286012711983936</v>
      </c>
      <c r="AB2301"/>
      <c r="AC2301"/>
      <c r="AD2301"/>
      <c r="AE2301"/>
      <c r="AF2301"/>
      <c r="AG2301"/>
      <c r="AH2301"/>
      <c r="AI2301"/>
    </row>
    <row r="2302" spans="1:35" x14ac:dyDescent="0.25">
      <c r="A2302" t="s">
        <v>2567</v>
      </c>
      <c r="B2302" t="s">
        <v>67</v>
      </c>
      <c r="C2302" t="s">
        <v>1371</v>
      </c>
      <c r="D2302" t="s">
        <v>2590</v>
      </c>
      <c r="E2302">
        <v>8676569</v>
      </c>
      <c r="F2302" t="s">
        <v>2586</v>
      </c>
      <c r="G2302" t="s">
        <v>22</v>
      </c>
      <c r="H2302" t="s">
        <v>23</v>
      </c>
      <c r="I2302" s="1"/>
      <c r="J2302" s="1">
        <v>45609</v>
      </c>
      <c r="K2302" s="11">
        <f>+Excel_519CONDOR[[#This Row],[Fx.r]]</f>
        <v>45609</v>
      </c>
      <c r="L2302" s="1">
        <v>45609</v>
      </c>
      <c r="M2302" s="1"/>
      <c r="N2302" s="1">
        <v>45873</v>
      </c>
      <c r="O2302" s="1">
        <v>45874</v>
      </c>
      <c r="P2302" s="1" t="s">
        <v>24</v>
      </c>
      <c r="Q2302" t="s">
        <v>25</v>
      </c>
      <c r="R2302" t="s">
        <v>25</v>
      </c>
      <c r="S2302" t="s">
        <v>3715</v>
      </c>
      <c r="T2302" s="6">
        <v>0.48537100249761345</v>
      </c>
      <c r="U2302" s="6">
        <v>0</v>
      </c>
      <c r="V2302" s="6">
        <v>5.5693998336791992</v>
      </c>
      <c r="W2302" s="5">
        <v>6.0547708361768127</v>
      </c>
      <c r="X2302" s="6">
        <f>+Excel_519CONDOR[[#This Row],[Ptos.Total]]-Excel_519CONDOR[[#This Row],[Ptos.PO]]</f>
        <v>0.20285983617681236</v>
      </c>
      <c r="Y2302" s="6">
        <v>5.8519110000000003</v>
      </c>
      <c r="Z2302" s="6">
        <v>5.8519110000000003</v>
      </c>
      <c r="AA2302" s="5">
        <f>+Excel_519CONDOR[[#This Row],[Ptos.Total]]-Excel_519CONDOR[[#This Row],[Ptos.Nilo]]</f>
        <v>0.20285983617681236</v>
      </c>
      <c r="AB2302"/>
      <c r="AC2302"/>
      <c r="AD2302"/>
      <c r="AE2302"/>
      <c r="AF2302"/>
      <c r="AG2302"/>
      <c r="AH2302"/>
      <c r="AI2302"/>
    </row>
    <row r="2303" spans="1:35" x14ac:dyDescent="0.25">
      <c r="A2303" t="s">
        <v>2567</v>
      </c>
      <c r="B2303" t="s">
        <v>67</v>
      </c>
      <c r="C2303" t="s">
        <v>1371</v>
      </c>
      <c r="D2303" t="s">
        <v>2591</v>
      </c>
      <c r="E2303">
        <v>8677487</v>
      </c>
      <c r="F2303" t="s">
        <v>2586</v>
      </c>
      <c r="G2303" t="s">
        <v>22</v>
      </c>
      <c r="H2303" t="s">
        <v>23</v>
      </c>
      <c r="I2303" s="1"/>
      <c r="J2303" s="1">
        <v>45611</v>
      </c>
      <c r="K2303" s="11">
        <f>+Excel_519CONDOR[[#This Row],[Fx.r]]</f>
        <v>45611</v>
      </c>
      <c r="L2303" s="1">
        <v>45611</v>
      </c>
      <c r="M2303" s="1"/>
      <c r="N2303" s="1">
        <v>45866</v>
      </c>
      <c r="O2303" s="1">
        <v>45867</v>
      </c>
      <c r="P2303" s="1" t="s">
        <v>24</v>
      </c>
      <c r="Q2303" t="s">
        <v>25</v>
      </c>
      <c r="R2303" t="s">
        <v>25</v>
      </c>
      <c r="S2303" t="s">
        <v>3715</v>
      </c>
      <c r="T2303" s="6">
        <v>6.1654510841464401</v>
      </c>
      <c r="U2303" s="6">
        <v>0</v>
      </c>
      <c r="V2303" s="6">
        <v>5.5693998336791992</v>
      </c>
      <c r="W2303" s="5">
        <v>11.734850917825639</v>
      </c>
      <c r="X2303" s="6">
        <f>+Excel_519CONDOR[[#This Row],[Ptos.Total]]-Excel_519CONDOR[[#This Row],[Ptos.PO]]</f>
        <v>-0.20286008217436091</v>
      </c>
      <c r="Y2303" s="6">
        <v>11.937711</v>
      </c>
      <c r="Z2303" s="6">
        <v>11.937711</v>
      </c>
      <c r="AA2303" s="5">
        <f>+Excel_519CONDOR[[#This Row],[Ptos.Total]]-Excel_519CONDOR[[#This Row],[Ptos.Nilo]]</f>
        <v>-0.20286008217436091</v>
      </c>
      <c r="AB2303"/>
      <c r="AC2303"/>
      <c r="AD2303"/>
      <c r="AE2303"/>
      <c r="AF2303"/>
      <c r="AG2303"/>
      <c r="AH2303"/>
      <c r="AI2303"/>
    </row>
    <row r="2304" spans="1:35" x14ac:dyDescent="0.25">
      <c r="A2304" t="s">
        <v>2567</v>
      </c>
      <c r="B2304" t="s">
        <v>67</v>
      </c>
      <c r="C2304" t="s">
        <v>1371</v>
      </c>
      <c r="D2304" t="s">
        <v>2592</v>
      </c>
      <c r="E2304">
        <v>8677474</v>
      </c>
      <c r="F2304" t="s">
        <v>2586</v>
      </c>
      <c r="G2304" t="s">
        <v>22</v>
      </c>
      <c r="H2304" t="s">
        <v>23</v>
      </c>
      <c r="I2304" s="1"/>
      <c r="J2304" s="1">
        <v>45611</v>
      </c>
      <c r="K2304" s="11">
        <f>+Excel_519CONDOR[[#This Row],[Fx.r]]</f>
        <v>45611</v>
      </c>
      <c r="L2304" s="1">
        <v>45611</v>
      </c>
      <c r="M2304" s="1"/>
      <c r="N2304" s="1">
        <v>45866</v>
      </c>
      <c r="O2304" s="1">
        <v>45867</v>
      </c>
      <c r="P2304" s="1" t="s">
        <v>24</v>
      </c>
      <c r="Q2304" t="s">
        <v>25</v>
      </c>
      <c r="R2304" t="s">
        <v>25</v>
      </c>
      <c r="S2304" t="s">
        <v>3715</v>
      </c>
      <c r="T2304" s="6">
        <v>0.48537100249761345</v>
      </c>
      <c r="U2304" s="6">
        <v>0</v>
      </c>
      <c r="V2304" s="6">
        <v>5.5693998336791992</v>
      </c>
      <c r="W2304" s="5">
        <v>6.0547708361768127</v>
      </c>
      <c r="X2304" s="6">
        <f>+Excel_519CONDOR[[#This Row],[Ptos.Total]]-Excel_519CONDOR[[#This Row],[Ptos.PO]]</f>
        <v>0.20285983617681236</v>
      </c>
      <c r="Y2304" s="6">
        <v>5.8519110000000003</v>
      </c>
      <c r="Z2304" s="6">
        <v>5.8519110000000003</v>
      </c>
      <c r="AA2304" s="5">
        <f>+Excel_519CONDOR[[#This Row],[Ptos.Total]]-Excel_519CONDOR[[#This Row],[Ptos.Nilo]]</f>
        <v>0.20285983617681236</v>
      </c>
      <c r="AB2304"/>
      <c r="AC2304"/>
      <c r="AD2304"/>
      <c r="AE2304"/>
      <c r="AF2304"/>
      <c r="AG2304"/>
      <c r="AH2304"/>
      <c r="AI2304"/>
    </row>
    <row r="2305" spans="1:35" x14ac:dyDescent="0.25">
      <c r="A2305" t="s">
        <v>2567</v>
      </c>
      <c r="B2305" t="s">
        <v>67</v>
      </c>
      <c r="C2305" t="s">
        <v>1371</v>
      </c>
      <c r="D2305" t="s">
        <v>2593</v>
      </c>
      <c r="E2305">
        <v>8677479</v>
      </c>
      <c r="F2305" t="s">
        <v>2586</v>
      </c>
      <c r="G2305" t="s">
        <v>22</v>
      </c>
      <c r="H2305" t="s">
        <v>23</v>
      </c>
      <c r="I2305" s="1"/>
      <c r="J2305" s="1">
        <v>45611</v>
      </c>
      <c r="K2305" s="11">
        <f>+Excel_519CONDOR[[#This Row],[Fx.r]]</f>
        <v>45611</v>
      </c>
      <c r="L2305" s="1">
        <v>45611</v>
      </c>
      <c r="M2305" s="1"/>
      <c r="N2305" s="1">
        <v>45866</v>
      </c>
      <c r="O2305" s="1">
        <v>45867</v>
      </c>
      <c r="P2305" s="1" t="s">
        <v>24</v>
      </c>
      <c r="Q2305" t="s">
        <v>25</v>
      </c>
      <c r="R2305" t="s">
        <v>25</v>
      </c>
      <c r="S2305" t="s">
        <v>3715</v>
      </c>
      <c r="T2305" s="6">
        <v>0.48537100249761345</v>
      </c>
      <c r="U2305" s="6">
        <v>0</v>
      </c>
      <c r="V2305" s="6">
        <v>5.5693998336791992</v>
      </c>
      <c r="W2305" s="5">
        <v>6.0547708361768127</v>
      </c>
      <c r="X2305" s="6">
        <f>+Excel_519CONDOR[[#This Row],[Ptos.Total]]-Excel_519CONDOR[[#This Row],[Ptos.PO]]</f>
        <v>-1.6382318790419959E-7</v>
      </c>
      <c r="Y2305" s="6">
        <v>6.0547710000000006</v>
      </c>
      <c r="Z2305" s="6">
        <v>6.0547710000000006</v>
      </c>
      <c r="AA2305" s="5">
        <f>+Excel_519CONDOR[[#This Row],[Ptos.Total]]-Excel_519CONDOR[[#This Row],[Ptos.Nilo]]</f>
        <v>-1.6382318790419959E-7</v>
      </c>
      <c r="AB2305"/>
      <c r="AC2305"/>
      <c r="AD2305"/>
      <c r="AE2305"/>
      <c r="AF2305"/>
      <c r="AG2305"/>
      <c r="AH2305"/>
      <c r="AI2305"/>
    </row>
    <row r="2306" spans="1:35" x14ac:dyDescent="0.25">
      <c r="A2306" t="s">
        <v>2567</v>
      </c>
      <c r="B2306" t="s">
        <v>67</v>
      </c>
      <c r="C2306" t="s">
        <v>1371</v>
      </c>
      <c r="D2306" t="s">
        <v>2594</v>
      </c>
      <c r="E2306">
        <v>8679282</v>
      </c>
      <c r="F2306" t="s">
        <v>2586</v>
      </c>
      <c r="G2306" t="s">
        <v>22</v>
      </c>
      <c r="H2306" t="s">
        <v>23</v>
      </c>
      <c r="I2306" s="1"/>
      <c r="J2306" s="1">
        <v>45617</v>
      </c>
      <c r="K2306" s="11">
        <f>+Excel_519CONDOR[[#This Row],[Fx.r]]</f>
        <v>45617</v>
      </c>
      <c r="L2306" s="1">
        <v>45617</v>
      </c>
      <c r="M2306" s="1"/>
      <c r="N2306" s="1">
        <v>45869</v>
      </c>
      <c r="O2306" s="1">
        <v>45869</v>
      </c>
      <c r="P2306" s="1" t="s">
        <v>24</v>
      </c>
      <c r="Q2306" t="s">
        <v>25</v>
      </c>
      <c r="R2306" t="s">
        <v>25</v>
      </c>
      <c r="S2306" t="s">
        <v>3715</v>
      </c>
      <c r="T2306" s="6">
        <v>6.5711710982584357</v>
      </c>
      <c r="U2306" s="6">
        <v>0</v>
      </c>
      <c r="V2306" s="6">
        <v>5.5693998336791992</v>
      </c>
      <c r="W2306" s="5">
        <v>12.140570931937635</v>
      </c>
      <c r="X2306" s="6">
        <f>+Excel_519CONDOR[[#This Row],[Ptos.Total]]-Excel_519CONDOR[[#This Row],[Ptos.PO]]</f>
        <v>-0.20286006806236401</v>
      </c>
      <c r="Y2306" s="6">
        <v>12.343430999999999</v>
      </c>
      <c r="Z2306" s="6">
        <v>12.343430999999999</v>
      </c>
      <c r="AA2306" s="5">
        <f>+Excel_519CONDOR[[#This Row],[Ptos.Total]]-Excel_519CONDOR[[#This Row],[Ptos.Nilo]]</f>
        <v>-0.20286006806236401</v>
      </c>
      <c r="AB2306"/>
      <c r="AC2306"/>
      <c r="AD2306"/>
      <c r="AE2306"/>
      <c r="AF2306"/>
      <c r="AG2306"/>
      <c r="AH2306"/>
      <c r="AI2306"/>
    </row>
    <row r="2307" spans="1:35" x14ac:dyDescent="0.25">
      <c r="A2307" t="s">
        <v>2567</v>
      </c>
      <c r="B2307" t="s">
        <v>67</v>
      </c>
      <c r="C2307" t="s">
        <v>1371</v>
      </c>
      <c r="D2307" t="s">
        <v>2595</v>
      </c>
      <c r="E2307">
        <v>8679283</v>
      </c>
      <c r="F2307" t="s">
        <v>2586</v>
      </c>
      <c r="G2307" t="s">
        <v>22</v>
      </c>
      <c r="H2307" t="s">
        <v>23</v>
      </c>
      <c r="I2307" s="1"/>
      <c r="J2307" s="1">
        <v>45617</v>
      </c>
      <c r="K2307" s="11">
        <f>+Excel_519CONDOR[[#This Row],[Fx.r]]</f>
        <v>45617</v>
      </c>
      <c r="L2307" s="1">
        <v>45617</v>
      </c>
      <c r="M2307" s="1"/>
      <c r="N2307" s="1">
        <v>45869</v>
      </c>
      <c r="O2307" s="1">
        <v>45870</v>
      </c>
      <c r="P2307" s="1" t="s">
        <v>24</v>
      </c>
      <c r="Q2307" t="s">
        <v>25</v>
      </c>
      <c r="R2307" t="s">
        <v>25</v>
      </c>
      <c r="S2307" t="s">
        <v>3715</v>
      </c>
      <c r="T2307" s="6">
        <v>5.354011083197534</v>
      </c>
      <c r="U2307" s="6">
        <v>0</v>
      </c>
      <c r="V2307" s="6">
        <v>5.5693998336791992</v>
      </c>
      <c r="W2307" s="5">
        <v>10.923410916876733</v>
      </c>
      <c r="X2307" s="6">
        <f>+Excel_519CONDOR[[#This Row],[Ptos.Total]]-Excel_519CONDOR[[#This Row],[Ptos.PO]]</f>
        <v>0.20285991687673288</v>
      </c>
      <c r="Y2307" s="6">
        <v>10.720551</v>
      </c>
      <c r="Z2307" s="6">
        <v>10.720551</v>
      </c>
      <c r="AA2307" s="5">
        <f>+Excel_519CONDOR[[#This Row],[Ptos.Total]]-Excel_519CONDOR[[#This Row],[Ptos.Nilo]]</f>
        <v>0.20285991687673288</v>
      </c>
      <c r="AB2307"/>
      <c r="AC2307"/>
      <c r="AD2307"/>
      <c r="AE2307"/>
      <c r="AF2307"/>
      <c r="AG2307"/>
      <c r="AH2307"/>
      <c r="AI2307"/>
    </row>
    <row r="2308" spans="1:35" x14ac:dyDescent="0.25">
      <c r="A2308" t="s">
        <v>2567</v>
      </c>
      <c r="B2308" t="s">
        <v>67</v>
      </c>
      <c r="C2308" t="s">
        <v>1371</v>
      </c>
      <c r="D2308" t="s">
        <v>2596</v>
      </c>
      <c r="E2308">
        <v>8680011</v>
      </c>
      <c r="F2308" t="s">
        <v>2586</v>
      </c>
      <c r="G2308" t="s">
        <v>22</v>
      </c>
      <c r="H2308" t="s">
        <v>23</v>
      </c>
      <c r="I2308" s="1"/>
      <c r="J2308" s="1">
        <v>45618</v>
      </c>
      <c r="K2308" s="11">
        <f>+Excel_519CONDOR[[#This Row],[Fx.r]]</f>
        <v>45618</v>
      </c>
      <c r="L2308" s="1">
        <v>45618</v>
      </c>
      <c r="M2308" s="1"/>
      <c r="N2308" s="1">
        <v>45869</v>
      </c>
      <c r="O2308" s="1">
        <v>45869</v>
      </c>
      <c r="P2308" s="1" t="s">
        <v>24</v>
      </c>
      <c r="Q2308" t="s">
        <v>25</v>
      </c>
      <c r="R2308" t="s">
        <v>25</v>
      </c>
      <c r="S2308" t="s">
        <v>3715</v>
      </c>
      <c r="T2308" s="6">
        <v>5.1511510693227649</v>
      </c>
      <c r="U2308" s="6">
        <v>0</v>
      </c>
      <c r="V2308" s="6">
        <v>5.5693998336791992</v>
      </c>
      <c r="W2308" s="5">
        <v>10.720550903001964</v>
      </c>
      <c r="X2308" s="6">
        <f>+Excel_519CONDOR[[#This Row],[Ptos.Total]]-Excel_519CONDOR[[#This Row],[Ptos.PO]]</f>
        <v>-0.81144009699803732</v>
      </c>
      <c r="Y2308" s="6">
        <v>11.531991000000001</v>
      </c>
      <c r="Z2308" s="6">
        <v>11.531991000000001</v>
      </c>
      <c r="AA2308" s="5">
        <f>+Excel_519CONDOR[[#This Row],[Ptos.Total]]-Excel_519CONDOR[[#This Row],[Ptos.Nilo]]</f>
        <v>-0.81144009699803732</v>
      </c>
      <c r="AB2308"/>
      <c r="AC2308"/>
      <c r="AD2308"/>
      <c r="AE2308"/>
      <c r="AF2308"/>
      <c r="AG2308"/>
      <c r="AH2308"/>
      <c r="AI2308"/>
    </row>
    <row r="2309" spans="1:35" x14ac:dyDescent="0.25">
      <c r="A2309" t="s">
        <v>2567</v>
      </c>
      <c r="B2309" t="s">
        <v>67</v>
      </c>
      <c r="C2309" t="s">
        <v>1371</v>
      </c>
      <c r="D2309" t="s">
        <v>2597</v>
      </c>
      <c r="E2309">
        <v>8680015</v>
      </c>
      <c r="F2309" t="s">
        <v>2586</v>
      </c>
      <c r="G2309" t="s">
        <v>22</v>
      </c>
      <c r="H2309" t="s">
        <v>23</v>
      </c>
      <c r="I2309" s="1"/>
      <c r="J2309" s="1">
        <v>45618</v>
      </c>
      <c r="K2309" s="11">
        <f>+Excel_519CONDOR[[#This Row],[Fx.r]]</f>
        <v>45618</v>
      </c>
      <c r="L2309" s="1">
        <v>45618</v>
      </c>
      <c r="M2309" s="1"/>
      <c r="N2309" s="1">
        <v>45869</v>
      </c>
      <c r="O2309" s="1">
        <v>45869</v>
      </c>
      <c r="P2309" s="1" t="s">
        <v>24</v>
      </c>
      <c r="Q2309" t="s">
        <v>25</v>
      </c>
      <c r="R2309" t="s">
        <v>25</v>
      </c>
      <c r="S2309" t="s">
        <v>3715</v>
      </c>
      <c r="T2309" s="6">
        <v>4.7454310688483119</v>
      </c>
      <c r="U2309" s="6">
        <v>0</v>
      </c>
      <c r="V2309" s="6">
        <v>5.5693998336791992</v>
      </c>
      <c r="W2309" s="5">
        <v>10.314830902527511</v>
      </c>
      <c r="X2309" s="6">
        <f>+Excel_519CONDOR[[#This Row],[Ptos.Total]]-Excel_519CONDOR[[#This Row],[Ptos.PO]]</f>
        <v>-0.60858009747249042</v>
      </c>
      <c r="Y2309" s="6">
        <v>10.923411000000002</v>
      </c>
      <c r="Z2309" s="6">
        <v>10.923411000000002</v>
      </c>
      <c r="AA2309" s="5">
        <f>+Excel_519CONDOR[[#This Row],[Ptos.Total]]-Excel_519CONDOR[[#This Row],[Ptos.Nilo]]</f>
        <v>-0.60858009747249042</v>
      </c>
      <c r="AB2309"/>
      <c r="AC2309"/>
      <c r="AD2309"/>
      <c r="AE2309"/>
      <c r="AF2309"/>
      <c r="AG2309"/>
      <c r="AH2309"/>
      <c r="AI2309"/>
    </row>
    <row r="2310" spans="1:35" x14ac:dyDescent="0.25">
      <c r="A2310" t="s">
        <v>2567</v>
      </c>
      <c r="B2310" t="s">
        <v>67</v>
      </c>
      <c r="C2310" t="s">
        <v>1371</v>
      </c>
      <c r="D2310" t="s">
        <v>2598</v>
      </c>
      <c r="E2310">
        <v>8680431</v>
      </c>
      <c r="F2310" t="s">
        <v>2586</v>
      </c>
      <c r="G2310" t="s">
        <v>22</v>
      </c>
      <c r="H2310" t="s">
        <v>23</v>
      </c>
      <c r="I2310" s="1"/>
      <c r="J2310" s="1">
        <v>45621</v>
      </c>
      <c r="K2310" s="11">
        <f>+Excel_519CONDOR[[#This Row],[Fx.r]]</f>
        <v>45621</v>
      </c>
      <c r="L2310" s="1">
        <v>45621</v>
      </c>
      <c r="M2310" s="1"/>
      <c r="N2310" s="1">
        <v>45869</v>
      </c>
      <c r="O2310" s="1">
        <v>45869</v>
      </c>
      <c r="P2310" s="1" t="s">
        <v>24</v>
      </c>
      <c r="Q2310" t="s">
        <v>25</v>
      </c>
      <c r="R2310" t="s">
        <v>25</v>
      </c>
      <c r="S2310" t="s">
        <v>3715</v>
      </c>
      <c r="T2310" s="6">
        <v>4.1368510544990897</v>
      </c>
      <c r="U2310" s="6">
        <v>0</v>
      </c>
      <c r="V2310" s="6">
        <v>5.5693998336791992</v>
      </c>
      <c r="W2310" s="5">
        <v>9.706250888178289</v>
      </c>
      <c r="X2310" s="6">
        <f>+Excel_519CONDOR[[#This Row],[Ptos.Total]]-Excel_519CONDOR[[#This Row],[Ptos.PO]]</f>
        <v>-1.2171601118217126</v>
      </c>
      <c r="Y2310" s="6">
        <v>10.923411000000002</v>
      </c>
      <c r="Z2310" s="6">
        <v>10.923411000000002</v>
      </c>
      <c r="AA2310" s="5">
        <f>+Excel_519CONDOR[[#This Row],[Ptos.Total]]-Excel_519CONDOR[[#This Row],[Ptos.Nilo]]</f>
        <v>-1.2171601118217126</v>
      </c>
      <c r="AB2310"/>
      <c r="AC2310"/>
      <c r="AD2310"/>
      <c r="AE2310"/>
      <c r="AF2310"/>
      <c r="AG2310"/>
      <c r="AH2310"/>
      <c r="AI2310"/>
    </row>
    <row r="2311" spans="1:35" x14ac:dyDescent="0.25">
      <c r="A2311" t="s">
        <v>2567</v>
      </c>
      <c r="B2311" t="s">
        <v>67</v>
      </c>
      <c r="C2311" t="s">
        <v>1371</v>
      </c>
      <c r="D2311" t="s">
        <v>2599</v>
      </c>
      <c r="E2311">
        <v>8680419</v>
      </c>
      <c r="F2311" t="s">
        <v>2586</v>
      </c>
      <c r="G2311" t="s">
        <v>22</v>
      </c>
      <c r="H2311" t="s">
        <v>23</v>
      </c>
      <c r="I2311" s="1"/>
      <c r="J2311" s="1">
        <v>45621</v>
      </c>
      <c r="K2311" s="11">
        <f>+Excel_519CONDOR[[#This Row],[Fx.r]]</f>
        <v>45621</v>
      </c>
      <c r="L2311" s="1">
        <v>45621</v>
      </c>
      <c r="M2311" s="1"/>
      <c r="N2311" s="1">
        <v>45869</v>
      </c>
      <c r="O2311" s="1">
        <v>45869</v>
      </c>
      <c r="P2311" s="1" t="s">
        <v>24</v>
      </c>
      <c r="Q2311" t="s">
        <v>25</v>
      </c>
      <c r="R2311" t="s">
        <v>25</v>
      </c>
      <c r="S2311" t="s">
        <v>3715</v>
      </c>
      <c r="T2311" s="6">
        <v>4.5425710686110854</v>
      </c>
      <c r="U2311" s="6">
        <v>0</v>
      </c>
      <c r="V2311" s="6">
        <v>5.5693998336791992</v>
      </c>
      <c r="W2311" s="5">
        <v>10.111970902290285</v>
      </c>
      <c r="X2311" s="6">
        <f>+Excel_519CONDOR[[#This Row],[Ptos.Total]]-Excel_519CONDOR[[#This Row],[Ptos.PO]]</f>
        <v>-0.20286009770971525</v>
      </c>
      <c r="Y2311" s="6">
        <v>10.314831</v>
      </c>
      <c r="Z2311" s="6">
        <v>10.314831</v>
      </c>
      <c r="AA2311" s="5">
        <f>+Excel_519CONDOR[[#This Row],[Ptos.Total]]-Excel_519CONDOR[[#This Row],[Ptos.Nilo]]</f>
        <v>-0.20286009770971525</v>
      </c>
      <c r="AB2311"/>
      <c r="AC2311"/>
      <c r="AD2311"/>
      <c r="AE2311"/>
      <c r="AF2311"/>
      <c r="AG2311"/>
      <c r="AH2311"/>
      <c r="AI2311"/>
    </row>
    <row r="2312" spans="1:35" x14ac:dyDescent="0.25">
      <c r="A2312" t="s">
        <v>2567</v>
      </c>
      <c r="B2312" t="s">
        <v>67</v>
      </c>
      <c r="C2312" t="s">
        <v>1371</v>
      </c>
      <c r="D2312" t="s">
        <v>2600</v>
      </c>
      <c r="E2312">
        <v>8682078</v>
      </c>
      <c r="F2312" t="s">
        <v>2586</v>
      </c>
      <c r="G2312" t="s">
        <v>22</v>
      </c>
      <c r="H2312" t="s">
        <v>23</v>
      </c>
      <c r="I2312" s="1"/>
      <c r="J2312" s="1">
        <v>45625</v>
      </c>
      <c r="K2312" s="11">
        <f>+Excel_519CONDOR[[#This Row],[Fx.r]]</f>
        <v>45625</v>
      </c>
      <c r="L2312" s="1">
        <v>45625</v>
      </c>
      <c r="M2312" s="1"/>
      <c r="N2312" s="1">
        <v>45869</v>
      </c>
      <c r="O2312" s="1">
        <v>45869</v>
      </c>
      <c r="P2312" s="1" t="s">
        <v>24</v>
      </c>
      <c r="Q2312" t="s">
        <v>25</v>
      </c>
      <c r="R2312" t="s">
        <v>25</v>
      </c>
      <c r="S2312" t="s">
        <v>3715</v>
      </c>
      <c r="T2312" s="6">
        <v>5.9625910839092136</v>
      </c>
      <c r="U2312" s="6">
        <v>0</v>
      </c>
      <c r="V2312" s="6">
        <v>5.5693998336791992</v>
      </c>
      <c r="W2312" s="5">
        <v>11.531990917588413</v>
      </c>
      <c r="X2312" s="6">
        <f>+Excel_519CONDOR[[#This Row],[Ptos.Total]]-Excel_519CONDOR[[#This Row],[Ptos.PO]]</f>
        <v>-8.241158866439946E-8</v>
      </c>
      <c r="Y2312" s="6">
        <v>11.531991000000001</v>
      </c>
      <c r="Z2312" s="6">
        <v>11.531991000000001</v>
      </c>
      <c r="AA2312" s="5">
        <f>+Excel_519CONDOR[[#This Row],[Ptos.Total]]-Excel_519CONDOR[[#This Row],[Ptos.Nilo]]</f>
        <v>-8.241158866439946E-8</v>
      </c>
      <c r="AB2312"/>
      <c r="AC2312"/>
      <c r="AD2312"/>
      <c r="AE2312"/>
      <c r="AF2312"/>
      <c r="AG2312"/>
      <c r="AH2312"/>
      <c r="AI2312"/>
    </row>
    <row r="2313" spans="1:35" x14ac:dyDescent="0.25">
      <c r="A2313" t="s">
        <v>2567</v>
      </c>
      <c r="B2313" t="s">
        <v>67</v>
      </c>
      <c r="C2313" t="s">
        <v>1371</v>
      </c>
      <c r="D2313" t="s">
        <v>2601</v>
      </c>
      <c r="E2313">
        <v>8682071</v>
      </c>
      <c r="F2313" t="s">
        <v>2586</v>
      </c>
      <c r="G2313" t="s">
        <v>22</v>
      </c>
      <c r="H2313" t="s">
        <v>23</v>
      </c>
      <c r="I2313" s="1"/>
      <c r="J2313" s="1">
        <v>45625</v>
      </c>
      <c r="K2313" s="11">
        <f>+Excel_519CONDOR[[#This Row],[Fx.r]]</f>
        <v>45625</v>
      </c>
      <c r="L2313" s="1">
        <v>45625</v>
      </c>
      <c r="M2313" s="1"/>
      <c r="N2313" s="1">
        <v>45869</v>
      </c>
      <c r="O2313" s="1">
        <v>45869</v>
      </c>
      <c r="P2313" s="1" t="s">
        <v>24</v>
      </c>
      <c r="Q2313" t="s">
        <v>25</v>
      </c>
      <c r="R2313" t="s">
        <v>25</v>
      </c>
      <c r="S2313" t="s">
        <v>3715</v>
      </c>
      <c r="T2313" s="6">
        <v>2.7168310392009616</v>
      </c>
      <c r="U2313" s="6">
        <v>0</v>
      </c>
      <c r="V2313" s="6">
        <v>5.5693998336791992</v>
      </c>
      <c r="W2313" s="5">
        <v>8.2862308728801608</v>
      </c>
      <c r="X2313" s="6">
        <f>+Excel_519CONDOR[[#This Row],[Ptos.Total]]-Excel_519CONDOR[[#This Row],[Ptos.PO]]</f>
        <v>-0.81144012711983926</v>
      </c>
      <c r="Y2313" s="6">
        <v>9.0976710000000001</v>
      </c>
      <c r="Z2313" s="6">
        <v>9.0976710000000001</v>
      </c>
      <c r="AA2313" s="5">
        <f>+Excel_519CONDOR[[#This Row],[Ptos.Total]]-Excel_519CONDOR[[#This Row],[Ptos.Nilo]]</f>
        <v>-0.81144012711983926</v>
      </c>
      <c r="AB2313"/>
      <c r="AC2313"/>
      <c r="AD2313"/>
      <c r="AE2313"/>
      <c r="AF2313"/>
      <c r="AG2313"/>
      <c r="AH2313"/>
      <c r="AI2313"/>
    </row>
    <row r="2314" spans="1:35" x14ac:dyDescent="0.25">
      <c r="A2314" t="s">
        <v>2567</v>
      </c>
      <c r="B2314" t="s">
        <v>67</v>
      </c>
      <c r="C2314" t="s">
        <v>1371</v>
      </c>
      <c r="D2314" t="s">
        <v>2602</v>
      </c>
      <c r="E2314">
        <v>8682055</v>
      </c>
      <c r="F2314" t="s">
        <v>2586</v>
      </c>
      <c r="G2314" t="s">
        <v>22</v>
      </c>
      <c r="H2314" t="s">
        <v>23</v>
      </c>
      <c r="I2314" s="1"/>
      <c r="J2314" s="1">
        <v>45625</v>
      </c>
      <c r="K2314" s="11">
        <f>+Excel_519CONDOR[[#This Row],[Fx.r]]</f>
        <v>45625</v>
      </c>
      <c r="L2314" s="1">
        <v>45625</v>
      </c>
      <c r="M2314" s="1"/>
      <c r="N2314" s="1">
        <v>45869</v>
      </c>
      <c r="O2314" s="1">
        <v>45869</v>
      </c>
      <c r="P2314" s="1" t="s">
        <v>24</v>
      </c>
      <c r="Q2314" t="s">
        <v>25</v>
      </c>
      <c r="R2314" t="s">
        <v>25</v>
      </c>
      <c r="S2314" t="s">
        <v>3715</v>
      </c>
      <c r="T2314" s="6">
        <v>2.3111110319077373</v>
      </c>
      <c r="U2314" s="6">
        <v>0</v>
      </c>
      <c r="V2314" s="6">
        <v>5.5693998336791992</v>
      </c>
      <c r="W2314" s="5">
        <v>7.8805108655869365</v>
      </c>
      <c r="X2314" s="6">
        <f>+Excel_519CONDOR[[#This Row],[Ptos.Total]]-Excel_519CONDOR[[#This Row],[Ptos.PO]]</f>
        <v>-1.3441306379036178E-7</v>
      </c>
      <c r="Y2314" s="6">
        <v>7.8805110000000003</v>
      </c>
      <c r="Z2314" s="6">
        <v>7.8805110000000003</v>
      </c>
      <c r="AA2314" s="5">
        <f>+Excel_519CONDOR[[#This Row],[Ptos.Total]]-Excel_519CONDOR[[#This Row],[Ptos.Nilo]]</f>
        <v>-1.3441306379036178E-7</v>
      </c>
      <c r="AB2314"/>
      <c r="AC2314"/>
      <c r="AD2314"/>
      <c r="AE2314"/>
      <c r="AF2314"/>
      <c r="AG2314"/>
      <c r="AH2314"/>
      <c r="AI2314"/>
    </row>
    <row r="2315" spans="1:35" x14ac:dyDescent="0.25">
      <c r="A2315" t="s">
        <v>2567</v>
      </c>
      <c r="B2315" t="s">
        <v>67</v>
      </c>
      <c r="C2315" t="s">
        <v>1371</v>
      </c>
      <c r="D2315" t="s">
        <v>2603</v>
      </c>
      <c r="E2315">
        <v>8682528</v>
      </c>
      <c r="F2315" t="s">
        <v>2586</v>
      </c>
      <c r="G2315" t="s">
        <v>22</v>
      </c>
      <c r="H2315" t="s">
        <v>23</v>
      </c>
      <c r="I2315" s="1"/>
      <c r="J2315" s="1">
        <v>45627</v>
      </c>
      <c r="K2315" s="11">
        <f>+Excel_519CONDOR[[#This Row],[Fx.r]]</f>
        <v>45627</v>
      </c>
      <c r="L2315" s="1">
        <v>45627</v>
      </c>
      <c r="M2315" s="1"/>
      <c r="N2315" s="1">
        <v>45869</v>
      </c>
      <c r="O2315" s="1">
        <v>45869</v>
      </c>
      <c r="P2315" s="1" t="s">
        <v>24</v>
      </c>
      <c r="Q2315" t="s">
        <v>25</v>
      </c>
      <c r="R2315" t="s">
        <v>25</v>
      </c>
      <c r="S2315" t="s">
        <v>3715</v>
      </c>
      <c r="T2315" s="6">
        <v>2.7168310392009616</v>
      </c>
      <c r="U2315" s="6">
        <v>0</v>
      </c>
      <c r="V2315" s="6">
        <v>5.5693998336791992</v>
      </c>
      <c r="W2315" s="5">
        <v>8.2862308728801608</v>
      </c>
      <c r="X2315" s="6">
        <f>+Excel_519CONDOR[[#This Row],[Ptos.Total]]-Excel_519CONDOR[[#This Row],[Ptos.PO]]</f>
        <v>-0.20286012711983936</v>
      </c>
      <c r="Y2315" s="6">
        <v>8.4890910000000002</v>
      </c>
      <c r="Z2315" s="6">
        <v>8.4890910000000002</v>
      </c>
      <c r="AA2315" s="5">
        <f>+Excel_519CONDOR[[#This Row],[Ptos.Total]]-Excel_519CONDOR[[#This Row],[Ptos.Nilo]]</f>
        <v>-0.20286012711983936</v>
      </c>
      <c r="AB2315"/>
      <c r="AC2315"/>
      <c r="AD2315"/>
      <c r="AE2315"/>
      <c r="AF2315"/>
      <c r="AG2315"/>
      <c r="AH2315"/>
      <c r="AI2315"/>
    </row>
    <row r="2316" spans="1:35" x14ac:dyDescent="0.25">
      <c r="A2316" t="s">
        <v>2567</v>
      </c>
      <c r="B2316" t="s">
        <v>67</v>
      </c>
      <c r="C2316" t="s">
        <v>1371</v>
      </c>
      <c r="D2316" t="s">
        <v>2604</v>
      </c>
      <c r="E2316">
        <v>8682530</v>
      </c>
      <c r="F2316" t="s">
        <v>2586</v>
      </c>
      <c r="G2316" t="s">
        <v>22</v>
      </c>
      <c r="H2316" t="s">
        <v>23</v>
      </c>
      <c r="I2316" s="1"/>
      <c r="J2316" s="1">
        <v>45627</v>
      </c>
      <c r="K2316" s="11">
        <f>+Excel_519CONDOR[[#This Row],[Fx.r]]</f>
        <v>45627</v>
      </c>
      <c r="L2316" s="1">
        <v>45627</v>
      </c>
      <c r="M2316" s="1"/>
      <c r="N2316" s="1">
        <v>45869</v>
      </c>
      <c r="O2316" s="1">
        <v>45869</v>
      </c>
      <c r="P2316" s="1" t="s">
        <v>24</v>
      </c>
      <c r="Q2316" t="s">
        <v>25</v>
      </c>
      <c r="R2316" t="s">
        <v>25</v>
      </c>
      <c r="S2316" t="s">
        <v>3715</v>
      </c>
      <c r="T2316" s="6">
        <v>3.1225510396754146</v>
      </c>
      <c r="U2316" s="6">
        <v>0</v>
      </c>
      <c r="V2316" s="6">
        <v>5.5693998336791992</v>
      </c>
      <c r="W2316" s="5">
        <v>8.6919508733546138</v>
      </c>
      <c r="X2316" s="6">
        <f>+Excel_519CONDOR[[#This Row],[Ptos.Total]]-Excel_519CONDOR[[#This Row],[Ptos.PO]]</f>
        <v>0.40571987335461479</v>
      </c>
      <c r="Y2316" s="6">
        <v>8.286230999999999</v>
      </c>
      <c r="Z2316" s="6">
        <v>8.286230999999999</v>
      </c>
      <c r="AA2316" s="5">
        <f>+Excel_519CONDOR[[#This Row],[Ptos.Total]]-Excel_519CONDOR[[#This Row],[Ptos.Nilo]]</f>
        <v>0.40571987335461479</v>
      </c>
      <c r="AB2316"/>
      <c r="AC2316"/>
      <c r="AD2316"/>
      <c r="AE2316"/>
      <c r="AF2316"/>
      <c r="AG2316"/>
      <c r="AH2316"/>
      <c r="AI2316"/>
    </row>
    <row r="2317" spans="1:35" x14ac:dyDescent="0.25">
      <c r="A2317" t="s">
        <v>2567</v>
      </c>
      <c r="B2317" t="s">
        <v>67</v>
      </c>
      <c r="C2317" t="s">
        <v>1371</v>
      </c>
      <c r="D2317" t="s">
        <v>2605</v>
      </c>
      <c r="E2317">
        <v>8683031</v>
      </c>
      <c r="F2317" t="s">
        <v>2586</v>
      </c>
      <c r="G2317" t="s">
        <v>22</v>
      </c>
      <c r="H2317" t="s">
        <v>23</v>
      </c>
      <c r="I2317" s="1"/>
      <c r="J2317" s="1">
        <v>45629</v>
      </c>
      <c r="K2317" s="11">
        <f>+Excel_519CONDOR[[#This Row],[Fx.r]]</f>
        <v>45629</v>
      </c>
      <c r="L2317" s="1">
        <v>45629</v>
      </c>
      <c r="M2317" s="1"/>
      <c r="N2317" s="1">
        <v>45868</v>
      </c>
      <c r="O2317" s="1">
        <v>45869</v>
      </c>
      <c r="P2317" s="1" t="s">
        <v>24</v>
      </c>
      <c r="Q2317" t="s">
        <v>25</v>
      </c>
      <c r="R2317" t="s">
        <v>25</v>
      </c>
      <c r="S2317" t="s">
        <v>3715</v>
      </c>
      <c r="T2317" s="6">
        <v>5.5568710834347605</v>
      </c>
      <c r="U2317" s="6">
        <v>0</v>
      </c>
      <c r="V2317" s="6">
        <v>5.5693998336791992</v>
      </c>
      <c r="W2317" s="5">
        <v>11.12627091711396</v>
      </c>
      <c r="X2317" s="6">
        <f>+Excel_519CONDOR[[#This Row],[Ptos.Total]]-Excel_519CONDOR[[#This Row],[Ptos.PO]]</f>
        <v>-8.2886041141705391E-8</v>
      </c>
      <c r="Y2317" s="6">
        <v>11.126271000000001</v>
      </c>
      <c r="Z2317" s="6">
        <v>11.126271000000001</v>
      </c>
      <c r="AA2317" s="5">
        <f>+Excel_519CONDOR[[#This Row],[Ptos.Total]]-Excel_519CONDOR[[#This Row],[Ptos.Nilo]]</f>
        <v>-8.2886041141705391E-8</v>
      </c>
      <c r="AB2317"/>
      <c r="AC2317"/>
      <c r="AD2317"/>
      <c r="AE2317"/>
      <c r="AF2317"/>
      <c r="AG2317"/>
      <c r="AH2317"/>
      <c r="AI2317"/>
    </row>
    <row r="2318" spans="1:35" x14ac:dyDescent="0.25">
      <c r="A2318" t="s">
        <v>2567</v>
      </c>
      <c r="B2318" t="s">
        <v>67</v>
      </c>
      <c r="C2318" t="s">
        <v>1371</v>
      </c>
      <c r="D2318" t="s">
        <v>2606</v>
      </c>
      <c r="E2318">
        <v>8685512</v>
      </c>
      <c r="F2318" t="s">
        <v>2586</v>
      </c>
      <c r="G2318" t="s">
        <v>22</v>
      </c>
      <c r="H2318" t="s">
        <v>23</v>
      </c>
      <c r="I2318" s="1"/>
      <c r="J2318" s="1">
        <v>45639</v>
      </c>
      <c r="K2318" s="11">
        <f>+Excel_519CONDOR[[#This Row],[Fx.r]]</f>
        <v>45639</v>
      </c>
      <c r="L2318" s="1">
        <v>45639</v>
      </c>
      <c r="M2318" s="1"/>
      <c r="N2318" s="1">
        <v>45868</v>
      </c>
      <c r="O2318" s="1">
        <v>45869</v>
      </c>
      <c r="P2318" s="1" t="s">
        <v>24</v>
      </c>
      <c r="Q2318" t="s">
        <v>25</v>
      </c>
      <c r="R2318" t="s">
        <v>25</v>
      </c>
      <c r="S2318" t="s">
        <v>3715</v>
      </c>
      <c r="T2318" s="6">
        <v>4.3397110683738589</v>
      </c>
      <c r="U2318" s="6">
        <v>0</v>
      </c>
      <c r="V2318" s="6">
        <v>5.5693998336791992</v>
      </c>
      <c r="W2318" s="5">
        <v>9.9091109020530581</v>
      </c>
      <c r="X2318" s="6">
        <f>+Excel_519CONDOR[[#This Row],[Ptos.Total]]-Excel_519CONDOR[[#This Row],[Ptos.PO]]</f>
        <v>-9.7946943000692954E-8</v>
      </c>
      <c r="Y2318" s="6">
        <v>9.9091110000000011</v>
      </c>
      <c r="Z2318" s="6">
        <v>9.9091110000000011</v>
      </c>
      <c r="AA2318" s="5">
        <f>+Excel_519CONDOR[[#This Row],[Ptos.Total]]-Excel_519CONDOR[[#This Row],[Ptos.Nilo]]</f>
        <v>-9.7946943000692954E-8</v>
      </c>
      <c r="AB2318"/>
      <c r="AC2318"/>
      <c r="AD2318"/>
      <c r="AE2318"/>
      <c r="AF2318"/>
      <c r="AG2318"/>
      <c r="AH2318"/>
      <c r="AI2318"/>
    </row>
    <row r="2319" spans="1:35" x14ac:dyDescent="0.25">
      <c r="A2319" t="s">
        <v>2567</v>
      </c>
      <c r="B2319" t="s">
        <v>67</v>
      </c>
      <c r="C2319" t="s">
        <v>1371</v>
      </c>
      <c r="D2319" t="s">
        <v>2607</v>
      </c>
      <c r="E2319">
        <v>8687501</v>
      </c>
      <c r="F2319" t="s">
        <v>2586</v>
      </c>
      <c r="G2319" t="s">
        <v>22</v>
      </c>
      <c r="H2319" t="s">
        <v>23</v>
      </c>
      <c r="I2319" s="1"/>
      <c r="J2319" s="1">
        <v>45652</v>
      </c>
      <c r="K2319" s="11">
        <f>+Excel_519CONDOR[[#This Row],[Fx.r]]</f>
        <v>45652</v>
      </c>
      <c r="L2319" s="1">
        <v>45652</v>
      </c>
      <c r="M2319" s="1"/>
      <c r="N2319" s="1">
        <v>45868</v>
      </c>
      <c r="O2319" s="1">
        <v>45869</v>
      </c>
      <c r="P2319" s="1" t="s">
        <v>24</v>
      </c>
      <c r="Q2319" t="s">
        <v>25</v>
      </c>
      <c r="R2319" t="s">
        <v>25</v>
      </c>
      <c r="S2319" t="s">
        <v>3715</v>
      </c>
      <c r="T2319" s="6">
        <v>4.7454310688483119</v>
      </c>
      <c r="U2319" s="6">
        <v>0</v>
      </c>
      <c r="V2319" s="6">
        <v>5.5693998336791992</v>
      </c>
      <c r="W2319" s="5">
        <v>10.314830902527511</v>
      </c>
      <c r="X2319" s="6">
        <f>+Excel_519CONDOR[[#This Row],[Ptos.Total]]-Excel_519CONDOR[[#This Row],[Ptos.PO]]</f>
        <v>-9.7472488747030184E-8</v>
      </c>
      <c r="Y2319" s="6">
        <v>10.314831</v>
      </c>
      <c r="Z2319" s="6">
        <v>10.314831</v>
      </c>
      <c r="AA2319" s="5">
        <f>+Excel_519CONDOR[[#This Row],[Ptos.Total]]-Excel_519CONDOR[[#This Row],[Ptos.Nilo]]</f>
        <v>-9.7472488747030184E-8</v>
      </c>
      <c r="AB2319"/>
      <c r="AC2319"/>
      <c r="AD2319"/>
      <c r="AE2319"/>
      <c r="AF2319"/>
      <c r="AG2319"/>
      <c r="AH2319"/>
      <c r="AI2319"/>
    </row>
    <row r="2320" spans="1:35" x14ac:dyDescent="0.25">
      <c r="A2320" t="s">
        <v>2567</v>
      </c>
      <c r="B2320" t="s">
        <v>67</v>
      </c>
      <c r="C2320" t="s">
        <v>1371</v>
      </c>
      <c r="D2320" t="s">
        <v>2608</v>
      </c>
      <c r="E2320">
        <v>8687498</v>
      </c>
      <c r="F2320" t="s">
        <v>2586</v>
      </c>
      <c r="G2320" t="s">
        <v>22</v>
      </c>
      <c r="H2320" t="s">
        <v>23</v>
      </c>
      <c r="I2320" s="1"/>
      <c r="J2320" s="1">
        <v>45652</v>
      </c>
      <c r="K2320" s="11">
        <f>+Excel_519CONDOR[[#This Row],[Fx.r]]</f>
        <v>45652</v>
      </c>
      <c r="L2320" s="1">
        <v>45652</v>
      </c>
      <c r="M2320" s="1"/>
      <c r="N2320" s="1">
        <v>45868</v>
      </c>
      <c r="O2320" s="1">
        <v>45869</v>
      </c>
      <c r="P2320" s="1" t="s">
        <v>24</v>
      </c>
      <c r="Q2320" t="s">
        <v>25</v>
      </c>
      <c r="R2320" t="s">
        <v>25</v>
      </c>
      <c r="S2320" t="s">
        <v>3715</v>
      </c>
      <c r="T2320" s="6">
        <v>4.1368510544990897</v>
      </c>
      <c r="U2320" s="6">
        <v>0</v>
      </c>
      <c r="V2320" s="6">
        <v>5.5693998336791992</v>
      </c>
      <c r="W2320" s="5">
        <v>9.706250888178289</v>
      </c>
      <c r="X2320" s="6">
        <f>+Excel_519CONDOR[[#This Row],[Ptos.Total]]-Excel_519CONDOR[[#This Row],[Ptos.PO]]</f>
        <v>-1.1182171100188043E-7</v>
      </c>
      <c r="Y2320" s="6">
        <v>9.706251</v>
      </c>
      <c r="Z2320" s="6">
        <v>9.706251</v>
      </c>
      <c r="AA2320" s="5">
        <f>+Excel_519CONDOR[[#This Row],[Ptos.Total]]-Excel_519CONDOR[[#This Row],[Ptos.Nilo]]</f>
        <v>-1.1182171100188043E-7</v>
      </c>
      <c r="AB2320"/>
      <c r="AC2320"/>
      <c r="AD2320"/>
      <c r="AE2320"/>
      <c r="AF2320"/>
      <c r="AG2320"/>
      <c r="AH2320"/>
      <c r="AI2320"/>
    </row>
    <row r="2321" spans="1:35" x14ac:dyDescent="0.25">
      <c r="A2321" t="s">
        <v>2567</v>
      </c>
      <c r="B2321" t="s">
        <v>67</v>
      </c>
      <c r="C2321" t="s">
        <v>1371</v>
      </c>
      <c r="D2321" t="s">
        <v>2609</v>
      </c>
      <c r="E2321">
        <v>8687491</v>
      </c>
      <c r="F2321" t="s">
        <v>2586</v>
      </c>
      <c r="G2321" t="s">
        <v>22</v>
      </c>
      <c r="H2321" t="s">
        <v>23</v>
      </c>
      <c r="I2321" s="1"/>
      <c r="J2321" s="1">
        <v>45652</v>
      </c>
      <c r="K2321" s="11">
        <f>+Excel_519CONDOR[[#This Row],[Fx.r]]</f>
        <v>45652</v>
      </c>
      <c r="L2321" s="1">
        <v>45652</v>
      </c>
      <c r="M2321" s="1"/>
      <c r="N2321" s="1">
        <v>45868</v>
      </c>
      <c r="O2321" s="1">
        <v>45869</v>
      </c>
      <c r="P2321" s="1" t="s">
        <v>24</v>
      </c>
      <c r="Q2321" t="s">
        <v>25</v>
      </c>
      <c r="R2321" t="s">
        <v>25</v>
      </c>
      <c r="S2321" t="s">
        <v>3715</v>
      </c>
      <c r="T2321" s="6">
        <v>2.3111110319077373</v>
      </c>
      <c r="U2321" s="6">
        <v>0</v>
      </c>
      <c r="V2321" s="6">
        <v>5.5693998336791992</v>
      </c>
      <c r="W2321" s="5">
        <v>7.8805108655869365</v>
      </c>
      <c r="X2321" s="6">
        <f>+Excel_519CONDOR[[#This Row],[Ptos.Total]]-Excel_519CONDOR[[#This Row],[Ptos.PO]]</f>
        <v>-0.20286013441306316</v>
      </c>
      <c r="Y2321" s="6">
        <v>8.0833709999999996</v>
      </c>
      <c r="Z2321" s="6">
        <v>8.0833709999999996</v>
      </c>
      <c r="AA2321" s="5">
        <f>+Excel_519CONDOR[[#This Row],[Ptos.Total]]-Excel_519CONDOR[[#This Row],[Ptos.Nilo]]</f>
        <v>-0.20286013441306316</v>
      </c>
      <c r="AB2321"/>
      <c r="AC2321"/>
      <c r="AD2321"/>
      <c r="AE2321"/>
      <c r="AF2321"/>
      <c r="AG2321"/>
      <c r="AH2321"/>
      <c r="AI2321"/>
    </row>
    <row r="2322" spans="1:35" x14ac:dyDescent="0.25">
      <c r="A2322" t="s">
        <v>2567</v>
      </c>
      <c r="B2322" t="s">
        <v>67</v>
      </c>
      <c r="C2322" t="s">
        <v>1371</v>
      </c>
      <c r="D2322" t="s">
        <v>2610</v>
      </c>
      <c r="E2322">
        <v>8688645</v>
      </c>
      <c r="F2322" t="s">
        <v>2586</v>
      </c>
      <c r="G2322" t="s">
        <v>22</v>
      </c>
      <c r="H2322" t="s">
        <v>23</v>
      </c>
      <c r="I2322" s="1"/>
      <c r="J2322" s="1">
        <v>45658</v>
      </c>
      <c r="K2322" s="11">
        <f>+Excel_519CONDOR[[#This Row],[Fx.r]]</f>
        <v>45658</v>
      </c>
      <c r="L2322" s="1">
        <v>45658</v>
      </c>
      <c r="M2322" s="1"/>
      <c r="N2322" s="1">
        <v>45868</v>
      </c>
      <c r="O2322" s="1">
        <v>45869</v>
      </c>
      <c r="P2322" s="1" t="s">
        <v>24</v>
      </c>
      <c r="Q2322" t="s">
        <v>25</v>
      </c>
      <c r="R2322" t="s">
        <v>25</v>
      </c>
      <c r="S2322" t="s">
        <v>3715</v>
      </c>
      <c r="T2322" s="6">
        <v>1.0939510168468356</v>
      </c>
      <c r="U2322" s="6">
        <v>0</v>
      </c>
      <c r="V2322" s="6">
        <v>5.5693998336791992</v>
      </c>
      <c r="W2322" s="5">
        <v>6.6633508505260348</v>
      </c>
      <c r="X2322" s="6">
        <f>+Excel_519CONDOR[[#This Row],[Ptos.Total]]-Excel_519CONDOR[[#This Row],[Ptos.PO]]</f>
        <v>-1.4947396476117092E-7</v>
      </c>
      <c r="Y2322" s="6">
        <v>6.6633509999999996</v>
      </c>
      <c r="Z2322" s="6">
        <v>6.6633509999999996</v>
      </c>
      <c r="AA2322" s="5">
        <f>+Excel_519CONDOR[[#This Row],[Ptos.Total]]-Excel_519CONDOR[[#This Row],[Ptos.Nilo]]</f>
        <v>-1.4947396476117092E-7</v>
      </c>
      <c r="AB2322"/>
      <c r="AC2322"/>
      <c r="AD2322"/>
      <c r="AE2322"/>
      <c r="AF2322"/>
      <c r="AG2322"/>
      <c r="AH2322"/>
      <c r="AI2322"/>
    </row>
    <row r="2323" spans="1:35" x14ac:dyDescent="0.25">
      <c r="A2323" t="s">
        <v>2567</v>
      </c>
      <c r="B2323" t="s">
        <v>67</v>
      </c>
      <c r="C2323" t="s">
        <v>1371</v>
      </c>
      <c r="D2323" t="s">
        <v>2611</v>
      </c>
      <c r="E2323">
        <v>8691218</v>
      </c>
      <c r="F2323" t="s">
        <v>2586</v>
      </c>
      <c r="G2323" t="s">
        <v>22</v>
      </c>
      <c r="H2323" t="s">
        <v>23</v>
      </c>
      <c r="I2323" s="1"/>
      <c r="J2323" s="1">
        <v>45672</v>
      </c>
      <c r="K2323" s="11">
        <f>+Excel_519CONDOR[[#This Row],[Fx.r]]</f>
        <v>45672</v>
      </c>
      <c r="L2323" s="1">
        <v>45672</v>
      </c>
      <c r="M2323" s="1"/>
      <c r="N2323" s="1">
        <v>45868</v>
      </c>
      <c r="O2323" s="1">
        <v>45869</v>
      </c>
      <c r="P2323" s="1" t="s">
        <v>24</v>
      </c>
      <c r="Q2323" t="s">
        <v>25</v>
      </c>
      <c r="R2323" t="s">
        <v>25</v>
      </c>
      <c r="S2323" t="s">
        <v>3715</v>
      </c>
      <c r="T2323" s="6">
        <v>2.1082510316705108</v>
      </c>
      <c r="U2323" s="6">
        <v>0</v>
      </c>
      <c r="V2323" s="6">
        <v>5.5693998336791992</v>
      </c>
      <c r="W2323" s="5">
        <v>7.67765086534971</v>
      </c>
      <c r="X2323" s="6">
        <f>+Excel_519CONDOR[[#This Row],[Ptos.Total]]-Excel_519CONDOR[[#This Row],[Ptos.PO]]</f>
        <v>-2.02860013465029</v>
      </c>
      <c r="Y2323" s="6">
        <v>9.706251</v>
      </c>
      <c r="Z2323" s="6">
        <v>9.706251</v>
      </c>
      <c r="AA2323" s="5">
        <f>+Excel_519CONDOR[[#This Row],[Ptos.Total]]-Excel_519CONDOR[[#This Row],[Ptos.Nilo]]</f>
        <v>-2.02860013465029</v>
      </c>
      <c r="AB2323"/>
      <c r="AC2323"/>
      <c r="AD2323"/>
      <c r="AE2323"/>
      <c r="AF2323"/>
      <c r="AG2323"/>
      <c r="AH2323"/>
      <c r="AI2323"/>
    </row>
    <row r="2324" spans="1:35" x14ac:dyDescent="0.25">
      <c r="A2324" t="s">
        <v>2567</v>
      </c>
      <c r="B2324" t="s">
        <v>67</v>
      </c>
      <c r="C2324" t="s">
        <v>1371</v>
      </c>
      <c r="D2324" t="s">
        <v>2612</v>
      </c>
      <c r="E2324">
        <v>8691226</v>
      </c>
      <c r="F2324" t="s">
        <v>2586</v>
      </c>
      <c r="G2324" t="s">
        <v>22</v>
      </c>
      <c r="H2324" t="s">
        <v>23</v>
      </c>
      <c r="I2324" s="1"/>
      <c r="J2324" s="1">
        <v>45672</v>
      </c>
      <c r="K2324" s="11">
        <f>+Excel_519CONDOR[[#This Row],[Fx.r]]</f>
        <v>45672</v>
      </c>
      <c r="L2324" s="1">
        <v>45672</v>
      </c>
      <c r="M2324" s="1"/>
      <c r="N2324" s="1">
        <v>45868</v>
      </c>
      <c r="O2324" s="1">
        <v>45869</v>
      </c>
      <c r="P2324" s="1" t="s">
        <v>24</v>
      </c>
      <c r="Q2324" t="s">
        <v>25</v>
      </c>
      <c r="R2324" t="s">
        <v>25</v>
      </c>
      <c r="S2324" t="s">
        <v>3715</v>
      </c>
      <c r="T2324" s="6">
        <v>3.5282710537874102</v>
      </c>
      <c r="U2324" s="6">
        <v>0</v>
      </c>
      <c r="V2324" s="6">
        <v>5.5693998336791992</v>
      </c>
      <c r="W2324" s="5">
        <v>9.0976708874666095</v>
      </c>
      <c r="X2324" s="6">
        <f>+Excel_519CONDOR[[#This Row],[Ptos.Total]]-Excel_519CONDOR[[#This Row],[Ptos.PO]]</f>
        <v>-0.40572011253339113</v>
      </c>
      <c r="Y2324" s="6">
        <v>9.5033910000000006</v>
      </c>
      <c r="Z2324" s="6">
        <v>9.5033910000000006</v>
      </c>
      <c r="AA2324" s="5">
        <f>+Excel_519CONDOR[[#This Row],[Ptos.Total]]-Excel_519CONDOR[[#This Row],[Ptos.Nilo]]</f>
        <v>-0.40572011253339113</v>
      </c>
      <c r="AB2324"/>
      <c r="AC2324"/>
      <c r="AD2324"/>
      <c r="AE2324"/>
      <c r="AF2324"/>
      <c r="AG2324"/>
      <c r="AH2324"/>
      <c r="AI2324"/>
    </row>
    <row r="2325" spans="1:35" x14ac:dyDescent="0.25">
      <c r="A2325" t="s">
        <v>2567</v>
      </c>
      <c r="B2325" t="s">
        <v>67</v>
      </c>
      <c r="C2325" t="s">
        <v>1371</v>
      </c>
      <c r="D2325" t="s">
        <v>2613</v>
      </c>
      <c r="E2325">
        <v>8691222</v>
      </c>
      <c r="F2325" t="s">
        <v>2586</v>
      </c>
      <c r="G2325" t="s">
        <v>22</v>
      </c>
      <c r="H2325" t="s">
        <v>23</v>
      </c>
      <c r="I2325" s="1"/>
      <c r="J2325" s="1">
        <v>45672</v>
      </c>
      <c r="K2325" s="11">
        <f>+Excel_519CONDOR[[#This Row],[Fx.r]]</f>
        <v>45672</v>
      </c>
      <c r="L2325" s="1">
        <v>45672</v>
      </c>
      <c r="M2325" s="1"/>
      <c r="N2325" s="1">
        <v>45868</v>
      </c>
      <c r="O2325" s="1">
        <v>45869</v>
      </c>
      <c r="P2325" s="1" t="s">
        <v>24</v>
      </c>
      <c r="Q2325" t="s">
        <v>25</v>
      </c>
      <c r="R2325" t="s">
        <v>25</v>
      </c>
      <c r="S2325" t="s">
        <v>3715</v>
      </c>
      <c r="T2325" s="6">
        <v>1.9053910246145129</v>
      </c>
      <c r="U2325" s="6">
        <v>0</v>
      </c>
      <c r="V2325" s="6">
        <v>5.5693998336791992</v>
      </c>
      <c r="W2325" s="5">
        <v>7.4747908582937121</v>
      </c>
      <c r="X2325" s="6">
        <f>+Excel_519CONDOR[[#This Row],[Ptos.Total]]-Excel_519CONDOR[[#This Row],[Ptos.PO]]</f>
        <v>-0.20286014170628786</v>
      </c>
      <c r="Y2325" s="6">
        <v>7.677651</v>
      </c>
      <c r="Z2325" s="6">
        <v>7.677651</v>
      </c>
      <c r="AA2325" s="5">
        <f>+Excel_519CONDOR[[#This Row],[Ptos.Total]]-Excel_519CONDOR[[#This Row],[Ptos.Nilo]]</f>
        <v>-0.20286014170628786</v>
      </c>
      <c r="AB2325"/>
      <c r="AC2325"/>
      <c r="AD2325"/>
      <c r="AE2325"/>
      <c r="AF2325"/>
      <c r="AG2325"/>
      <c r="AH2325"/>
      <c r="AI2325"/>
    </row>
    <row r="2326" spans="1:35" x14ac:dyDescent="0.25">
      <c r="A2326" t="s">
        <v>2567</v>
      </c>
      <c r="B2326" t="s">
        <v>67</v>
      </c>
      <c r="C2326" t="s">
        <v>1371</v>
      </c>
      <c r="D2326" t="s">
        <v>2614</v>
      </c>
      <c r="E2326">
        <v>8691224</v>
      </c>
      <c r="F2326" t="s">
        <v>2586</v>
      </c>
      <c r="G2326" t="s">
        <v>22</v>
      </c>
      <c r="H2326" t="s">
        <v>23</v>
      </c>
      <c r="I2326" s="1"/>
      <c r="J2326" s="1">
        <v>45672</v>
      </c>
      <c r="K2326" s="11">
        <f>+Excel_519CONDOR[[#This Row],[Fx.r]]</f>
        <v>45672</v>
      </c>
      <c r="L2326" s="1">
        <v>45672</v>
      </c>
      <c r="M2326" s="1"/>
      <c r="N2326" s="1">
        <v>45868</v>
      </c>
      <c r="O2326" s="1">
        <v>45870</v>
      </c>
      <c r="P2326" s="1" t="s">
        <v>24</v>
      </c>
      <c r="Q2326" t="s">
        <v>25</v>
      </c>
      <c r="R2326" t="s">
        <v>25</v>
      </c>
      <c r="S2326" t="s">
        <v>3715</v>
      </c>
      <c r="T2326" s="6">
        <v>0.48537100249761345</v>
      </c>
      <c r="U2326" s="6">
        <v>0</v>
      </c>
      <c r="V2326" s="6">
        <v>5.5693998336791992</v>
      </c>
      <c r="W2326" s="5">
        <v>6.0547708361768127</v>
      </c>
      <c r="X2326" s="6">
        <f>+Excel_519CONDOR[[#This Row],[Ptos.Total]]-Excel_519CONDOR[[#This Row],[Ptos.PO]]</f>
        <v>-5.1480163823187652E-2</v>
      </c>
      <c r="Y2326" s="6">
        <v>6.1062510000000003</v>
      </c>
      <c r="Z2326" s="6">
        <v>6.0547710000000006</v>
      </c>
      <c r="AA2326" s="5">
        <f>+Excel_519CONDOR[[#This Row],[Ptos.Total]]-Excel_519CONDOR[[#This Row],[Ptos.Nilo]]</f>
        <v>-1.6382318790419959E-7</v>
      </c>
      <c r="AB2326"/>
      <c r="AC2326"/>
      <c r="AD2326"/>
      <c r="AE2326"/>
      <c r="AF2326"/>
      <c r="AG2326"/>
      <c r="AH2326"/>
      <c r="AI2326"/>
    </row>
    <row r="2327" spans="1:35" x14ac:dyDescent="0.25">
      <c r="A2327" t="s">
        <v>2567</v>
      </c>
      <c r="B2327" t="s">
        <v>67</v>
      </c>
      <c r="C2327" t="s">
        <v>1371</v>
      </c>
      <c r="D2327" t="s">
        <v>2615</v>
      </c>
      <c r="E2327">
        <v>8691223</v>
      </c>
      <c r="F2327" t="s">
        <v>2586</v>
      </c>
      <c r="G2327" t="s">
        <v>22</v>
      </c>
      <c r="H2327" t="s">
        <v>23</v>
      </c>
      <c r="I2327" s="1"/>
      <c r="J2327" s="1">
        <v>45672</v>
      </c>
      <c r="K2327" s="11">
        <f>+Excel_519CONDOR[[#This Row],[Fx.r]]</f>
        <v>45672</v>
      </c>
      <c r="L2327" s="1">
        <v>45672</v>
      </c>
      <c r="M2327" s="1"/>
      <c r="N2327" s="1">
        <v>45868</v>
      </c>
      <c r="O2327" s="1">
        <v>45869</v>
      </c>
      <c r="P2327" s="1" t="s">
        <v>24</v>
      </c>
      <c r="Q2327" t="s">
        <v>25</v>
      </c>
      <c r="R2327" t="s">
        <v>25</v>
      </c>
      <c r="S2327" t="s">
        <v>3715</v>
      </c>
      <c r="T2327" s="6">
        <v>1.9053910246145129</v>
      </c>
      <c r="U2327" s="6">
        <v>0</v>
      </c>
      <c r="V2327" s="6">
        <v>5.5693998336791992</v>
      </c>
      <c r="W2327" s="5">
        <v>7.4747908582937121</v>
      </c>
      <c r="X2327" s="6">
        <f>+Excel_519CONDOR[[#This Row],[Ptos.Total]]-Excel_519CONDOR[[#This Row],[Ptos.PO]]</f>
        <v>-1.4170628759302417E-7</v>
      </c>
      <c r="Y2327" s="6">
        <v>7.4747909999999997</v>
      </c>
      <c r="Z2327" s="6">
        <v>7.4747909999999997</v>
      </c>
      <c r="AA2327" s="5">
        <f>+Excel_519CONDOR[[#This Row],[Ptos.Total]]-Excel_519CONDOR[[#This Row],[Ptos.Nilo]]</f>
        <v>-1.4170628759302417E-7</v>
      </c>
      <c r="AB2327"/>
      <c r="AC2327"/>
      <c r="AD2327"/>
      <c r="AE2327"/>
      <c r="AF2327"/>
      <c r="AG2327"/>
      <c r="AH2327"/>
      <c r="AI2327"/>
    </row>
    <row r="2328" spans="1:35" x14ac:dyDescent="0.25">
      <c r="A2328" t="s">
        <v>2567</v>
      </c>
      <c r="B2328" t="s">
        <v>67</v>
      </c>
      <c r="C2328" t="s">
        <v>1371</v>
      </c>
      <c r="D2328" t="s">
        <v>2616</v>
      </c>
      <c r="E2328">
        <v>8691221</v>
      </c>
      <c r="F2328" t="s">
        <v>2586</v>
      </c>
      <c r="G2328" t="s">
        <v>22</v>
      </c>
      <c r="H2328" t="s">
        <v>23</v>
      </c>
      <c r="I2328" s="1"/>
      <c r="J2328" s="1">
        <v>45672</v>
      </c>
      <c r="K2328" s="11">
        <f>+Excel_519CONDOR[[#This Row],[Fx.r]]</f>
        <v>45672</v>
      </c>
      <c r="L2328" s="1">
        <v>45672</v>
      </c>
      <c r="M2328" s="1"/>
      <c r="N2328" s="1">
        <v>45868</v>
      </c>
      <c r="O2328" s="1">
        <v>45869</v>
      </c>
      <c r="P2328" s="1" t="s">
        <v>24</v>
      </c>
      <c r="Q2328" t="s">
        <v>25</v>
      </c>
      <c r="R2328" t="s">
        <v>25</v>
      </c>
      <c r="S2328" t="s">
        <v>3715</v>
      </c>
      <c r="T2328" s="6">
        <v>1.7025310243772864</v>
      </c>
      <c r="U2328" s="6">
        <v>0</v>
      </c>
      <c r="V2328" s="6">
        <v>5.5693998336791992</v>
      </c>
      <c r="W2328" s="5">
        <v>7.2719308580564856</v>
      </c>
      <c r="X2328" s="6">
        <f>+Excel_519CONDOR[[#This Row],[Ptos.Total]]-Excel_519CONDOR[[#This Row],[Ptos.PO]]</f>
        <v>-1.4194351383167714E-7</v>
      </c>
      <c r="Y2328" s="6">
        <v>7.2719309999999995</v>
      </c>
      <c r="Z2328" s="6">
        <v>7.2719309999999995</v>
      </c>
      <c r="AA2328" s="5">
        <f>+Excel_519CONDOR[[#This Row],[Ptos.Total]]-Excel_519CONDOR[[#This Row],[Ptos.Nilo]]</f>
        <v>-1.4194351383167714E-7</v>
      </c>
      <c r="AB2328"/>
      <c r="AC2328"/>
      <c r="AD2328"/>
      <c r="AE2328"/>
      <c r="AF2328"/>
      <c r="AG2328"/>
      <c r="AH2328"/>
      <c r="AI2328"/>
    </row>
    <row r="2329" spans="1:35" x14ac:dyDescent="0.25">
      <c r="A2329" t="s">
        <v>2567</v>
      </c>
      <c r="B2329" t="s">
        <v>67</v>
      </c>
      <c r="C2329" t="s">
        <v>1371</v>
      </c>
      <c r="D2329" t="s">
        <v>2617</v>
      </c>
      <c r="E2329">
        <v>8691216</v>
      </c>
      <c r="F2329" t="s">
        <v>2586</v>
      </c>
      <c r="G2329" t="s">
        <v>22</v>
      </c>
      <c r="H2329" t="s">
        <v>23</v>
      </c>
      <c r="I2329" s="1"/>
      <c r="J2329" s="1">
        <v>45672</v>
      </c>
      <c r="K2329" s="11">
        <f>+Excel_519CONDOR[[#This Row],[Fx.r]]</f>
        <v>45672</v>
      </c>
      <c r="L2329" s="1">
        <v>45672</v>
      </c>
      <c r="M2329" s="1"/>
      <c r="N2329" s="1">
        <v>45946</v>
      </c>
      <c r="O2329" s="1">
        <v>45947</v>
      </c>
      <c r="P2329" s="1" t="s">
        <v>24</v>
      </c>
      <c r="Q2329" t="s">
        <v>25</v>
      </c>
      <c r="R2329" t="s">
        <v>25</v>
      </c>
      <c r="S2329" t="s">
        <v>3715</v>
      </c>
      <c r="T2329" s="6">
        <v>1.9053910246145129</v>
      </c>
      <c r="U2329" s="6">
        <v>0</v>
      </c>
      <c r="V2329" s="6">
        <v>5.5693998336791992</v>
      </c>
      <c r="W2329" s="5">
        <v>7.4747908582937121</v>
      </c>
      <c r="X2329" s="6">
        <f>+Excel_519CONDOR[[#This Row],[Ptos.Total]]-Excel_519CONDOR[[#This Row],[Ptos.PO]]</f>
        <v>-0.20286014170628786</v>
      </c>
      <c r="Y2329" s="6">
        <v>7.677651</v>
      </c>
      <c r="Z2329" s="6">
        <v>7.677651</v>
      </c>
      <c r="AA2329" s="5">
        <f>+Excel_519CONDOR[[#This Row],[Ptos.Total]]-Excel_519CONDOR[[#This Row],[Ptos.Nilo]]</f>
        <v>-0.20286014170628786</v>
      </c>
      <c r="AB2329"/>
      <c r="AC2329"/>
      <c r="AD2329"/>
      <c r="AE2329"/>
      <c r="AF2329"/>
      <c r="AG2329"/>
      <c r="AH2329"/>
      <c r="AI2329"/>
    </row>
    <row r="2330" spans="1:35" x14ac:dyDescent="0.25">
      <c r="A2330" t="s">
        <v>2567</v>
      </c>
      <c r="B2330" t="s">
        <v>67</v>
      </c>
      <c r="C2330" t="s">
        <v>1371</v>
      </c>
      <c r="D2330" t="s">
        <v>2618</v>
      </c>
      <c r="E2330">
        <v>8691219</v>
      </c>
      <c r="F2330" t="s">
        <v>2586</v>
      </c>
      <c r="G2330" t="s">
        <v>22</v>
      </c>
      <c r="H2330" t="s">
        <v>23</v>
      </c>
      <c r="I2330" s="1"/>
      <c r="J2330" s="1">
        <v>45672</v>
      </c>
      <c r="K2330" s="11">
        <f>+Excel_519CONDOR[[#This Row],[Fx.r]]</f>
        <v>45672</v>
      </c>
      <c r="L2330" s="1">
        <v>45672</v>
      </c>
      <c r="M2330" s="1"/>
      <c r="N2330" s="1">
        <v>45868</v>
      </c>
      <c r="O2330" s="1">
        <v>45869</v>
      </c>
      <c r="P2330" s="1" t="s">
        <v>24</v>
      </c>
      <c r="Q2330" t="s">
        <v>25</v>
      </c>
      <c r="R2330" t="s">
        <v>25</v>
      </c>
      <c r="S2330" t="s">
        <v>3715</v>
      </c>
      <c r="T2330" s="6">
        <v>2.3111110319077373</v>
      </c>
      <c r="U2330" s="6">
        <v>0</v>
      </c>
      <c r="V2330" s="6">
        <v>5.5693998336791992</v>
      </c>
      <c r="W2330" s="5">
        <v>7.8805108655869365</v>
      </c>
      <c r="X2330" s="6">
        <f>+Excel_519CONDOR[[#This Row],[Ptos.Total]]-Excel_519CONDOR[[#This Row],[Ptos.PO]]</f>
        <v>-1.3441306379036178E-7</v>
      </c>
      <c r="Y2330" s="6">
        <v>7.8805110000000003</v>
      </c>
      <c r="Z2330" s="6">
        <v>7.8805110000000003</v>
      </c>
      <c r="AA2330" s="5">
        <f>+Excel_519CONDOR[[#This Row],[Ptos.Total]]-Excel_519CONDOR[[#This Row],[Ptos.Nilo]]</f>
        <v>-1.3441306379036178E-7</v>
      </c>
      <c r="AB2330"/>
      <c r="AC2330"/>
      <c r="AD2330"/>
      <c r="AE2330"/>
      <c r="AF2330"/>
      <c r="AG2330"/>
      <c r="AH2330"/>
      <c r="AI2330"/>
    </row>
    <row r="2331" spans="1:35" x14ac:dyDescent="0.25">
      <c r="A2331" t="s">
        <v>2567</v>
      </c>
      <c r="B2331" t="s">
        <v>67</v>
      </c>
      <c r="C2331" t="s">
        <v>1371</v>
      </c>
      <c r="D2331" t="s">
        <v>2619</v>
      </c>
      <c r="E2331">
        <v>8691215</v>
      </c>
      <c r="F2331" t="s">
        <v>2586</v>
      </c>
      <c r="G2331" t="s">
        <v>22</v>
      </c>
      <c r="H2331" t="s">
        <v>23</v>
      </c>
      <c r="I2331" s="1"/>
      <c r="J2331" s="1">
        <v>45672</v>
      </c>
      <c r="K2331" s="11">
        <f>+Excel_519CONDOR[[#This Row],[Fx.r]]</f>
        <v>45672</v>
      </c>
      <c r="L2331" s="1">
        <v>45672</v>
      </c>
      <c r="M2331" s="1"/>
      <c r="N2331" s="1">
        <v>45868</v>
      </c>
      <c r="O2331" s="1">
        <v>45869</v>
      </c>
      <c r="P2331" s="1" t="s">
        <v>24</v>
      </c>
      <c r="Q2331" t="s">
        <v>25</v>
      </c>
      <c r="R2331" t="s">
        <v>25</v>
      </c>
      <c r="S2331" t="s">
        <v>3715</v>
      </c>
      <c r="T2331" s="6">
        <v>1.7025310243772864</v>
      </c>
      <c r="U2331" s="6">
        <v>0</v>
      </c>
      <c r="V2331" s="6">
        <v>5.5693998336791992</v>
      </c>
      <c r="W2331" s="5">
        <v>7.2719308580564856</v>
      </c>
      <c r="X2331" s="6">
        <f>+Excel_519CONDOR[[#This Row],[Ptos.Total]]-Excel_519CONDOR[[#This Row],[Ptos.PO]]</f>
        <v>-1.4194351383167714E-7</v>
      </c>
      <c r="Y2331" s="6">
        <v>7.2719309999999995</v>
      </c>
      <c r="Z2331" s="6">
        <v>7.2719309999999995</v>
      </c>
      <c r="AA2331" s="5">
        <f>+Excel_519CONDOR[[#This Row],[Ptos.Total]]-Excel_519CONDOR[[#This Row],[Ptos.Nilo]]</f>
        <v>-1.4194351383167714E-7</v>
      </c>
      <c r="AB2331"/>
      <c r="AC2331"/>
      <c r="AD2331"/>
      <c r="AE2331"/>
      <c r="AF2331"/>
      <c r="AG2331"/>
      <c r="AH2331"/>
      <c r="AI2331"/>
    </row>
    <row r="2332" spans="1:35" x14ac:dyDescent="0.25">
      <c r="A2332" t="s">
        <v>2567</v>
      </c>
      <c r="B2332" t="s">
        <v>67</v>
      </c>
      <c r="C2332" t="s">
        <v>1371</v>
      </c>
      <c r="D2332" t="s">
        <v>2620</v>
      </c>
      <c r="E2332">
        <v>8691217</v>
      </c>
      <c r="F2332" t="s">
        <v>2586</v>
      </c>
      <c r="G2332" t="s">
        <v>22</v>
      </c>
      <c r="H2332" t="s">
        <v>23</v>
      </c>
      <c r="I2332" s="1"/>
      <c r="J2332" s="1">
        <v>45672</v>
      </c>
      <c r="K2332" s="11">
        <f>+Excel_519CONDOR[[#This Row],[Fx.r]]</f>
        <v>45672</v>
      </c>
      <c r="L2332" s="1">
        <v>45672</v>
      </c>
      <c r="M2332" s="1"/>
      <c r="N2332" s="1">
        <v>45868</v>
      </c>
      <c r="O2332" s="1">
        <v>45869</v>
      </c>
      <c r="P2332" s="1" t="s">
        <v>24</v>
      </c>
      <c r="Q2332" t="s">
        <v>25</v>
      </c>
      <c r="R2332" t="s">
        <v>25</v>
      </c>
      <c r="S2332" t="s">
        <v>3715</v>
      </c>
      <c r="T2332" s="6">
        <v>1.4996710173212886</v>
      </c>
      <c r="U2332" s="6">
        <v>0</v>
      </c>
      <c r="V2332" s="6">
        <v>5.5693998336791992</v>
      </c>
      <c r="W2332" s="5">
        <v>7.0690708510004878</v>
      </c>
      <c r="X2332" s="6">
        <f>+Excel_519CONDOR[[#This Row],[Ptos.Total]]-Excel_519CONDOR[[#This Row],[Ptos.PO]]</f>
        <v>-1.4899951228386499E-7</v>
      </c>
      <c r="Y2332" s="6">
        <v>7.0690710000000001</v>
      </c>
      <c r="Z2332" s="6">
        <v>7.0690710000000001</v>
      </c>
      <c r="AA2332" s="5">
        <f>+Excel_519CONDOR[[#This Row],[Ptos.Total]]-Excel_519CONDOR[[#This Row],[Ptos.Nilo]]</f>
        <v>-1.4899951228386499E-7</v>
      </c>
      <c r="AB2332"/>
      <c r="AC2332"/>
      <c r="AD2332"/>
      <c r="AE2332"/>
      <c r="AF2332"/>
      <c r="AG2332"/>
      <c r="AH2332"/>
      <c r="AI2332"/>
    </row>
    <row r="2333" spans="1:35" x14ac:dyDescent="0.25">
      <c r="A2333" t="s">
        <v>2567</v>
      </c>
      <c r="B2333" t="s">
        <v>67</v>
      </c>
      <c r="C2333" t="s">
        <v>1371</v>
      </c>
      <c r="D2333" t="s">
        <v>2621</v>
      </c>
      <c r="E2333">
        <v>8691210</v>
      </c>
      <c r="F2333" t="s">
        <v>2586</v>
      </c>
      <c r="G2333" t="s">
        <v>22</v>
      </c>
      <c r="H2333" t="s">
        <v>23</v>
      </c>
      <c r="I2333" s="1"/>
      <c r="J2333" s="1">
        <v>45672</v>
      </c>
      <c r="K2333" s="11">
        <f>+Excel_519CONDOR[[#This Row],[Fx.r]]</f>
        <v>45672</v>
      </c>
      <c r="L2333" s="1">
        <v>45672</v>
      </c>
      <c r="M2333" s="1"/>
      <c r="N2333" s="1">
        <v>45868</v>
      </c>
      <c r="O2333" s="1">
        <v>45869</v>
      </c>
      <c r="P2333" s="1" t="s">
        <v>24</v>
      </c>
      <c r="Q2333" t="s">
        <v>25</v>
      </c>
      <c r="R2333" t="s">
        <v>25</v>
      </c>
      <c r="S2333" t="s">
        <v>3715</v>
      </c>
      <c r="T2333" s="6">
        <v>1.4996710173212886</v>
      </c>
      <c r="U2333" s="6">
        <v>0</v>
      </c>
      <c r="V2333" s="6">
        <v>5.5693998336791992</v>
      </c>
      <c r="W2333" s="5">
        <v>7.0690708510004878</v>
      </c>
      <c r="X2333" s="6">
        <f>+Excel_519CONDOR[[#This Row],[Ptos.Total]]-Excel_519CONDOR[[#This Row],[Ptos.PO]]</f>
        <v>0.20285985100048798</v>
      </c>
      <c r="Y2333" s="6">
        <v>6.8662109999999998</v>
      </c>
      <c r="Z2333" s="6">
        <v>6.8662109999999998</v>
      </c>
      <c r="AA2333" s="5">
        <f>+Excel_519CONDOR[[#This Row],[Ptos.Total]]-Excel_519CONDOR[[#This Row],[Ptos.Nilo]]</f>
        <v>0.20285985100048798</v>
      </c>
      <c r="AB2333"/>
      <c r="AC2333"/>
      <c r="AD2333"/>
      <c r="AE2333"/>
      <c r="AF2333"/>
      <c r="AG2333"/>
      <c r="AH2333"/>
      <c r="AI2333"/>
    </row>
    <row r="2334" spans="1:35" x14ac:dyDescent="0.25">
      <c r="A2334" t="s">
        <v>2567</v>
      </c>
      <c r="B2334" t="s">
        <v>67</v>
      </c>
      <c r="C2334" t="s">
        <v>1371</v>
      </c>
      <c r="D2334" t="s">
        <v>2622</v>
      </c>
      <c r="E2334">
        <v>8691204</v>
      </c>
      <c r="F2334" t="s">
        <v>2586</v>
      </c>
      <c r="G2334" t="s">
        <v>22</v>
      </c>
      <c r="H2334" t="s">
        <v>23</v>
      </c>
      <c r="I2334" s="1"/>
      <c r="J2334" s="1">
        <v>45672</v>
      </c>
      <c r="K2334" s="11">
        <f>+Excel_519CONDOR[[#This Row],[Fx.r]]</f>
        <v>45672</v>
      </c>
      <c r="L2334" s="1">
        <v>45672</v>
      </c>
      <c r="M2334" s="1"/>
      <c r="N2334" s="1">
        <v>45873</v>
      </c>
      <c r="O2334" s="1">
        <v>45874</v>
      </c>
      <c r="P2334" s="1" t="s">
        <v>24</v>
      </c>
      <c r="Q2334" t="s">
        <v>25</v>
      </c>
      <c r="R2334" t="s">
        <v>25</v>
      </c>
      <c r="S2334" t="s">
        <v>3715</v>
      </c>
      <c r="T2334" s="6">
        <v>1.7025310243772864</v>
      </c>
      <c r="U2334" s="6">
        <v>0</v>
      </c>
      <c r="V2334" s="6">
        <v>5.5693998336791992</v>
      </c>
      <c r="W2334" s="5">
        <v>7.2719308580564856</v>
      </c>
      <c r="X2334" s="6">
        <f>+Excel_519CONDOR[[#This Row],[Ptos.Total]]-Excel_519CONDOR[[#This Row],[Ptos.PO]]</f>
        <v>-0.40572014194351436</v>
      </c>
      <c r="Y2334" s="6">
        <v>7.677651</v>
      </c>
      <c r="Z2334" s="6">
        <v>7.677651</v>
      </c>
      <c r="AA2334" s="5">
        <f>+Excel_519CONDOR[[#This Row],[Ptos.Total]]-Excel_519CONDOR[[#This Row],[Ptos.Nilo]]</f>
        <v>-0.40572014194351436</v>
      </c>
      <c r="AB2334"/>
      <c r="AC2334"/>
      <c r="AD2334"/>
      <c r="AE2334"/>
      <c r="AF2334"/>
      <c r="AG2334"/>
      <c r="AH2334"/>
      <c r="AI2334"/>
    </row>
    <row r="2335" spans="1:35" x14ac:dyDescent="0.25">
      <c r="A2335" t="s">
        <v>2567</v>
      </c>
      <c r="B2335" t="s">
        <v>67</v>
      </c>
      <c r="C2335" t="s">
        <v>1371</v>
      </c>
      <c r="D2335" t="s">
        <v>2623</v>
      </c>
      <c r="E2335">
        <v>8691203</v>
      </c>
      <c r="F2335" t="s">
        <v>2586</v>
      </c>
      <c r="G2335" t="s">
        <v>22</v>
      </c>
      <c r="H2335" t="s">
        <v>23</v>
      </c>
      <c r="I2335" s="1"/>
      <c r="J2335" s="1">
        <v>45672</v>
      </c>
      <c r="K2335" s="11">
        <f>+Excel_519CONDOR[[#This Row],[Fx.r]]</f>
        <v>45672</v>
      </c>
      <c r="L2335" s="1">
        <v>45672</v>
      </c>
      <c r="M2335" s="1"/>
      <c r="N2335" s="1">
        <v>45873</v>
      </c>
      <c r="O2335" s="1">
        <v>45874</v>
      </c>
      <c r="P2335" s="1" t="s">
        <v>24</v>
      </c>
      <c r="Q2335" t="s">
        <v>25</v>
      </c>
      <c r="R2335" t="s">
        <v>25</v>
      </c>
      <c r="S2335" t="s">
        <v>3715</v>
      </c>
      <c r="T2335" s="6">
        <v>2.3111110319077373</v>
      </c>
      <c r="U2335" s="6">
        <v>0</v>
      </c>
      <c r="V2335" s="6">
        <v>5.5693998336791992</v>
      </c>
      <c r="W2335" s="5">
        <v>7.8805108655869365</v>
      </c>
      <c r="X2335" s="6">
        <f>+Excel_519CONDOR[[#This Row],[Ptos.Total]]-Excel_519CONDOR[[#This Row],[Ptos.PO]]</f>
        <v>-1.3441306379036178E-7</v>
      </c>
      <c r="Y2335" s="6">
        <v>7.8805110000000003</v>
      </c>
      <c r="Z2335" s="6">
        <v>7.8805110000000003</v>
      </c>
      <c r="AA2335" s="5">
        <f>+Excel_519CONDOR[[#This Row],[Ptos.Total]]-Excel_519CONDOR[[#This Row],[Ptos.Nilo]]</f>
        <v>-1.3441306379036178E-7</v>
      </c>
      <c r="AB2335"/>
      <c r="AC2335"/>
      <c r="AD2335"/>
      <c r="AE2335"/>
      <c r="AF2335"/>
      <c r="AG2335"/>
      <c r="AH2335"/>
      <c r="AI2335"/>
    </row>
    <row r="2336" spans="1:35" x14ac:dyDescent="0.25">
      <c r="A2336" t="s">
        <v>2567</v>
      </c>
      <c r="B2336" t="s">
        <v>67</v>
      </c>
      <c r="C2336" t="s">
        <v>1371</v>
      </c>
      <c r="D2336" t="s">
        <v>2624</v>
      </c>
      <c r="E2336">
        <v>8691191</v>
      </c>
      <c r="F2336" t="s">
        <v>2586</v>
      </c>
      <c r="G2336" t="s">
        <v>22</v>
      </c>
      <c r="H2336" t="s">
        <v>23</v>
      </c>
      <c r="I2336" s="1"/>
      <c r="J2336" s="1">
        <v>45672</v>
      </c>
      <c r="K2336" s="11">
        <f>+Excel_519CONDOR[[#This Row],[Fx.r]]</f>
        <v>45672</v>
      </c>
      <c r="L2336" s="1">
        <v>45672</v>
      </c>
      <c r="M2336" s="1"/>
      <c r="N2336" s="1">
        <v>45873</v>
      </c>
      <c r="O2336" s="1">
        <v>45874</v>
      </c>
      <c r="P2336" s="1" t="s">
        <v>24</v>
      </c>
      <c r="Q2336" t="s">
        <v>25</v>
      </c>
      <c r="R2336" t="s">
        <v>25</v>
      </c>
      <c r="S2336" t="s">
        <v>3715</v>
      </c>
      <c r="T2336" s="6">
        <v>4.7454310688483119</v>
      </c>
      <c r="U2336" s="6">
        <v>0</v>
      </c>
      <c r="V2336" s="6">
        <v>5.5693998336791992</v>
      </c>
      <c r="W2336" s="5">
        <v>10.314830902527511</v>
      </c>
      <c r="X2336" s="6">
        <f>+Excel_519CONDOR[[#This Row],[Ptos.Total]]-Excel_519CONDOR[[#This Row],[Ptos.PO]]</f>
        <v>-9.7472488747030184E-8</v>
      </c>
      <c r="Y2336" s="6">
        <v>10.314831</v>
      </c>
      <c r="Z2336" s="6">
        <v>10.314831</v>
      </c>
      <c r="AA2336" s="5">
        <f>+Excel_519CONDOR[[#This Row],[Ptos.Total]]-Excel_519CONDOR[[#This Row],[Ptos.Nilo]]</f>
        <v>-9.7472488747030184E-8</v>
      </c>
      <c r="AB2336"/>
      <c r="AC2336"/>
      <c r="AD2336"/>
      <c r="AE2336"/>
      <c r="AF2336"/>
      <c r="AG2336"/>
      <c r="AH2336"/>
      <c r="AI2336"/>
    </row>
    <row r="2337" spans="1:35" x14ac:dyDescent="0.25">
      <c r="A2337" t="s">
        <v>2567</v>
      </c>
      <c r="B2337" t="s">
        <v>67</v>
      </c>
      <c r="C2337" t="s">
        <v>1371</v>
      </c>
      <c r="D2337" t="s">
        <v>2625</v>
      </c>
      <c r="E2337">
        <v>8691424</v>
      </c>
      <c r="F2337" t="s">
        <v>2586</v>
      </c>
      <c r="G2337" t="s">
        <v>22</v>
      </c>
      <c r="H2337" t="s">
        <v>23</v>
      </c>
      <c r="I2337" s="1"/>
      <c r="J2337" s="1">
        <v>45673</v>
      </c>
      <c r="K2337" s="11">
        <f>+Excel_519CONDOR[[#This Row],[Fx.r]]</f>
        <v>45673</v>
      </c>
      <c r="L2337" s="1">
        <v>45673</v>
      </c>
      <c r="M2337" s="1"/>
      <c r="N2337" s="1">
        <v>45868</v>
      </c>
      <c r="O2337" s="1">
        <v>45869</v>
      </c>
      <c r="P2337" s="1" t="s">
        <v>24</v>
      </c>
      <c r="Q2337" t="s">
        <v>25</v>
      </c>
      <c r="R2337" t="s">
        <v>25</v>
      </c>
      <c r="S2337" t="s">
        <v>3715</v>
      </c>
      <c r="T2337" s="6">
        <v>1.2968110170840621</v>
      </c>
      <c r="U2337" s="6">
        <v>0</v>
      </c>
      <c r="V2337" s="6">
        <v>5.5693998336791992</v>
      </c>
      <c r="W2337" s="5">
        <v>6.8662108507632613</v>
      </c>
      <c r="X2337" s="6">
        <f>+Excel_519CONDOR[[#This Row],[Ptos.Total]]-Excel_519CONDOR[[#This Row],[Ptos.PO]]</f>
        <v>-0.20286014923673878</v>
      </c>
      <c r="Y2337" s="6">
        <v>7.0690710000000001</v>
      </c>
      <c r="Z2337" s="6">
        <v>7.0690710000000001</v>
      </c>
      <c r="AA2337" s="5">
        <f>+Excel_519CONDOR[[#This Row],[Ptos.Total]]-Excel_519CONDOR[[#This Row],[Ptos.Nilo]]</f>
        <v>-0.20286014923673878</v>
      </c>
      <c r="AB2337"/>
      <c r="AC2337"/>
      <c r="AD2337"/>
      <c r="AE2337"/>
      <c r="AF2337"/>
      <c r="AG2337"/>
      <c r="AH2337"/>
      <c r="AI2337"/>
    </row>
    <row r="2338" spans="1:35" x14ac:dyDescent="0.25">
      <c r="A2338" t="s">
        <v>2567</v>
      </c>
      <c r="B2338" t="s">
        <v>67</v>
      </c>
      <c r="C2338" t="s">
        <v>1371</v>
      </c>
      <c r="D2338" t="s">
        <v>2626</v>
      </c>
      <c r="E2338">
        <v>8691472</v>
      </c>
      <c r="F2338" t="s">
        <v>2586</v>
      </c>
      <c r="G2338" t="s">
        <v>22</v>
      </c>
      <c r="H2338" t="s">
        <v>23</v>
      </c>
      <c r="I2338" s="1"/>
      <c r="J2338" s="1">
        <v>45673</v>
      </c>
      <c r="K2338" s="11">
        <f>+Excel_519CONDOR[[#This Row],[Fx.r]]</f>
        <v>45673</v>
      </c>
      <c r="L2338" s="1">
        <v>45673</v>
      </c>
      <c r="M2338" s="1"/>
      <c r="N2338" s="1">
        <v>45868</v>
      </c>
      <c r="O2338" s="1">
        <v>45869</v>
      </c>
      <c r="P2338" s="1" t="s">
        <v>24</v>
      </c>
      <c r="Q2338" t="s">
        <v>25</v>
      </c>
      <c r="R2338" t="s">
        <v>25</v>
      </c>
      <c r="S2338" t="s">
        <v>3715</v>
      </c>
      <c r="T2338" s="6">
        <v>7.1797510989701152</v>
      </c>
      <c r="U2338" s="6">
        <v>0</v>
      </c>
      <c r="V2338" s="6">
        <v>5.5693998336791992</v>
      </c>
      <c r="W2338" s="5">
        <v>12.749150932649314</v>
      </c>
      <c r="X2338" s="6">
        <f>+Excel_519CONDOR[[#This Row],[Ptos.Total]]-Excel_519CONDOR[[#This Row],[Ptos.PO]]</f>
        <v>-6.7350685029055057E-8</v>
      </c>
      <c r="Y2338" s="6">
        <v>12.749150999999999</v>
      </c>
      <c r="Z2338" s="6">
        <v>12.749150999999999</v>
      </c>
      <c r="AA2338" s="5">
        <f>+Excel_519CONDOR[[#This Row],[Ptos.Total]]-Excel_519CONDOR[[#This Row],[Ptos.Nilo]]</f>
        <v>-6.7350685029055057E-8</v>
      </c>
      <c r="AB2338"/>
      <c r="AC2338"/>
      <c r="AD2338"/>
      <c r="AE2338"/>
      <c r="AF2338"/>
      <c r="AG2338"/>
      <c r="AH2338"/>
      <c r="AI2338"/>
    </row>
    <row r="2339" spans="1:35" x14ac:dyDescent="0.25">
      <c r="A2339" t="s">
        <v>2567</v>
      </c>
      <c r="B2339" t="s">
        <v>67</v>
      </c>
      <c r="C2339" t="s">
        <v>1371</v>
      </c>
      <c r="D2339" t="s">
        <v>2627</v>
      </c>
      <c r="E2339">
        <v>8691432</v>
      </c>
      <c r="F2339" t="s">
        <v>2586</v>
      </c>
      <c r="G2339" t="s">
        <v>22</v>
      </c>
      <c r="H2339" t="s">
        <v>23</v>
      </c>
      <c r="I2339" s="1"/>
      <c r="J2339" s="1">
        <v>45673</v>
      </c>
      <c r="K2339" s="11">
        <f>+Excel_519CONDOR[[#This Row],[Fx.r]]</f>
        <v>45673</v>
      </c>
      <c r="L2339" s="1">
        <v>45673</v>
      </c>
      <c r="M2339" s="1"/>
      <c r="N2339" s="1">
        <v>45868</v>
      </c>
      <c r="O2339" s="1">
        <v>45869</v>
      </c>
      <c r="P2339" s="1" t="s">
        <v>24</v>
      </c>
      <c r="Q2339" t="s">
        <v>25</v>
      </c>
      <c r="R2339" t="s">
        <v>25</v>
      </c>
      <c r="S2339" t="s">
        <v>3715</v>
      </c>
      <c r="T2339" s="6">
        <v>1.7025310243772864</v>
      </c>
      <c r="U2339" s="6">
        <v>0</v>
      </c>
      <c r="V2339" s="6">
        <v>5.5693998336791992</v>
      </c>
      <c r="W2339" s="5">
        <v>7.2719308580564856</v>
      </c>
      <c r="X2339" s="6">
        <f>+Excel_519CONDOR[[#This Row],[Ptos.Total]]-Excel_519CONDOR[[#This Row],[Ptos.PO]]</f>
        <v>-1.4194351383167714E-7</v>
      </c>
      <c r="Y2339" s="6">
        <v>7.2719309999999995</v>
      </c>
      <c r="Z2339" s="6">
        <v>7.2719309999999995</v>
      </c>
      <c r="AA2339" s="5">
        <f>+Excel_519CONDOR[[#This Row],[Ptos.Total]]-Excel_519CONDOR[[#This Row],[Ptos.Nilo]]</f>
        <v>-1.4194351383167714E-7</v>
      </c>
      <c r="AB2339"/>
      <c r="AC2339"/>
      <c r="AD2339"/>
      <c r="AE2339"/>
      <c r="AF2339"/>
      <c r="AG2339"/>
      <c r="AH2339"/>
      <c r="AI2339"/>
    </row>
    <row r="2340" spans="1:35" x14ac:dyDescent="0.25">
      <c r="A2340" t="s">
        <v>2567</v>
      </c>
      <c r="B2340" t="s">
        <v>67</v>
      </c>
      <c r="C2340" t="s">
        <v>1371</v>
      </c>
      <c r="D2340" t="s">
        <v>2628</v>
      </c>
      <c r="E2340">
        <v>8691425</v>
      </c>
      <c r="F2340" t="s">
        <v>2586</v>
      </c>
      <c r="G2340" t="s">
        <v>22</v>
      </c>
      <c r="H2340" t="s">
        <v>23</v>
      </c>
      <c r="I2340" s="1"/>
      <c r="J2340" s="1">
        <v>45673</v>
      </c>
      <c r="K2340" s="11">
        <f>+Excel_519CONDOR[[#This Row],[Fx.r]]</f>
        <v>45673</v>
      </c>
      <c r="L2340" s="1">
        <v>45673</v>
      </c>
      <c r="M2340" s="1"/>
      <c r="N2340" s="1">
        <v>45868</v>
      </c>
      <c r="O2340" s="1">
        <v>45869</v>
      </c>
      <c r="P2340" s="1" t="s">
        <v>24</v>
      </c>
      <c r="Q2340" t="s">
        <v>25</v>
      </c>
      <c r="R2340" t="s">
        <v>25</v>
      </c>
      <c r="S2340" t="s">
        <v>3715</v>
      </c>
      <c r="T2340" s="6">
        <v>1.7025310243772864</v>
      </c>
      <c r="U2340" s="6">
        <v>0</v>
      </c>
      <c r="V2340" s="6">
        <v>5.5693998336791992</v>
      </c>
      <c r="W2340" s="5">
        <v>7.2719308580564856</v>
      </c>
      <c r="X2340" s="6">
        <f>+Excel_519CONDOR[[#This Row],[Ptos.Total]]-Excel_519CONDOR[[#This Row],[Ptos.PO]]</f>
        <v>-1.4194351383167714E-7</v>
      </c>
      <c r="Y2340" s="6">
        <v>7.2719309999999995</v>
      </c>
      <c r="Z2340" s="6">
        <v>7.2719309999999995</v>
      </c>
      <c r="AA2340" s="5">
        <f>+Excel_519CONDOR[[#This Row],[Ptos.Total]]-Excel_519CONDOR[[#This Row],[Ptos.Nilo]]</f>
        <v>-1.4194351383167714E-7</v>
      </c>
      <c r="AB2340"/>
      <c r="AC2340"/>
      <c r="AD2340"/>
      <c r="AE2340"/>
      <c r="AF2340"/>
      <c r="AG2340"/>
      <c r="AH2340"/>
      <c r="AI2340"/>
    </row>
    <row r="2341" spans="1:35" x14ac:dyDescent="0.25">
      <c r="A2341" t="s">
        <v>2567</v>
      </c>
      <c r="B2341" t="s">
        <v>67</v>
      </c>
      <c r="C2341" t="s">
        <v>1371</v>
      </c>
      <c r="D2341" t="s">
        <v>2629</v>
      </c>
      <c r="E2341">
        <v>8691413</v>
      </c>
      <c r="F2341" t="s">
        <v>2586</v>
      </c>
      <c r="G2341" t="s">
        <v>22</v>
      </c>
      <c r="H2341" t="s">
        <v>23</v>
      </c>
      <c r="I2341" s="1"/>
      <c r="J2341" s="1">
        <v>45673</v>
      </c>
      <c r="K2341" s="11">
        <f>+Excel_519CONDOR[[#This Row],[Fx.r]]</f>
        <v>45673</v>
      </c>
      <c r="L2341" s="1">
        <v>45673</v>
      </c>
      <c r="M2341" s="1"/>
      <c r="N2341" s="1">
        <v>45868</v>
      </c>
      <c r="O2341" s="1">
        <v>45869</v>
      </c>
      <c r="P2341" s="1" t="s">
        <v>24</v>
      </c>
      <c r="Q2341" t="s">
        <v>25</v>
      </c>
      <c r="R2341" t="s">
        <v>25</v>
      </c>
      <c r="S2341" t="s">
        <v>3715</v>
      </c>
      <c r="T2341" s="6">
        <v>0.68823100955361127</v>
      </c>
      <c r="U2341" s="6">
        <v>0</v>
      </c>
      <c r="V2341" s="6">
        <v>5.5693998336791992</v>
      </c>
      <c r="W2341" s="5">
        <v>6.2576308432328105</v>
      </c>
      <c r="X2341" s="6">
        <f>+Excel_519CONDOR[[#This Row],[Ptos.Total]]-Excel_519CONDOR[[#This Row],[Ptos.PO]]</f>
        <v>-1.5676718945201173E-7</v>
      </c>
      <c r="Y2341" s="6">
        <v>6.2576309999999999</v>
      </c>
      <c r="Z2341" s="6">
        <v>6.2576309999999999</v>
      </c>
      <c r="AA2341" s="5">
        <f>+Excel_519CONDOR[[#This Row],[Ptos.Total]]-Excel_519CONDOR[[#This Row],[Ptos.Nilo]]</f>
        <v>-1.5676718945201173E-7</v>
      </c>
      <c r="AB2341"/>
      <c r="AC2341"/>
      <c r="AD2341"/>
      <c r="AE2341"/>
      <c r="AF2341"/>
      <c r="AG2341"/>
      <c r="AH2341"/>
      <c r="AI2341"/>
    </row>
    <row r="2342" spans="1:35" x14ac:dyDescent="0.25">
      <c r="A2342" t="s">
        <v>2567</v>
      </c>
      <c r="B2342" t="s">
        <v>67</v>
      </c>
      <c r="C2342" t="s">
        <v>1371</v>
      </c>
      <c r="D2342" t="s">
        <v>2630</v>
      </c>
      <c r="E2342">
        <v>8691420</v>
      </c>
      <c r="F2342" t="s">
        <v>2586</v>
      </c>
      <c r="G2342" t="s">
        <v>22</v>
      </c>
      <c r="H2342" t="s">
        <v>23</v>
      </c>
      <c r="I2342" s="1"/>
      <c r="J2342" s="1">
        <v>45673</v>
      </c>
      <c r="K2342" s="11">
        <f>+Excel_519CONDOR[[#This Row],[Fx.r]]</f>
        <v>45673</v>
      </c>
      <c r="L2342" s="1">
        <v>45673</v>
      </c>
      <c r="M2342" s="1"/>
      <c r="N2342" s="1">
        <v>45868</v>
      </c>
      <c r="O2342" s="1">
        <v>45869</v>
      </c>
      <c r="P2342" s="1" t="s">
        <v>24</v>
      </c>
      <c r="Q2342" t="s">
        <v>25</v>
      </c>
      <c r="R2342" t="s">
        <v>25</v>
      </c>
      <c r="S2342" t="s">
        <v>3715</v>
      </c>
      <c r="T2342" s="6">
        <v>0.89109100979083777</v>
      </c>
      <c r="U2342" s="6">
        <v>0</v>
      </c>
      <c r="V2342" s="6">
        <v>5.5693998336791992</v>
      </c>
      <c r="W2342" s="5">
        <v>6.460490843470037</v>
      </c>
      <c r="X2342" s="6">
        <f>+Excel_519CONDOR[[#This Row],[Ptos.Total]]-Excel_519CONDOR[[#This Row],[Ptos.PO]]</f>
        <v>-1.5652996232518035E-7</v>
      </c>
      <c r="Y2342" s="6">
        <v>6.4604909999999993</v>
      </c>
      <c r="Z2342" s="6">
        <v>6.4604909999999993</v>
      </c>
      <c r="AA2342" s="5">
        <f>+Excel_519CONDOR[[#This Row],[Ptos.Total]]-Excel_519CONDOR[[#This Row],[Ptos.Nilo]]</f>
        <v>-1.5652996232518035E-7</v>
      </c>
      <c r="AB2342"/>
      <c r="AC2342"/>
      <c r="AD2342"/>
      <c r="AE2342"/>
      <c r="AF2342"/>
      <c r="AG2342"/>
      <c r="AH2342"/>
      <c r="AI2342"/>
    </row>
    <row r="2343" spans="1:35" x14ac:dyDescent="0.25">
      <c r="A2343" t="s">
        <v>2567</v>
      </c>
      <c r="B2343" t="s">
        <v>67</v>
      </c>
      <c r="C2343" t="s">
        <v>1371</v>
      </c>
      <c r="D2343" t="s">
        <v>2631</v>
      </c>
      <c r="E2343">
        <v>8691409</v>
      </c>
      <c r="F2343" t="s">
        <v>2586</v>
      </c>
      <c r="G2343" t="s">
        <v>22</v>
      </c>
      <c r="H2343" t="s">
        <v>23</v>
      </c>
      <c r="I2343" s="1"/>
      <c r="J2343" s="1">
        <v>45673</v>
      </c>
      <c r="K2343" s="11">
        <f>+Excel_519CONDOR[[#This Row],[Fx.r]]</f>
        <v>45673</v>
      </c>
      <c r="L2343" s="1">
        <v>45673</v>
      </c>
      <c r="M2343" s="1"/>
      <c r="N2343" s="1">
        <v>45891</v>
      </c>
      <c r="O2343" s="1">
        <v>45892</v>
      </c>
      <c r="P2343" s="1" t="s">
        <v>24</v>
      </c>
      <c r="Q2343" t="s">
        <v>25</v>
      </c>
      <c r="R2343" t="s">
        <v>25</v>
      </c>
      <c r="S2343" t="s">
        <v>3715</v>
      </c>
      <c r="T2343" s="6">
        <v>1.0939510168468356</v>
      </c>
      <c r="U2343" s="6">
        <v>0</v>
      </c>
      <c r="V2343" s="6">
        <v>5.5693998336791992</v>
      </c>
      <c r="W2343" s="5">
        <v>6.6633508505260348</v>
      </c>
      <c r="X2343" s="6">
        <f>+Excel_519CONDOR[[#This Row],[Ptos.Total]]-Excel_519CONDOR[[#This Row],[Ptos.PO]]</f>
        <v>-1.4947396476117092E-7</v>
      </c>
      <c r="Y2343" s="6">
        <v>6.6633509999999996</v>
      </c>
      <c r="Z2343" s="6">
        <v>6.6633509999999996</v>
      </c>
      <c r="AA2343" s="5">
        <f>+Excel_519CONDOR[[#This Row],[Ptos.Total]]-Excel_519CONDOR[[#This Row],[Ptos.Nilo]]</f>
        <v>-1.4947396476117092E-7</v>
      </c>
      <c r="AB2343"/>
      <c r="AC2343"/>
      <c r="AD2343"/>
      <c r="AE2343"/>
      <c r="AF2343"/>
      <c r="AG2343"/>
      <c r="AH2343"/>
      <c r="AI2343"/>
    </row>
    <row r="2344" spans="1:35" x14ac:dyDescent="0.25">
      <c r="A2344" t="s">
        <v>2567</v>
      </c>
      <c r="B2344" t="s">
        <v>67</v>
      </c>
      <c r="C2344" t="s">
        <v>1371</v>
      </c>
      <c r="D2344" t="s">
        <v>2632</v>
      </c>
      <c r="E2344">
        <v>8691407</v>
      </c>
      <c r="F2344" t="s">
        <v>2586</v>
      </c>
      <c r="G2344" t="s">
        <v>22</v>
      </c>
      <c r="H2344" t="s">
        <v>23</v>
      </c>
      <c r="I2344" s="1"/>
      <c r="J2344" s="1">
        <v>45673</v>
      </c>
      <c r="K2344" s="11">
        <f>+Excel_519CONDOR[[#This Row],[Fx.r]]</f>
        <v>45673</v>
      </c>
      <c r="L2344" s="1">
        <v>45673</v>
      </c>
      <c r="M2344" s="1"/>
      <c r="N2344" s="1">
        <v>45868</v>
      </c>
      <c r="O2344" s="1">
        <v>45869</v>
      </c>
      <c r="P2344" s="1" t="s">
        <v>24</v>
      </c>
      <c r="Q2344" t="s">
        <v>25</v>
      </c>
      <c r="R2344" t="s">
        <v>25</v>
      </c>
      <c r="S2344" t="s">
        <v>3715</v>
      </c>
      <c r="T2344" s="6">
        <v>7.9911911135565639</v>
      </c>
      <c r="U2344" s="6">
        <v>0</v>
      </c>
      <c r="V2344" s="6">
        <v>5.5693998336791992</v>
      </c>
      <c r="W2344" s="5">
        <v>13.560590947235763</v>
      </c>
      <c r="X2344" s="6">
        <f>+Excel_519CONDOR[[#This Row],[Ptos.Total]]-Excel_519CONDOR[[#This Row],[Ptos.PO]]</f>
        <v>-1.6228800527642377</v>
      </c>
      <c r="Y2344" s="6">
        <v>15.183471000000001</v>
      </c>
      <c r="Z2344" s="6">
        <v>15.183471000000001</v>
      </c>
      <c r="AA2344" s="5">
        <f>+Excel_519CONDOR[[#This Row],[Ptos.Total]]-Excel_519CONDOR[[#This Row],[Ptos.Nilo]]</f>
        <v>-1.6228800527642377</v>
      </c>
      <c r="AB2344"/>
      <c r="AC2344"/>
      <c r="AD2344"/>
      <c r="AE2344"/>
      <c r="AF2344"/>
      <c r="AG2344"/>
      <c r="AH2344"/>
      <c r="AI2344"/>
    </row>
    <row r="2345" spans="1:35" x14ac:dyDescent="0.25">
      <c r="A2345" t="s">
        <v>2567</v>
      </c>
      <c r="B2345" t="s">
        <v>67</v>
      </c>
      <c r="C2345" t="s">
        <v>1371</v>
      </c>
      <c r="D2345" t="s">
        <v>2633</v>
      </c>
      <c r="E2345">
        <v>8691406</v>
      </c>
      <c r="F2345" t="s">
        <v>2586</v>
      </c>
      <c r="G2345" t="s">
        <v>22</v>
      </c>
      <c r="H2345" t="s">
        <v>23</v>
      </c>
      <c r="I2345" s="1"/>
      <c r="J2345" s="1">
        <v>45673</v>
      </c>
      <c r="K2345" s="11">
        <f>+Excel_519CONDOR[[#This Row],[Fx.r]]</f>
        <v>45673</v>
      </c>
      <c r="L2345" s="1">
        <v>45673</v>
      </c>
      <c r="M2345" s="1"/>
      <c r="N2345" s="1">
        <v>45868</v>
      </c>
      <c r="O2345" s="1">
        <v>45869</v>
      </c>
      <c r="P2345" s="1" t="s">
        <v>24</v>
      </c>
      <c r="Q2345" t="s">
        <v>25</v>
      </c>
      <c r="R2345" t="s">
        <v>25</v>
      </c>
      <c r="S2345" t="s">
        <v>3715</v>
      </c>
      <c r="T2345" s="6">
        <v>7.9911911135565639</v>
      </c>
      <c r="U2345" s="6">
        <v>0</v>
      </c>
      <c r="V2345" s="6">
        <v>5.5693998336791992</v>
      </c>
      <c r="W2345" s="5">
        <v>13.560590947235763</v>
      </c>
      <c r="X2345" s="6">
        <f>+Excel_519CONDOR[[#This Row],[Ptos.Total]]-Excel_519CONDOR[[#This Row],[Ptos.PO]]</f>
        <v>-0.2028600527642368</v>
      </c>
      <c r="Y2345" s="6">
        <v>13.763451</v>
      </c>
      <c r="Z2345" s="6">
        <v>13.763451</v>
      </c>
      <c r="AA2345" s="5">
        <f>+Excel_519CONDOR[[#This Row],[Ptos.Total]]-Excel_519CONDOR[[#This Row],[Ptos.Nilo]]</f>
        <v>-0.2028600527642368</v>
      </c>
      <c r="AB2345"/>
      <c r="AC2345"/>
      <c r="AD2345"/>
      <c r="AE2345"/>
      <c r="AF2345"/>
      <c r="AG2345"/>
      <c r="AH2345"/>
      <c r="AI2345"/>
    </row>
    <row r="2346" spans="1:35" x14ac:dyDescent="0.25">
      <c r="A2346" t="s">
        <v>2567</v>
      </c>
      <c r="B2346" t="s">
        <v>67</v>
      </c>
      <c r="C2346" t="s">
        <v>1371</v>
      </c>
      <c r="D2346" t="s">
        <v>2634</v>
      </c>
      <c r="E2346">
        <v>8692572</v>
      </c>
      <c r="F2346" t="s">
        <v>2586</v>
      </c>
      <c r="G2346" t="s">
        <v>22</v>
      </c>
      <c r="H2346" t="s">
        <v>23</v>
      </c>
      <c r="I2346" s="1"/>
      <c r="J2346" s="1">
        <v>45676</v>
      </c>
      <c r="K2346" s="11">
        <f>+Excel_519CONDOR[[#This Row],[Fx.r]]</f>
        <v>45676</v>
      </c>
      <c r="L2346" s="1">
        <v>45676</v>
      </c>
      <c r="M2346" s="1"/>
      <c r="N2346" s="1">
        <v>45867</v>
      </c>
      <c r="O2346" s="1">
        <v>45868</v>
      </c>
      <c r="P2346" s="1" t="s">
        <v>24</v>
      </c>
      <c r="Q2346" t="s">
        <v>25</v>
      </c>
      <c r="R2346" t="s">
        <v>25</v>
      </c>
      <c r="S2346" t="s">
        <v>3715</v>
      </c>
      <c r="T2346" s="6">
        <v>2.3111110319077373</v>
      </c>
      <c r="U2346" s="6">
        <v>0</v>
      </c>
      <c r="V2346" s="6">
        <v>5.5693998336791992</v>
      </c>
      <c r="W2346" s="5">
        <v>7.8805108655869365</v>
      </c>
      <c r="X2346" s="6">
        <f>+Excel_519CONDOR[[#This Row],[Ptos.Total]]-Excel_519CONDOR[[#This Row],[Ptos.PO]]</f>
        <v>-1.3441306379036178E-7</v>
      </c>
      <c r="Y2346" s="6">
        <v>7.8805110000000003</v>
      </c>
      <c r="Z2346" s="6">
        <v>7.8805110000000003</v>
      </c>
      <c r="AA2346" s="5">
        <f>+Excel_519CONDOR[[#This Row],[Ptos.Total]]-Excel_519CONDOR[[#This Row],[Ptos.Nilo]]</f>
        <v>-1.3441306379036178E-7</v>
      </c>
      <c r="AB2346"/>
      <c r="AC2346"/>
      <c r="AD2346"/>
      <c r="AE2346"/>
      <c r="AF2346"/>
      <c r="AG2346"/>
      <c r="AH2346"/>
      <c r="AI2346"/>
    </row>
    <row r="2347" spans="1:35" x14ac:dyDescent="0.25">
      <c r="A2347" t="s">
        <v>2567</v>
      </c>
      <c r="B2347" t="s">
        <v>67</v>
      </c>
      <c r="C2347" t="s">
        <v>1371</v>
      </c>
      <c r="D2347" t="s">
        <v>2635</v>
      </c>
      <c r="E2347">
        <v>8693267</v>
      </c>
      <c r="F2347" t="s">
        <v>2586</v>
      </c>
      <c r="G2347" t="s">
        <v>22</v>
      </c>
      <c r="H2347" t="s">
        <v>23</v>
      </c>
      <c r="I2347" s="1"/>
      <c r="J2347" s="1">
        <v>45676</v>
      </c>
      <c r="K2347" s="11">
        <f>+Excel_519CONDOR[[#This Row],[Fx.r]]</f>
        <v>45676</v>
      </c>
      <c r="L2347" s="1">
        <v>45676</v>
      </c>
      <c r="M2347" s="1"/>
      <c r="N2347" s="1">
        <v>45867</v>
      </c>
      <c r="O2347" s="1">
        <v>45868</v>
      </c>
      <c r="P2347" s="1" t="s">
        <v>24</v>
      </c>
      <c r="Q2347" t="s">
        <v>25</v>
      </c>
      <c r="R2347" t="s">
        <v>25</v>
      </c>
      <c r="S2347" t="s">
        <v>3715</v>
      </c>
      <c r="T2347" s="6">
        <v>5.1511510693227649</v>
      </c>
      <c r="U2347" s="6">
        <v>0</v>
      </c>
      <c r="V2347" s="6">
        <v>5.5693998336791992</v>
      </c>
      <c r="W2347" s="5">
        <v>10.720550903001964</v>
      </c>
      <c r="X2347" s="6">
        <f>+Excel_519CONDOR[[#This Row],[Ptos.Total]]-Excel_519CONDOR[[#This Row],[Ptos.PO]]</f>
        <v>-9.6998036269724253E-8</v>
      </c>
      <c r="Y2347" s="6">
        <v>10.720551</v>
      </c>
      <c r="Z2347" s="6">
        <v>10.720551</v>
      </c>
      <c r="AA2347" s="5">
        <f>+Excel_519CONDOR[[#This Row],[Ptos.Total]]-Excel_519CONDOR[[#This Row],[Ptos.Nilo]]</f>
        <v>-9.6998036269724253E-8</v>
      </c>
      <c r="AB2347"/>
      <c r="AC2347"/>
      <c r="AD2347"/>
      <c r="AE2347"/>
      <c r="AF2347"/>
      <c r="AG2347"/>
      <c r="AH2347"/>
      <c r="AI2347"/>
    </row>
    <row r="2348" spans="1:35" x14ac:dyDescent="0.25">
      <c r="A2348" t="s">
        <v>2567</v>
      </c>
      <c r="B2348" t="s">
        <v>67</v>
      </c>
      <c r="C2348" t="s">
        <v>1371</v>
      </c>
      <c r="D2348" t="s">
        <v>2636</v>
      </c>
      <c r="E2348">
        <v>8692563</v>
      </c>
      <c r="F2348" t="s">
        <v>2586</v>
      </c>
      <c r="G2348" t="s">
        <v>22</v>
      </c>
      <c r="H2348" t="s">
        <v>23</v>
      </c>
      <c r="I2348" s="1"/>
      <c r="J2348" s="1">
        <v>45676</v>
      </c>
      <c r="K2348" s="11">
        <f>+Excel_519CONDOR[[#This Row],[Fx.r]]</f>
        <v>45676</v>
      </c>
      <c r="L2348" s="1">
        <v>45676</v>
      </c>
      <c r="M2348" s="1"/>
      <c r="N2348" s="1">
        <v>45891</v>
      </c>
      <c r="O2348" s="1">
        <v>45892</v>
      </c>
      <c r="P2348" s="1" t="s">
        <v>24</v>
      </c>
      <c r="Q2348" t="s">
        <v>25</v>
      </c>
      <c r="R2348" t="s">
        <v>25</v>
      </c>
      <c r="S2348" t="s">
        <v>3715</v>
      </c>
      <c r="T2348" s="6">
        <v>6.9768910987328887</v>
      </c>
      <c r="U2348" s="6">
        <v>0</v>
      </c>
      <c r="V2348" s="6">
        <v>5.5693998336791992</v>
      </c>
      <c r="W2348" s="5">
        <v>12.546290932412088</v>
      </c>
      <c r="X2348" s="6">
        <f>+Excel_519CONDOR[[#This Row],[Ptos.Total]]-Excel_519CONDOR[[#This Row],[Ptos.PO]]</f>
        <v>6.288659932412088</v>
      </c>
      <c r="Y2348" s="6">
        <v>6.2576309999999999</v>
      </c>
      <c r="Z2348" s="6">
        <v>6.2576309999999999</v>
      </c>
      <c r="AA2348" s="5">
        <f>+Excel_519CONDOR[[#This Row],[Ptos.Total]]-Excel_519CONDOR[[#This Row],[Ptos.Nilo]]</f>
        <v>6.288659932412088</v>
      </c>
      <c r="AB2348"/>
      <c r="AC2348"/>
      <c r="AD2348"/>
      <c r="AE2348"/>
      <c r="AF2348"/>
      <c r="AG2348"/>
      <c r="AH2348"/>
      <c r="AI2348"/>
    </row>
    <row r="2349" spans="1:35" x14ac:dyDescent="0.25">
      <c r="A2349" t="s">
        <v>2567</v>
      </c>
      <c r="B2349" t="s">
        <v>67</v>
      </c>
      <c r="C2349" t="s">
        <v>1371</v>
      </c>
      <c r="D2349" t="s">
        <v>2637</v>
      </c>
      <c r="E2349">
        <v>8693262</v>
      </c>
      <c r="F2349" t="s">
        <v>2586</v>
      </c>
      <c r="G2349" t="s">
        <v>22</v>
      </c>
      <c r="H2349" t="s">
        <v>23</v>
      </c>
      <c r="I2349" s="1"/>
      <c r="J2349" s="1">
        <v>45676</v>
      </c>
      <c r="K2349" s="11">
        <f>+Excel_519CONDOR[[#This Row],[Fx.r]]</f>
        <v>45676</v>
      </c>
      <c r="L2349" s="1">
        <v>45676</v>
      </c>
      <c r="M2349" s="1"/>
      <c r="N2349" s="1">
        <v>45867</v>
      </c>
      <c r="O2349" s="1">
        <v>45868</v>
      </c>
      <c r="P2349" s="1" t="s">
        <v>24</v>
      </c>
      <c r="Q2349" t="s">
        <v>25</v>
      </c>
      <c r="R2349" t="s">
        <v>25</v>
      </c>
      <c r="S2349" t="s">
        <v>3715</v>
      </c>
      <c r="T2349" s="6">
        <v>5.354011083197534</v>
      </c>
      <c r="U2349" s="6">
        <v>0</v>
      </c>
      <c r="V2349" s="6">
        <v>5.5693998336791992</v>
      </c>
      <c r="W2349" s="5">
        <v>10.923410916876733</v>
      </c>
      <c r="X2349" s="6">
        <f>+Excel_519CONDOR[[#This Row],[Ptos.Total]]-Excel_519CONDOR[[#This Row],[Ptos.PO]]</f>
        <v>-0.60858008312326817</v>
      </c>
      <c r="Y2349" s="6">
        <v>11.531991000000001</v>
      </c>
      <c r="Z2349" s="6">
        <v>11.531991000000001</v>
      </c>
      <c r="AA2349" s="5">
        <f>+Excel_519CONDOR[[#This Row],[Ptos.Total]]-Excel_519CONDOR[[#This Row],[Ptos.Nilo]]</f>
        <v>-0.60858008312326817</v>
      </c>
      <c r="AB2349"/>
      <c r="AC2349"/>
      <c r="AD2349"/>
      <c r="AE2349"/>
      <c r="AF2349"/>
      <c r="AG2349"/>
      <c r="AH2349"/>
      <c r="AI2349"/>
    </row>
    <row r="2350" spans="1:35" x14ac:dyDescent="0.25">
      <c r="A2350" t="s">
        <v>2567</v>
      </c>
      <c r="B2350" t="s">
        <v>67</v>
      </c>
      <c r="C2350" t="s">
        <v>1371</v>
      </c>
      <c r="D2350" t="s">
        <v>2638</v>
      </c>
      <c r="E2350">
        <v>8693263</v>
      </c>
      <c r="F2350" t="s">
        <v>2586</v>
      </c>
      <c r="G2350" t="s">
        <v>22</v>
      </c>
      <c r="H2350" t="s">
        <v>23</v>
      </c>
      <c r="I2350" s="1"/>
      <c r="J2350" s="1">
        <v>45676</v>
      </c>
      <c r="K2350" s="11">
        <f>+Excel_519CONDOR[[#This Row],[Fx.r]]</f>
        <v>45676</v>
      </c>
      <c r="L2350" s="1">
        <v>45676</v>
      </c>
      <c r="M2350" s="1"/>
      <c r="N2350" s="1">
        <v>45866</v>
      </c>
      <c r="O2350" s="1">
        <v>45867</v>
      </c>
      <c r="P2350" s="1" t="s">
        <v>24</v>
      </c>
      <c r="Q2350" t="s">
        <v>25</v>
      </c>
      <c r="R2350" t="s">
        <v>25</v>
      </c>
      <c r="S2350" t="s">
        <v>3715</v>
      </c>
      <c r="T2350" s="6">
        <v>5.5568710834347605</v>
      </c>
      <c r="U2350" s="6">
        <v>0</v>
      </c>
      <c r="V2350" s="6">
        <v>5.5693998336791992</v>
      </c>
      <c r="W2350" s="5">
        <v>11.12627091711396</v>
      </c>
      <c r="X2350" s="6">
        <f>+Excel_519CONDOR[[#This Row],[Ptos.Total]]-Excel_519CONDOR[[#This Row],[Ptos.PO]]</f>
        <v>-0.20286008288604052</v>
      </c>
      <c r="Y2350" s="6">
        <v>11.329131</v>
      </c>
      <c r="Z2350" s="6">
        <v>11.329131</v>
      </c>
      <c r="AA2350" s="5">
        <f>+Excel_519CONDOR[[#This Row],[Ptos.Total]]-Excel_519CONDOR[[#This Row],[Ptos.Nilo]]</f>
        <v>-0.20286008288604052</v>
      </c>
      <c r="AB2350"/>
      <c r="AC2350"/>
      <c r="AD2350"/>
      <c r="AE2350"/>
      <c r="AF2350"/>
      <c r="AG2350"/>
      <c r="AH2350"/>
      <c r="AI2350"/>
    </row>
    <row r="2351" spans="1:35" x14ac:dyDescent="0.25">
      <c r="A2351" t="s">
        <v>2567</v>
      </c>
      <c r="B2351" t="s">
        <v>67</v>
      </c>
      <c r="C2351" t="s">
        <v>1371</v>
      </c>
      <c r="D2351" t="s">
        <v>2639</v>
      </c>
      <c r="E2351">
        <v>8692499</v>
      </c>
      <c r="F2351" t="s">
        <v>2586</v>
      </c>
      <c r="G2351" t="s">
        <v>22</v>
      </c>
      <c r="H2351" t="s">
        <v>23</v>
      </c>
      <c r="I2351" s="1"/>
      <c r="J2351" s="1">
        <v>45676</v>
      </c>
      <c r="K2351" s="11">
        <f>+Excel_519CONDOR[[#This Row],[Fx.r]]</f>
        <v>45676</v>
      </c>
      <c r="L2351" s="1">
        <v>45676</v>
      </c>
      <c r="M2351" s="1"/>
      <c r="N2351" s="1">
        <v>45866</v>
      </c>
      <c r="O2351" s="1">
        <v>45867</v>
      </c>
      <c r="P2351" s="1" t="s">
        <v>24</v>
      </c>
      <c r="Q2351" t="s">
        <v>25</v>
      </c>
      <c r="R2351" t="s">
        <v>25</v>
      </c>
      <c r="S2351" t="s">
        <v>3715</v>
      </c>
      <c r="T2351" s="6">
        <v>6.5711710982584357</v>
      </c>
      <c r="U2351" s="6">
        <v>0</v>
      </c>
      <c r="V2351" s="6">
        <v>5.5693998336791992</v>
      </c>
      <c r="W2351" s="5">
        <v>12.140570931937635</v>
      </c>
      <c r="X2351" s="6">
        <f>+Excel_519CONDOR[[#This Row],[Ptos.Total]]-Excel_519CONDOR[[#This Row],[Ptos.PO]]</f>
        <v>-0.40572006806236516</v>
      </c>
      <c r="Y2351" s="6">
        <v>12.546291</v>
      </c>
      <c r="Z2351" s="6">
        <v>12.546291</v>
      </c>
      <c r="AA2351" s="5">
        <f>+Excel_519CONDOR[[#This Row],[Ptos.Total]]-Excel_519CONDOR[[#This Row],[Ptos.Nilo]]</f>
        <v>-0.40572006806236516</v>
      </c>
      <c r="AB2351"/>
      <c r="AC2351"/>
      <c r="AD2351"/>
      <c r="AE2351"/>
      <c r="AF2351"/>
      <c r="AG2351"/>
      <c r="AH2351"/>
      <c r="AI2351"/>
    </row>
    <row r="2352" spans="1:35" x14ac:dyDescent="0.25">
      <c r="A2352" t="s">
        <v>2567</v>
      </c>
      <c r="B2352" t="s">
        <v>67</v>
      </c>
      <c r="C2352" t="s">
        <v>1371</v>
      </c>
      <c r="D2352" t="s">
        <v>2640</v>
      </c>
      <c r="E2352">
        <v>8692500</v>
      </c>
      <c r="F2352" t="s">
        <v>2586</v>
      </c>
      <c r="G2352" t="s">
        <v>22</v>
      </c>
      <c r="H2352" t="s">
        <v>23</v>
      </c>
      <c r="I2352" s="1"/>
      <c r="J2352" s="1">
        <v>45676</v>
      </c>
      <c r="K2352" s="11">
        <f>+Excel_519CONDOR[[#This Row],[Fx.r]]</f>
        <v>45676</v>
      </c>
      <c r="L2352" s="1">
        <v>45676</v>
      </c>
      <c r="M2352" s="1"/>
      <c r="N2352" s="1">
        <v>45868</v>
      </c>
      <c r="O2352" s="1">
        <v>45869</v>
      </c>
      <c r="P2352" s="1" t="s">
        <v>24</v>
      </c>
      <c r="Q2352" t="s">
        <v>25</v>
      </c>
      <c r="R2352" t="s">
        <v>25</v>
      </c>
      <c r="S2352" t="s">
        <v>3715</v>
      </c>
      <c r="T2352" s="6">
        <v>7.5854711130821109</v>
      </c>
      <c r="U2352" s="6">
        <v>0</v>
      </c>
      <c r="V2352" s="6">
        <v>5.5693998336791992</v>
      </c>
      <c r="W2352" s="5">
        <v>13.15487094676131</v>
      </c>
      <c r="X2352" s="6">
        <f>+Excel_519CONDOR[[#This Row],[Ptos.Total]]-Excel_519CONDOR[[#This Row],[Ptos.PO]]</f>
        <v>0.20285994676130947</v>
      </c>
      <c r="Y2352" s="6">
        <v>12.952011000000001</v>
      </c>
      <c r="Z2352" s="6">
        <v>12.952011000000001</v>
      </c>
      <c r="AA2352" s="5">
        <f>+Excel_519CONDOR[[#This Row],[Ptos.Total]]-Excel_519CONDOR[[#This Row],[Ptos.Nilo]]</f>
        <v>0.20285994676130947</v>
      </c>
      <c r="AB2352"/>
      <c r="AC2352"/>
      <c r="AD2352"/>
      <c r="AE2352"/>
      <c r="AF2352"/>
      <c r="AG2352"/>
      <c r="AH2352"/>
      <c r="AI2352"/>
    </row>
    <row r="2353" spans="1:35" x14ac:dyDescent="0.25">
      <c r="A2353" t="s">
        <v>2567</v>
      </c>
      <c r="B2353" t="s">
        <v>67</v>
      </c>
      <c r="C2353" t="s">
        <v>1371</v>
      </c>
      <c r="D2353" t="s">
        <v>2641</v>
      </c>
      <c r="E2353">
        <v>8695152</v>
      </c>
      <c r="F2353" t="s">
        <v>2586</v>
      </c>
      <c r="G2353" t="s">
        <v>22</v>
      </c>
      <c r="H2353" t="s">
        <v>23</v>
      </c>
      <c r="I2353" s="1"/>
      <c r="J2353" s="1">
        <v>45681</v>
      </c>
      <c r="K2353" s="11">
        <f>+Excel_519CONDOR[[#This Row],[Fx.r]]</f>
        <v>45681</v>
      </c>
      <c r="L2353" s="1">
        <v>45681</v>
      </c>
      <c r="M2353" s="1"/>
      <c r="N2353" s="1">
        <v>45867</v>
      </c>
      <c r="O2353" s="1">
        <v>45868</v>
      </c>
      <c r="P2353" s="1" t="s">
        <v>24</v>
      </c>
      <c r="Q2353" t="s">
        <v>25</v>
      </c>
      <c r="R2353" t="s">
        <v>25</v>
      </c>
      <c r="S2353" t="s">
        <v>3715</v>
      </c>
      <c r="T2353" s="6">
        <v>2.3111110319077373</v>
      </c>
      <c r="U2353" s="6">
        <v>0</v>
      </c>
      <c r="V2353" s="6">
        <v>5.5693998336791992</v>
      </c>
      <c r="W2353" s="5">
        <v>7.8805108655869365</v>
      </c>
      <c r="X2353" s="6">
        <f>+Excel_519CONDOR[[#This Row],[Ptos.Total]]-Excel_519CONDOR[[#This Row],[Ptos.PO]]</f>
        <v>0.40571986558693673</v>
      </c>
      <c r="Y2353" s="6">
        <v>7.4747909999999997</v>
      </c>
      <c r="Z2353" s="6">
        <v>7.4747909999999997</v>
      </c>
      <c r="AA2353" s="5">
        <f>+Excel_519CONDOR[[#This Row],[Ptos.Total]]-Excel_519CONDOR[[#This Row],[Ptos.Nilo]]</f>
        <v>0.40571986558693673</v>
      </c>
      <c r="AB2353"/>
      <c r="AC2353"/>
      <c r="AD2353"/>
      <c r="AE2353"/>
      <c r="AF2353"/>
      <c r="AG2353"/>
      <c r="AH2353"/>
      <c r="AI2353"/>
    </row>
    <row r="2354" spans="1:35" x14ac:dyDescent="0.25">
      <c r="A2354" t="s">
        <v>2567</v>
      </c>
      <c r="B2354" t="s">
        <v>67</v>
      </c>
      <c r="C2354" t="s">
        <v>1371</v>
      </c>
      <c r="D2354" t="s">
        <v>2642</v>
      </c>
      <c r="E2354">
        <v>8695175</v>
      </c>
      <c r="F2354" t="s">
        <v>2586</v>
      </c>
      <c r="G2354" t="s">
        <v>22</v>
      </c>
      <c r="H2354" t="s">
        <v>23</v>
      </c>
      <c r="I2354" s="1"/>
      <c r="J2354" s="1">
        <v>45681</v>
      </c>
      <c r="K2354" s="11">
        <f>+Excel_519CONDOR[[#This Row],[Fx.r]]</f>
        <v>45681</v>
      </c>
      <c r="L2354" s="1">
        <v>45681</v>
      </c>
      <c r="M2354" s="1"/>
      <c r="N2354" s="1">
        <v>45866</v>
      </c>
      <c r="O2354" s="1">
        <v>45867</v>
      </c>
      <c r="P2354" s="1" t="s">
        <v>24</v>
      </c>
      <c r="Q2354" t="s">
        <v>25</v>
      </c>
      <c r="R2354" t="s">
        <v>25</v>
      </c>
      <c r="S2354" t="s">
        <v>3715</v>
      </c>
      <c r="T2354" s="6">
        <v>3.7311310540246367</v>
      </c>
      <c r="U2354" s="6">
        <v>0</v>
      </c>
      <c r="V2354" s="6">
        <v>5.5693998336791992</v>
      </c>
      <c r="W2354" s="5">
        <v>9.300530887703836</v>
      </c>
      <c r="X2354" s="6">
        <f>+Excel_519CONDOR[[#This Row],[Ptos.Total]]-Excel_519CONDOR[[#This Row],[Ptos.PO]]</f>
        <v>-1.1229616347918636E-7</v>
      </c>
      <c r="Y2354" s="6">
        <v>9.3005309999999994</v>
      </c>
      <c r="Z2354" s="6">
        <v>9.3005309999999994</v>
      </c>
      <c r="AA2354" s="5">
        <f>+Excel_519CONDOR[[#This Row],[Ptos.Total]]-Excel_519CONDOR[[#This Row],[Ptos.Nilo]]</f>
        <v>-1.1229616347918636E-7</v>
      </c>
      <c r="AB2354"/>
      <c r="AC2354"/>
      <c r="AD2354"/>
      <c r="AE2354"/>
      <c r="AF2354"/>
      <c r="AG2354"/>
      <c r="AH2354"/>
      <c r="AI2354"/>
    </row>
    <row r="2355" spans="1:35" x14ac:dyDescent="0.25">
      <c r="A2355" t="s">
        <v>2567</v>
      </c>
      <c r="B2355" t="s">
        <v>67</v>
      </c>
      <c r="C2355" t="s">
        <v>1371</v>
      </c>
      <c r="D2355" t="s">
        <v>2643</v>
      </c>
      <c r="E2355">
        <v>8695170</v>
      </c>
      <c r="F2355" t="s">
        <v>2586</v>
      </c>
      <c r="G2355" t="s">
        <v>22</v>
      </c>
      <c r="H2355" t="s">
        <v>23</v>
      </c>
      <c r="I2355" s="1"/>
      <c r="J2355" s="1">
        <v>45681</v>
      </c>
      <c r="K2355" s="11">
        <f>+Excel_519CONDOR[[#This Row],[Fx.r]]</f>
        <v>45681</v>
      </c>
      <c r="L2355" s="1">
        <v>45681</v>
      </c>
      <c r="M2355" s="1"/>
      <c r="N2355" s="1">
        <v>45867</v>
      </c>
      <c r="O2355" s="1">
        <v>45868</v>
      </c>
      <c r="P2355" s="1" t="s">
        <v>24</v>
      </c>
      <c r="Q2355" t="s">
        <v>25</v>
      </c>
      <c r="R2355" t="s">
        <v>25</v>
      </c>
      <c r="S2355" t="s">
        <v>3715</v>
      </c>
      <c r="T2355" s="6">
        <v>4.5425710686110854</v>
      </c>
      <c r="U2355" s="6">
        <v>0</v>
      </c>
      <c r="V2355" s="6">
        <v>5.5693998336791992</v>
      </c>
      <c r="W2355" s="5">
        <v>10.111970902290285</v>
      </c>
      <c r="X2355" s="6">
        <f>+Excel_519CONDOR[[#This Row],[Ptos.Total]]-Excel_519CONDOR[[#This Row],[Ptos.PO]]</f>
        <v>-0.60858009770971577</v>
      </c>
      <c r="Y2355" s="6">
        <v>10.720551</v>
      </c>
      <c r="Z2355" s="6">
        <v>10.720551</v>
      </c>
      <c r="AA2355" s="5">
        <f>+Excel_519CONDOR[[#This Row],[Ptos.Total]]-Excel_519CONDOR[[#This Row],[Ptos.Nilo]]</f>
        <v>-0.60858009770971577</v>
      </c>
      <c r="AB2355"/>
      <c r="AC2355"/>
      <c r="AD2355"/>
      <c r="AE2355"/>
      <c r="AF2355"/>
      <c r="AG2355"/>
      <c r="AH2355"/>
      <c r="AI2355"/>
    </row>
    <row r="2356" spans="1:35" x14ac:dyDescent="0.25">
      <c r="A2356" t="s">
        <v>2567</v>
      </c>
      <c r="B2356" t="s">
        <v>67</v>
      </c>
      <c r="C2356" t="s">
        <v>1371</v>
      </c>
      <c r="D2356" t="s">
        <v>2644</v>
      </c>
      <c r="E2356">
        <v>8695150</v>
      </c>
      <c r="F2356" t="s">
        <v>2586</v>
      </c>
      <c r="G2356" t="s">
        <v>22</v>
      </c>
      <c r="H2356" t="s">
        <v>23</v>
      </c>
      <c r="I2356" s="1"/>
      <c r="J2356" s="1">
        <v>45681</v>
      </c>
      <c r="K2356" s="11">
        <f>+Excel_519CONDOR[[#This Row],[Fx.r]]</f>
        <v>45681</v>
      </c>
      <c r="L2356" s="1">
        <v>45681</v>
      </c>
      <c r="M2356" s="1"/>
      <c r="N2356" s="1">
        <v>45867</v>
      </c>
      <c r="O2356" s="1">
        <v>45868</v>
      </c>
      <c r="P2356" s="1" t="s">
        <v>24</v>
      </c>
      <c r="Q2356" t="s">
        <v>25</v>
      </c>
      <c r="R2356" t="s">
        <v>25</v>
      </c>
      <c r="S2356" t="s">
        <v>3715</v>
      </c>
      <c r="T2356" s="6">
        <v>2.5139710321449638</v>
      </c>
      <c r="U2356" s="6">
        <v>0</v>
      </c>
      <c r="V2356" s="6">
        <v>5.5693998336791992</v>
      </c>
      <c r="W2356" s="5">
        <v>8.083370865824163</v>
      </c>
      <c r="X2356" s="6">
        <f>+Excel_519CONDOR[[#This Row],[Ptos.Total]]-Excel_519CONDOR[[#This Row],[Ptos.PO]]</f>
        <v>-0.20286013417583604</v>
      </c>
      <c r="Y2356" s="6">
        <v>8.286230999999999</v>
      </c>
      <c r="Z2356" s="6">
        <v>8.286230999999999</v>
      </c>
      <c r="AA2356" s="5">
        <f>+Excel_519CONDOR[[#This Row],[Ptos.Total]]-Excel_519CONDOR[[#This Row],[Ptos.Nilo]]</f>
        <v>-0.20286013417583604</v>
      </c>
      <c r="AB2356"/>
      <c r="AC2356"/>
      <c r="AD2356"/>
      <c r="AE2356"/>
      <c r="AF2356"/>
      <c r="AG2356"/>
      <c r="AH2356"/>
      <c r="AI2356"/>
    </row>
    <row r="2357" spans="1:35" x14ac:dyDescent="0.25">
      <c r="A2357" t="s">
        <v>2567</v>
      </c>
      <c r="B2357" t="s">
        <v>67</v>
      </c>
      <c r="C2357" t="s">
        <v>1371</v>
      </c>
      <c r="D2357" t="s">
        <v>2645</v>
      </c>
      <c r="E2357">
        <v>8695177</v>
      </c>
      <c r="F2357" t="s">
        <v>2586</v>
      </c>
      <c r="G2357" t="s">
        <v>22</v>
      </c>
      <c r="H2357" t="s">
        <v>23</v>
      </c>
      <c r="I2357" s="1"/>
      <c r="J2357" s="1">
        <v>45681</v>
      </c>
      <c r="K2357" s="11">
        <f>+Excel_519CONDOR[[#This Row],[Fx.r]]</f>
        <v>45681</v>
      </c>
      <c r="L2357" s="1">
        <v>45681</v>
      </c>
      <c r="M2357" s="1"/>
      <c r="N2357" s="1">
        <v>45866</v>
      </c>
      <c r="O2357" s="1">
        <v>45867</v>
      </c>
      <c r="P2357" s="1" t="s">
        <v>24</v>
      </c>
      <c r="Q2357" t="s">
        <v>25</v>
      </c>
      <c r="R2357" t="s">
        <v>25</v>
      </c>
      <c r="S2357" t="s">
        <v>3715</v>
      </c>
      <c r="T2357" s="6">
        <v>2.7168310392009616</v>
      </c>
      <c r="U2357" s="6">
        <v>0</v>
      </c>
      <c r="V2357" s="6">
        <v>5.5693998336791992</v>
      </c>
      <c r="W2357" s="5">
        <v>8.2862308728801608</v>
      </c>
      <c r="X2357" s="6">
        <f>+Excel_519CONDOR[[#This Row],[Ptos.Total]]-Excel_519CONDOR[[#This Row],[Ptos.PO]]</f>
        <v>-0.20286012711983936</v>
      </c>
      <c r="Y2357" s="6">
        <v>8.4890910000000002</v>
      </c>
      <c r="Z2357" s="6">
        <v>8.4890910000000002</v>
      </c>
      <c r="AA2357" s="5">
        <f>+Excel_519CONDOR[[#This Row],[Ptos.Total]]-Excel_519CONDOR[[#This Row],[Ptos.Nilo]]</f>
        <v>-0.20286012711983936</v>
      </c>
      <c r="AB2357"/>
      <c r="AC2357"/>
      <c r="AD2357"/>
      <c r="AE2357"/>
      <c r="AF2357"/>
      <c r="AG2357"/>
      <c r="AH2357"/>
      <c r="AI2357"/>
    </row>
    <row r="2358" spans="1:35" x14ac:dyDescent="0.25">
      <c r="A2358" t="s">
        <v>2567</v>
      </c>
      <c r="B2358" t="s">
        <v>67</v>
      </c>
      <c r="C2358" t="s">
        <v>1371</v>
      </c>
      <c r="D2358" t="s">
        <v>2646</v>
      </c>
      <c r="E2358">
        <v>8697039</v>
      </c>
      <c r="F2358" t="s">
        <v>2586</v>
      </c>
      <c r="G2358" t="s">
        <v>22</v>
      </c>
      <c r="H2358" t="s">
        <v>23</v>
      </c>
      <c r="I2358" s="1"/>
      <c r="J2358" s="1">
        <v>45688</v>
      </c>
      <c r="K2358" s="11">
        <f>+Excel_519CONDOR[[#This Row],[Fx.r]]</f>
        <v>45688</v>
      </c>
      <c r="L2358" s="1">
        <v>45688</v>
      </c>
      <c r="M2358" s="1"/>
      <c r="N2358" s="1">
        <v>45866</v>
      </c>
      <c r="O2358" s="1">
        <v>45867</v>
      </c>
      <c r="P2358" s="1" t="s">
        <v>24</v>
      </c>
      <c r="Q2358" t="s">
        <v>25</v>
      </c>
      <c r="R2358" t="s">
        <v>25</v>
      </c>
      <c r="S2358" t="s">
        <v>3715</v>
      </c>
      <c r="T2358" s="6">
        <v>3.5282710537874102</v>
      </c>
      <c r="U2358" s="6">
        <v>0</v>
      </c>
      <c r="V2358" s="6">
        <v>5.5693998336791992</v>
      </c>
      <c r="W2358" s="5">
        <v>9.0976708874666095</v>
      </c>
      <c r="X2358" s="6">
        <f>+Excel_519CONDOR[[#This Row],[Ptos.Total]]-Excel_519CONDOR[[#This Row],[Ptos.PO]]</f>
        <v>-1.1253339060601775E-7</v>
      </c>
      <c r="Y2358" s="6">
        <v>9.0976710000000001</v>
      </c>
      <c r="Z2358" s="6">
        <v>9.0976710000000001</v>
      </c>
      <c r="AA2358" s="5">
        <f>+Excel_519CONDOR[[#This Row],[Ptos.Total]]-Excel_519CONDOR[[#This Row],[Ptos.Nilo]]</f>
        <v>-1.1253339060601775E-7</v>
      </c>
      <c r="AB2358"/>
      <c r="AC2358"/>
      <c r="AD2358"/>
      <c r="AE2358"/>
      <c r="AF2358"/>
      <c r="AG2358"/>
      <c r="AH2358"/>
      <c r="AI2358"/>
    </row>
    <row r="2359" spans="1:35" x14ac:dyDescent="0.25">
      <c r="A2359" t="s">
        <v>2567</v>
      </c>
      <c r="B2359" t="s">
        <v>67</v>
      </c>
      <c r="C2359" t="s">
        <v>1371</v>
      </c>
      <c r="D2359" t="s">
        <v>2647</v>
      </c>
      <c r="E2359">
        <v>8696962</v>
      </c>
      <c r="F2359" t="s">
        <v>2586</v>
      </c>
      <c r="G2359" t="s">
        <v>22</v>
      </c>
      <c r="H2359" t="s">
        <v>23</v>
      </c>
      <c r="I2359" s="1"/>
      <c r="J2359" s="1">
        <v>45688</v>
      </c>
      <c r="K2359" s="11">
        <f>+Excel_519CONDOR[[#This Row],[Fx.r]]</f>
        <v>45688</v>
      </c>
      <c r="L2359" s="1">
        <v>45688</v>
      </c>
      <c r="M2359" s="1"/>
      <c r="N2359" s="1">
        <v>45873</v>
      </c>
      <c r="O2359" s="1">
        <v>45908</v>
      </c>
      <c r="P2359" s="1" t="s">
        <v>24</v>
      </c>
      <c r="Q2359" t="s">
        <v>25</v>
      </c>
      <c r="R2359" t="s">
        <v>25</v>
      </c>
      <c r="S2359" t="s">
        <v>3715</v>
      </c>
      <c r="T2359" s="6">
        <v>3.9339910542618632</v>
      </c>
      <c r="U2359" s="6">
        <v>0</v>
      </c>
      <c r="V2359" s="6">
        <v>5.5693998336791992</v>
      </c>
      <c r="W2359" s="5">
        <v>9.5033908879410625</v>
      </c>
      <c r="X2359" s="6">
        <f>+Excel_519CONDOR[[#This Row],[Ptos.Total]]-Excel_519CONDOR[[#This Row],[Ptos.PO]]</f>
        <v>5.8519108879410622</v>
      </c>
      <c r="Y2359" s="6">
        <v>3.6514800000000003</v>
      </c>
      <c r="Z2359" s="6">
        <v>9.3005309999999994</v>
      </c>
      <c r="AA2359" s="5">
        <f>+Excel_519CONDOR[[#This Row],[Ptos.Total]]-Excel_519CONDOR[[#This Row],[Ptos.Nilo]]</f>
        <v>0.20285988794106302</v>
      </c>
      <c r="AB2359"/>
      <c r="AC2359"/>
      <c r="AD2359"/>
      <c r="AE2359"/>
      <c r="AF2359"/>
      <c r="AG2359"/>
      <c r="AH2359"/>
      <c r="AI2359"/>
    </row>
    <row r="2360" spans="1:35" x14ac:dyDescent="0.25">
      <c r="A2360" t="s">
        <v>2567</v>
      </c>
      <c r="B2360" t="s">
        <v>67</v>
      </c>
      <c r="C2360" t="s">
        <v>1371</v>
      </c>
      <c r="D2360" t="s">
        <v>2648</v>
      </c>
      <c r="E2360">
        <v>8696977</v>
      </c>
      <c r="F2360" t="s">
        <v>2586</v>
      </c>
      <c r="G2360" t="s">
        <v>22</v>
      </c>
      <c r="H2360" t="s">
        <v>23</v>
      </c>
      <c r="I2360" s="1"/>
      <c r="J2360" s="1">
        <v>45688</v>
      </c>
      <c r="K2360" s="11">
        <f>+Excel_519CONDOR[[#This Row],[Fx.r]]</f>
        <v>45688</v>
      </c>
      <c r="L2360" s="1">
        <v>45688</v>
      </c>
      <c r="M2360" s="1"/>
      <c r="N2360" s="1">
        <v>45866</v>
      </c>
      <c r="O2360" s="1">
        <v>45867</v>
      </c>
      <c r="P2360" s="1" t="s">
        <v>24</v>
      </c>
      <c r="Q2360" t="s">
        <v>25</v>
      </c>
      <c r="R2360" t="s">
        <v>25</v>
      </c>
      <c r="S2360" t="s">
        <v>3715</v>
      </c>
      <c r="T2360" s="6">
        <v>4.1368510544990897</v>
      </c>
      <c r="U2360" s="6">
        <v>0</v>
      </c>
      <c r="V2360" s="6">
        <v>5.5693998336791992</v>
      </c>
      <c r="W2360" s="5">
        <v>9.706250888178289</v>
      </c>
      <c r="X2360" s="6">
        <f>+Excel_519CONDOR[[#This Row],[Ptos.Total]]-Excel_519CONDOR[[#This Row],[Ptos.PO]]</f>
        <v>3.2457598881782896</v>
      </c>
      <c r="Y2360" s="6">
        <v>6.4604909999999993</v>
      </c>
      <c r="Z2360" s="6">
        <v>6.4604909999999993</v>
      </c>
      <c r="AA2360" s="5">
        <f>+Excel_519CONDOR[[#This Row],[Ptos.Total]]-Excel_519CONDOR[[#This Row],[Ptos.Nilo]]</f>
        <v>3.2457598881782896</v>
      </c>
      <c r="AB2360"/>
      <c r="AC2360"/>
      <c r="AD2360"/>
      <c r="AE2360"/>
      <c r="AF2360"/>
      <c r="AG2360"/>
      <c r="AH2360"/>
      <c r="AI2360"/>
    </row>
    <row r="2361" spans="1:35" x14ac:dyDescent="0.25">
      <c r="A2361" t="s">
        <v>2567</v>
      </c>
      <c r="B2361" t="s">
        <v>67</v>
      </c>
      <c r="C2361" t="s">
        <v>1371</v>
      </c>
      <c r="D2361" t="s">
        <v>2649</v>
      </c>
      <c r="E2361">
        <v>8696975</v>
      </c>
      <c r="F2361" t="s">
        <v>2586</v>
      </c>
      <c r="G2361" t="s">
        <v>22</v>
      </c>
      <c r="H2361" t="s">
        <v>23</v>
      </c>
      <c r="I2361" s="1"/>
      <c r="J2361" s="1">
        <v>45688</v>
      </c>
      <c r="K2361" s="11">
        <f>+Excel_519CONDOR[[#This Row],[Fx.r]]</f>
        <v>45688</v>
      </c>
      <c r="L2361" s="1">
        <v>45688</v>
      </c>
      <c r="M2361" s="1"/>
      <c r="N2361" s="1">
        <v>45866</v>
      </c>
      <c r="O2361" s="1">
        <v>45867</v>
      </c>
      <c r="P2361" s="1" t="s">
        <v>24</v>
      </c>
      <c r="Q2361" t="s">
        <v>25</v>
      </c>
      <c r="R2361" t="s">
        <v>25</v>
      </c>
      <c r="S2361" t="s">
        <v>3715</v>
      </c>
      <c r="T2361" s="6">
        <v>4.7454310688483119</v>
      </c>
      <c r="U2361" s="6">
        <v>0</v>
      </c>
      <c r="V2361" s="6">
        <v>5.5693998336791992</v>
      </c>
      <c r="W2361" s="5">
        <v>10.314830902527511</v>
      </c>
      <c r="X2361" s="6">
        <f>+Excel_519CONDOR[[#This Row],[Ptos.Total]]-Excel_519CONDOR[[#This Row],[Ptos.PO]]</f>
        <v>2.0285999025275121</v>
      </c>
      <c r="Y2361" s="6">
        <v>8.286230999999999</v>
      </c>
      <c r="Z2361" s="6">
        <v>8.286230999999999</v>
      </c>
      <c r="AA2361" s="5">
        <f>+Excel_519CONDOR[[#This Row],[Ptos.Total]]-Excel_519CONDOR[[#This Row],[Ptos.Nilo]]</f>
        <v>2.0285999025275121</v>
      </c>
      <c r="AB2361"/>
      <c r="AC2361"/>
      <c r="AD2361"/>
      <c r="AE2361"/>
      <c r="AF2361"/>
      <c r="AG2361"/>
      <c r="AH2361"/>
      <c r="AI2361"/>
    </row>
    <row r="2362" spans="1:35" x14ac:dyDescent="0.25">
      <c r="A2362" t="s">
        <v>2567</v>
      </c>
      <c r="B2362" t="s">
        <v>67</v>
      </c>
      <c r="C2362" t="s">
        <v>1371</v>
      </c>
      <c r="D2362" t="s">
        <v>2650</v>
      </c>
      <c r="E2362">
        <v>8697023</v>
      </c>
      <c r="F2362" t="s">
        <v>2651</v>
      </c>
      <c r="G2362" t="s">
        <v>46</v>
      </c>
      <c r="H2362" t="s">
        <v>1356</v>
      </c>
      <c r="I2362" s="1"/>
      <c r="J2362" s="1">
        <v>45688</v>
      </c>
      <c r="K2362" s="11">
        <f>+Excel_519CONDOR[[#This Row],[Fx.r]]</f>
        <v>45688</v>
      </c>
      <c r="L2362" s="1">
        <v>45688</v>
      </c>
      <c r="M2362" s="1"/>
      <c r="O2362" s="1"/>
      <c r="P2362" s="1" t="s">
        <v>24</v>
      </c>
      <c r="Q2362" t="s">
        <v>25</v>
      </c>
      <c r="R2362" t="s">
        <v>25</v>
      </c>
      <c r="S2362" t="s">
        <v>3715</v>
      </c>
      <c r="T2362" s="6">
        <v>7.1797510989701152</v>
      </c>
      <c r="U2362" s="6">
        <v>0</v>
      </c>
      <c r="V2362" s="6">
        <v>5.5693998336791992</v>
      </c>
      <c r="W2362" s="5">
        <v>12.749150932649314</v>
      </c>
      <c r="X2362" s="6">
        <f>+Excel_519CONDOR[[#This Row],[Ptos.Total]]-Excel_519CONDOR[[#This Row],[Ptos.PO]]</f>
        <v>0.17975093264931452</v>
      </c>
      <c r="Y2362" s="6">
        <v>12.5694</v>
      </c>
      <c r="Z2362" s="6">
        <v>0</v>
      </c>
      <c r="AA2362" s="5">
        <f>+Excel_519CONDOR[[#This Row],[Ptos.Total]]-Excel_519CONDOR[[#This Row],[Ptos.Nilo]]</f>
        <v>12.749150932649314</v>
      </c>
      <c r="AB2362"/>
      <c r="AC2362"/>
      <c r="AD2362"/>
      <c r="AE2362"/>
      <c r="AF2362"/>
      <c r="AG2362"/>
      <c r="AH2362"/>
      <c r="AI2362"/>
    </row>
    <row r="2363" spans="1:35" x14ac:dyDescent="0.25">
      <c r="A2363" t="s">
        <v>2567</v>
      </c>
      <c r="B2363" t="s">
        <v>67</v>
      </c>
      <c r="C2363" t="s">
        <v>1371</v>
      </c>
      <c r="D2363" t="s">
        <v>2652</v>
      </c>
      <c r="E2363">
        <v>8697006</v>
      </c>
      <c r="F2363" t="s">
        <v>2586</v>
      </c>
      <c r="G2363" t="s">
        <v>22</v>
      </c>
      <c r="H2363" t="s">
        <v>23</v>
      </c>
      <c r="I2363" s="1"/>
      <c r="J2363" s="1">
        <v>45688</v>
      </c>
      <c r="K2363" s="11">
        <f>+Excel_519CONDOR[[#This Row],[Fx.r]]</f>
        <v>45688</v>
      </c>
      <c r="L2363" s="1">
        <v>45688</v>
      </c>
      <c r="M2363" s="1"/>
      <c r="N2363" s="1">
        <v>45866</v>
      </c>
      <c r="O2363" s="1">
        <v>45867</v>
      </c>
      <c r="P2363" s="1" t="s">
        <v>24</v>
      </c>
      <c r="Q2363" t="s">
        <v>25</v>
      </c>
      <c r="R2363" t="s">
        <v>25</v>
      </c>
      <c r="S2363" t="s">
        <v>3715</v>
      </c>
      <c r="T2363" s="6">
        <v>2.1082510316705108</v>
      </c>
      <c r="U2363" s="6">
        <v>0</v>
      </c>
      <c r="V2363" s="6">
        <v>5.5693998336791992</v>
      </c>
      <c r="W2363" s="5">
        <v>7.67765086534971</v>
      </c>
      <c r="X2363" s="6">
        <f>+Excel_519CONDOR[[#This Row],[Ptos.Total]]-Excel_519CONDOR[[#This Row],[Ptos.PO]]</f>
        <v>-1.3465029002901474E-7</v>
      </c>
      <c r="Y2363" s="6">
        <v>7.677651</v>
      </c>
      <c r="Z2363" s="6">
        <v>7.677651</v>
      </c>
      <c r="AA2363" s="5">
        <f>+Excel_519CONDOR[[#This Row],[Ptos.Total]]-Excel_519CONDOR[[#This Row],[Ptos.Nilo]]</f>
        <v>-1.3465029002901474E-7</v>
      </c>
      <c r="AB2363"/>
      <c r="AC2363"/>
      <c r="AD2363"/>
      <c r="AE2363"/>
      <c r="AF2363"/>
      <c r="AG2363"/>
      <c r="AH2363"/>
      <c r="AI2363"/>
    </row>
    <row r="2364" spans="1:35" x14ac:dyDescent="0.25">
      <c r="A2364" t="s">
        <v>2567</v>
      </c>
      <c r="B2364" t="s">
        <v>67</v>
      </c>
      <c r="C2364" t="s">
        <v>1371</v>
      </c>
      <c r="D2364" t="s">
        <v>2653</v>
      </c>
      <c r="E2364">
        <v>8697021</v>
      </c>
      <c r="F2364" t="s">
        <v>2586</v>
      </c>
      <c r="G2364" t="s">
        <v>22</v>
      </c>
      <c r="H2364" t="s">
        <v>23</v>
      </c>
      <c r="I2364" s="1"/>
      <c r="J2364" s="1">
        <v>45688</v>
      </c>
      <c r="K2364" s="11">
        <f>+Excel_519CONDOR[[#This Row],[Fx.r]]</f>
        <v>45688</v>
      </c>
      <c r="L2364" s="1">
        <v>45688</v>
      </c>
      <c r="M2364" s="1"/>
      <c r="N2364" s="1">
        <v>45866</v>
      </c>
      <c r="O2364" s="1">
        <v>45867</v>
      </c>
      <c r="P2364" s="1" t="s">
        <v>24</v>
      </c>
      <c r="Q2364" t="s">
        <v>25</v>
      </c>
      <c r="R2364" t="s">
        <v>25</v>
      </c>
      <c r="S2364" t="s">
        <v>3715</v>
      </c>
      <c r="T2364" s="6">
        <v>2.1082510316705108</v>
      </c>
      <c r="U2364" s="6">
        <v>0</v>
      </c>
      <c r="V2364" s="6">
        <v>5.5693998336791992</v>
      </c>
      <c r="W2364" s="5">
        <v>7.67765086534971</v>
      </c>
      <c r="X2364" s="6">
        <f>+Excel_519CONDOR[[#This Row],[Ptos.Total]]-Excel_519CONDOR[[#This Row],[Ptos.PO]]</f>
        <v>-1.3465029002901474E-7</v>
      </c>
      <c r="Y2364" s="6">
        <v>7.677651</v>
      </c>
      <c r="Z2364" s="6">
        <v>7.677651</v>
      </c>
      <c r="AA2364" s="5">
        <f>+Excel_519CONDOR[[#This Row],[Ptos.Total]]-Excel_519CONDOR[[#This Row],[Ptos.Nilo]]</f>
        <v>-1.3465029002901474E-7</v>
      </c>
      <c r="AB2364"/>
      <c r="AC2364"/>
      <c r="AD2364"/>
      <c r="AE2364"/>
      <c r="AF2364"/>
      <c r="AG2364"/>
      <c r="AH2364"/>
      <c r="AI2364"/>
    </row>
    <row r="2365" spans="1:35" x14ac:dyDescent="0.25">
      <c r="A2365" t="s">
        <v>2567</v>
      </c>
      <c r="B2365" t="s">
        <v>67</v>
      </c>
      <c r="C2365" t="s">
        <v>1371</v>
      </c>
      <c r="D2365" t="s">
        <v>2654</v>
      </c>
      <c r="E2365">
        <v>8696970</v>
      </c>
      <c r="F2365" t="s">
        <v>2586</v>
      </c>
      <c r="G2365" t="s">
        <v>22</v>
      </c>
      <c r="H2365" t="s">
        <v>23</v>
      </c>
      <c r="I2365" s="1"/>
      <c r="J2365" s="1">
        <v>45688</v>
      </c>
      <c r="K2365" s="11">
        <f>+Excel_519CONDOR[[#This Row],[Fx.r]]</f>
        <v>45688</v>
      </c>
      <c r="L2365" s="1">
        <v>45688</v>
      </c>
      <c r="M2365" s="1"/>
      <c r="N2365" s="1">
        <v>45866</v>
      </c>
      <c r="O2365" s="1">
        <v>45867</v>
      </c>
      <c r="P2365" s="1" t="s">
        <v>24</v>
      </c>
      <c r="Q2365" t="s">
        <v>25</v>
      </c>
      <c r="R2365" t="s">
        <v>25</v>
      </c>
      <c r="S2365" t="s">
        <v>3715</v>
      </c>
      <c r="T2365" s="6">
        <v>1.4996710173212886</v>
      </c>
      <c r="U2365" s="6">
        <v>0</v>
      </c>
      <c r="V2365" s="6">
        <v>5.5693998336791992</v>
      </c>
      <c r="W2365" s="5">
        <v>7.0690708510004878</v>
      </c>
      <c r="X2365" s="6">
        <f>+Excel_519CONDOR[[#This Row],[Ptos.Total]]-Excel_519CONDOR[[#This Row],[Ptos.PO]]</f>
        <v>-1.4899951228386499E-7</v>
      </c>
      <c r="Y2365" s="6">
        <v>7.0690710000000001</v>
      </c>
      <c r="Z2365" s="6">
        <v>7.0690710000000001</v>
      </c>
      <c r="AA2365" s="5">
        <f>+Excel_519CONDOR[[#This Row],[Ptos.Total]]-Excel_519CONDOR[[#This Row],[Ptos.Nilo]]</f>
        <v>-1.4899951228386499E-7</v>
      </c>
      <c r="AB2365"/>
      <c r="AC2365"/>
      <c r="AD2365"/>
      <c r="AE2365"/>
      <c r="AF2365"/>
      <c r="AG2365"/>
      <c r="AH2365"/>
      <c r="AI2365"/>
    </row>
    <row r="2366" spans="1:35" x14ac:dyDescent="0.25">
      <c r="A2366" t="s">
        <v>2567</v>
      </c>
      <c r="B2366" t="s">
        <v>67</v>
      </c>
      <c r="C2366" t="s">
        <v>1371</v>
      </c>
      <c r="D2366" t="s">
        <v>2655</v>
      </c>
      <c r="E2366">
        <v>8697049</v>
      </c>
      <c r="F2366" t="s">
        <v>2586</v>
      </c>
      <c r="G2366" t="s">
        <v>22</v>
      </c>
      <c r="H2366" t="s">
        <v>23</v>
      </c>
      <c r="I2366" s="1"/>
      <c r="J2366" s="1">
        <v>45688</v>
      </c>
      <c r="K2366" s="11">
        <f>+Excel_519CONDOR[[#This Row],[Fx.r]]</f>
        <v>45688</v>
      </c>
      <c r="L2366" s="1">
        <v>45688</v>
      </c>
      <c r="M2366" s="1"/>
      <c r="N2366" s="1">
        <v>45866</v>
      </c>
      <c r="O2366" s="1">
        <v>45867</v>
      </c>
      <c r="P2366" s="1" t="s">
        <v>24</v>
      </c>
      <c r="Q2366" t="s">
        <v>25</v>
      </c>
      <c r="R2366" t="s">
        <v>25</v>
      </c>
      <c r="S2366" t="s">
        <v>3715</v>
      </c>
      <c r="T2366" s="6">
        <v>6.5711710982584357</v>
      </c>
      <c r="U2366" s="6">
        <v>0</v>
      </c>
      <c r="V2366" s="6">
        <v>5.5693998336791992</v>
      </c>
      <c r="W2366" s="5">
        <v>12.140570931937635</v>
      </c>
      <c r="X2366" s="6">
        <f>+Excel_519CONDOR[[#This Row],[Ptos.Total]]-Excel_519CONDOR[[#This Row],[Ptos.PO]]</f>
        <v>-0.20286006806236401</v>
      </c>
      <c r="Y2366" s="6">
        <v>12.343430999999999</v>
      </c>
      <c r="Z2366" s="6">
        <v>12.343430999999999</v>
      </c>
      <c r="AA2366" s="5">
        <f>+Excel_519CONDOR[[#This Row],[Ptos.Total]]-Excel_519CONDOR[[#This Row],[Ptos.Nilo]]</f>
        <v>-0.20286006806236401</v>
      </c>
      <c r="AB2366"/>
      <c r="AC2366"/>
      <c r="AD2366"/>
      <c r="AE2366"/>
      <c r="AF2366"/>
      <c r="AG2366"/>
      <c r="AH2366"/>
      <c r="AI2366"/>
    </row>
    <row r="2367" spans="1:35" x14ac:dyDescent="0.25">
      <c r="A2367" t="s">
        <v>2567</v>
      </c>
      <c r="B2367" t="s">
        <v>67</v>
      </c>
      <c r="C2367" t="s">
        <v>1371</v>
      </c>
      <c r="D2367" t="s">
        <v>2656</v>
      </c>
      <c r="E2367">
        <v>8697046</v>
      </c>
      <c r="F2367" t="s">
        <v>2586</v>
      </c>
      <c r="G2367" t="s">
        <v>22</v>
      </c>
      <c r="H2367" t="s">
        <v>23</v>
      </c>
      <c r="I2367" s="1"/>
      <c r="J2367" s="1">
        <v>45688</v>
      </c>
      <c r="K2367" s="11">
        <f>+Excel_519CONDOR[[#This Row],[Fx.r]]</f>
        <v>45688</v>
      </c>
      <c r="L2367" s="1">
        <v>45688</v>
      </c>
      <c r="M2367" s="1"/>
      <c r="N2367" s="1">
        <v>45894</v>
      </c>
      <c r="O2367" s="1">
        <v>45895</v>
      </c>
      <c r="P2367" s="1" t="s">
        <v>24</v>
      </c>
      <c r="Q2367" t="s">
        <v>25</v>
      </c>
      <c r="R2367" t="s">
        <v>25</v>
      </c>
      <c r="S2367" t="s">
        <v>3715</v>
      </c>
      <c r="T2367" s="6">
        <v>5.5568710834347605</v>
      </c>
      <c r="U2367" s="6">
        <v>0</v>
      </c>
      <c r="V2367" s="6">
        <v>5.5693998336791992</v>
      </c>
      <c r="W2367" s="5">
        <v>11.12627091711396</v>
      </c>
      <c r="X2367" s="6">
        <f>+Excel_519CONDOR[[#This Row],[Ptos.Total]]-Excel_519CONDOR[[#This Row],[Ptos.PO]]</f>
        <v>-0.20286008288604052</v>
      </c>
      <c r="Y2367" s="6">
        <v>11.329131</v>
      </c>
      <c r="Z2367" s="6">
        <v>11.329131</v>
      </c>
      <c r="AA2367" s="5">
        <f>+Excel_519CONDOR[[#This Row],[Ptos.Total]]-Excel_519CONDOR[[#This Row],[Ptos.Nilo]]</f>
        <v>-0.20286008288604052</v>
      </c>
      <c r="AB2367"/>
      <c r="AC2367"/>
      <c r="AD2367"/>
      <c r="AE2367"/>
      <c r="AF2367"/>
      <c r="AG2367"/>
      <c r="AH2367"/>
      <c r="AI2367"/>
    </row>
    <row r="2368" spans="1:35" x14ac:dyDescent="0.25">
      <c r="A2368" t="s">
        <v>2567</v>
      </c>
      <c r="B2368" t="s">
        <v>67</v>
      </c>
      <c r="C2368" t="s">
        <v>1371</v>
      </c>
      <c r="D2368" t="s">
        <v>2657</v>
      </c>
      <c r="E2368">
        <v>8697008</v>
      </c>
      <c r="F2368" t="s">
        <v>2586</v>
      </c>
      <c r="G2368" t="s">
        <v>22</v>
      </c>
      <c r="H2368" t="s">
        <v>23</v>
      </c>
      <c r="I2368" s="1"/>
      <c r="J2368" s="1">
        <v>45688</v>
      </c>
      <c r="K2368" s="11">
        <f>+Excel_519CONDOR[[#This Row],[Fx.r]]</f>
        <v>45688</v>
      </c>
      <c r="L2368" s="1">
        <v>45688</v>
      </c>
      <c r="M2368" s="1"/>
      <c r="N2368" s="1">
        <v>45866</v>
      </c>
      <c r="O2368" s="1">
        <v>45867</v>
      </c>
      <c r="P2368" s="1" t="s">
        <v>24</v>
      </c>
      <c r="Q2368" t="s">
        <v>25</v>
      </c>
      <c r="R2368" t="s">
        <v>25</v>
      </c>
      <c r="S2368" t="s">
        <v>3715</v>
      </c>
      <c r="T2368" s="6">
        <v>2.1082510316705108</v>
      </c>
      <c r="U2368" s="6">
        <v>0</v>
      </c>
      <c r="V2368" s="6">
        <v>5.5693998336791992</v>
      </c>
      <c r="W2368" s="5">
        <v>7.67765086534971</v>
      </c>
      <c r="X2368" s="6">
        <f>+Excel_519CONDOR[[#This Row],[Ptos.Total]]-Excel_519CONDOR[[#This Row],[Ptos.PO]]</f>
        <v>-0.20286013465029029</v>
      </c>
      <c r="Y2368" s="6">
        <v>7.8805110000000003</v>
      </c>
      <c r="Z2368" s="6">
        <v>7.8805110000000003</v>
      </c>
      <c r="AA2368" s="5">
        <f>+Excel_519CONDOR[[#This Row],[Ptos.Total]]-Excel_519CONDOR[[#This Row],[Ptos.Nilo]]</f>
        <v>-0.20286013465029029</v>
      </c>
      <c r="AB2368"/>
      <c r="AC2368"/>
      <c r="AD2368"/>
      <c r="AE2368"/>
      <c r="AF2368"/>
      <c r="AG2368"/>
      <c r="AH2368"/>
      <c r="AI2368"/>
    </row>
    <row r="2369" spans="1:35" x14ac:dyDescent="0.25">
      <c r="A2369" t="s">
        <v>2567</v>
      </c>
      <c r="B2369" t="s">
        <v>67</v>
      </c>
      <c r="C2369" t="s">
        <v>1371</v>
      </c>
      <c r="D2369" t="s">
        <v>2658</v>
      </c>
      <c r="E2369">
        <v>8696959</v>
      </c>
      <c r="F2369" t="s">
        <v>2586</v>
      </c>
      <c r="G2369" t="s">
        <v>22</v>
      </c>
      <c r="H2369" t="s">
        <v>23</v>
      </c>
      <c r="I2369" s="1"/>
      <c r="J2369" s="1">
        <v>45688</v>
      </c>
      <c r="K2369" s="11">
        <f>+Excel_519CONDOR[[#This Row],[Fx.r]]</f>
        <v>45688</v>
      </c>
      <c r="L2369" s="1">
        <v>45688</v>
      </c>
      <c r="M2369" s="1"/>
      <c r="N2369" s="1">
        <v>45866</v>
      </c>
      <c r="O2369" s="1">
        <v>45867</v>
      </c>
      <c r="P2369" s="1" t="s">
        <v>24</v>
      </c>
      <c r="Q2369" t="s">
        <v>25</v>
      </c>
      <c r="R2369" t="s">
        <v>25</v>
      </c>
      <c r="S2369" t="s">
        <v>3715</v>
      </c>
      <c r="T2369" s="6">
        <v>0.68823100955361127</v>
      </c>
      <c r="U2369" s="6">
        <v>0</v>
      </c>
      <c r="V2369" s="6">
        <v>5.5693998336791992</v>
      </c>
      <c r="W2369" s="5">
        <v>6.2576308432328105</v>
      </c>
      <c r="X2369" s="6">
        <f>+Excel_519CONDOR[[#This Row],[Ptos.Total]]-Excel_519CONDOR[[#This Row],[Ptos.PO]]</f>
        <v>-1.5676718945201173E-7</v>
      </c>
      <c r="Y2369" s="6">
        <v>6.2576309999999999</v>
      </c>
      <c r="Z2369" s="6">
        <v>6.2576309999999999</v>
      </c>
      <c r="AA2369" s="5">
        <f>+Excel_519CONDOR[[#This Row],[Ptos.Total]]-Excel_519CONDOR[[#This Row],[Ptos.Nilo]]</f>
        <v>-1.5676718945201173E-7</v>
      </c>
      <c r="AB2369"/>
      <c r="AC2369"/>
      <c r="AD2369"/>
      <c r="AE2369"/>
      <c r="AF2369"/>
      <c r="AG2369"/>
      <c r="AH2369"/>
      <c r="AI2369"/>
    </row>
    <row r="2370" spans="1:35" x14ac:dyDescent="0.25">
      <c r="A2370" t="s">
        <v>2567</v>
      </c>
      <c r="B2370" t="s">
        <v>67</v>
      </c>
      <c r="C2370" t="s">
        <v>1371</v>
      </c>
      <c r="D2370" t="s">
        <v>2659</v>
      </c>
      <c r="E2370">
        <v>8696974</v>
      </c>
      <c r="F2370" t="s">
        <v>2586</v>
      </c>
      <c r="G2370" t="s">
        <v>22</v>
      </c>
      <c r="H2370" t="s">
        <v>23</v>
      </c>
      <c r="I2370" s="1"/>
      <c r="J2370" s="1">
        <v>45688</v>
      </c>
      <c r="K2370" s="11">
        <f>+Excel_519CONDOR[[#This Row],[Fx.r]]</f>
        <v>45688</v>
      </c>
      <c r="L2370" s="1">
        <v>45688</v>
      </c>
      <c r="M2370" s="1"/>
      <c r="N2370" s="1">
        <v>45866</v>
      </c>
      <c r="O2370" s="1">
        <v>45867</v>
      </c>
      <c r="P2370" s="1" t="s">
        <v>24</v>
      </c>
      <c r="Q2370" t="s">
        <v>25</v>
      </c>
      <c r="R2370" t="s">
        <v>25</v>
      </c>
      <c r="S2370" t="s">
        <v>3715</v>
      </c>
      <c r="T2370" s="6">
        <v>5.5568710834347605</v>
      </c>
      <c r="U2370" s="6">
        <v>0</v>
      </c>
      <c r="V2370" s="6">
        <v>5.5693998336791992</v>
      </c>
      <c r="W2370" s="5">
        <v>11.12627091711396</v>
      </c>
      <c r="X2370" s="6">
        <f>+Excel_519CONDOR[[#This Row],[Ptos.Total]]-Excel_519CONDOR[[#This Row],[Ptos.PO]]</f>
        <v>-8.2886041141705391E-8</v>
      </c>
      <c r="Y2370" s="6">
        <v>11.126271000000001</v>
      </c>
      <c r="Z2370" s="6">
        <v>11.126271000000001</v>
      </c>
      <c r="AA2370" s="5">
        <f>+Excel_519CONDOR[[#This Row],[Ptos.Total]]-Excel_519CONDOR[[#This Row],[Ptos.Nilo]]</f>
        <v>-8.2886041141705391E-8</v>
      </c>
      <c r="AB2370"/>
      <c r="AC2370"/>
      <c r="AD2370"/>
      <c r="AE2370"/>
      <c r="AF2370"/>
      <c r="AG2370"/>
      <c r="AH2370"/>
      <c r="AI2370"/>
    </row>
    <row r="2371" spans="1:35" x14ac:dyDescent="0.25">
      <c r="A2371" t="s">
        <v>2567</v>
      </c>
      <c r="B2371" t="s">
        <v>67</v>
      </c>
      <c r="C2371" t="s">
        <v>1371</v>
      </c>
      <c r="D2371" t="s">
        <v>2660</v>
      </c>
      <c r="E2371">
        <v>8696995</v>
      </c>
      <c r="F2371" t="s">
        <v>2586</v>
      </c>
      <c r="G2371" t="s">
        <v>22</v>
      </c>
      <c r="H2371" t="s">
        <v>23</v>
      </c>
      <c r="I2371" s="1"/>
      <c r="J2371" s="1">
        <v>45688</v>
      </c>
      <c r="K2371" s="11">
        <f>+Excel_519CONDOR[[#This Row],[Fx.r]]</f>
        <v>45688</v>
      </c>
      <c r="L2371" s="1">
        <v>45688</v>
      </c>
      <c r="M2371" s="1"/>
      <c r="N2371" s="1">
        <v>45866</v>
      </c>
      <c r="O2371" s="1">
        <v>45867</v>
      </c>
      <c r="P2371" s="1" t="s">
        <v>24</v>
      </c>
      <c r="Q2371" t="s">
        <v>25</v>
      </c>
      <c r="R2371" t="s">
        <v>25</v>
      </c>
      <c r="S2371" t="s">
        <v>3715</v>
      </c>
      <c r="T2371" s="6">
        <v>2.3111110319077373</v>
      </c>
      <c r="U2371" s="6">
        <v>0</v>
      </c>
      <c r="V2371" s="6">
        <v>5.5693998336791992</v>
      </c>
      <c r="W2371" s="5">
        <v>7.8805108655869365</v>
      </c>
      <c r="X2371" s="6">
        <f>+Excel_519CONDOR[[#This Row],[Ptos.Total]]-Excel_519CONDOR[[#This Row],[Ptos.PO]]</f>
        <v>-1.3441306379036178E-7</v>
      </c>
      <c r="Y2371" s="6">
        <v>7.8805110000000003</v>
      </c>
      <c r="Z2371" s="6">
        <v>7.8805110000000003</v>
      </c>
      <c r="AA2371" s="5">
        <f>+Excel_519CONDOR[[#This Row],[Ptos.Total]]-Excel_519CONDOR[[#This Row],[Ptos.Nilo]]</f>
        <v>-1.3441306379036178E-7</v>
      </c>
      <c r="AB2371"/>
      <c r="AC2371"/>
      <c r="AD2371"/>
      <c r="AE2371"/>
      <c r="AF2371"/>
      <c r="AG2371"/>
      <c r="AH2371"/>
      <c r="AI2371"/>
    </row>
    <row r="2372" spans="1:35" x14ac:dyDescent="0.25">
      <c r="A2372" t="s">
        <v>2567</v>
      </c>
      <c r="B2372" t="s">
        <v>67</v>
      </c>
      <c r="C2372" t="s">
        <v>1371</v>
      </c>
      <c r="D2372" t="s">
        <v>2661</v>
      </c>
      <c r="E2372">
        <v>8696982</v>
      </c>
      <c r="F2372" t="s">
        <v>2586</v>
      </c>
      <c r="G2372" t="s">
        <v>22</v>
      </c>
      <c r="H2372" t="s">
        <v>23</v>
      </c>
      <c r="I2372" s="1"/>
      <c r="J2372" s="1">
        <v>45688</v>
      </c>
      <c r="K2372" s="11">
        <f>+Excel_519CONDOR[[#This Row],[Fx.r]]</f>
        <v>45688</v>
      </c>
      <c r="L2372" s="1">
        <v>45688</v>
      </c>
      <c r="M2372" s="1"/>
      <c r="N2372" s="1">
        <v>45866</v>
      </c>
      <c r="O2372" s="1">
        <v>45867</v>
      </c>
      <c r="P2372" s="1" t="s">
        <v>24</v>
      </c>
      <c r="Q2372" t="s">
        <v>25</v>
      </c>
      <c r="R2372" t="s">
        <v>25</v>
      </c>
      <c r="S2372" t="s">
        <v>3715</v>
      </c>
      <c r="T2372" s="6">
        <v>2.7168310392009616</v>
      </c>
      <c r="U2372" s="6">
        <v>0</v>
      </c>
      <c r="V2372" s="6">
        <v>5.5693998336791992</v>
      </c>
      <c r="W2372" s="5">
        <v>8.2862308728801608</v>
      </c>
      <c r="X2372" s="6">
        <f>+Excel_519CONDOR[[#This Row],[Ptos.Total]]-Excel_519CONDOR[[#This Row],[Ptos.PO]]</f>
        <v>0.20285987288016116</v>
      </c>
      <c r="Y2372" s="6">
        <v>8.0833709999999996</v>
      </c>
      <c r="Z2372" s="6">
        <v>8.0833709999999996</v>
      </c>
      <c r="AA2372" s="5">
        <f>+Excel_519CONDOR[[#This Row],[Ptos.Total]]-Excel_519CONDOR[[#This Row],[Ptos.Nilo]]</f>
        <v>0.20285987288016116</v>
      </c>
      <c r="AB2372"/>
      <c r="AC2372"/>
      <c r="AD2372"/>
      <c r="AE2372"/>
      <c r="AF2372"/>
      <c r="AG2372"/>
      <c r="AH2372"/>
      <c r="AI2372"/>
    </row>
    <row r="2373" spans="1:35" x14ac:dyDescent="0.25">
      <c r="A2373" t="s">
        <v>2567</v>
      </c>
      <c r="B2373" t="s">
        <v>67</v>
      </c>
      <c r="C2373" t="s">
        <v>1371</v>
      </c>
      <c r="D2373" t="s">
        <v>2662</v>
      </c>
      <c r="E2373">
        <v>8696978</v>
      </c>
      <c r="F2373" t="s">
        <v>2586</v>
      </c>
      <c r="G2373" t="s">
        <v>22</v>
      </c>
      <c r="H2373" t="s">
        <v>23</v>
      </c>
      <c r="I2373" s="1"/>
      <c r="J2373" s="1">
        <v>45688</v>
      </c>
      <c r="K2373" s="11">
        <f>+Excel_519CONDOR[[#This Row],[Fx.r]]</f>
        <v>45688</v>
      </c>
      <c r="L2373" s="1">
        <v>45688</v>
      </c>
      <c r="M2373" s="1"/>
      <c r="N2373" s="1">
        <v>45866</v>
      </c>
      <c r="O2373" s="1">
        <v>45867</v>
      </c>
      <c r="P2373" s="1" t="s">
        <v>24</v>
      </c>
      <c r="Q2373" t="s">
        <v>25</v>
      </c>
      <c r="R2373" t="s">
        <v>25</v>
      </c>
      <c r="S2373" t="s">
        <v>3715</v>
      </c>
      <c r="T2373" s="6">
        <v>1.4996710173212886</v>
      </c>
      <c r="U2373" s="6">
        <v>0</v>
      </c>
      <c r="V2373" s="6">
        <v>5.5693998336791992</v>
      </c>
      <c r="W2373" s="5">
        <v>7.0690708510004878</v>
      </c>
      <c r="X2373" s="6">
        <f>+Excel_519CONDOR[[#This Row],[Ptos.Total]]-Excel_519CONDOR[[#This Row],[Ptos.PO]]</f>
        <v>-1.4899951228386499E-7</v>
      </c>
      <c r="Y2373" s="6">
        <v>7.0690710000000001</v>
      </c>
      <c r="Z2373" s="6">
        <v>7.0690710000000001</v>
      </c>
      <c r="AA2373" s="5">
        <f>+Excel_519CONDOR[[#This Row],[Ptos.Total]]-Excel_519CONDOR[[#This Row],[Ptos.Nilo]]</f>
        <v>-1.4899951228386499E-7</v>
      </c>
      <c r="AB2373"/>
      <c r="AC2373"/>
      <c r="AD2373"/>
      <c r="AE2373"/>
      <c r="AF2373"/>
      <c r="AG2373"/>
      <c r="AH2373"/>
      <c r="AI2373"/>
    </row>
    <row r="2374" spans="1:35" x14ac:dyDescent="0.25">
      <c r="A2374" t="s">
        <v>2567</v>
      </c>
      <c r="B2374" t="s">
        <v>67</v>
      </c>
      <c r="C2374" t="s">
        <v>1371</v>
      </c>
      <c r="D2374" t="s">
        <v>2663</v>
      </c>
      <c r="E2374">
        <v>8696968</v>
      </c>
      <c r="F2374" t="s">
        <v>2586</v>
      </c>
      <c r="G2374" t="s">
        <v>22</v>
      </c>
      <c r="H2374" t="s">
        <v>23</v>
      </c>
      <c r="I2374" s="1"/>
      <c r="J2374" s="1">
        <v>45688</v>
      </c>
      <c r="K2374" s="11">
        <f>+Excel_519CONDOR[[#This Row],[Fx.r]]</f>
        <v>45688</v>
      </c>
      <c r="L2374" s="1">
        <v>45688</v>
      </c>
      <c r="M2374" s="1"/>
      <c r="N2374" s="1">
        <v>45866</v>
      </c>
      <c r="O2374" s="1">
        <v>45867</v>
      </c>
      <c r="P2374" s="1" t="s">
        <v>24</v>
      </c>
      <c r="Q2374" t="s">
        <v>25</v>
      </c>
      <c r="R2374" t="s">
        <v>25</v>
      </c>
      <c r="S2374" t="s">
        <v>3715</v>
      </c>
      <c r="T2374" s="6">
        <v>4.7454310688483119</v>
      </c>
      <c r="U2374" s="6">
        <v>0</v>
      </c>
      <c r="V2374" s="6">
        <v>5.5693998336791992</v>
      </c>
      <c r="W2374" s="5">
        <v>10.314830902527511</v>
      </c>
      <c r="X2374" s="6">
        <f>+Excel_519CONDOR[[#This Row],[Ptos.Total]]-Excel_519CONDOR[[#This Row],[Ptos.PO]]</f>
        <v>-9.7472488747030184E-8</v>
      </c>
      <c r="Y2374" s="6">
        <v>10.314831</v>
      </c>
      <c r="Z2374" s="6">
        <v>10.314831</v>
      </c>
      <c r="AA2374" s="5">
        <f>+Excel_519CONDOR[[#This Row],[Ptos.Total]]-Excel_519CONDOR[[#This Row],[Ptos.Nilo]]</f>
        <v>-9.7472488747030184E-8</v>
      </c>
      <c r="AB2374"/>
      <c r="AC2374"/>
      <c r="AD2374"/>
      <c r="AE2374"/>
      <c r="AF2374"/>
      <c r="AG2374"/>
      <c r="AH2374"/>
      <c r="AI2374"/>
    </row>
    <row r="2375" spans="1:35" x14ac:dyDescent="0.25">
      <c r="A2375" t="s">
        <v>2567</v>
      </c>
      <c r="B2375" t="s">
        <v>67</v>
      </c>
      <c r="C2375" t="s">
        <v>1371</v>
      </c>
      <c r="D2375" t="s">
        <v>2664</v>
      </c>
      <c r="E2375">
        <v>8697813</v>
      </c>
      <c r="F2375" t="s">
        <v>2586</v>
      </c>
      <c r="G2375" t="s">
        <v>22</v>
      </c>
      <c r="H2375" t="s">
        <v>23</v>
      </c>
      <c r="I2375" s="1"/>
      <c r="J2375" s="1">
        <v>45692</v>
      </c>
      <c r="K2375" s="11">
        <f>+Excel_519CONDOR[[#This Row],[Fx.r]]</f>
        <v>45692</v>
      </c>
      <c r="L2375" s="1">
        <v>45692</v>
      </c>
      <c r="M2375" s="1"/>
      <c r="N2375" s="1">
        <v>45873</v>
      </c>
      <c r="O2375" s="1">
        <v>45874</v>
      </c>
      <c r="P2375" s="1" t="s">
        <v>24</v>
      </c>
      <c r="Q2375" t="s">
        <v>25</v>
      </c>
      <c r="R2375" t="s">
        <v>25</v>
      </c>
      <c r="S2375" t="s">
        <v>3715</v>
      </c>
      <c r="T2375" s="6">
        <v>5.9625910839092136</v>
      </c>
      <c r="U2375" s="6">
        <v>0</v>
      </c>
      <c r="V2375" s="6">
        <v>5.5693998336791992</v>
      </c>
      <c r="W2375" s="5">
        <v>11.531990917588413</v>
      </c>
      <c r="X2375" s="6">
        <f>+Excel_519CONDOR[[#This Row],[Ptos.Total]]-Excel_519CONDOR[[#This Row],[Ptos.PO]]</f>
        <v>-8.241158866439946E-8</v>
      </c>
      <c r="Y2375" s="6">
        <v>11.531991000000001</v>
      </c>
      <c r="Z2375" s="6">
        <v>11.531991000000001</v>
      </c>
      <c r="AA2375" s="5">
        <f>+Excel_519CONDOR[[#This Row],[Ptos.Total]]-Excel_519CONDOR[[#This Row],[Ptos.Nilo]]</f>
        <v>-8.241158866439946E-8</v>
      </c>
      <c r="AB2375"/>
      <c r="AC2375"/>
      <c r="AD2375"/>
      <c r="AE2375"/>
      <c r="AF2375"/>
      <c r="AG2375"/>
      <c r="AH2375"/>
      <c r="AI2375"/>
    </row>
    <row r="2376" spans="1:35" x14ac:dyDescent="0.25">
      <c r="A2376" t="s">
        <v>2567</v>
      </c>
      <c r="B2376" t="s">
        <v>67</v>
      </c>
      <c r="C2376" t="s">
        <v>1371</v>
      </c>
      <c r="D2376" t="s">
        <v>2665</v>
      </c>
      <c r="E2376">
        <v>8698993</v>
      </c>
      <c r="F2376" t="s">
        <v>2586</v>
      </c>
      <c r="G2376" t="s">
        <v>22</v>
      </c>
      <c r="H2376" t="s">
        <v>23</v>
      </c>
      <c r="I2376" s="1"/>
      <c r="J2376" s="1">
        <v>45695</v>
      </c>
      <c r="K2376" s="11">
        <f>+Excel_519CONDOR[[#This Row],[Fx.r]]</f>
        <v>45695</v>
      </c>
      <c r="L2376" s="1">
        <v>45695</v>
      </c>
      <c r="M2376" s="1"/>
      <c r="N2376" s="1">
        <v>45866</v>
      </c>
      <c r="O2376" s="1">
        <v>45867</v>
      </c>
      <c r="P2376" s="1" t="s">
        <v>24</v>
      </c>
      <c r="Q2376" t="s">
        <v>25</v>
      </c>
      <c r="R2376" t="s">
        <v>25</v>
      </c>
      <c r="S2376" t="s">
        <v>3715</v>
      </c>
      <c r="T2376" s="6">
        <v>3.7311310540246367</v>
      </c>
      <c r="U2376" s="6">
        <v>0</v>
      </c>
      <c r="V2376" s="6">
        <v>5.5693998336791992</v>
      </c>
      <c r="W2376" s="5">
        <v>9.300530887703836</v>
      </c>
      <c r="X2376" s="6">
        <f>+Excel_519CONDOR[[#This Row],[Ptos.Total]]-Excel_519CONDOR[[#This Row],[Ptos.PO]]</f>
        <v>-1.1229616347918636E-7</v>
      </c>
      <c r="Y2376" s="6">
        <v>9.3005309999999994</v>
      </c>
      <c r="Z2376" s="6">
        <v>9.3005309999999994</v>
      </c>
      <c r="AA2376" s="5">
        <f>+Excel_519CONDOR[[#This Row],[Ptos.Total]]-Excel_519CONDOR[[#This Row],[Ptos.Nilo]]</f>
        <v>-1.1229616347918636E-7</v>
      </c>
      <c r="AB2376"/>
      <c r="AC2376"/>
      <c r="AD2376"/>
      <c r="AE2376"/>
      <c r="AF2376"/>
      <c r="AG2376"/>
      <c r="AH2376"/>
      <c r="AI2376"/>
    </row>
    <row r="2377" spans="1:35" x14ac:dyDescent="0.25">
      <c r="A2377" t="s">
        <v>2567</v>
      </c>
      <c r="B2377" t="s">
        <v>67</v>
      </c>
      <c r="C2377" t="s">
        <v>1371</v>
      </c>
      <c r="D2377" t="s">
        <v>2666</v>
      </c>
      <c r="E2377">
        <v>8699009</v>
      </c>
      <c r="F2377" t="s">
        <v>2586</v>
      </c>
      <c r="G2377" t="s">
        <v>22</v>
      </c>
      <c r="H2377" t="s">
        <v>23</v>
      </c>
      <c r="I2377" s="1"/>
      <c r="J2377" s="1">
        <v>45695</v>
      </c>
      <c r="K2377" s="11">
        <f>+Excel_519CONDOR[[#This Row],[Fx.r]]</f>
        <v>45695</v>
      </c>
      <c r="L2377" s="1">
        <v>45695</v>
      </c>
      <c r="M2377" s="1"/>
      <c r="N2377" s="1">
        <v>45866</v>
      </c>
      <c r="O2377" s="1">
        <v>45867</v>
      </c>
      <c r="P2377" s="1" t="s">
        <v>24</v>
      </c>
      <c r="Q2377" t="s">
        <v>25</v>
      </c>
      <c r="R2377" t="s">
        <v>25</v>
      </c>
      <c r="S2377" t="s">
        <v>3715</v>
      </c>
      <c r="T2377" s="6">
        <v>2.3111110319077373</v>
      </c>
      <c r="U2377" s="6">
        <v>0</v>
      </c>
      <c r="V2377" s="6">
        <v>5.5693998336791992</v>
      </c>
      <c r="W2377" s="5">
        <v>7.8805108655869365</v>
      </c>
      <c r="X2377" s="6">
        <f>+Excel_519CONDOR[[#This Row],[Ptos.Total]]-Excel_519CONDOR[[#This Row],[Ptos.PO]]</f>
        <v>1.6228798655869365</v>
      </c>
      <c r="Y2377" s="6">
        <v>6.2576309999999999</v>
      </c>
      <c r="Z2377" s="6">
        <v>6.2576309999999999</v>
      </c>
      <c r="AA2377" s="5">
        <f>+Excel_519CONDOR[[#This Row],[Ptos.Total]]-Excel_519CONDOR[[#This Row],[Ptos.Nilo]]</f>
        <v>1.6228798655869365</v>
      </c>
      <c r="AB2377"/>
      <c r="AC2377"/>
      <c r="AD2377"/>
      <c r="AE2377"/>
      <c r="AF2377"/>
      <c r="AG2377"/>
      <c r="AH2377"/>
      <c r="AI2377"/>
    </row>
    <row r="2378" spans="1:35" x14ac:dyDescent="0.25">
      <c r="A2378" t="s">
        <v>2567</v>
      </c>
      <c r="B2378" t="s">
        <v>67</v>
      </c>
      <c r="C2378" t="s">
        <v>1371</v>
      </c>
      <c r="D2378" t="s">
        <v>2667</v>
      </c>
      <c r="E2378">
        <v>8698987</v>
      </c>
      <c r="F2378" t="s">
        <v>2586</v>
      </c>
      <c r="G2378" t="s">
        <v>22</v>
      </c>
      <c r="H2378" t="s">
        <v>23</v>
      </c>
      <c r="I2378" s="1"/>
      <c r="J2378" s="1">
        <v>45695</v>
      </c>
      <c r="K2378" s="11">
        <f>+Excel_519CONDOR[[#This Row],[Fx.r]]</f>
        <v>45695</v>
      </c>
      <c r="L2378" s="1">
        <v>45695</v>
      </c>
      <c r="M2378" s="1"/>
      <c r="N2378" s="1">
        <v>45873</v>
      </c>
      <c r="O2378" s="1">
        <v>45874</v>
      </c>
      <c r="P2378" s="1" t="s">
        <v>24</v>
      </c>
      <c r="Q2378" t="s">
        <v>25</v>
      </c>
      <c r="R2378" t="s">
        <v>25</v>
      </c>
      <c r="S2378" t="s">
        <v>3715</v>
      </c>
      <c r="T2378" s="6">
        <v>3.1225510396754146</v>
      </c>
      <c r="U2378" s="6">
        <v>0</v>
      </c>
      <c r="V2378" s="6">
        <v>5.5693998336791992</v>
      </c>
      <c r="W2378" s="5">
        <v>8.6919508733546138</v>
      </c>
      <c r="X2378" s="6">
        <f>+Excel_519CONDOR[[#This Row],[Ptos.Total]]-Excel_519CONDOR[[#This Row],[Ptos.PO]]</f>
        <v>-1.2664538573403661E-7</v>
      </c>
      <c r="Y2378" s="6">
        <v>8.6919509999999995</v>
      </c>
      <c r="Z2378" s="6">
        <v>8.6919509999999995</v>
      </c>
      <c r="AA2378" s="5">
        <f>+Excel_519CONDOR[[#This Row],[Ptos.Total]]-Excel_519CONDOR[[#This Row],[Ptos.Nilo]]</f>
        <v>-1.2664538573403661E-7</v>
      </c>
      <c r="AB2378"/>
      <c r="AC2378"/>
      <c r="AD2378"/>
      <c r="AE2378"/>
      <c r="AF2378"/>
      <c r="AG2378"/>
      <c r="AH2378"/>
      <c r="AI2378"/>
    </row>
    <row r="2379" spans="1:35" x14ac:dyDescent="0.25">
      <c r="A2379" t="s">
        <v>2567</v>
      </c>
      <c r="B2379" t="s">
        <v>67</v>
      </c>
      <c r="C2379" t="s">
        <v>1371</v>
      </c>
      <c r="D2379" t="s">
        <v>2668</v>
      </c>
      <c r="E2379">
        <v>8698983</v>
      </c>
      <c r="F2379" t="s">
        <v>2586</v>
      </c>
      <c r="G2379" t="s">
        <v>22</v>
      </c>
      <c r="H2379" t="s">
        <v>23</v>
      </c>
      <c r="I2379" s="1"/>
      <c r="J2379" s="1">
        <v>45695</v>
      </c>
      <c r="K2379" s="11">
        <f>+Excel_519CONDOR[[#This Row],[Fx.r]]</f>
        <v>45695</v>
      </c>
      <c r="L2379" s="1">
        <v>45695</v>
      </c>
      <c r="M2379" s="1"/>
      <c r="N2379" s="1">
        <v>45866</v>
      </c>
      <c r="O2379" s="1">
        <v>45867</v>
      </c>
      <c r="P2379" s="1" t="s">
        <v>24</v>
      </c>
      <c r="Q2379" t="s">
        <v>25</v>
      </c>
      <c r="R2379" t="s">
        <v>25</v>
      </c>
      <c r="S2379" t="s">
        <v>3715</v>
      </c>
      <c r="T2379" s="6">
        <v>2.9196910394381881</v>
      </c>
      <c r="U2379" s="6">
        <v>0</v>
      </c>
      <c r="V2379" s="6">
        <v>5.5693998336791992</v>
      </c>
      <c r="W2379" s="5">
        <v>8.4890908731173873</v>
      </c>
      <c r="X2379" s="6">
        <f>+Excel_519CONDOR[[#This Row],[Ptos.Total]]-Excel_519CONDOR[[#This Row],[Ptos.PO]]</f>
        <v>-1.2688261286086799E-7</v>
      </c>
      <c r="Y2379" s="6">
        <v>8.4890910000000002</v>
      </c>
      <c r="Z2379" s="6">
        <v>8.4890910000000002</v>
      </c>
      <c r="AA2379" s="5">
        <f>+Excel_519CONDOR[[#This Row],[Ptos.Total]]-Excel_519CONDOR[[#This Row],[Ptos.Nilo]]</f>
        <v>-1.2688261286086799E-7</v>
      </c>
      <c r="AB2379"/>
      <c r="AC2379"/>
      <c r="AD2379"/>
      <c r="AE2379"/>
      <c r="AF2379"/>
      <c r="AG2379"/>
      <c r="AH2379"/>
      <c r="AI2379"/>
    </row>
    <row r="2380" spans="1:35" x14ac:dyDescent="0.25">
      <c r="A2380" t="s">
        <v>2567</v>
      </c>
      <c r="B2380" t="s">
        <v>67</v>
      </c>
      <c r="C2380" t="s">
        <v>1371</v>
      </c>
      <c r="D2380" t="s">
        <v>2669</v>
      </c>
      <c r="E2380">
        <v>8698991</v>
      </c>
      <c r="F2380" t="s">
        <v>2586</v>
      </c>
      <c r="G2380" t="s">
        <v>22</v>
      </c>
      <c r="H2380" t="s">
        <v>23</v>
      </c>
      <c r="I2380" s="1"/>
      <c r="J2380" s="1">
        <v>45695</v>
      </c>
      <c r="K2380" s="11">
        <f>+Excel_519CONDOR[[#This Row],[Fx.r]]</f>
        <v>45695</v>
      </c>
      <c r="L2380" s="1">
        <v>45695</v>
      </c>
      <c r="M2380" s="1"/>
      <c r="N2380" s="1">
        <v>45866</v>
      </c>
      <c r="O2380" s="1">
        <v>45867</v>
      </c>
      <c r="P2380" s="1" t="s">
        <v>24</v>
      </c>
      <c r="Q2380" t="s">
        <v>25</v>
      </c>
      <c r="R2380" t="s">
        <v>25</v>
      </c>
      <c r="S2380" t="s">
        <v>3715</v>
      </c>
      <c r="T2380" s="6">
        <v>3.3254110535501837</v>
      </c>
      <c r="U2380" s="6">
        <v>0</v>
      </c>
      <c r="V2380" s="6">
        <v>5.5693998336791992</v>
      </c>
      <c r="W2380" s="5">
        <v>8.894810887229383</v>
      </c>
      <c r="X2380" s="6">
        <f>+Excel_519CONDOR[[#This Row],[Ptos.Total]]-Excel_519CONDOR[[#This Row],[Ptos.PO]]</f>
        <v>-1.1277061773284913E-7</v>
      </c>
      <c r="Y2380" s="6">
        <v>8.8948110000000007</v>
      </c>
      <c r="Z2380" s="6">
        <v>8.8948110000000007</v>
      </c>
      <c r="AA2380" s="5">
        <f>+Excel_519CONDOR[[#This Row],[Ptos.Total]]-Excel_519CONDOR[[#This Row],[Ptos.Nilo]]</f>
        <v>-1.1277061773284913E-7</v>
      </c>
      <c r="AB2380"/>
      <c r="AC2380"/>
      <c r="AD2380"/>
      <c r="AE2380"/>
      <c r="AF2380"/>
      <c r="AG2380"/>
      <c r="AH2380"/>
      <c r="AI2380"/>
    </row>
    <row r="2381" spans="1:35" x14ac:dyDescent="0.25">
      <c r="A2381" t="s">
        <v>2567</v>
      </c>
      <c r="B2381" t="s">
        <v>67</v>
      </c>
      <c r="C2381" t="s">
        <v>1371</v>
      </c>
      <c r="D2381" t="s">
        <v>2670</v>
      </c>
      <c r="E2381">
        <v>8699355</v>
      </c>
      <c r="F2381" t="s">
        <v>2586</v>
      </c>
      <c r="G2381" t="s">
        <v>22</v>
      </c>
      <c r="H2381" t="s">
        <v>23</v>
      </c>
      <c r="I2381" s="1"/>
      <c r="J2381" s="1">
        <v>45698</v>
      </c>
      <c r="K2381" s="11">
        <f>+Excel_519CONDOR[[#This Row],[Fx.r]]</f>
        <v>45698</v>
      </c>
      <c r="L2381" s="1">
        <v>45698</v>
      </c>
      <c r="M2381" s="1"/>
      <c r="N2381" s="1">
        <v>45866</v>
      </c>
      <c r="O2381" s="1">
        <v>45867</v>
      </c>
      <c r="P2381" s="1" t="s">
        <v>24</v>
      </c>
      <c r="Q2381" t="s">
        <v>25</v>
      </c>
      <c r="R2381" t="s">
        <v>25</v>
      </c>
      <c r="S2381" t="s">
        <v>3715</v>
      </c>
      <c r="T2381" s="6">
        <v>7.7883311133193374</v>
      </c>
      <c r="U2381" s="6">
        <v>0</v>
      </c>
      <c r="V2381" s="6">
        <v>5.5693998336791992</v>
      </c>
      <c r="W2381" s="5">
        <v>13.357730946998537</v>
      </c>
      <c r="X2381" s="6">
        <f>+Excel_519CONDOR[[#This Row],[Ptos.Total]]-Excel_519CONDOR[[#This Row],[Ptos.PO]]</f>
        <v>-0.20286005300146392</v>
      </c>
      <c r="Y2381" s="6">
        <v>13.560591000000001</v>
      </c>
      <c r="Z2381" s="6">
        <v>13.560591000000001</v>
      </c>
      <c r="AA2381" s="5">
        <f>+Excel_519CONDOR[[#This Row],[Ptos.Total]]-Excel_519CONDOR[[#This Row],[Ptos.Nilo]]</f>
        <v>-0.20286005300146392</v>
      </c>
      <c r="AB2381"/>
      <c r="AC2381"/>
      <c r="AD2381"/>
      <c r="AE2381"/>
      <c r="AF2381"/>
      <c r="AG2381"/>
      <c r="AH2381"/>
      <c r="AI2381"/>
    </row>
    <row r="2382" spans="1:35" x14ac:dyDescent="0.25">
      <c r="A2382" t="s">
        <v>2567</v>
      </c>
      <c r="B2382" t="s">
        <v>67</v>
      </c>
      <c r="C2382" t="s">
        <v>1371</v>
      </c>
      <c r="D2382" t="s">
        <v>2671</v>
      </c>
      <c r="E2382">
        <v>8699354</v>
      </c>
      <c r="F2382" t="s">
        <v>2586</v>
      </c>
      <c r="G2382" t="s">
        <v>22</v>
      </c>
      <c r="H2382" t="s">
        <v>23</v>
      </c>
      <c r="I2382" s="1"/>
      <c r="J2382" s="1">
        <v>45698</v>
      </c>
      <c r="K2382" s="11">
        <f>+Excel_519CONDOR[[#This Row],[Fx.r]]</f>
        <v>45698</v>
      </c>
      <c r="L2382" s="1">
        <v>45698</v>
      </c>
      <c r="M2382" s="1"/>
      <c r="N2382" s="1">
        <v>45866</v>
      </c>
      <c r="O2382" s="1">
        <v>45867</v>
      </c>
      <c r="P2382" s="1" t="s">
        <v>24</v>
      </c>
      <c r="Q2382" t="s">
        <v>25</v>
      </c>
      <c r="R2382" t="s">
        <v>25</v>
      </c>
      <c r="S2382" t="s">
        <v>3715</v>
      </c>
      <c r="T2382" s="6">
        <v>8.1940511137937904</v>
      </c>
      <c r="U2382" s="6">
        <v>0</v>
      </c>
      <c r="V2382" s="6">
        <v>5.5693998336791992</v>
      </c>
      <c r="W2382" s="5">
        <v>13.76345094747299</v>
      </c>
      <c r="X2382" s="6">
        <f>+Excel_519CONDOR[[#This Row],[Ptos.Total]]-Excel_519CONDOR[[#This Row],[Ptos.PO]]</f>
        <v>-0.6085800525270102</v>
      </c>
      <c r="Y2382" s="6">
        <v>14.372031</v>
      </c>
      <c r="Z2382" s="6">
        <v>14.372031</v>
      </c>
      <c r="AA2382" s="5">
        <f>+Excel_519CONDOR[[#This Row],[Ptos.Total]]-Excel_519CONDOR[[#This Row],[Ptos.Nilo]]</f>
        <v>-0.6085800525270102</v>
      </c>
      <c r="AB2382"/>
      <c r="AC2382"/>
      <c r="AD2382"/>
      <c r="AE2382"/>
      <c r="AF2382"/>
      <c r="AG2382"/>
      <c r="AH2382"/>
      <c r="AI2382"/>
    </row>
    <row r="2383" spans="1:35" x14ac:dyDescent="0.25">
      <c r="A2383" t="s">
        <v>2567</v>
      </c>
      <c r="B2383" t="s">
        <v>67</v>
      </c>
      <c r="C2383" t="s">
        <v>1371</v>
      </c>
      <c r="D2383" t="s">
        <v>2672</v>
      </c>
      <c r="E2383">
        <v>8701280</v>
      </c>
      <c r="F2383" t="s">
        <v>2586</v>
      </c>
      <c r="G2383" t="s">
        <v>22</v>
      </c>
      <c r="H2383" t="s">
        <v>23</v>
      </c>
      <c r="I2383" s="1"/>
      <c r="J2383" s="1">
        <v>45702</v>
      </c>
      <c r="K2383" s="11">
        <f>+Excel_519CONDOR[[#This Row],[Fx.r]]</f>
        <v>45702</v>
      </c>
      <c r="L2383" s="1">
        <v>45702</v>
      </c>
      <c r="M2383" s="1"/>
      <c r="N2383" s="1">
        <v>45866</v>
      </c>
      <c r="O2383" s="1">
        <v>45867</v>
      </c>
      <c r="P2383" s="1" t="s">
        <v>24</v>
      </c>
      <c r="Q2383" t="s">
        <v>25</v>
      </c>
      <c r="R2383" t="s">
        <v>25</v>
      </c>
      <c r="S2383" t="s">
        <v>3715</v>
      </c>
      <c r="T2383" s="6">
        <v>0.48537100249761345</v>
      </c>
      <c r="U2383" s="6">
        <v>0</v>
      </c>
      <c r="V2383" s="6">
        <v>5.5693998336791992</v>
      </c>
      <c r="W2383" s="5">
        <v>6.0547708361768127</v>
      </c>
      <c r="X2383" s="6">
        <f>+Excel_519CONDOR[[#This Row],[Ptos.Total]]-Excel_519CONDOR[[#This Row],[Ptos.PO]]</f>
        <v>-1.6382318790419959E-7</v>
      </c>
      <c r="Y2383" s="6">
        <v>6.0547710000000006</v>
      </c>
      <c r="Z2383" s="6">
        <v>6.0547710000000006</v>
      </c>
      <c r="AA2383" s="5">
        <f>+Excel_519CONDOR[[#This Row],[Ptos.Total]]-Excel_519CONDOR[[#This Row],[Ptos.Nilo]]</f>
        <v>-1.6382318790419959E-7</v>
      </c>
      <c r="AB2383"/>
      <c r="AC2383"/>
      <c r="AD2383"/>
      <c r="AE2383"/>
      <c r="AF2383"/>
      <c r="AG2383"/>
      <c r="AH2383"/>
      <c r="AI2383"/>
    </row>
    <row r="2384" spans="1:35" x14ac:dyDescent="0.25">
      <c r="A2384" t="s">
        <v>2567</v>
      </c>
      <c r="B2384" t="s">
        <v>67</v>
      </c>
      <c r="C2384" t="s">
        <v>1371</v>
      </c>
      <c r="D2384" t="s">
        <v>2673</v>
      </c>
      <c r="E2384">
        <v>8701216</v>
      </c>
      <c r="F2384" t="s">
        <v>2586</v>
      </c>
      <c r="G2384" t="s">
        <v>22</v>
      </c>
      <c r="H2384" t="s">
        <v>23</v>
      </c>
      <c r="I2384" s="1"/>
      <c r="J2384" s="1">
        <v>45702</v>
      </c>
      <c r="K2384" s="11">
        <f>+Excel_519CONDOR[[#This Row],[Fx.r]]</f>
        <v>45702</v>
      </c>
      <c r="L2384" s="1">
        <v>45702</v>
      </c>
      <c r="M2384" s="1"/>
      <c r="N2384" s="1">
        <v>45866</v>
      </c>
      <c r="O2384" s="1">
        <v>45867</v>
      </c>
      <c r="P2384" s="1" t="s">
        <v>24</v>
      </c>
      <c r="Q2384" t="s">
        <v>25</v>
      </c>
      <c r="R2384" t="s">
        <v>25</v>
      </c>
      <c r="S2384" t="s">
        <v>3715</v>
      </c>
      <c r="T2384" s="6">
        <v>4.5425710686110854</v>
      </c>
      <c r="U2384" s="6">
        <v>0</v>
      </c>
      <c r="V2384" s="6">
        <v>5.5693998336791992</v>
      </c>
      <c r="W2384" s="5">
        <v>10.111970902290285</v>
      </c>
      <c r="X2384" s="6">
        <f>+Excel_519CONDOR[[#This Row],[Ptos.Total]]-Excel_519CONDOR[[#This Row],[Ptos.PO]]</f>
        <v>-9.7709715873861569E-8</v>
      </c>
      <c r="Y2384" s="6">
        <v>10.111971</v>
      </c>
      <c r="Z2384" s="6">
        <v>10.111971</v>
      </c>
      <c r="AA2384" s="5">
        <f>+Excel_519CONDOR[[#This Row],[Ptos.Total]]-Excel_519CONDOR[[#This Row],[Ptos.Nilo]]</f>
        <v>-9.7709715873861569E-8</v>
      </c>
      <c r="AB2384"/>
      <c r="AC2384"/>
      <c r="AD2384"/>
      <c r="AE2384"/>
      <c r="AF2384"/>
      <c r="AG2384"/>
      <c r="AH2384"/>
      <c r="AI2384"/>
    </row>
    <row r="2385" spans="1:35" x14ac:dyDescent="0.25">
      <c r="A2385" t="s">
        <v>2567</v>
      </c>
      <c r="B2385" t="s">
        <v>67</v>
      </c>
      <c r="C2385" t="s">
        <v>1371</v>
      </c>
      <c r="D2385" t="s">
        <v>2674</v>
      </c>
      <c r="E2385">
        <v>8701251</v>
      </c>
      <c r="F2385" t="s">
        <v>2586</v>
      </c>
      <c r="G2385" t="s">
        <v>22</v>
      </c>
      <c r="H2385" t="s">
        <v>23</v>
      </c>
      <c r="I2385" s="1"/>
      <c r="J2385" s="1">
        <v>45702</v>
      </c>
      <c r="K2385" s="11">
        <f>+Excel_519CONDOR[[#This Row],[Fx.r]]</f>
        <v>45702</v>
      </c>
      <c r="L2385" s="1">
        <v>45702</v>
      </c>
      <c r="M2385" s="1"/>
      <c r="N2385" s="1">
        <v>45866</v>
      </c>
      <c r="O2385" s="1">
        <v>45867</v>
      </c>
      <c r="P2385" s="1" t="s">
        <v>24</v>
      </c>
      <c r="Q2385" t="s">
        <v>25</v>
      </c>
      <c r="R2385" t="s">
        <v>25</v>
      </c>
      <c r="S2385" t="s">
        <v>3715</v>
      </c>
      <c r="T2385" s="6">
        <v>3.3254110535501837</v>
      </c>
      <c r="U2385" s="6">
        <v>0</v>
      </c>
      <c r="V2385" s="6">
        <v>5.5693998336791992</v>
      </c>
      <c r="W2385" s="5">
        <v>8.894810887229383</v>
      </c>
      <c r="X2385" s="6">
        <f>+Excel_519CONDOR[[#This Row],[Ptos.Total]]-Excel_519CONDOR[[#This Row],[Ptos.PO]]</f>
        <v>0.20285988722938342</v>
      </c>
      <c r="Y2385" s="6">
        <v>8.6919509999999995</v>
      </c>
      <c r="Z2385" s="6">
        <v>8.6919509999999995</v>
      </c>
      <c r="AA2385" s="5">
        <f>+Excel_519CONDOR[[#This Row],[Ptos.Total]]-Excel_519CONDOR[[#This Row],[Ptos.Nilo]]</f>
        <v>0.20285988722938342</v>
      </c>
      <c r="AB2385"/>
      <c r="AC2385"/>
      <c r="AD2385"/>
      <c r="AE2385"/>
      <c r="AF2385"/>
      <c r="AG2385"/>
      <c r="AH2385"/>
      <c r="AI2385"/>
    </row>
    <row r="2386" spans="1:35" x14ac:dyDescent="0.25">
      <c r="A2386" t="s">
        <v>2567</v>
      </c>
      <c r="B2386" t="s">
        <v>67</v>
      </c>
      <c r="C2386" t="s">
        <v>1371</v>
      </c>
      <c r="D2386" t="s">
        <v>2675</v>
      </c>
      <c r="E2386">
        <v>8701222</v>
      </c>
      <c r="F2386" t="s">
        <v>2586</v>
      </c>
      <c r="G2386" t="s">
        <v>22</v>
      </c>
      <c r="H2386" t="s">
        <v>23</v>
      </c>
      <c r="I2386" s="1"/>
      <c r="J2386" s="1">
        <v>45702</v>
      </c>
      <c r="K2386" s="11">
        <f>+Excel_519CONDOR[[#This Row],[Fx.r]]</f>
        <v>45702</v>
      </c>
      <c r="L2386" s="1">
        <v>45702</v>
      </c>
      <c r="M2386" s="1"/>
      <c r="N2386" s="1">
        <v>45866</v>
      </c>
      <c r="O2386" s="1">
        <v>45867</v>
      </c>
      <c r="P2386" s="1" t="s">
        <v>24</v>
      </c>
      <c r="Q2386" t="s">
        <v>25</v>
      </c>
      <c r="R2386" t="s">
        <v>25</v>
      </c>
      <c r="S2386" t="s">
        <v>3715</v>
      </c>
      <c r="T2386" s="6">
        <v>0.48537100249761345</v>
      </c>
      <c r="U2386" s="6">
        <v>0</v>
      </c>
      <c r="V2386" s="6">
        <v>5.5693998336791992</v>
      </c>
      <c r="W2386" s="5">
        <v>6.0547708361768127</v>
      </c>
      <c r="X2386" s="6">
        <f>+Excel_519CONDOR[[#This Row],[Ptos.Total]]-Excel_519CONDOR[[#This Row],[Ptos.PO]]</f>
        <v>0.20285983617681236</v>
      </c>
      <c r="Y2386" s="6">
        <v>5.8519110000000003</v>
      </c>
      <c r="Z2386" s="6">
        <v>5.8519110000000003</v>
      </c>
      <c r="AA2386" s="5">
        <f>+Excel_519CONDOR[[#This Row],[Ptos.Total]]-Excel_519CONDOR[[#This Row],[Ptos.Nilo]]</f>
        <v>0.20285983617681236</v>
      </c>
      <c r="AB2386"/>
      <c r="AC2386"/>
      <c r="AD2386"/>
      <c r="AE2386"/>
      <c r="AF2386"/>
      <c r="AG2386"/>
      <c r="AH2386"/>
      <c r="AI2386"/>
    </row>
    <row r="2387" spans="1:35" x14ac:dyDescent="0.25">
      <c r="A2387" t="s">
        <v>2567</v>
      </c>
      <c r="B2387" t="s">
        <v>67</v>
      </c>
      <c r="C2387" t="s">
        <v>1371</v>
      </c>
      <c r="D2387" t="s">
        <v>2676</v>
      </c>
      <c r="E2387">
        <v>8701239</v>
      </c>
      <c r="F2387" t="s">
        <v>2586</v>
      </c>
      <c r="G2387" t="s">
        <v>22</v>
      </c>
      <c r="H2387" t="s">
        <v>23</v>
      </c>
      <c r="I2387" s="1"/>
      <c r="J2387" s="1">
        <v>45702</v>
      </c>
      <c r="K2387" s="11">
        <f>+Excel_519CONDOR[[#This Row],[Fx.r]]</f>
        <v>45702</v>
      </c>
      <c r="L2387" s="1">
        <v>45702</v>
      </c>
      <c r="M2387" s="1"/>
      <c r="N2387" s="1">
        <v>45866</v>
      </c>
      <c r="O2387" s="1">
        <v>45867</v>
      </c>
      <c r="P2387" s="1" t="s">
        <v>24</v>
      </c>
      <c r="Q2387" t="s">
        <v>25</v>
      </c>
      <c r="R2387" t="s">
        <v>25</v>
      </c>
      <c r="S2387" t="s">
        <v>3715</v>
      </c>
      <c r="T2387" s="6">
        <v>0.48537100249761345</v>
      </c>
      <c r="U2387" s="6">
        <v>0</v>
      </c>
      <c r="V2387" s="6">
        <v>5.5693998336791992</v>
      </c>
      <c r="W2387" s="5">
        <v>6.0547708361768127</v>
      </c>
      <c r="X2387" s="6">
        <f>+Excel_519CONDOR[[#This Row],[Ptos.Total]]-Excel_519CONDOR[[#This Row],[Ptos.PO]]</f>
        <v>-1.0143001638231874</v>
      </c>
      <c r="Y2387" s="6">
        <v>7.0690710000000001</v>
      </c>
      <c r="Z2387" s="6">
        <v>7.0690710000000001</v>
      </c>
      <c r="AA2387" s="5">
        <f>+Excel_519CONDOR[[#This Row],[Ptos.Total]]-Excel_519CONDOR[[#This Row],[Ptos.Nilo]]</f>
        <v>-1.0143001638231874</v>
      </c>
      <c r="AB2387"/>
      <c r="AC2387"/>
      <c r="AD2387"/>
      <c r="AE2387"/>
      <c r="AF2387"/>
      <c r="AG2387"/>
      <c r="AH2387"/>
      <c r="AI2387"/>
    </row>
    <row r="2388" spans="1:35" x14ac:dyDescent="0.25">
      <c r="A2388" t="s">
        <v>2567</v>
      </c>
      <c r="B2388" t="s">
        <v>67</v>
      </c>
      <c r="C2388" t="s">
        <v>1371</v>
      </c>
      <c r="D2388" t="s">
        <v>2677</v>
      </c>
      <c r="E2388">
        <v>8701744</v>
      </c>
      <c r="F2388" t="s">
        <v>2586</v>
      </c>
      <c r="G2388" t="s">
        <v>22</v>
      </c>
      <c r="H2388" t="s">
        <v>23</v>
      </c>
      <c r="I2388" s="1"/>
      <c r="J2388" s="1">
        <v>45705</v>
      </c>
      <c r="K2388" s="11">
        <f>+Excel_519CONDOR[[#This Row],[Fx.r]]</f>
        <v>45705</v>
      </c>
      <c r="L2388" s="1">
        <v>45705</v>
      </c>
      <c r="M2388" s="1"/>
      <c r="N2388" s="1">
        <v>45866</v>
      </c>
      <c r="O2388" s="1">
        <v>45867</v>
      </c>
      <c r="P2388" s="1" t="s">
        <v>24</v>
      </c>
      <c r="Q2388" t="s">
        <v>25</v>
      </c>
      <c r="R2388" t="s">
        <v>25</v>
      </c>
      <c r="S2388" t="s">
        <v>3715</v>
      </c>
      <c r="T2388" s="6">
        <v>4.9482910690855384</v>
      </c>
      <c r="U2388" s="6">
        <v>0</v>
      </c>
      <c r="V2388" s="6">
        <v>5.5693998336791992</v>
      </c>
      <c r="W2388" s="5">
        <v>10.517690902764738</v>
      </c>
      <c r="X2388" s="6">
        <f>+Excel_519CONDOR[[#This Row],[Ptos.Total]]-Excel_519CONDOR[[#This Row],[Ptos.PO]]</f>
        <v>-0.40572009723526392</v>
      </c>
      <c r="Y2388" s="6">
        <v>10.923411000000002</v>
      </c>
      <c r="Z2388" s="6">
        <v>10.923411000000002</v>
      </c>
      <c r="AA2388" s="5">
        <f>+Excel_519CONDOR[[#This Row],[Ptos.Total]]-Excel_519CONDOR[[#This Row],[Ptos.Nilo]]</f>
        <v>-0.40572009723526392</v>
      </c>
      <c r="AB2388"/>
      <c r="AC2388"/>
      <c r="AD2388"/>
      <c r="AE2388"/>
      <c r="AF2388"/>
      <c r="AG2388"/>
      <c r="AH2388"/>
      <c r="AI2388"/>
    </row>
    <row r="2389" spans="1:35" x14ac:dyDescent="0.25">
      <c r="A2389" t="s">
        <v>2567</v>
      </c>
      <c r="B2389" t="s">
        <v>67</v>
      </c>
      <c r="C2389" t="s">
        <v>1371</v>
      </c>
      <c r="D2389" t="s">
        <v>2678</v>
      </c>
      <c r="E2389">
        <v>8701733</v>
      </c>
      <c r="F2389" t="s">
        <v>2586</v>
      </c>
      <c r="G2389" t="s">
        <v>22</v>
      </c>
      <c r="H2389" t="s">
        <v>23</v>
      </c>
      <c r="I2389" s="1"/>
      <c r="J2389" s="1">
        <v>45705</v>
      </c>
      <c r="K2389" s="11">
        <f>+Excel_519CONDOR[[#This Row],[Fx.r]]</f>
        <v>45705</v>
      </c>
      <c r="L2389" s="1">
        <v>45705</v>
      </c>
      <c r="M2389" s="1"/>
      <c r="N2389" s="1">
        <v>45866</v>
      </c>
      <c r="O2389" s="1">
        <v>45867</v>
      </c>
      <c r="P2389" s="1" t="s">
        <v>24</v>
      </c>
      <c r="Q2389" t="s">
        <v>25</v>
      </c>
      <c r="R2389" t="s">
        <v>25</v>
      </c>
      <c r="S2389" t="s">
        <v>3715</v>
      </c>
      <c r="T2389" s="6">
        <v>0.48537100249761345</v>
      </c>
      <c r="U2389" s="6">
        <v>0</v>
      </c>
      <c r="V2389" s="6">
        <v>5.5693998336791992</v>
      </c>
      <c r="W2389" s="5">
        <v>6.0547708361768127</v>
      </c>
      <c r="X2389" s="6">
        <f>+Excel_519CONDOR[[#This Row],[Ptos.Total]]-Excel_519CONDOR[[#This Row],[Ptos.PO]]</f>
        <v>-1.6382318790419959E-7</v>
      </c>
      <c r="Y2389" s="6">
        <v>6.0547710000000006</v>
      </c>
      <c r="Z2389" s="6">
        <v>6.0547710000000006</v>
      </c>
      <c r="AA2389" s="5">
        <f>+Excel_519CONDOR[[#This Row],[Ptos.Total]]-Excel_519CONDOR[[#This Row],[Ptos.Nilo]]</f>
        <v>-1.6382318790419959E-7</v>
      </c>
      <c r="AB2389"/>
      <c r="AC2389"/>
      <c r="AD2389"/>
      <c r="AE2389"/>
      <c r="AF2389"/>
      <c r="AG2389"/>
      <c r="AH2389"/>
      <c r="AI2389"/>
    </row>
    <row r="2390" spans="1:35" x14ac:dyDescent="0.25">
      <c r="A2390" t="s">
        <v>2567</v>
      </c>
      <c r="B2390" t="s">
        <v>67</v>
      </c>
      <c r="C2390" t="s">
        <v>1371</v>
      </c>
      <c r="D2390" t="s">
        <v>2679</v>
      </c>
      <c r="E2390">
        <v>8701717</v>
      </c>
      <c r="F2390" t="s">
        <v>2586</v>
      </c>
      <c r="G2390" t="s">
        <v>22</v>
      </c>
      <c r="H2390" t="s">
        <v>23</v>
      </c>
      <c r="I2390" s="1"/>
      <c r="J2390" s="1">
        <v>45705</v>
      </c>
      <c r="K2390" s="11">
        <f>+Excel_519CONDOR[[#This Row],[Fx.r]]</f>
        <v>45705</v>
      </c>
      <c r="L2390" s="1">
        <v>45705</v>
      </c>
      <c r="M2390" s="1"/>
      <c r="N2390" s="1">
        <v>45894</v>
      </c>
      <c r="O2390" s="1">
        <v>45895</v>
      </c>
      <c r="P2390" s="1" t="s">
        <v>24</v>
      </c>
      <c r="Q2390" t="s">
        <v>25</v>
      </c>
      <c r="R2390" t="s">
        <v>25</v>
      </c>
      <c r="S2390" t="s">
        <v>3715</v>
      </c>
      <c r="T2390" s="6">
        <v>1.0939510168468356</v>
      </c>
      <c r="U2390" s="6">
        <v>0</v>
      </c>
      <c r="V2390" s="6">
        <v>5.5693998336791992</v>
      </c>
      <c r="W2390" s="5">
        <v>6.6633508505260348</v>
      </c>
      <c r="X2390" s="6">
        <f>+Excel_519CONDOR[[#This Row],[Ptos.Total]]-Excel_519CONDOR[[#This Row],[Ptos.PO]]</f>
        <v>-1.2171601494739654</v>
      </c>
      <c r="Y2390" s="6">
        <v>7.8805110000000003</v>
      </c>
      <c r="Z2390" s="6">
        <v>7.8805110000000003</v>
      </c>
      <c r="AA2390" s="5">
        <f>+Excel_519CONDOR[[#This Row],[Ptos.Total]]-Excel_519CONDOR[[#This Row],[Ptos.Nilo]]</f>
        <v>-1.2171601494739654</v>
      </c>
      <c r="AB2390"/>
      <c r="AC2390"/>
      <c r="AD2390"/>
      <c r="AE2390"/>
      <c r="AF2390"/>
      <c r="AG2390"/>
      <c r="AH2390"/>
      <c r="AI2390"/>
    </row>
    <row r="2391" spans="1:35" x14ac:dyDescent="0.25">
      <c r="A2391" t="s">
        <v>2567</v>
      </c>
      <c r="B2391" t="s">
        <v>67</v>
      </c>
      <c r="C2391" t="s">
        <v>1371</v>
      </c>
      <c r="D2391" t="s">
        <v>2680</v>
      </c>
      <c r="E2391">
        <v>8701713</v>
      </c>
      <c r="F2391" t="s">
        <v>2586</v>
      </c>
      <c r="G2391" t="s">
        <v>22</v>
      </c>
      <c r="H2391" t="s">
        <v>23</v>
      </c>
      <c r="I2391" s="1"/>
      <c r="J2391" s="1">
        <v>45705</v>
      </c>
      <c r="K2391" s="11">
        <f>+Excel_519CONDOR[[#This Row],[Fx.r]]</f>
        <v>45705</v>
      </c>
      <c r="L2391" s="1">
        <v>45705</v>
      </c>
      <c r="M2391" s="1"/>
      <c r="N2391" s="1">
        <v>45866</v>
      </c>
      <c r="O2391" s="1">
        <v>45867</v>
      </c>
      <c r="P2391" s="1" t="s">
        <v>24</v>
      </c>
      <c r="Q2391" t="s">
        <v>25</v>
      </c>
      <c r="R2391" t="s">
        <v>25</v>
      </c>
      <c r="S2391" t="s">
        <v>3715</v>
      </c>
      <c r="T2391" s="6">
        <v>1.4996710173212886</v>
      </c>
      <c r="U2391" s="6">
        <v>0</v>
      </c>
      <c r="V2391" s="6">
        <v>5.5693998336791992</v>
      </c>
      <c r="W2391" s="5">
        <v>7.0690708510004878</v>
      </c>
      <c r="X2391" s="6">
        <f>+Excel_519CONDOR[[#This Row],[Ptos.Total]]-Excel_519CONDOR[[#This Row],[Ptos.PO]]</f>
        <v>-1.4899951228386499E-7</v>
      </c>
      <c r="Y2391" s="6">
        <v>7.0690710000000001</v>
      </c>
      <c r="Z2391" s="6">
        <v>7.0690710000000001</v>
      </c>
      <c r="AA2391" s="5">
        <f>+Excel_519CONDOR[[#This Row],[Ptos.Total]]-Excel_519CONDOR[[#This Row],[Ptos.Nilo]]</f>
        <v>-1.4899951228386499E-7</v>
      </c>
      <c r="AB2391"/>
      <c r="AC2391"/>
      <c r="AD2391"/>
      <c r="AE2391"/>
      <c r="AF2391"/>
      <c r="AG2391"/>
      <c r="AH2391"/>
      <c r="AI2391"/>
    </row>
    <row r="2392" spans="1:35" x14ac:dyDescent="0.25">
      <c r="A2392" t="s">
        <v>2567</v>
      </c>
      <c r="B2392" t="s">
        <v>67</v>
      </c>
      <c r="C2392" t="s">
        <v>1371</v>
      </c>
      <c r="D2392" t="s">
        <v>2681</v>
      </c>
      <c r="E2392">
        <v>8701677</v>
      </c>
      <c r="F2392" t="s">
        <v>2586</v>
      </c>
      <c r="G2392" t="s">
        <v>22</v>
      </c>
      <c r="H2392" t="s">
        <v>23</v>
      </c>
      <c r="I2392" s="1"/>
      <c r="J2392" s="1">
        <v>45705</v>
      </c>
      <c r="K2392" s="11">
        <f>+Excel_519CONDOR[[#This Row],[Fx.r]]</f>
        <v>45705</v>
      </c>
      <c r="L2392" s="1">
        <v>45705</v>
      </c>
      <c r="M2392" s="1"/>
      <c r="N2392" s="1">
        <v>45873</v>
      </c>
      <c r="O2392" s="1">
        <v>45874</v>
      </c>
      <c r="P2392" s="1" t="s">
        <v>24</v>
      </c>
      <c r="Q2392" t="s">
        <v>25</v>
      </c>
      <c r="R2392" t="s">
        <v>25</v>
      </c>
      <c r="S2392" t="s">
        <v>3715</v>
      </c>
      <c r="T2392" s="6">
        <v>0.89109100979083777</v>
      </c>
      <c r="U2392" s="6">
        <v>0</v>
      </c>
      <c r="V2392" s="6">
        <v>5.5693998336791992</v>
      </c>
      <c r="W2392" s="5">
        <v>6.460490843470037</v>
      </c>
      <c r="X2392" s="6">
        <f>+Excel_519CONDOR[[#This Row],[Ptos.Total]]-Excel_519CONDOR[[#This Row],[Ptos.PO]]</f>
        <v>-1.5652996232518035E-7</v>
      </c>
      <c r="Y2392" s="6">
        <v>6.4604909999999993</v>
      </c>
      <c r="Z2392" s="6">
        <v>6.4604909999999993</v>
      </c>
      <c r="AA2392" s="5">
        <f>+Excel_519CONDOR[[#This Row],[Ptos.Total]]-Excel_519CONDOR[[#This Row],[Ptos.Nilo]]</f>
        <v>-1.5652996232518035E-7</v>
      </c>
      <c r="AB2392"/>
      <c r="AC2392"/>
      <c r="AD2392"/>
      <c r="AE2392"/>
      <c r="AF2392"/>
      <c r="AG2392"/>
      <c r="AH2392"/>
      <c r="AI2392"/>
    </row>
    <row r="2393" spans="1:35" x14ac:dyDescent="0.25">
      <c r="A2393" t="s">
        <v>2567</v>
      </c>
      <c r="B2393" t="s">
        <v>67</v>
      </c>
      <c r="C2393" t="s">
        <v>1371</v>
      </c>
      <c r="D2393" t="s">
        <v>2682</v>
      </c>
      <c r="E2393">
        <v>8702765</v>
      </c>
      <c r="F2393" t="s">
        <v>2586</v>
      </c>
      <c r="G2393" t="s">
        <v>22</v>
      </c>
      <c r="H2393" t="s">
        <v>23</v>
      </c>
      <c r="I2393" s="1"/>
      <c r="J2393" s="1">
        <v>45707</v>
      </c>
      <c r="K2393" s="11">
        <f>+Excel_519CONDOR[[#This Row],[Fx.r]]</f>
        <v>45707</v>
      </c>
      <c r="L2393" s="1">
        <v>45707</v>
      </c>
      <c r="M2393" s="1"/>
      <c r="N2393" s="1">
        <v>45866</v>
      </c>
      <c r="O2393" s="1">
        <v>45867</v>
      </c>
      <c r="P2393" s="1" t="s">
        <v>24</v>
      </c>
      <c r="Q2393" t="s">
        <v>25</v>
      </c>
      <c r="R2393" t="s">
        <v>25</v>
      </c>
      <c r="S2393" t="s">
        <v>3715</v>
      </c>
      <c r="T2393" s="6">
        <v>0.48537100249761345</v>
      </c>
      <c r="U2393" s="6">
        <v>0</v>
      </c>
      <c r="V2393" s="6">
        <v>5.5693998336791992</v>
      </c>
      <c r="W2393" s="5">
        <v>6.0547708361768127</v>
      </c>
      <c r="X2393" s="6">
        <f>+Excel_519CONDOR[[#This Row],[Ptos.Total]]-Excel_519CONDOR[[#This Row],[Ptos.PO]]</f>
        <v>-1.6382318790419959E-7</v>
      </c>
      <c r="Y2393" s="6">
        <v>6.0547710000000006</v>
      </c>
      <c r="Z2393" s="6">
        <v>6.0547710000000006</v>
      </c>
      <c r="AA2393" s="5">
        <f>+Excel_519CONDOR[[#This Row],[Ptos.Total]]-Excel_519CONDOR[[#This Row],[Ptos.Nilo]]</f>
        <v>-1.6382318790419959E-7</v>
      </c>
      <c r="AB2393"/>
      <c r="AC2393"/>
      <c r="AD2393"/>
      <c r="AE2393"/>
      <c r="AF2393"/>
      <c r="AG2393"/>
      <c r="AH2393"/>
      <c r="AI2393"/>
    </row>
    <row r="2394" spans="1:35" x14ac:dyDescent="0.25">
      <c r="A2394" t="s">
        <v>2567</v>
      </c>
      <c r="B2394" t="s">
        <v>67</v>
      </c>
      <c r="C2394" t="s">
        <v>1371</v>
      </c>
      <c r="D2394" t="s">
        <v>2683</v>
      </c>
      <c r="E2394">
        <v>8702796</v>
      </c>
      <c r="F2394" t="s">
        <v>2586</v>
      </c>
      <c r="G2394" t="s">
        <v>22</v>
      </c>
      <c r="H2394" t="s">
        <v>23</v>
      </c>
      <c r="I2394" s="1"/>
      <c r="J2394" s="1">
        <v>45707</v>
      </c>
      <c r="K2394" s="11">
        <f>+Excel_519CONDOR[[#This Row],[Fx.r]]</f>
        <v>45707</v>
      </c>
      <c r="L2394" s="1">
        <v>45707</v>
      </c>
      <c r="M2394" s="1"/>
      <c r="N2394" s="1">
        <v>45866</v>
      </c>
      <c r="O2394" s="1">
        <v>45867</v>
      </c>
      <c r="P2394" s="1" t="s">
        <v>24</v>
      </c>
      <c r="Q2394" t="s">
        <v>25</v>
      </c>
      <c r="R2394" t="s">
        <v>25</v>
      </c>
      <c r="S2394" t="s">
        <v>3715</v>
      </c>
      <c r="T2394" s="5">
        <v>0.48537100249761345</v>
      </c>
      <c r="U2394" s="5">
        <v>0</v>
      </c>
      <c r="V2394" s="5">
        <v>5.5693998336791992</v>
      </c>
      <c r="W2394" s="5">
        <v>6.0547708361768127</v>
      </c>
      <c r="X2394" s="6">
        <f>+Excel_519CONDOR[[#This Row],[Ptos.Total]]-Excel_519CONDOR[[#This Row],[Ptos.PO]]</f>
        <v>0.20285983617681236</v>
      </c>
      <c r="Y2394" s="6">
        <v>5.8519110000000003</v>
      </c>
      <c r="Z2394" s="6">
        <v>5.8519110000000003</v>
      </c>
      <c r="AA2394" s="5">
        <f>+Excel_519CONDOR[[#This Row],[Ptos.Total]]-Excel_519CONDOR[[#This Row],[Ptos.Nilo]]</f>
        <v>0.20285983617681236</v>
      </c>
      <c r="AB2394"/>
      <c r="AC2394"/>
      <c r="AD2394"/>
      <c r="AE2394"/>
      <c r="AF2394"/>
      <c r="AG2394"/>
      <c r="AH2394"/>
      <c r="AI2394"/>
    </row>
    <row r="2395" spans="1:35" x14ac:dyDescent="0.25">
      <c r="A2395" t="s">
        <v>2567</v>
      </c>
      <c r="B2395" t="s">
        <v>67</v>
      </c>
      <c r="C2395" t="s">
        <v>1371</v>
      </c>
      <c r="D2395" t="s">
        <v>2684</v>
      </c>
      <c r="E2395">
        <v>8702766</v>
      </c>
      <c r="F2395" t="s">
        <v>2586</v>
      </c>
      <c r="G2395" t="s">
        <v>22</v>
      </c>
      <c r="H2395" t="s">
        <v>23</v>
      </c>
      <c r="I2395" s="1"/>
      <c r="J2395" s="1">
        <v>45707</v>
      </c>
      <c r="K2395" s="11">
        <f>+Excel_519CONDOR[[#This Row],[Fx.r]]</f>
        <v>45707</v>
      </c>
      <c r="L2395" s="1">
        <v>45707</v>
      </c>
      <c r="M2395" s="1"/>
      <c r="N2395" s="1">
        <v>45866</v>
      </c>
      <c r="O2395" s="1">
        <v>45867</v>
      </c>
      <c r="P2395" s="1" t="s">
        <v>24</v>
      </c>
      <c r="Q2395" t="s">
        <v>25</v>
      </c>
      <c r="R2395" t="s">
        <v>25</v>
      </c>
      <c r="S2395" t="s">
        <v>3715</v>
      </c>
      <c r="T2395" s="6">
        <v>0.48537100249761345</v>
      </c>
      <c r="U2395" s="6">
        <v>0</v>
      </c>
      <c r="V2395" s="6">
        <v>5.5693998336791992</v>
      </c>
      <c r="W2395" s="5">
        <v>6.0547708361768127</v>
      </c>
      <c r="X2395" s="6">
        <f>+Excel_519CONDOR[[#This Row],[Ptos.Total]]-Excel_519CONDOR[[#This Row],[Ptos.PO]]</f>
        <v>0.20285983617681236</v>
      </c>
      <c r="Y2395" s="6">
        <v>5.8519110000000003</v>
      </c>
      <c r="Z2395" s="6">
        <v>5.8519110000000003</v>
      </c>
      <c r="AA2395" s="5">
        <f>+Excel_519CONDOR[[#This Row],[Ptos.Total]]-Excel_519CONDOR[[#This Row],[Ptos.Nilo]]</f>
        <v>0.20285983617681236</v>
      </c>
      <c r="AB2395"/>
      <c r="AC2395"/>
      <c r="AD2395"/>
      <c r="AE2395"/>
      <c r="AF2395"/>
      <c r="AG2395"/>
      <c r="AH2395"/>
      <c r="AI2395"/>
    </row>
    <row r="2396" spans="1:35" x14ac:dyDescent="0.25">
      <c r="A2396" t="s">
        <v>2567</v>
      </c>
      <c r="B2396" t="s">
        <v>67</v>
      </c>
      <c r="C2396" t="s">
        <v>1371</v>
      </c>
      <c r="D2396" t="s">
        <v>2685</v>
      </c>
      <c r="E2396">
        <v>8702818</v>
      </c>
      <c r="F2396" t="s">
        <v>2586</v>
      </c>
      <c r="G2396" t="s">
        <v>22</v>
      </c>
      <c r="H2396" t="s">
        <v>23</v>
      </c>
      <c r="I2396" s="1"/>
      <c r="J2396" s="1">
        <v>45707</v>
      </c>
      <c r="K2396" s="11">
        <f>+Excel_519CONDOR[[#This Row],[Fx.r]]</f>
        <v>45707</v>
      </c>
      <c r="L2396" s="1">
        <v>45707</v>
      </c>
      <c r="M2396" s="1"/>
      <c r="N2396" s="1">
        <v>45866</v>
      </c>
      <c r="O2396" s="1">
        <v>45867</v>
      </c>
      <c r="P2396" s="1" t="s">
        <v>24</v>
      </c>
      <c r="Q2396" t="s">
        <v>25</v>
      </c>
      <c r="R2396" t="s">
        <v>25</v>
      </c>
      <c r="S2396" t="s">
        <v>3715</v>
      </c>
      <c r="T2396" s="6">
        <v>2.3111110319077373</v>
      </c>
      <c r="U2396" s="6">
        <v>0</v>
      </c>
      <c r="V2396" s="6">
        <v>5.5693998336791992</v>
      </c>
      <c r="W2396" s="5">
        <v>7.8805108655869365</v>
      </c>
      <c r="X2396" s="6">
        <f>+Excel_519CONDOR[[#This Row],[Ptos.Total]]-Excel_519CONDOR[[#This Row],[Ptos.PO]]</f>
        <v>-1.3441306379036178E-7</v>
      </c>
      <c r="Y2396" s="6">
        <v>7.8805110000000003</v>
      </c>
      <c r="Z2396" s="6">
        <v>7.8805110000000003</v>
      </c>
      <c r="AA2396" s="5">
        <f>+Excel_519CONDOR[[#This Row],[Ptos.Total]]-Excel_519CONDOR[[#This Row],[Ptos.Nilo]]</f>
        <v>-1.3441306379036178E-7</v>
      </c>
      <c r="AB2396"/>
      <c r="AC2396"/>
      <c r="AD2396"/>
      <c r="AE2396"/>
      <c r="AF2396"/>
      <c r="AG2396"/>
      <c r="AH2396"/>
      <c r="AI2396"/>
    </row>
    <row r="2397" spans="1:35" x14ac:dyDescent="0.25">
      <c r="A2397" t="s">
        <v>2567</v>
      </c>
      <c r="B2397" t="s">
        <v>67</v>
      </c>
      <c r="C2397" t="s">
        <v>1371</v>
      </c>
      <c r="D2397" t="s">
        <v>2686</v>
      </c>
      <c r="E2397">
        <v>8702846</v>
      </c>
      <c r="F2397" t="s">
        <v>2586</v>
      </c>
      <c r="G2397" t="s">
        <v>22</v>
      </c>
      <c r="H2397" t="s">
        <v>23</v>
      </c>
      <c r="I2397" s="1"/>
      <c r="J2397" s="1">
        <v>45707</v>
      </c>
      <c r="K2397" s="11">
        <f>+Excel_519CONDOR[[#This Row],[Fx.r]]</f>
        <v>45707</v>
      </c>
      <c r="L2397" s="1">
        <v>45707</v>
      </c>
      <c r="M2397" s="1"/>
      <c r="N2397" s="1">
        <v>45866</v>
      </c>
      <c r="O2397" s="1">
        <v>45867</v>
      </c>
      <c r="P2397" s="1" t="s">
        <v>24</v>
      </c>
      <c r="Q2397" t="s">
        <v>25</v>
      </c>
      <c r="R2397" t="s">
        <v>25</v>
      </c>
      <c r="S2397" t="s">
        <v>3715</v>
      </c>
      <c r="T2397" s="6">
        <v>3.3254110535501837</v>
      </c>
      <c r="U2397" s="6">
        <v>0</v>
      </c>
      <c r="V2397" s="6">
        <v>5.5693998336791992</v>
      </c>
      <c r="W2397" s="5">
        <v>8.894810887229383</v>
      </c>
      <c r="X2397" s="6">
        <f>+Excel_519CONDOR[[#This Row],[Ptos.Total]]-Excel_519CONDOR[[#This Row],[Ptos.PO]]</f>
        <v>-1.1277061773284913E-7</v>
      </c>
      <c r="Y2397" s="6">
        <v>8.8948110000000007</v>
      </c>
      <c r="Z2397" s="6">
        <v>8.8948110000000007</v>
      </c>
      <c r="AA2397" s="5">
        <f>+Excel_519CONDOR[[#This Row],[Ptos.Total]]-Excel_519CONDOR[[#This Row],[Ptos.Nilo]]</f>
        <v>-1.1277061773284913E-7</v>
      </c>
      <c r="AB2397"/>
      <c r="AC2397"/>
      <c r="AD2397"/>
      <c r="AE2397"/>
      <c r="AF2397"/>
      <c r="AG2397"/>
      <c r="AH2397"/>
      <c r="AI2397"/>
    </row>
    <row r="2398" spans="1:35" x14ac:dyDescent="0.25">
      <c r="A2398" t="s">
        <v>2567</v>
      </c>
      <c r="B2398" t="s">
        <v>67</v>
      </c>
      <c r="C2398" t="s">
        <v>1371</v>
      </c>
      <c r="D2398" t="s">
        <v>2687</v>
      </c>
      <c r="E2398">
        <v>8702744</v>
      </c>
      <c r="F2398" t="s">
        <v>2586</v>
      </c>
      <c r="G2398" t="s">
        <v>22</v>
      </c>
      <c r="H2398" t="s">
        <v>23</v>
      </c>
      <c r="I2398" s="1"/>
      <c r="J2398" s="1">
        <v>45707</v>
      </c>
      <c r="K2398" s="11">
        <f>+Excel_519CONDOR[[#This Row],[Fx.r]]</f>
        <v>45707</v>
      </c>
      <c r="L2398" s="1">
        <v>45707</v>
      </c>
      <c r="M2398" s="1"/>
      <c r="N2398" s="1">
        <v>45866</v>
      </c>
      <c r="O2398" s="1">
        <v>45867</v>
      </c>
      <c r="P2398" s="1" t="s">
        <v>24</v>
      </c>
      <c r="Q2398" t="s">
        <v>25</v>
      </c>
      <c r="R2398" t="s">
        <v>25</v>
      </c>
      <c r="S2398" t="s">
        <v>3715</v>
      </c>
      <c r="T2398" s="6">
        <v>0.68823100955361127</v>
      </c>
      <c r="U2398" s="6">
        <v>0</v>
      </c>
      <c r="V2398" s="6">
        <v>5.5693998336791992</v>
      </c>
      <c r="W2398" s="5">
        <v>6.2576308432328105</v>
      </c>
      <c r="X2398" s="6">
        <f>+Excel_519CONDOR[[#This Row],[Ptos.Total]]-Excel_519CONDOR[[#This Row],[Ptos.PO]]</f>
        <v>-0.20286015676718883</v>
      </c>
      <c r="Y2398" s="6">
        <v>6.4604909999999993</v>
      </c>
      <c r="Z2398" s="6">
        <v>6.4604909999999993</v>
      </c>
      <c r="AA2398" s="5">
        <f>+Excel_519CONDOR[[#This Row],[Ptos.Total]]-Excel_519CONDOR[[#This Row],[Ptos.Nilo]]</f>
        <v>-0.20286015676718883</v>
      </c>
      <c r="AB2398"/>
      <c r="AC2398"/>
      <c r="AD2398"/>
      <c r="AE2398"/>
      <c r="AF2398"/>
      <c r="AG2398"/>
      <c r="AH2398"/>
      <c r="AI2398"/>
    </row>
    <row r="2399" spans="1:35" x14ac:dyDescent="0.25">
      <c r="A2399" t="s">
        <v>2567</v>
      </c>
      <c r="B2399" t="s">
        <v>67</v>
      </c>
      <c r="C2399" t="s">
        <v>1371</v>
      </c>
      <c r="D2399" t="s">
        <v>2688</v>
      </c>
      <c r="E2399">
        <v>8702761</v>
      </c>
      <c r="F2399" t="s">
        <v>2586</v>
      </c>
      <c r="G2399" t="s">
        <v>22</v>
      </c>
      <c r="H2399" t="s">
        <v>23</v>
      </c>
      <c r="I2399" s="1"/>
      <c r="J2399" s="1">
        <v>45707</v>
      </c>
      <c r="K2399" s="11">
        <f>+Excel_519CONDOR[[#This Row],[Fx.r]]</f>
        <v>45707</v>
      </c>
      <c r="L2399" s="1">
        <v>45707</v>
      </c>
      <c r="M2399" s="1"/>
      <c r="N2399" s="1">
        <v>45866</v>
      </c>
      <c r="O2399" s="1">
        <v>45867</v>
      </c>
      <c r="P2399" s="1" t="s">
        <v>24</v>
      </c>
      <c r="Q2399" t="s">
        <v>25</v>
      </c>
      <c r="R2399" t="s">
        <v>25</v>
      </c>
      <c r="S2399" t="s">
        <v>3715</v>
      </c>
      <c r="T2399" s="6">
        <v>0.68823100955361127</v>
      </c>
      <c r="U2399" s="6">
        <v>0</v>
      </c>
      <c r="V2399" s="6">
        <v>5.5693998336791992</v>
      </c>
      <c r="W2399" s="5">
        <v>6.2576308432328105</v>
      </c>
      <c r="X2399" s="6">
        <f>+Excel_519CONDOR[[#This Row],[Ptos.Total]]-Excel_519CONDOR[[#This Row],[Ptos.PO]]</f>
        <v>-0.20286015676718883</v>
      </c>
      <c r="Y2399" s="6">
        <v>6.4604909999999993</v>
      </c>
      <c r="Z2399" s="6">
        <v>6.4604909999999993</v>
      </c>
      <c r="AA2399" s="5">
        <f>+Excel_519CONDOR[[#This Row],[Ptos.Total]]-Excel_519CONDOR[[#This Row],[Ptos.Nilo]]</f>
        <v>-0.20286015676718883</v>
      </c>
      <c r="AB2399"/>
      <c r="AC2399"/>
      <c r="AD2399"/>
      <c r="AE2399"/>
      <c r="AF2399"/>
      <c r="AG2399"/>
      <c r="AH2399"/>
      <c r="AI2399"/>
    </row>
    <row r="2400" spans="1:35" x14ac:dyDescent="0.25">
      <c r="A2400" t="s">
        <v>2567</v>
      </c>
      <c r="B2400" t="s">
        <v>67</v>
      </c>
      <c r="C2400" t="s">
        <v>1371</v>
      </c>
      <c r="D2400" t="s">
        <v>2689</v>
      </c>
      <c r="E2400">
        <v>8702678</v>
      </c>
      <c r="F2400" t="s">
        <v>2586</v>
      </c>
      <c r="G2400" t="s">
        <v>22</v>
      </c>
      <c r="H2400" t="s">
        <v>23</v>
      </c>
      <c r="I2400" s="1"/>
      <c r="J2400" s="1">
        <v>45707</v>
      </c>
      <c r="K2400" s="11">
        <f>+Excel_519CONDOR[[#This Row],[Fx.r]]</f>
        <v>45707</v>
      </c>
      <c r="L2400" s="1">
        <v>45707</v>
      </c>
      <c r="M2400" s="1"/>
      <c r="N2400" s="1">
        <v>45866</v>
      </c>
      <c r="O2400" s="1">
        <v>45867</v>
      </c>
      <c r="P2400" s="1" t="s">
        <v>24</v>
      </c>
      <c r="Q2400" t="s">
        <v>25</v>
      </c>
      <c r="R2400" t="s">
        <v>25</v>
      </c>
      <c r="S2400" t="s">
        <v>3715</v>
      </c>
      <c r="T2400" s="6">
        <v>2.7168310392009616</v>
      </c>
      <c r="U2400" s="6">
        <v>0</v>
      </c>
      <c r="V2400" s="6">
        <v>5.5693998336791992</v>
      </c>
      <c r="W2400" s="5">
        <v>8.2862308728801608</v>
      </c>
      <c r="X2400" s="6">
        <f>+Excel_519CONDOR[[#This Row],[Ptos.Total]]-Excel_519CONDOR[[#This Row],[Ptos.PO]]</f>
        <v>-1.2711983821134254E-7</v>
      </c>
      <c r="Y2400" s="6">
        <v>8.286230999999999</v>
      </c>
      <c r="Z2400" s="6">
        <v>8.286230999999999</v>
      </c>
      <c r="AA2400" s="5">
        <f>+Excel_519CONDOR[[#This Row],[Ptos.Total]]-Excel_519CONDOR[[#This Row],[Ptos.Nilo]]</f>
        <v>-1.2711983821134254E-7</v>
      </c>
      <c r="AB2400"/>
      <c r="AC2400"/>
      <c r="AD2400"/>
      <c r="AE2400"/>
      <c r="AF2400"/>
      <c r="AG2400"/>
      <c r="AH2400"/>
      <c r="AI2400"/>
    </row>
    <row r="2401" spans="1:35" x14ac:dyDescent="0.25">
      <c r="A2401" t="s">
        <v>2567</v>
      </c>
      <c r="B2401" t="s">
        <v>67</v>
      </c>
      <c r="C2401" t="s">
        <v>1371</v>
      </c>
      <c r="D2401" t="s">
        <v>2690</v>
      </c>
      <c r="E2401">
        <v>8702763</v>
      </c>
      <c r="F2401" t="s">
        <v>2586</v>
      </c>
      <c r="G2401" t="s">
        <v>22</v>
      </c>
      <c r="H2401" t="s">
        <v>23</v>
      </c>
      <c r="I2401" s="1"/>
      <c r="J2401" s="1">
        <v>45707</v>
      </c>
      <c r="K2401" s="11">
        <f>+Excel_519CONDOR[[#This Row],[Fx.r]]</f>
        <v>45707</v>
      </c>
      <c r="L2401" s="1">
        <v>45707</v>
      </c>
      <c r="M2401" s="1"/>
      <c r="N2401" s="1">
        <v>45866</v>
      </c>
      <c r="O2401" s="1">
        <v>45867</v>
      </c>
      <c r="P2401" s="1" t="s">
        <v>24</v>
      </c>
      <c r="Q2401" t="s">
        <v>25</v>
      </c>
      <c r="R2401" t="s">
        <v>25</v>
      </c>
      <c r="S2401" t="s">
        <v>3715</v>
      </c>
      <c r="T2401" s="6">
        <v>0.48537100249761345</v>
      </c>
      <c r="U2401" s="6">
        <v>0</v>
      </c>
      <c r="V2401" s="6">
        <v>5.5693998336791992</v>
      </c>
      <c r="W2401" s="5">
        <v>6.0547708361768127</v>
      </c>
      <c r="X2401" s="6">
        <f>+Excel_519CONDOR[[#This Row],[Ptos.Total]]-Excel_519CONDOR[[#This Row],[Ptos.PO]]</f>
        <v>-1.6382318790419959E-7</v>
      </c>
      <c r="Y2401" s="6">
        <v>6.0547710000000006</v>
      </c>
      <c r="Z2401" s="6">
        <v>6.0547710000000006</v>
      </c>
      <c r="AA2401" s="5">
        <f>+Excel_519CONDOR[[#This Row],[Ptos.Total]]-Excel_519CONDOR[[#This Row],[Ptos.Nilo]]</f>
        <v>-1.6382318790419959E-7</v>
      </c>
      <c r="AB2401"/>
      <c r="AC2401"/>
      <c r="AD2401"/>
      <c r="AE2401"/>
      <c r="AF2401"/>
      <c r="AG2401"/>
      <c r="AH2401"/>
      <c r="AI2401"/>
    </row>
    <row r="2402" spans="1:35" x14ac:dyDescent="0.25">
      <c r="A2402" t="s">
        <v>2567</v>
      </c>
      <c r="B2402" t="s">
        <v>67</v>
      </c>
      <c r="C2402" t="s">
        <v>1371</v>
      </c>
      <c r="D2402" t="s">
        <v>2691</v>
      </c>
      <c r="E2402">
        <v>8702847</v>
      </c>
      <c r="F2402" t="s">
        <v>2586</v>
      </c>
      <c r="G2402" t="s">
        <v>22</v>
      </c>
      <c r="H2402" t="s">
        <v>23</v>
      </c>
      <c r="I2402" s="1"/>
      <c r="J2402" s="1">
        <v>45707</v>
      </c>
      <c r="K2402" s="11">
        <f>+Excel_519CONDOR[[#This Row],[Fx.r]]</f>
        <v>45707</v>
      </c>
      <c r="L2402" s="1">
        <v>45707</v>
      </c>
      <c r="M2402" s="1"/>
      <c r="N2402" s="1">
        <v>45866</v>
      </c>
      <c r="O2402" s="1">
        <v>45867</v>
      </c>
      <c r="P2402" s="1" t="s">
        <v>24</v>
      </c>
      <c r="Q2402" t="s">
        <v>25</v>
      </c>
      <c r="R2402" t="s">
        <v>25</v>
      </c>
      <c r="S2402" t="s">
        <v>3715</v>
      </c>
      <c r="T2402" s="6">
        <v>2.5139710321449638</v>
      </c>
      <c r="U2402" s="6">
        <v>0</v>
      </c>
      <c r="V2402" s="6">
        <v>5.5693998336791992</v>
      </c>
      <c r="W2402" s="5">
        <v>8.083370865824163</v>
      </c>
      <c r="X2402" s="6">
        <f>+Excel_519CONDOR[[#This Row],[Ptos.Total]]-Excel_519CONDOR[[#This Row],[Ptos.PO]]</f>
        <v>-1.3417583666353039E-7</v>
      </c>
      <c r="Y2402" s="6">
        <v>8.0833709999999996</v>
      </c>
      <c r="Z2402" s="6">
        <v>8.0833709999999996</v>
      </c>
      <c r="AA2402" s="5">
        <f>+Excel_519CONDOR[[#This Row],[Ptos.Total]]-Excel_519CONDOR[[#This Row],[Ptos.Nilo]]</f>
        <v>-1.3417583666353039E-7</v>
      </c>
      <c r="AB2402"/>
      <c r="AC2402"/>
      <c r="AD2402"/>
      <c r="AE2402"/>
      <c r="AF2402"/>
      <c r="AG2402"/>
      <c r="AH2402"/>
      <c r="AI2402"/>
    </row>
    <row r="2403" spans="1:35" x14ac:dyDescent="0.25">
      <c r="A2403" t="s">
        <v>2567</v>
      </c>
      <c r="B2403" t="s">
        <v>67</v>
      </c>
      <c r="C2403" t="s">
        <v>1371</v>
      </c>
      <c r="D2403" t="s">
        <v>2692</v>
      </c>
      <c r="E2403">
        <v>8702684</v>
      </c>
      <c r="F2403" t="s">
        <v>2586</v>
      </c>
      <c r="G2403" t="s">
        <v>22</v>
      </c>
      <c r="H2403" t="s">
        <v>23</v>
      </c>
      <c r="I2403" s="1"/>
      <c r="J2403" s="1">
        <v>45707</v>
      </c>
      <c r="K2403" s="11">
        <f>+Excel_519CONDOR[[#This Row],[Fx.r]]</f>
        <v>45707</v>
      </c>
      <c r="L2403" s="1">
        <v>45707</v>
      </c>
      <c r="M2403" s="1"/>
      <c r="N2403" s="1">
        <v>45866</v>
      </c>
      <c r="O2403" s="1">
        <v>45867</v>
      </c>
      <c r="P2403" s="1" t="s">
        <v>24</v>
      </c>
      <c r="Q2403" t="s">
        <v>25</v>
      </c>
      <c r="R2403" t="s">
        <v>25</v>
      </c>
      <c r="S2403" t="s">
        <v>3715</v>
      </c>
      <c r="T2403" s="6">
        <v>3.5282710537874102</v>
      </c>
      <c r="U2403" s="6">
        <v>0</v>
      </c>
      <c r="V2403" s="6">
        <v>5.5693998336791992</v>
      </c>
      <c r="W2403" s="5">
        <v>9.0976708874666095</v>
      </c>
      <c r="X2403" s="6">
        <f>+Excel_519CONDOR[[#This Row],[Ptos.Total]]-Excel_519CONDOR[[#This Row],[Ptos.PO]]</f>
        <v>0.20285988746660877</v>
      </c>
      <c r="Y2403" s="6">
        <v>8.8948110000000007</v>
      </c>
      <c r="Z2403" s="6">
        <v>8.8948110000000007</v>
      </c>
      <c r="AA2403" s="5">
        <f>+Excel_519CONDOR[[#This Row],[Ptos.Total]]-Excel_519CONDOR[[#This Row],[Ptos.Nilo]]</f>
        <v>0.20285988746660877</v>
      </c>
      <c r="AB2403"/>
      <c r="AC2403"/>
      <c r="AD2403"/>
      <c r="AE2403"/>
      <c r="AF2403"/>
      <c r="AG2403"/>
      <c r="AH2403"/>
      <c r="AI2403"/>
    </row>
    <row r="2404" spans="1:35" x14ac:dyDescent="0.25">
      <c r="A2404" t="s">
        <v>2567</v>
      </c>
      <c r="B2404" t="s">
        <v>67</v>
      </c>
      <c r="C2404" t="s">
        <v>1371</v>
      </c>
      <c r="D2404" t="s">
        <v>2693</v>
      </c>
      <c r="E2404">
        <v>8702751</v>
      </c>
      <c r="F2404" t="s">
        <v>2586</v>
      </c>
      <c r="G2404" t="s">
        <v>22</v>
      </c>
      <c r="H2404" t="s">
        <v>23</v>
      </c>
      <c r="I2404" s="1"/>
      <c r="J2404" s="1">
        <v>45707</v>
      </c>
      <c r="K2404" s="11">
        <f>+Excel_519CONDOR[[#This Row],[Fx.r]]</f>
        <v>45707</v>
      </c>
      <c r="L2404" s="1">
        <v>45707</v>
      </c>
      <c r="M2404" s="1"/>
      <c r="N2404" s="1">
        <v>45866</v>
      </c>
      <c r="O2404" s="1">
        <v>45867</v>
      </c>
      <c r="P2404" s="1" t="s">
        <v>24</v>
      </c>
      <c r="Q2404" t="s">
        <v>25</v>
      </c>
      <c r="R2404" t="s">
        <v>25</v>
      </c>
      <c r="S2404" t="s">
        <v>3715</v>
      </c>
      <c r="T2404" s="6">
        <v>0.48537100249761345</v>
      </c>
      <c r="U2404" s="6">
        <v>0</v>
      </c>
      <c r="V2404" s="6">
        <v>5.5693998336791992</v>
      </c>
      <c r="W2404" s="5">
        <v>6.0547708361768127</v>
      </c>
      <c r="X2404" s="6">
        <f>+Excel_519CONDOR[[#This Row],[Ptos.Total]]-Excel_519CONDOR[[#This Row],[Ptos.PO]]</f>
        <v>-1.4200201638231871</v>
      </c>
      <c r="Y2404" s="6">
        <v>7.4747909999999997</v>
      </c>
      <c r="Z2404" s="6">
        <v>7.4747909999999997</v>
      </c>
      <c r="AA2404" s="5">
        <f>+Excel_519CONDOR[[#This Row],[Ptos.Total]]-Excel_519CONDOR[[#This Row],[Ptos.Nilo]]</f>
        <v>-1.4200201638231871</v>
      </c>
      <c r="AB2404"/>
      <c r="AC2404"/>
      <c r="AD2404"/>
      <c r="AE2404"/>
      <c r="AF2404"/>
      <c r="AG2404"/>
      <c r="AH2404"/>
      <c r="AI2404"/>
    </row>
    <row r="2405" spans="1:35" x14ac:dyDescent="0.25">
      <c r="A2405" t="s">
        <v>2567</v>
      </c>
      <c r="B2405" t="s">
        <v>67</v>
      </c>
      <c r="C2405" t="s">
        <v>1371</v>
      </c>
      <c r="D2405" t="s">
        <v>2694</v>
      </c>
      <c r="E2405">
        <v>8702745</v>
      </c>
      <c r="F2405" t="s">
        <v>2586</v>
      </c>
      <c r="G2405" t="s">
        <v>22</v>
      </c>
      <c r="H2405" t="s">
        <v>23</v>
      </c>
      <c r="I2405" s="1"/>
      <c r="J2405" s="1">
        <v>45707</v>
      </c>
      <c r="K2405" s="11">
        <f>+Excel_519CONDOR[[#This Row],[Fx.r]]</f>
        <v>45707</v>
      </c>
      <c r="L2405" s="1">
        <v>45707</v>
      </c>
      <c r="M2405" s="1"/>
      <c r="N2405" s="1">
        <v>45866</v>
      </c>
      <c r="O2405" s="1">
        <v>45867</v>
      </c>
      <c r="P2405" s="1" t="s">
        <v>24</v>
      </c>
      <c r="Q2405" t="s">
        <v>25</v>
      </c>
      <c r="R2405" t="s">
        <v>25</v>
      </c>
      <c r="S2405" t="s">
        <v>3715</v>
      </c>
      <c r="T2405" s="6">
        <v>0.89109100979083777</v>
      </c>
      <c r="U2405" s="6">
        <v>0</v>
      </c>
      <c r="V2405" s="6">
        <v>5.5693998336791992</v>
      </c>
      <c r="W2405" s="5">
        <v>6.460490843470037</v>
      </c>
      <c r="X2405" s="6">
        <f>+Excel_519CONDOR[[#This Row],[Ptos.Total]]-Excel_519CONDOR[[#This Row],[Ptos.PO]]</f>
        <v>-0.20286015652996259</v>
      </c>
      <c r="Y2405" s="6">
        <v>6.6633509999999996</v>
      </c>
      <c r="Z2405" s="6">
        <v>6.6633509999999996</v>
      </c>
      <c r="AA2405" s="5">
        <f>+Excel_519CONDOR[[#This Row],[Ptos.Total]]-Excel_519CONDOR[[#This Row],[Ptos.Nilo]]</f>
        <v>-0.20286015652996259</v>
      </c>
      <c r="AB2405"/>
      <c r="AC2405"/>
      <c r="AD2405"/>
      <c r="AE2405"/>
      <c r="AF2405"/>
      <c r="AG2405"/>
      <c r="AH2405"/>
      <c r="AI2405"/>
    </row>
    <row r="2406" spans="1:35" x14ac:dyDescent="0.25">
      <c r="A2406" t="s">
        <v>2567</v>
      </c>
      <c r="B2406" t="s">
        <v>67</v>
      </c>
      <c r="C2406" t="s">
        <v>1371</v>
      </c>
      <c r="D2406" t="s">
        <v>2695</v>
      </c>
      <c r="E2406">
        <v>8703675</v>
      </c>
      <c r="F2406" t="s">
        <v>2586</v>
      </c>
      <c r="G2406" t="s">
        <v>22</v>
      </c>
      <c r="H2406" t="s">
        <v>23</v>
      </c>
      <c r="I2406" s="1"/>
      <c r="J2406" s="1">
        <v>45709</v>
      </c>
      <c r="K2406" s="11">
        <f>+Excel_519CONDOR[[#This Row],[Fx.r]]</f>
        <v>45709</v>
      </c>
      <c r="L2406" s="1">
        <v>45709</v>
      </c>
      <c r="M2406" s="1"/>
      <c r="N2406" s="1">
        <v>45866</v>
      </c>
      <c r="O2406" s="1">
        <v>45867</v>
      </c>
      <c r="P2406" s="1" t="s">
        <v>24</v>
      </c>
      <c r="Q2406" t="s">
        <v>25</v>
      </c>
      <c r="R2406" t="s">
        <v>25</v>
      </c>
      <c r="S2406" t="s">
        <v>3715</v>
      </c>
      <c r="T2406" s="6">
        <v>1.0939510168468356</v>
      </c>
      <c r="U2406" s="6">
        <v>0</v>
      </c>
      <c r="V2406" s="6">
        <v>5.5693998336791992</v>
      </c>
      <c r="W2406" s="5">
        <v>6.6633508505260348</v>
      </c>
      <c r="X2406" s="6">
        <f>+Excel_519CONDOR[[#This Row],[Ptos.Total]]-Excel_519CONDOR[[#This Row],[Ptos.PO]]</f>
        <v>-0.20286014947396502</v>
      </c>
      <c r="Y2406" s="6">
        <v>6.8662109999999998</v>
      </c>
      <c r="Z2406" s="6">
        <v>6.8662109999999998</v>
      </c>
      <c r="AA2406" s="5">
        <f>+Excel_519CONDOR[[#This Row],[Ptos.Total]]-Excel_519CONDOR[[#This Row],[Ptos.Nilo]]</f>
        <v>-0.20286014947396502</v>
      </c>
      <c r="AB2406"/>
      <c r="AC2406"/>
      <c r="AD2406"/>
      <c r="AE2406"/>
      <c r="AF2406"/>
      <c r="AG2406"/>
      <c r="AH2406"/>
      <c r="AI2406"/>
    </row>
    <row r="2407" spans="1:35" x14ac:dyDescent="0.25">
      <c r="A2407" t="s">
        <v>2567</v>
      </c>
      <c r="B2407" t="s">
        <v>67</v>
      </c>
      <c r="C2407" t="s">
        <v>1371</v>
      </c>
      <c r="D2407" t="s">
        <v>2696</v>
      </c>
      <c r="E2407">
        <v>8703666</v>
      </c>
      <c r="F2407" t="s">
        <v>2586</v>
      </c>
      <c r="G2407" t="s">
        <v>22</v>
      </c>
      <c r="H2407" t="s">
        <v>23</v>
      </c>
      <c r="I2407" s="1"/>
      <c r="J2407" s="1">
        <v>45709</v>
      </c>
      <c r="K2407" s="11">
        <f>+Excel_519CONDOR[[#This Row],[Fx.r]]</f>
        <v>45709</v>
      </c>
      <c r="L2407" s="1">
        <v>45709</v>
      </c>
      <c r="M2407" s="1"/>
      <c r="N2407" s="1">
        <v>45866</v>
      </c>
      <c r="O2407" s="1">
        <v>45867</v>
      </c>
      <c r="P2407" s="1" t="s">
        <v>24</v>
      </c>
      <c r="Q2407" t="s">
        <v>25</v>
      </c>
      <c r="R2407" t="s">
        <v>25</v>
      </c>
      <c r="S2407" t="s">
        <v>3715</v>
      </c>
      <c r="T2407" s="6">
        <v>1.2968110170840621</v>
      </c>
      <c r="U2407" s="6">
        <v>0</v>
      </c>
      <c r="V2407" s="6">
        <v>5.5693998336791992</v>
      </c>
      <c r="W2407" s="5">
        <v>6.8662108507632613</v>
      </c>
      <c r="X2407" s="6">
        <f>+Excel_519CONDOR[[#This Row],[Ptos.Total]]-Excel_519CONDOR[[#This Row],[Ptos.PO]]</f>
        <v>-1.4923673852251795E-7</v>
      </c>
      <c r="Y2407" s="6">
        <v>6.8662109999999998</v>
      </c>
      <c r="Z2407" s="6">
        <v>6.8662109999999998</v>
      </c>
      <c r="AA2407" s="5">
        <f>+Excel_519CONDOR[[#This Row],[Ptos.Total]]-Excel_519CONDOR[[#This Row],[Ptos.Nilo]]</f>
        <v>-1.4923673852251795E-7</v>
      </c>
      <c r="AB2407"/>
      <c r="AC2407"/>
      <c r="AD2407"/>
      <c r="AE2407"/>
      <c r="AF2407"/>
      <c r="AG2407"/>
      <c r="AH2407"/>
      <c r="AI2407"/>
    </row>
    <row r="2408" spans="1:35" x14ac:dyDescent="0.25">
      <c r="A2408" t="s">
        <v>2567</v>
      </c>
      <c r="B2408" t="s">
        <v>67</v>
      </c>
      <c r="C2408" t="s">
        <v>1371</v>
      </c>
      <c r="D2408" t="s">
        <v>2697</v>
      </c>
      <c r="E2408">
        <v>8704307</v>
      </c>
      <c r="F2408" t="s">
        <v>2586</v>
      </c>
      <c r="G2408" t="s">
        <v>22</v>
      </c>
      <c r="H2408" t="s">
        <v>23</v>
      </c>
      <c r="I2408" s="1"/>
      <c r="J2408" s="1">
        <v>45712</v>
      </c>
      <c r="K2408" s="11">
        <f>+Excel_519CONDOR[[#This Row],[Fx.r]]</f>
        <v>45712</v>
      </c>
      <c r="L2408" s="1">
        <v>45712</v>
      </c>
      <c r="M2408" s="1"/>
      <c r="N2408" s="1">
        <v>45947</v>
      </c>
      <c r="O2408" s="1">
        <v>45949</v>
      </c>
      <c r="P2408" s="1" t="s">
        <v>24</v>
      </c>
      <c r="Q2408" t="s">
        <v>25</v>
      </c>
      <c r="R2408" t="s">
        <v>25</v>
      </c>
      <c r="S2408" t="s">
        <v>3715</v>
      </c>
      <c r="T2408" s="6">
        <v>7.1797510989701152</v>
      </c>
      <c r="U2408" s="6">
        <v>0</v>
      </c>
      <c r="V2408" s="6">
        <v>5.5693998336791992</v>
      </c>
      <c r="W2408" s="5">
        <v>12.749150932649314</v>
      </c>
      <c r="X2408" s="6">
        <f>+Excel_519CONDOR[[#This Row],[Ptos.Total]]-Excel_519CONDOR[[#This Row],[Ptos.PO]]</f>
        <v>5.0714999326493144</v>
      </c>
      <c r="Y2408" s="6">
        <v>7.677651</v>
      </c>
      <c r="Z2408" s="6">
        <v>7.677651</v>
      </c>
      <c r="AA2408" s="5">
        <f>+Excel_519CONDOR[[#This Row],[Ptos.Total]]-Excel_519CONDOR[[#This Row],[Ptos.Nilo]]</f>
        <v>5.0714999326493144</v>
      </c>
      <c r="AB2408"/>
      <c r="AC2408"/>
      <c r="AD2408"/>
      <c r="AE2408"/>
      <c r="AF2408"/>
      <c r="AG2408"/>
      <c r="AH2408"/>
      <c r="AI2408"/>
    </row>
    <row r="2409" spans="1:35" x14ac:dyDescent="0.25">
      <c r="A2409" t="s">
        <v>2567</v>
      </c>
      <c r="B2409" t="s">
        <v>67</v>
      </c>
      <c r="C2409" t="s">
        <v>1371</v>
      </c>
      <c r="D2409" t="s">
        <v>2698</v>
      </c>
      <c r="E2409">
        <v>8705414</v>
      </c>
      <c r="F2409" t="s">
        <v>2586</v>
      </c>
      <c r="G2409" t="s">
        <v>22</v>
      </c>
      <c r="H2409" t="s">
        <v>23</v>
      </c>
      <c r="I2409" s="1"/>
      <c r="J2409" s="1">
        <v>45715</v>
      </c>
      <c r="K2409" s="11">
        <f>+Excel_519CONDOR[[#This Row],[Fx.r]]</f>
        <v>45715</v>
      </c>
      <c r="L2409" s="1">
        <v>45715</v>
      </c>
      <c r="M2409" s="1"/>
      <c r="N2409" s="1">
        <v>45866</v>
      </c>
      <c r="O2409" s="1">
        <v>45867</v>
      </c>
      <c r="P2409" s="1" t="s">
        <v>24</v>
      </c>
      <c r="Q2409" t="s">
        <v>25</v>
      </c>
      <c r="R2409" t="s">
        <v>25</v>
      </c>
      <c r="S2409" t="s">
        <v>3715</v>
      </c>
      <c r="T2409" s="6">
        <v>0.89109100979083777</v>
      </c>
      <c r="U2409" s="6">
        <v>0</v>
      </c>
      <c r="V2409" s="6">
        <v>5.5693998336791992</v>
      </c>
      <c r="W2409" s="5">
        <v>6.460490843470037</v>
      </c>
      <c r="X2409" s="6">
        <f>+Excel_519CONDOR[[#This Row],[Ptos.Total]]-Excel_519CONDOR[[#This Row],[Ptos.PO]]</f>
        <v>-0.20286015652996259</v>
      </c>
      <c r="Y2409" s="6">
        <v>6.6633509999999996</v>
      </c>
      <c r="Z2409" s="6">
        <v>6.6633509999999996</v>
      </c>
      <c r="AA2409" s="5">
        <f>+Excel_519CONDOR[[#This Row],[Ptos.Total]]-Excel_519CONDOR[[#This Row],[Ptos.Nilo]]</f>
        <v>-0.20286015652996259</v>
      </c>
      <c r="AB2409"/>
      <c r="AC2409"/>
      <c r="AD2409"/>
      <c r="AE2409"/>
      <c r="AF2409"/>
      <c r="AG2409"/>
      <c r="AH2409"/>
      <c r="AI2409"/>
    </row>
    <row r="2410" spans="1:35" x14ac:dyDescent="0.25">
      <c r="A2410" t="s">
        <v>2567</v>
      </c>
      <c r="B2410" t="s">
        <v>67</v>
      </c>
      <c r="C2410" t="s">
        <v>1371</v>
      </c>
      <c r="D2410" t="s">
        <v>2699</v>
      </c>
      <c r="E2410">
        <v>8705443</v>
      </c>
      <c r="F2410" t="s">
        <v>2586</v>
      </c>
      <c r="G2410" t="s">
        <v>22</v>
      </c>
      <c r="H2410" t="s">
        <v>23</v>
      </c>
      <c r="I2410" s="1"/>
      <c r="J2410" s="1">
        <v>45715</v>
      </c>
      <c r="K2410" s="11">
        <f>+Excel_519CONDOR[[#This Row],[Fx.r]]</f>
        <v>45715</v>
      </c>
      <c r="L2410" s="1">
        <v>45715</v>
      </c>
      <c r="M2410" s="1"/>
      <c r="N2410" s="1">
        <v>45866</v>
      </c>
      <c r="O2410" s="1">
        <v>45867</v>
      </c>
      <c r="P2410" s="1" t="s">
        <v>24</v>
      </c>
      <c r="Q2410" t="s">
        <v>25</v>
      </c>
      <c r="R2410" t="s">
        <v>25</v>
      </c>
      <c r="S2410" t="s">
        <v>3715</v>
      </c>
      <c r="T2410" s="6">
        <v>1.4996710173212886</v>
      </c>
      <c r="U2410" s="6">
        <v>0</v>
      </c>
      <c r="V2410" s="6">
        <v>5.5693998336791992</v>
      </c>
      <c r="W2410" s="5">
        <v>7.0690708510004878</v>
      </c>
      <c r="X2410" s="6">
        <f>+Excel_519CONDOR[[#This Row],[Ptos.Total]]-Excel_519CONDOR[[#This Row],[Ptos.PO]]</f>
        <v>-1.4899951228386499E-7</v>
      </c>
      <c r="Y2410" s="6">
        <v>7.0690710000000001</v>
      </c>
      <c r="Z2410" s="6">
        <v>7.0690710000000001</v>
      </c>
      <c r="AA2410" s="5">
        <f>+Excel_519CONDOR[[#This Row],[Ptos.Total]]-Excel_519CONDOR[[#This Row],[Ptos.Nilo]]</f>
        <v>-1.4899951228386499E-7</v>
      </c>
      <c r="AB2410"/>
      <c r="AC2410"/>
      <c r="AD2410"/>
      <c r="AE2410"/>
      <c r="AF2410"/>
      <c r="AG2410"/>
      <c r="AH2410"/>
      <c r="AI2410"/>
    </row>
    <row r="2411" spans="1:35" x14ac:dyDescent="0.25">
      <c r="A2411" t="s">
        <v>2567</v>
      </c>
      <c r="B2411" t="s">
        <v>67</v>
      </c>
      <c r="C2411" t="s">
        <v>1371</v>
      </c>
      <c r="D2411" t="s">
        <v>2700</v>
      </c>
      <c r="E2411">
        <v>8705428</v>
      </c>
      <c r="F2411" t="s">
        <v>2586</v>
      </c>
      <c r="G2411" t="s">
        <v>22</v>
      </c>
      <c r="H2411" t="s">
        <v>23</v>
      </c>
      <c r="I2411" s="1"/>
      <c r="J2411" s="1">
        <v>45715</v>
      </c>
      <c r="K2411" s="11">
        <f>+Excel_519CONDOR[[#This Row],[Fx.r]]</f>
        <v>45715</v>
      </c>
      <c r="L2411" s="1">
        <v>45715</v>
      </c>
      <c r="M2411" s="1"/>
      <c r="N2411" s="1">
        <v>45866</v>
      </c>
      <c r="O2411" s="1">
        <v>45867</v>
      </c>
      <c r="P2411" s="1" t="s">
        <v>24</v>
      </c>
      <c r="Q2411" t="s">
        <v>25</v>
      </c>
      <c r="R2411" t="s">
        <v>25</v>
      </c>
      <c r="S2411" t="s">
        <v>3715</v>
      </c>
      <c r="T2411" s="6">
        <v>0.89109100979083777</v>
      </c>
      <c r="U2411" s="6">
        <v>0</v>
      </c>
      <c r="V2411" s="6">
        <v>5.5693998336791992</v>
      </c>
      <c r="W2411" s="5">
        <v>6.460490843470037</v>
      </c>
      <c r="X2411" s="6">
        <f>+Excel_519CONDOR[[#This Row],[Ptos.Total]]-Excel_519CONDOR[[#This Row],[Ptos.PO]]</f>
        <v>-1.5652996232518035E-7</v>
      </c>
      <c r="Y2411" s="6">
        <v>6.4604909999999993</v>
      </c>
      <c r="Z2411" s="6">
        <v>6.4604909999999993</v>
      </c>
      <c r="AA2411" s="5">
        <f>+Excel_519CONDOR[[#This Row],[Ptos.Total]]-Excel_519CONDOR[[#This Row],[Ptos.Nilo]]</f>
        <v>-1.5652996232518035E-7</v>
      </c>
      <c r="AB2411"/>
      <c r="AC2411"/>
      <c r="AD2411"/>
      <c r="AE2411"/>
      <c r="AF2411"/>
      <c r="AG2411"/>
      <c r="AH2411"/>
      <c r="AI2411"/>
    </row>
    <row r="2412" spans="1:35" x14ac:dyDescent="0.25">
      <c r="A2412" t="s">
        <v>2567</v>
      </c>
      <c r="B2412" t="s">
        <v>67</v>
      </c>
      <c r="C2412" t="s">
        <v>1371</v>
      </c>
      <c r="D2412" t="s">
        <v>2701</v>
      </c>
      <c r="E2412">
        <v>8705446</v>
      </c>
      <c r="F2412" t="s">
        <v>2586</v>
      </c>
      <c r="G2412" t="s">
        <v>22</v>
      </c>
      <c r="H2412" t="s">
        <v>23</v>
      </c>
      <c r="I2412" s="1"/>
      <c r="J2412" s="1">
        <v>45715</v>
      </c>
      <c r="K2412" s="11">
        <f>+Excel_519CONDOR[[#This Row],[Fx.r]]</f>
        <v>45715</v>
      </c>
      <c r="L2412" s="1">
        <v>45715</v>
      </c>
      <c r="M2412" s="1"/>
      <c r="N2412" s="1">
        <v>45866</v>
      </c>
      <c r="O2412" s="1">
        <v>45867</v>
      </c>
      <c r="P2412" s="1" t="s">
        <v>24</v>
      </c>
      <c r="Q2412" t="s">
        <v>25</v>
      </c>
      <c r="R2412" t="s">
        <v>25</v>
      </c>
      <c r="S2412" t="s">
        <v>3715</v>
      </c>
      <c r="T2412" s="6">
        <v>1.4996710173212886</v>
      </c>
      <c r="U2412" s="6">
        <v>0</v>
      </c>
      <c r="V2412" s="6">
        <v>5.5693998336791992</v>
      </c>
      <c r="W2412" s="5">
        <v>7.0690708510004878</v>
      </c>
      <c r="X2412" s="6">
        <f>+Excel_519CONDOR[[#This Row],[Ptos.Total]]-Excel_519CONDOR[[#This Row],[Ptos.PO]]</f>
        <v>-1.4899951228386499E-7</v>
      </c>
      <c r="Y2412" s="6">
        <v>7.0690710000000001</v>
      </c>
      <c r="Z2412" s="6">
        <v>7.0690710000000001</v>
      </c>
      <c r="AA2412" s="5">
        <f>+Excel_519CONDOR[[#This Row],[Ptos.Total]]-Excel_519CONDOR[[#This Row],[Ptos.Nilo]]</f>
        <v>-1.4899951228386499E-7</v>
      </c>
      <c r="AB2412"/>
      <c r="AC2412"/>
      <c r="AD2412"/>
      <c r="AE2412"/>
      <c r="AF2412"/>
      <c r="AG2412"/>
      <c r="AH2412"/>
      <c r="AI2412"/>
    </row>
    <row r="2413" spans="1:35" x14ac:dyDescent="0.25">
      <c r="A2413" t="s">
        <v>2567</v>
      </c>
      <c r="B2413" t="s">
        <v>67</v>
      </c>
      <c r="C2413" t="s">
        <v>1371</v>
      </c>
      <c r="D2413" t="s">
        <v>2702</v>
      </c>
      <c r="E2413">
        <v>8705346</v>
      </c>
      <c r="F2413" t="s">
        <v>2586</v>
      </c>
      <c r="G2413" t="s">
        <v>22</v>
      </c>
      <c r="H2413" t="s">
        <v>23</v>
      </c>
      <c r="I2413" s="1"/>
      <c r="J2413" s="1">
        <v>45715</v>
      </c>
      <c r="K2413" s="11">
        <f>+Excel_519CONDOR[[#This Row],[Fx.r]]</f>
        <v>45715</v>
      </c>
      <c r="L2413" s="1">
        <v>45715</v>
      </c>
      <c r="M2413" s="1"/>
      <c r="N2413" s="1">
        <v>45866</v>
      </c>
      <c r="O2413" s="1">
        <v>45867</v>
      </c>
      <c r="P2413" s="1" t="s">
        <v>24</v>
      </c>
      <c r="Q2413" t="s">
        <v>25</v>
      </c>
      <c r="R2413" t="s">
        <v>25</v>
      </c>
      <c r="S2413" t="s">
        <v>3715</v>
      </c>
      <c r="T2413" s="6">
        <v>1.0939510168468356</v>
      </c>
      <c r="U2413" s="6">
        <v>0</v>
      </c>
      <c r="V2413" s="6">
        <v>5.5693998336791992</v>
      </c>
      <c r="W2413" s="5">
        <v>6.6633508505260348</v>
      </c>
      <c r="X2413" s="6">
        <f>+Excel_519CONDOR[[#This Row],[Ptos.Total]]-Excel_519CONDOR[[#This Row],[Ptos.PO]]</f>
        <v>-0.20286014947396502</v>
      </c>
      <c r="Y2413" s="6">
        <v>6.8662109999999998</v>
      </c>
      <c r="Z2413" s="6">
        <v>6.8662109999999998</v>
      </c>
      <c r="AA2413" s="5">
        <f>+Excel_519CONDOR[[#This Row],[Ptos.Total]]-Excel_519CONDOR[[#This Row],[Ptos.Nilo]]</f>
        <v>-0.20286014947396502</v>
      </c>
      <c r="AB2413"/>
      <c r="AC2413"/>
      <c r="AD2413"/>
      <c r="AE2413"/>
      <c r="AF2413"/>
      <c r="AG2413"/>
      <c r="AH2413"/>
      <c r="AI2413"/>
    </row>
    <row r="2414" spans="1:35" x14ac:dyDescent="0.25">
      <c r="A2414" t="s">
        <v>2567</v>
      </c>
      <c r="B2414" t="s">
        <v>67</v>
      </c>
      <c r="C2414" t="s">
        <v>1371</v>
      </c>
      <c r="D2414" t="s">
        <v>2703</v>
      </c>
      <c r="E2414">
        <v>8705427</v>
      </c>
      <c r="F2414" t="s">
        <v>2586</v>
      </c>
      <c r="G2414" t="s">
        <v>22</v>
      </c>
      <c r="H2414" t="s">
        <v>23</v>
      </c>
      <c r="I2414" s="1"/>
      <c r="J2414" s="1">
        <v>45715</v>
      </c>
      <c r="K2414" s="11">
        <f>+Excel_519CONDOR[[#This Row],[Fx.r]]</f>
        <v>45715</v>
      </c>
      <c r="L2414" s="1">
        <v>45715</v>
      </c>
      <c r="M2414" s="1"/>
      <c r="N2414" s="1">
        <v>45866</v>
      </c>
      <c r="O2414" s="1">
        <v>45867</v>
      </c>
      <c r="P2414" s="1" t="s">
        <v>24</v>
      </c>
      <c r="Q2414" t="s">
        <v>25</v>
      </c>
      <c r="R2414" t="s">
        <v>25</v>
      </c>
      <c r="S2414" t="s">
        <v>3715</v>
      </c>
      <c r="T2414" s="6">
        <v>4.1368510544990897</v>
      </c>
      <c r="U2414" s="6">
        <v>0</v>
      </c>
      <c r="V2414" s="6">
        <v>5.5693998336791992</v>
      </c>
      <c r="W2414" s="5">
        <v>9.706250888178289</v>
      </c>
      <c r="X2414" s="6">
        <f>+Excel_519CONDOR[[#This Row],[Ptos.Total]]-Excel_519CONDOR[[#This Row],[Ptos.PO]]</f>
        <v>-1.1182171100188043E-7</v>
      </c>
      <c r="Y2414" s="6">
        <v>9.706251</v>
      </c>
      <c r="Z2414" s="6">
        <v>9.706251</v>
      </c>
      <c r="AA2414" s="5">
        <f>+Excel_519CONDOR[[#This Row],[Ptos.Total]]-Excel_519CONDOR[[#This Row],[Ptos.Nilo]]</f>
        <v>-1.1182171100188043E-7</v>
      </c>
      <c r="AB2414"/>
      <c r="AC2414"/>
      <c r="AD2414"/>
      <c r="AE2414"/>
      <c r="AF2414"/>
      <c r="AG2414"/>
      <c r="AH2414"/>
      <c r="AI2414"/>
    </row>
    <row r="2415" spans="1:35" x14ac:dyDescent="0.25">
      <c r="A2415" t="s">
        <v>2567</v>
      </c>
      <c r="B2415" t="s">
        <v>67</v>
      </c>
      <c r="C2415" t="s">
        <v>1371</v>
      </c>
      <c r="D2415" t="s">
        <v>2704</v>
      </c>
      <c r="E2415">
        <v>8705354</v>
      </c>
      <c r="F2415" t="s">
        <v>2586</v>
      </c>
      <c r="G2415" t="s">
        <v>22</v>
      </c>
      <c r="H2415" t="s">
        <v>23</v>
      </c>
      <c r="I2415" s="1"/>
      <c r="J2415" s="1">
        <v>45715</v>
      </c>
      <c r="K2415" s="11">
        <f>+Excel_519CONDOR[[#This Row],[Fx.r]]</f>
        <v>45715</v>
      </c>
      <c r="L2415" s="1">
        <v>45715</v>
      </c>
      <c r="M2415" s="1"/>
      <c r="N2415" s="1">
        <v>45866</v>
      </c>
      <c r="O2415" s="1">
        <v>45867</v>
      </c>
      <c r="P2415" s="1" t="s">
        <v>24</v>
      </c>
      <c r="Q2415" t="s">
        <v>25</v>
      </c>
      <c r="R2415" t="s">
        <v>25</v>
      </c>
      <c r="S2415" t="s">
        <v>3715</v>
      </c>
      <c r="T2415" s="6">
        <v>2.5139710321449638</v>
      </c>
      <c r="U2415" s="6">
        <v>0</v>
      </c>
      <c r="V2415" s="6">
        <v>5.5693998336791992</v>
      </c>
      <c r="W2415" s="5">
        <v>8.083370865824163</v>
      </c>
      <c r="X2415" s="6">
        <f>+Excel_519CONDOR[[#This Row],[Ptos.Total]]-Excel_519CONDOR[[#This Row],[Ptos.PO]]</f>
        <v>-0.81144013417583771</v>
      </c>
      <c r="Y2415" s="6">
        <v>8.8948110000000007</v>
      </c>
      <c r="Z2415" s="6">
        <v>8.8948110000000007</v>
      </c>
      <c r="AA2415" s="5">
        <f>+Excel_519CONDOR[[#This Row],[Ptos.Total]]-Excel_519CONDOR[[#This Row],[Ptos.Nilo]]</f>
        <v>-0.81144013417583771</v>
      </c>
      <c r="AB2415"/>
      <c r="AC2415"/>
      <c r="AD2415"/>
      <c r="AE2415"/>
      <c r="AF2415"/>
      <c r="AG2415"/>
      <c r="AH2415"/>
      <c r="AI2415"/>
    </row>
    <row r="2416" spans="1:35" x14ac:dyDescent="0.25">
      <c r="A2416" t="s">
        <v>2567</v>
      </c>
      <c r="B2416" t="s">
        <v>67</v>
      </c>
      <c r="C2416" t="s">
        <v>1371</v>
      </c>
      <c r="D2416" t="s">
        <v>2705</v>
      </c>
      <c r="E2416">
        <v>8705424</v>
      </c>
      <c r="F2416" t="s">
        <v>2586</v>
      </c>
      <c r="G2416" t="s">
        <v>22</v>
      </c>
      <c r="H2416" t="s">
        <v>23</v>
      </c>
      <c r="I2416" s="1"/>
      <c r="J2416" s="1">
        <v>45715</v>
      </c>
      <c r="K2416" s="11">
        <f>+Excel_519CONDOR[[#This Row],[Fx.r]]</f>
        <v>45715</v>
      </c>
      <c r="L2416" s="1">
        <v>45715</v>
      </c>
      <c r="M2416" s="1"/>
      <c r="N2416" s="1">
        <v>45866</v>
      </c>
      <c r="O2416" s="1">
        <v>45867</v>
      </c>
      <c r="P2416" s="1" t="s">
        <v>24</v>
      </c>
      <c r="Q2416" t="s">
        <v>25</v>
      </c>
      <c r="R2416" t="s">
        <v>25</v>
      </c>
      <c r="S2416" t="s">
        <v>3715</v>
      </c>
      <c r="T2416" s="6">
        <v>3.7311310540246367</v>
      </c>
      <c r="U2416" s="6">
        <v>0</v>
      </c>
      <c r="V2416" s="6">
        <v>5.5693998336791992</v>
      </c>
      <c r="W2416" s="5">
        <v>9.300530887703836</v>
      </c>
      <c r="X2416" s="6">
        <f>+Excel_519CONDOR[[#This Row],[Ptos.Total]]-Excel_519CONDOR[[#This Row],[Ptos.PO]]</f>
        <v>3.4486198877038357</v>
      </c>
      <c r="Y2416" s="6">
        <v>5.8519110000000003</v>
      </c>
      <c r="Z2416" s="6">
        <v>5.8519110000000003</v>
      </c>
      <c r="AA2416" s="5">
        <f>+Excel_519CONDOR[[#This Row],[Ptos.Total]]-Excel_519CONDOR[[#This Row],[Ptos.Nilo]]</f>
        <v>3.4486198877038357</v>
      </c>
      <c r="AB2416"/>
      <c r="AC2416"/>
      <c r="AD2416"/>
      <c r="AE2416"/>
      <c r="AF2416"/>
      <c r="AG2416"/>
      <c r="AH2416"/>
      <c r="AI2416"/>
    </row>
    <row r="2417" spans="1:35" x14ac:dyDescent="0.25">
      <c r="A2417" t="s">
        <v>2567</v>
      </c>
      <c r="B2417" t="s">
        <v>67</v>
      </c>
      <c r="C2417" t="s">
        <v>1371</v>
      </c>
      <c r="D2417" t="s">
        <v>2706</v>
      </c>
      <c r="E2417">
        <v>8705442</v>
      </c>
      <c r="F2417" t="s">
        <v>2586</v>
      </c>
      <c r="G2417" t="s">
        <v>22</v>
      </c>
      <c r="H2417" t="s">
        <v>23</v>
      </c>
      <c r="I2417" s="1"/>
      <c r="J2417" s="1">
        <v>45715</v>
      </c>
      <c r="K2417" s="11">
        <f>+Excel_519CONDOR[[#This Row],[Fx.r]]</f>
        <v>45715</v>
      </c>
      <c r="L2417" s="1">
        <v>45715</v>
      </c>
      <c r="M2417" s="1"/>
      <c r="N2417" s="1">
        <v>45866</v>
      </c>
      <c r="O2417" s="1">
        <v>45867</v>
      </c>
      <c r="P2417" s="1" t="s">
        <v>24</v>
      </c>
      <c r="Q2417" t="s">
        <v>25</v>
      </c>
      <c r="R2417" t="s">
        <v>25</v>
      </c>
      <c r="S2417" t="s">
        <v>3715</v>
      </c>
      <c r="T2417" s="6">
        <v>1.2968110170840621</v>
      </c>
      <c r="U2417" s="6">
        <v>0</v>
      </c>
      <c r="V2417" s="6">
        <v>5.5693998336791992</v>
      </c>
      <c r="W2417" s="5">
        <v>6.8662108507632613</v>
      </c>
      <c r="X2417" s="6">
        <f>+Excel_519CONDOR[[#This Row],[Ptos.Total]]-Excel_519CONDOR[[#This Row],[Ptos.PO]]</f>
        <v>-1.4923673852251795E-7</v>
      </c>
      <c r="Y2417" s="6">
        <v>6.8662109999999998</v>
      </c>
      <c r="Z2417" s="6">
        <v>6.8662109999999998</v>
      </c>
      <c r="AA2417" s="5">
        <f>+Excel_519CONDOR[[#This Row],[Ptos.Total]]-Excel_519CONDOR[[#This Row],[Ptos.Nilo]]</f>
        <v>-1.4923673852251795E-7</v>
      </c>
      <c r="AB2417"/>
      <c r="AC2417"/>
      <c r="AD2417"/>
      <c r="AE2417"/>
      <c r="AF2417"/>
      <c r="AG2417"/>
      <c r="AH2417"/>
      <c r="AI2417"/>
    </row>
    <row r="2418" spans="1:35" x14ac:dyDescent="0.25">
      <c r="A2418" t="s">
        <v>2567</v>
      </c>
      <c r="B2418" t="s">
        <v>67</v>
      </c>
      <c r="C2418" t="s">
        <v>1371</v>
      </c>
      <c r="D2418" t="s">
        <v>2707</v>
      </c>
      <c r="E2418">
        <v>8705343</v>
      </c>
      <c r="F2418" t="s">
        <v>2586</v>
      </c>
      <c r="G2418" t="s">
        <v>22</v>
      </c>
      <c r="H2418" t="s">
        <v>23</v>
      </c>
      <c r="I2418" s="1"/>
      <c r="J2418" s="1">
        <v>45715</v>
      </c>
      <c r="K2418" s="11">
        <f>+Excel_519CONDOR[[#This Row],[Fx.r]]</f>
        <v>45715</v>
      </c>
      <c r="L2418" s="1">
        <v>45715</v>
      </c>
      <c r="M2418" s="1"/>
      <c r="N2418" s="1">
        <v>45866</v>
      </c>
      <c r="O2418" s="1">
        <v>45867</v>
      </c>
      <c r="P2418" s="1" t="s">
        <v>24</v>
      </c>
      <c r="Q2418" t="s">
        <v>25</v>
      </c>
      <c r="R2418" t="s">
        <v>25</v>
      </c>
      <c r="S2418" t="s">
        <v>3715</v>
      </c>
      <c r="T2418" s="6">
        <v>1.7025310243772864</v>
      </c>
      <c r="U2418" s="6">
        <v>0</v>
      </c>
      <c r="V2418" s="6">
        <v>5.5693998336791992</v>
      </c>
      <c r="W2418" s="5">
        <v>7.2719308580564856</v>
      </c>
      <c r="X2418" s="6">
        <f>+Excel_519CONDOR[[#This Row],[Ptos.Total]]-Excel_519CONDOR[[#This Row],[Ptos.PO]]</f>
        <v>-1.4194351383167714E-7</v>
      </c>
      <c r="Y2418" s="6">
        <v>7.2719309999999995</v>
      </c>
      <c r="Z2418" s="6">
        <v>7.2719309999999995</v>
      </c>
      <c r="AA2418" s="5">
        <f>+Excel_519CONDOR[[#This Row],[Ptos.Total]]-Excel_519CONDOR[[#This Row],[Ptos.Nilo]]</f>
        <v>-1.4194351383167714E-7</v>
      </c>
      <c r="AB2418"/>
      <c r="AC2418"/>
      <c r="AD2418"/>
      <c r="AE2418"/>
      <c r="AF2418"/>
      <c r="AG2418"/>
      <c r="AH2418"/>
      <c r="AI2418"/>
    </row>
    <row r="2419" spans="1:35" x14ac:dyDescent="0.25">
      <c r="A2419" t="s">
        <v>2567</v>
      </c>
      <c r="B2419" t="s">
        <v>67</v>
      </c>
      <c r="C2419" t="s">
        <v>1371</v>
      </c>
      <c r="D2419" t="s">
        <v>2708</v>
      </c>
      <c r="E2419">
        <v>8705421</v>
      </c>
      <c r="F2419" t="s">
        <v>2586</v>
      </c>
      <c r="G2419" t="s">
        <v>22</v>
      </c>
      <c r="H2419" t="s">
        <v>23</v>
      </c>
      <c r="I2419" s="1"/>
      <c r="J2419" s="1">
        <v>45715</v>
      </c>
      <c r="K2419" s="11">
        <f>+Excel_519CONDOR[[#This Row],[Fx.r]]</f>
        <v>45715</v>
      </c>
      <c r="L2419" s="1">
        <v>45715</v>
      </c>
      <c r="M2419" s="1"/>
      <c r="N2419" s="1">
        <v>45866</v>
      </c>
      <c r="O2419" s="1">
        <v>45867</v>
      </c>
      <c r="P2419" s="1" t="s">
        <v>24</v>
      </c>
      <c r="Q2419" t="s">
        <v>25</v>
      </c>
      <c r="R2419" t="s">
        <v>25</v>
      </c>
      <c r="S2419" t="s">
        <v>3715</v>
      </c>
      <c r="T2419" s="6">
        <v>2.7168310392009616</v>
      </c>
      <c r="U2419" s="6">
        <v>0</v>
      </c>
      <c r="V2419" s="6">
        <v>5.5693998336791992</v>
      </c>
      <c r="W2419" s="5">
        <v>8.2862308728801608</v>
      </c>
      <c r="X2419" s="6">
        <f>+Excel_519CONDOR[[#This Row],[Ptos.Total]]-Excel_519CONDOR[[#This Row],[Ptos.PO]]</f>
        <v>-1.2711983821134254E-7</v>
      </c>
      <c r="Y2419" s="6">
        <v>8.286230999999999</v>
      </c>
      <c r="Z2419" s="6">
        <v>8.286230999999999</v>
      </c>
      <c r="AA2419" s="5">
        <f>+Excel_519CONDOR[[#This Row],[Ptos.Total]]-Excel_519CONDOR[[#This Row],[Ptos.Nilo]]</f>
        <v>-1.2711983821134254E-7</v>
      </c>
      <c r="AB2419"/>
      <c r="AC2419"/>
      <c r="AD2419"/>
      <c r="AE2419"/>
      <c r="AF2419"/>
      <c r="AG2419"/>
      <c r="AH2419"/>
      <c r="AI2419"/>
    </row>
    <row r="2420" spans="1:35" x14ac:dyDescent="0.25">
      <c r="A2420" t="s">
        <v>2567</v>
      </c>
      <c r="B2420" t="s">
        <v>67</v>
      </c>
      <c r="C2420" t="s">
        <v>1371</v>
      </c>
      <c r="D2420" t="s">
        <v>2709</v>
      </c>
      <c r="E2420">
        <v>8705342</v>
      </c>
      <c r="F2420" t="s">
        <v>2586</v>
      </c>
      <c r="G2420" t="s">
        <v>22</v>
      </c>
      <c r="H2420" t="s">
        <v>23</v>
      </c>
      <c r="I2420" s="1"/>
      <c r="J2420" s="1">
        <v>45715</v>
      </c>
      <c r="K2420" s="11">
        <f>+Excel_519CONDOR[[#This Row],[Fx.r]]</f>
        <v>45715</v>
      </c>
      <c r="L2420" s="1">
        <v>45715</v>
      </c>
      <c r="M2420" s="1"/>
      <c r="N2420" s="1">
        <v>45866</v>
      </c>
      <c r="O2420" s="1">
        <v>45867</v>
      </c>
      <c r="P2420" s="1" t="s">
        <v>24</v>
      </c>
      <c r="Q2420" t="s">
        <v>25</v>
      </c>
      <c r="R2420" t="s">
        <v>25</v>
      </c>
      <c r="S2420" t="s">
        <v>3715</v>
      </c>
      <c r="T2420" s="6">
        <v>1.0939510168468356</v>
      </c>
      <c r="U2420" s="6">
        <v>0</v>
      </c>
      <c r="V2420" s="6">
        <v>5.5693998336791992</v>
      </c>
      <c r="W2420" s="5">
        <v>6.6633508505260348</v>
      </c>
      <c r="X2420" s="6">
        <f>+Excel_519CONDOR[[#This Row],[Ptos.Total]]-Excel_519CONDOR[[#This Row],[Ptos.PO]]</f>
        <v>-1.4947396476117092E-7</v>
      </c>
      <c r="Y2420" s="6">
        <v>6.6633509999999996</v>
      </c>
      <c r="Z2420" s="6">
        <v>6.6633509999999996</v>
      </c>
      <c r="AA2420" s="5">
        <f>+Excel_519CONDOR[[#This Row],[Ptos.Total]]-Excel_519CONDOR[[#This Row],[Ptos.Nilo]]</f>
        <v>-1.4947396476117092E-7</v>
      </c>
      <c r="AB2420"/>
      <c r="AC2420"/>
      <c r="AD2420"/>
      <c r="AE2420"/>
      <c r="AF2420"/>
      <c r="AG2420"/>
      <c r="AH2420"/>
      <c r="AI2420"/>
    </row>
    <row r="2421" spans="1:35" x14ac:dyDescent="0.25">
      <c r="A2421" t="s">
        <v>2567</v>
      </c>
      <c r="B2421" t="s">
        <v>67</v>
      </c>
      <c r="C2421" t="s">
        <v>1371</v>
      </c>
      <c r="D2421" t="s">
        <v>2710</v>
      </c>
      <c r="E2421">
        <v>8705437</v>
      </c>
      <c r="F2421" t="s">
        <v>2586</v>
      </c>
      <c r="G2421" t="s">
        <v>22</v>
      </c>
      <c r="H2421" t="s">
        <v>23</v>
      </c>
      <c r="I2421" s="1"/>
      <c r="J2421" s="1">
        <v>45715</v>
      </c>
      <c r="K2421" s="11">
        <f>+Excel_519CONDOR[[#This Row],[Fx.r]]</f>
        <v>45715</v>
      </c>
      <c r="L2421" s="1">
        <v>45715</v>
      </c>
      <c r="M2421" s="1"/>
      <c r="N2421" s="1">
        <v>45866</v>
      </c>
      <c r="O2421" s="1">
        <v>45867</v>
      </c>
      <c r="P2421" s="1" t="s">
        <v>24</v>
      </c>
      <c r="Q2421" t="s">
        <v>25</v>
      </c>
      <c r="R2421" t="s">
        <v>25</v>
      </c>
      <c r="S2421" t="s">
        <v>3715</v>
      </c>
      <c r="T2421" s="6">
        <v>2.7168310392009616</v>
      </c>
      <c r="U2421" s="6">
        <v>0</v>
      </c>
      <c r="V2421" s="6">
        <v>5.5693998336791992</v>
      </c>
      <c r="W2421" s="5">
        <v>8.2862308728801608</v>
      </c>
      <c r="X2421" s="6">
        <f>+Excel_519CONDOR[[#This Row],[Ptos.Total]]-Excel_519CONDOR[[#This Row],[Ptos.PO]]</f>
        <v>-1.2711983821134254E-7</v>
      </c>
      <c r="Y2421" s="6">
        <v>8.286230999999999</v>
      </c>
      <c r="Z2421" s="6">
        <v>8.286230999999999</v>
      </c>
      <c r="AA2421" s="5">
        <f>+Excel_519CONDOR[[#This Row],[Ptos.Total]]-Excel_519CONDOR[[#This Row],[Ptos.Nilo]]</f>
        <v>-1.2711983821134254E-7</v>
      </c>
      <c r="AB2421"/>
      <c r="AC2421"/>
      <c r="AD2421"/>
      <c r="AE2421"/>
      <c r="AF2421"/>
      <c r="AG2421"/>
      <c r="AH2421"/>
      <c r="AI2421"/>
    </row>
    <row r="2422" spans="1:35" x14ac:dyDescent="0.25">
      <c r="A2422" t="s">
        <v>2567</v>
      </c>
      <c r="B2422" t="s">
        <v>67</v>
      </c>
      <c r="C2422" t="s">
        <v>1371</v>
      </c>
      <c r="D2422" t="s">
        <v>2711</v>
      </c>
      <c r="E2422">
        <v>8705419</v>
      </c>
      <c r="F2422" t="s">
        <v>2586</v>
      </c>
      <c r="G2422" t="s">
        <v>22</v>
      </c>
      <c r="H2422" t="s">
        <v>23</v>
      </c>
      <c r="I2422" s="1"/>
      <c r="J2422" s="1">
        <v>45715</v>
      </c>
      <c r="K2422" s="11">
        <f>+Excel_519CONDOR[[#This Row],[Fx.r]]</f>
        <v>45715</v>
      </c>
      <c r="L2422" s="1">
        <v>45715</v>
      </c>
      <c r="M2422" s="1"/>
      <c r="N2422" s="1">
        <v>45866</v>
      </c>
      <c r="O2422" s="1">
        <v>45867</v>
      </c>
      <c r="P2422" s="1" t="s">
        <v>24</v>
      </c>
      <c r="Q2422" t="s">
        <v>25</v>
      </c>
      <c r="R2422" t="s">
        <v>25</v>
      </c>
      <c r="S2422" t="s">
        <v>3715</v>
      </c>
      <c r="T2422" s="6">
        <v>0.68823100955361127</v>
      </c>
      <c r="U2422" s="6">
        <v>0</v>
      </c>
      <c r="V2422" s="6">
        <v>5.5693998336791992</v>
      </c>
      <c r="W2422" s="5">
        <v>6.2576308432328105</v>
      </c>
      <c r="X2422" s="6">
        <f>+Excel_519CONDOR[[#This Row],[Ptos.Total]]-Excel_519CONDOR[[#This Row],[Ptos.PO]]</f>
        <v>-1.5676718945201173E-7</v>
      </c>
      <c r="Y2422" s="6">
        <v>6.2576309999999999</v>
      </c>
      <c r="Z2422" s="6">
        <v>6.2576309999999999</v>
      </c>
      <c r="AA2422" s="5">
        <f>+Excel_519CONDOR[[#This Row],[Ptos.Total]]-Excel_519CONDOR[[#This Row],[Ptos.Nilo]]</f>
        <v>-1.5676718945201173E-7</v>
      </c>
      <c r="AB2422"/>
      <c r="AC2422"/>
      <c r="AD2422"/>
      <c r="AE2422"/>
      <c r="AF2422"/>
      <c r="AG2422"/>
      <c r="AH2422"/>
      <c r="AI2422"/>
    </row>
    <row r="2423" spans="1:35" x14ac:dyDescent="0.25">
      <c r="A2423" t="s">
        <v>2567</v>
      </c>
      <c r="B2423" t="s">
        <v>67</v>
      </c>
      <c r="C2423" t="s">
        <v>1371</v>
      </c>
      <c r="D2423" t="s">
        <v>2712</v>
      </c>
      <c r="E2423">
        <v>8705349</v>
      </c>
      <c r="F2423" t="s">
        <v>2586</v>
      </c>
      <c r="G2423" t="s">
        <v>22</v>
      </c>
      <c r="H2423" t="s">
        <v>23</v>
      </c>
      <c r="I2423" s="1"/>
      <c r="J2423" s="1">
        <v>45715</v>
      </c>
      <c r="K2423" s="11">
        <f>+Excel_519CONDOR[[#This Row],[Fx.r]]</f>
        <v>45715</v>
      </c>
      <c r="L2423" s="1">
        <v>45715</v>
      </c>
      <c r="M2423" s="1"/>
      <c r="N2423" s="1">
        <v>45866</v>
      </c>
      <c r="O2423" s="1">
        <v>45867</v>
      </c>
      <c r="P2423" s="1" t="s">
        <v>24</v>
      </c>
      <c r="Q2423" t="s">
        <v>25</v>
      </c>
      <c r="R2423" t="s">
        <v>25</v>
      </c>
      <c r="S2423" t="s">
        <v>3715</v>
      </c>
      <c r="T2423" s="6">
        <v>0.68823100955361127</v>
      </c>
      <c r="U2423" s="6">
        <v>0</v>
      </c>
      <c r="V2423" s="6">
        <v>5.5693998336791992</v>
      </c>
      <c r="W2423" s="5">
        <v>6.2576308432328105</v>
      </c>
      <c r="X2423" s="6">
        <f>+Excel_519CONDOR[[#This Row],[Ptos.Total]]-Excel_519CONDOR[[#This Row],[Ptos.PO]]</f>
        <v>-1.5676718945201173E-7</v>
      </c>
      <c r="Y2423" s="6">
        <v>6.2576309999999999</v>
      </c>
      <c r="Z2423" s="6">
        <v>6.2576309999999999</v>
      </c>
      <c r="AA2423" s="5">
        <f>+Excel_519CONDOR[[#This Row],[Ptos.Total]]-Excel_519CONDOR[[#This Row],[Ptos.Nilo]]</f>
        <v>-1.5676718945201173E-7</v>
      </c>
      <c r="AB2423"/>
      <c r="AC2423"/>
      <c r="AD2423"/>
      <c r="AE2423"/>
      <c r="AF2423"/>
      <c r="AG2423"/>
      <c r="AH2423"/>
      <c r="AI2423"/>
    </row>
    <row r="2424" spans="1:35" x14ac:dyDescent="0.25">
      <c r="A2424" t="s">
        <v>2567</v>
      </c>
      <c r="B2424" t="s">
        <v>67</v>
      </c>
      <c r="C2424" t="s">
        <v>1371</v>
      </c>
      <c r="D2424" t="s">
        <v>2713</v>
      </c>
      <c r="E2424">
        <v>8705345</v>
      </c>
      <c r="F2424" t="s">
        <v>2586</v>
      </c>
      <c r="G2424" t="s">
        <v>22</v>
      </c>
      <c r="H2424" t="s">
        <v>23</v>
      </c>
      <c r="I2424" s="1"/>
      <c r="J2424" s="1">
        <v>45715</v>
      </c>
      <c r="K2424" s="11">
        <f>+Excel_519CONDOR[[#This Row],[Fx.r]]</f>
        <v>45715</v>
      </c>
      <c r="L2424" s="1">
        <v>45715</v>
      </c>
      <c r="M2424" s="1"/>
      <c r="N2424" s="1">
        <v>45866</v>
      </c>
      <c r="O2424" s="1">
        <v>45867</v>
      </c>
      <c r="P2424" s="1" t="s">
        <v>24</v>
      </c>
      <c r="Q2424" t="s">
        <v>25</v>
      </c>
      <c r="R2424" t="s">
        <v>25</v>
      </c>
      <c r="S2424" t="s">
        <v>3715</v>
      </c>
      <c r="T2424" s="6">
        <v>1.2968110170840621</v>
      </c>
      <c r="U2424" s="6">
        <v>0</v>
      </c>
      <c r="V2424" s="6">
        <v>5.5693998336791992</v>
      </c>
      <c r="W2424" s="5">
        <v>6.8662108507632613</v>
      </c>
      <c r="X2424" s="6">
        <f>+Excel_519CONDOR[[#This Row],[Ptos.Total]]-Excel_519CONDOR[[#This Row],[Ptos.PO]]</f>
        <v>-1.4923673852251795E-7</v>
      </c>
      <c r="Y2424" s="6">
        <v>6.8662109999999998</v>
      </c>
      <c r="Z2424" s="6">
        <v>6.8662109999999998</v>
      </c>
      <c r="AA2424" s="5">
        <f>+Excel_519CONDOR[[#This Row],[Ptos.Total]]-Excel_519CONDOR[[#This Row],[Ptos.Nilo]]</f>
        <v>-1.4923673852251795E-7</v>
      </c>
      <c r="AB2424"/>
      <c r="AC2424"/>
      <c r="AD2424"/>
      <c r="AE2424"/>
      <c r="AF2424"/>
      <c r="AG2424"/>
      <c r="AH2424"/>
      <c r="AI2424"/>
    </row>
    <row r="2425" spans="1:35" x14ac:dyDescent="0.25">
      <c r="A2425" t="s">
        <v>2567</v>
      </c>
      <c r="B2425" t="s">
        <v>67</v>
      </c>
      <c r="C2425" t="s">
        <v>1371</v>
      </c>
      <c r="D2425" t="s">
        <v>2714</v>
      </c>
      <c r="E2425">
        <v>8705397</v>
      </c>
      <c r="F2425" t="s">
        <v>2586</v>
      </c>
      <c r="G2425" t="s">
        <v>22</v>
      </c>
      <c r="H2425" t="s">
        <v>23</v>
      </c>
      <c r="I2425" s="1"/>
      <c r="J2425" s="1">
        <v>45715</v>
      </c>
      <c r="K2425" s="11">
        <f>+Excel_519CONDOR[[#This Row],[Fx.r]]</f>
        <v>45715</v>
      </c>
      <c r="L2425" s="1">
        <v>45715</v>
      </c>
      <c r="M2425" s="1"/>
      <c r="N2425" s="1">
        <v>45866</v>
      </c>
      <c r="O2425" s="1">
        <v>45867</v>
      </c>
      <c r="P2425" s="1" t="s">
        <v>24</v>
      </c>
      <c r="Q2425" t="s">
        <v>25</v>
      </c>
      <c r="R2425" t="s">
        <v>25</v>
      </c>
      <c r="S2425" t="s">
        <v>3715</v>
      </c>
      <c r="T2425" s="6">
        <v>0.68823100955361127</v>
      </c>
      <c r="U2425" s="6">
        <v>0</v>
      </c>
      <c r="V2425" s="6">
        <v>5.5693998336791992</v>
      </c>
      <c r="W2425" s="5">
        <v>6.2576308432328105</v>
      </c>
      <c r="X2425" s="6">
        <f>+Excel_519CONDOR[[#This Row],[Ptos.Total]]-Excel_519CONDOR[[#This Row],[Ptos.PO]]</f>
        <v>-1.5676718945201173E-7</v>
      </c>
      <c r="Y2425" s="6">
        <v>6.2576309999999999</v>
      </c>
      <c r="Z2425" s="6">
        <v>6.2576309999999999</v>
      </c>
      <c r="AA2425" s="5">
        <f>+Excel_519CONDOR[[#This Row],[Ptos.Total]]-Excel_519CONDOR[[#This Row],[Ptos.Nilo]]</f>
        <v>-1.5676718945201173E-7</v>
      </c>
      <c r="AB2425"/>
      <c r="AC2425"/>
      <c r="AD2425"/>
      <c r="AE2425"/>
      <c r="AF2425"/>
      <c r="AG2425"/>
      <c r="AH2425"/>
      <c r="AI2425"/>
    </row>
    <row r="2426" spans="1:35" x14ac:dyDescent="0.25">
      <c r="A2426" t="s">
        <v>2567</v>
      </c>
      <c r="B2426" t="s">
        <v>67</v>
      </c>
      <c r="C2426" t="s">
        <v>1371</v>
      </c>
      <c r="D2426" t="s">
        <v>2715</v>
      </c>
      <c r="E2426">
        <v>8705839</v>
      </c>
      <c r="F2426" t="s">
        <v>2586</v>
      </c>
      <c r="G2426" t="s">
        <v>22</v>
      </c>
      <c r="H2426" t="s">
        <v>23</v>
      </c>
      <c r="I2426" s="1"/>
      <c r="J2426" s="1">
        <v>45716</v>
      </c>
      <c r="K2426" s="11">
        <f>+Excel_519CONDOR[[#This Row],[Fx.r]]</f>
        <v>45716</v>
      </c>
      <c r="L2426" s="1">
        <v>45716</v>
      </c>
      <c r="M2426" s="1"/>
      <c r="N2426" s="1">
        <v>45862</v>
      </c>
      <c r="O2426" s="1">
        <v>45863</v>
      </c>
      <c r="P2426" s="1" t="s">
        <v>24</v>
      </c>
      <c r="Q2426" t="s">
        <v>25</v>
      </c>
      <c r="R2426" t="s">
        <v>25</v>
      </c>
      <c r="S2426" t="s">
        <v>3715</v>
      </c>
      <c r="T2426" s="6">
        <v>2.7168310392009616</v>
      </c>
      <c r="U2426" s="6">
        <v>0</v>
      </c>
      <c r="V2426" s="6">
        <v>5.5693998336791992</v>
      </c>
      <c r="W2426" s="5">
        <v>8.2862308728801608</v>
      </c>
      <c r="X2426" s="6">
        <f>+Excel_519CONDOR[[#This Row],[Ptos.Total]]-Excel_519CONDOR[[#This Row],[Ptos.PO]]</f>
        <v>-1.2711983821134254E-7</v>
      </c>
      <c r="Y2426" s="6">
        <v>8.286230999999999</v>
      </c>
      <c r="Z2426" s="6">
        <v>8.286230999999999</v>
      </c>
      <c r="AA2426" s="5">
        <f>+Excel_519CONDOR[[#This Row],[Ptos.Total]]-Excel_519CONDOR[[#This Row],[Ptos.Nilo]]</f>
        <v>-1.2711983821134254E-7</v>
      </c>
      <c r="AB2426"/>
      <c r="AC2426"/>
      <c r="AD2426"/>
      <c r="AE2426"/>
      <c r="AF2426"/>
      <c r="AG2426"/>
      <c r="AH2426"/>
      <c r="AI2426"/>
    </row>
    <row r="2427" spans="1:35" x14ac:dyDescent="0.25">
      <c r="A2427" t="s">
        <v>2567</v>
      </c>
      <c r="B2427" t="s">
        <v>67</v>
      </c>
      <c r="C2427" t="s">
        <v>1371</v>
      </c>
      <c r="D2427" t="s">
        <v>2716</v>
      </c>
      <c r="E2427">
        <v>8705835</v>
      </c>
      <c r="F2427" t="s">
        <v>2586</v>
      </c>
      <c r="G2427" t="s">
        <v>22</v>
      </c>
      <c r="H2427" t="s">
        <v>23</v>
      </c>
      <c r="I2427" s="1"/>
      <c r="J2427" s="1">
        <v>45716</v>
      </c>
      <c r="K2427" s="11">
        <f>+Excel_519CONDOR[[#This Row],[Fx.r]]</f>
        <v>45716</v>
      </c>
      <c r="L2427" s="1">
        <v>45716</v>
      </c>
      <c r="M2427" s="1"/>
      <c r="N2427" s="1">
        <v>45866</v>
      </c>
      <c r="O2427" s="1">
        <v>45867</v>
      </c>
      <c r="P2427" s="1" t="s">
        <v>24</v>
      </c>
      <c r="Q2427" t="s">
        <v>25</v>
      </c>
      <c r="R2427" t="s">
        <v>25</v>
      </c>
      <c r="S2427" t="s">
        <v>3715</v>
      </c>
      <c r="T2427" s="6">
        <v>2.7168310392009616</v>
      </c>
      <c r="U2427" s="6">
        <v>0</v>
      </c>
      <c r="V2427" s="6">
        <v>5.5693998336791992</v>
      </c>
      <c r="W2427" s="5">
        <v>8.2862308728801608</v>
      </c>
      <c r="X2427" s="6">
        <f>+Excel_519CONDOR[[#This Row],[Ptos.Total]]-Excel_519CONDOR[[#This Row],[Ptos.PO]]</f>
        <v>-1.2711983821134254E-7</v>
      </c>
      <c r="Y2427" s="6">
        <v>8.286230999999999</v>
      </c>
      <c r="Z2427" s="6">
        <v>8.286230999999999</v>
      </c>
      <c r="AA2427" s="5">
        <f>+Excel_519CONDOR[[#This Row],[Ptos.Total]]-Excel_519CONDOR[[#This Row],[Ptos.Nilo]]</f>
        <v>-1.2711983821134254E-7</v>
      </c>
      <c r="AB2427"/>
      <c r="AC2427"/>
      <c r="AD2427"/>
      <c r="AE2427"/>
      <c r="AF2427"/>
      <c r="AG2427"/>
      <c r="AH2427"/>
      <c r="AI2427"/>
    </row>
    <row r="2428" spans="1:35" x14ac:dyDescent="0.25">
      <c r="A2428" t="s">
        <v>2567</v>
      </c>
      <c r="B2428" t="s">
        <v>67</v>
      </c>
      <c r="C2428" t="s">
        <v>1371</v>
      </c>
      <c r="D2428" t="s">
        <v>2717</v>
      </c>
      <c r="E2428">
        <v>8705833</v>
      </c>
      <c r="F2428" t="s">
        <v>2586</v>
      </c>
      <c r="G2428" t="s">
        <v>22</v>
      </c>
      <c r="H2428" t="s">
        <v>23</v>
      </c>
      <c r="I2428" s="1"/>
      <c r="J2428" s="1">
        <v>45716</v>
      </c>
      <c r="K2428" s="11">
        <f>+Excel_519CONDOR[[#This Row],[Fx.r]]</f>
        <v>45716</v>
      </c>
      <c r="L2428" s="1">
        <v>45716</v>
      </c>
      <c r="M2428" s="1"/>
      <c r="N2428" s="1">
        <v>45866</v>
      </c>
      <c r="O2428" s="1">
        <v>45867</v>
      </c>
      <c r="P2428" s="1" t="s">
        <v>24</v>
      </c>
      <c r="Q2428" t="s">
        <v>25</v>
      </c>
      <c r="R2428" t="s">
        <v>25</v>
      </c>
      <c r="S2428" t="s">
        <v>3715</v>
      </c>
      <c r="T2428" s="6">
        <v>2.7168310392009616</v>
      </c>
      <c r="U2428" s="6">
        <v>0</v>
      </c>
      <c r="V2428" s="6">
        <v>5.5693998336791992</v>
      </c>
      <c r="W2428" s="5">
        <v>8.2862308728801608</v>
      </c>
      <c r="X2428" s="6">
        <f>+Excel_519CONDOR[[#This Row],[Ptos.Total]]-Excel_519CONDOR[[#This Row],[Ptos.PO]]</f>
        <v>0.20285987288016116</v>
      </c>
      <c r="Y2428" s="6">
        <v>8.0833709999999996</v>
      </c>
      <c r="Z2428" s="6">
        <v>8.0833709999999996</v>
      </c>
      <c r="AA2428" s="5">
        <f>+Excel_519CONDOR[[#This Row],[Ptos.Total]]-Excel_519CONDOR[[#This Row],[Ptos.Nilo]]</f>
        <v>0.20285987288016116</v>
      </c>
      <c r="AB2428"/>
      <c r="AC2428"/>
      <c r="AD2428"/>
      <c r="AE2428"/>
      <c r="AF2428"/>
      <c r="AG2428"/>
      <c r="AH2428"/>
      <c r="AI2428"/>
    </row>
    <row r="2429" spans="1:35" x14ac:dyDescent="0.25">
      <c r="A2429" t="s">
        <v>2567</v>
      </c>
      <c r="B2429" t="s">
        <v>67</v>
      </c>
      <c r="C2429" t="s">
        <v>1371</v>
      </c>
      <c r="D2429" t="s">
        <v>2718</v>
      </c>
      <c r="E2429">
        <v>8705832</v>
      </c>
      <c r="F2429" t="s">
        <v>2586</v>
      </c>
      <c r="G2429" t="s">
        <v>22</v>
      </c>
      <c r="H2429" t="s">
        <v>23</v>
      </c>
      <c r="I2429" s="1"/>
      <c r="J2429" s="1">
        <v>45716</v>
      </c>
      <c r="K2429" s="11">
        <f>+Excel_519CONDOR[[#This Row],[Fx.r]]</f>
        <v>45716</v>
      </c>
      <c r="L2429" s="1">
        <v>45716</v>
      </c>
      <c r="M2429" s="1"/>
      <c r="N2429" s="1">
        <v>45866</v>
      </c>
      <c r="O2429" s="1">
        <v>45867</v>
      </c>
      <c r="P2429" s="1" t="s">
        <v>24</v>
      </c>
      <c r="Q2429" t="s">
        <v>25</v>
      </c>
      <c r="R2429" t="s">
        <v>25</v>
      </c>
      <c r="S2429" t="s">
        <v>3715</v>
      </c>
      <c r="T2429" s="6">
        <v>2.7168310392009616</v>
      </c>
      <c r="U2429" s="6">
        <v>0</v>
      </c>
      <c r="V2429" s="6">
        <v>5.5693998336791992</v>
      </c>
      <c r="W2429" s="5">
        <v>8.2862308728801608</v>
      </c>
      <c r="X2429" s="6">
        <f>+Excel_519CONDOR[[#This Row],[Ptos.Total]]-Excel_519CONDOR[[#This Row],[Ptos.PO]]</f>
        <v>-1.2711983821134254E-7</v>
      </c>
      <c r="Y2429" s="6">
        <v>8.286230999999999</v>
      </c>
      <c r="Z2429" s="6">
        <v>8.286230999999999</v>
      </c>
      <c r="AA2429" s="5">
        <f>+Excel_519CONDOR[[#This Row],[Ptos.Total]]-Excel_519CONDOR[[#This Row],[Ptos.Nilo]]</f>
        <v>-1.2711983821134254E-7</v>
      </c>
      <c r="AB2429"/>
      <c r="AC2429"/>
      <c r="AD2429"/>
      <c r="AE2429"/>
      <c r="AF2429"/>
      <c r="AG2429"/>
      <c r="AH2429"/>
      <c r="AI2429"/>
    </row>
    <row r="2430" spans="1:35" x14ac:dyDescent="0.25">
      <c r="A2430" t="s">
        <v>2567</v>
      </c>
      <c r="B2430" t="s">
        <v>67</v>
      </c>
      <c r="C2430" t="s">
        <v>1371</v>
      </c>
      <c r="D2430" t="s">
        <v>2719</v>
      </c>
      <c r="E2430">
        <v>8705831</v>
      </c>
      <c r="F2430" t="s">
        <v>2586</v>
      </c>
      <c r="G2430" t="s">
        <v>22</v>
      </c>
      <c r="H2430" t="s">
        <v>23</v>
      </c>
      <c r="I2430" s="1"/>
      <c r="J2430" s="1">
        <v>45716</v>
      </c>
      <c r="K2430" s="11">
        <f>+Excel_519CONDOR[[#This Row],[Fx.r]]</f>
        <v>45716</v>
      </c>
      <c r="L2430" s="1">
        <v>45716</v>
      </c>
      <c r="M2430" s="1"/>
      <c r="N2430" s="1">
        <v>45866</v>
      </c>
      <c r="O2430" s="1">
        <v>45867</v>
      </c>
      <c r="P2430" s="1" t="s">
        <v>24</v>
      </c>
      <c r="Q2430" t="s">
        <v>25</v>
      </c>
      <c r="R2430" t="s">
        <v>25</v>
      </c>
      <c r="S2430" t="s">
        <v>3715</v>
      </c>
      <c r="T2430" s="6">
        <v>1.9053910246145129</v>
      </c>
      <c r="U2430" s="6">
        <v>0</v>
      </c>
      <c r="V2430" s="6">
        <v>5.5693998336791992</v>
      </c>
      <c r="W2430" s="5">
        <v>7.4747908582937121</v>
      </c>
      <c r="X2430" s="6">
        <f>+Excel_519CONDOR[[#This Row],[Ptos.Total]]-Excel_519CONDOR[[#This Row],[Ptos.PO]]</f>
        <v>-0.60858014170628749</v>
      </c>
      <c r="Y2430" s="6">
        <v>8.0833709999999996</v>
      </c>
      <c r="Z2430" s="6">
        <v>8.0833709999999996</v>
      </c>
      <c r="AA2430" s="5">
        <f>+Excel_519CONDOR[[#This Row],[Ptos.Total]]-Excel_519CONDOR[[#This Row],[Ptos.Nilo]]</f>
        <v>-0.60858014170628749</v>
      </c>
      <c r="AB2430"/>
      <c r="AC2430"/>
      <c r="AD2430"/>
      <c r="AE2430"/>
      <c r="AF2430"/>
      <c r="AG2430"/>
      <c r="AH2430"/>
      <c r="AI2430"/>
    </row>
    <row r="2431" spans="1:35" x14ac:dyDescent="0.25">
      <c r="A2431" t="s">
        <v>2567</v>
      </c>
      <c r="B2431" t="s">
        <v>67</v>
      </c>
      <c r="C2431" t="s">
        <v>1371</v>
      </c>
      <c r="D2431" t="s">
        <v>2720</v>
      </c>
      <c r="E2431">
        <v>8705840</v>
      </c>
      <c r="F2431" t="s">
        <v>2586</v>
      </c>
      <c r="G2431" t="s">
        <v>22</v>
      </c>
      <c r="H2431" t="s">
        <v>23</v>
      </c>
      <c r="I2431" s="1"/>
      <c r="J2431" s="1">
        <v>45716</v>
      </c>
      <c r="K2431" s="11">
        <f>+Excel_519CONDOR[[#This Row],[Fx.r]]</f>
        <v>45716</v>
      </c>
      <c r="L2431" s="1">
        <v>45716</v>
      </c>
      <c r="M2431" s="1"/>
      <c r="N2431" s="1">
        <v>45862</v>
      </c>
      <c r="O2431" s="1">
        <v>45863</v>
      </c>
      <c r="P2431" s="1" t="s">
        <v>24</v>
      </c>
      <c r="Q2431" t="s">
        <v>25</v>
      </c>
      <c r="R2431" t="s">
        <v>25</v>
      </c>
      <c r="S2431" t="s">
        <v>3715</v>
      </c>
      <c r="T2431" s="6">
        <v>0.68823100955361127</v>
      </c>
      <c r="U2431" s="6">
        <v>0</v>
      </c>
      <c r="V2431" s="6">
        <v>5.5693998336791992</v>
      </c>
      <c r="W2431" s="5">
        <v>6.2576308432328105</v>
      </c>
      <c r="X2431" s="6">
        <f>+Excel_519CONDOR[[#This Row],[Ptos.Total]]-Excel_519CONDOR[[#This Row],[Ptos.PO]]</f>
        <v>0.60857984323281045</v>
      </c>
      <c r="Y2431" s="6">
        <v>5.649051</v>
      </c>
      <c r="Z2431" s="6">
        <v>5.649051</v>
      </c>
      <c r="AA2431" s="5">
        <f>+Excel_519CONDOR[[#This Row],[Ptos.Total]]-Excel_519CONDOR[[#This Row],[Ptos.Nilo]]</f>
        <v>0.60857984323281045</v>
      </c>
      <c r="AB2431"/>
      <c r="AC2431"/>
      <c r="AD2431"/>
      <c r="AE2431"/>
      <c r="AF2431"/>
      <c r="AG2431"/>
      <c r="AH2431"/>
      <c r="AI2431"/>
    </row>
    <row r="2432" spans="1:35" x14ac:dyDescent="0.25">
      <c r="A2432" t="s">
        <v>2567</v>
      </c>
      <c r="B2432" t="s">
        <v>67</v>
      </c>
      <c r="C2432" t="s">
        <v>1371</v>
      </c>
      <c r="D2432" t="s">
        <v>2721</v>
      </c>
      <c r="E2432">
        <v>8707310</v>
      </c>
      <c r="F2432" t="s">
        <v>2586</v>
      </c>
      <c r="G2432" t="s">
        <v>22</v>
      </c>
      <c r="H2432" t="s">
        <v>23</v>
      </c>
      <c r="I2432" s="1"/>
      <c r="J2432" s="1">
        <v>45722</v>
      </c>
      <c r="K2432" s="11">
        <f>+Excel_519CONDOR[[#This Row],[Fx.r]]</f>
        <v>45722</v>
      </c>
      <c r="L2432" s="1">
        <v>45722</v>
      </c>
      <c r="M2432" s="1"/>
      <c r="N2432" s="1">
        <v>45862</v>
      </c>
      <c r="O2432" s="1">
        <v>45863</v>
      </c>
      <c r="P2432" s="1" t="s">
        <v>24</v>
      </c>
      <c r="Q2432" t="s">
        <v>25</v>
      </c>
      <c r="R2432" t="s">
        <v>25</v>
      </c>
      <c r="S2432" t="s">
        <v>3715</v>
      </c>
      <c r="T2432" s="6">
        <v>0.68823100955361127</v>
      </c>
      <c r="U2432" s="6">
        <v>0</v>
      </c>
      <c r="V2432" s="6">
        <v>5.5693998336791992</v>
      </c>
      <c r="W2432" s="5">
        <v>6.2576308432328105</v>
      </c>
      <c r="X2432" s="6">
        <f>+Excel_519CONDOR[[#This Row],[Ptos.Total]]-Excel_519CONDOR[[#This Row],[Ptos.PO]]</f>
        <v>-1.5676718945201173E-7</v>
      </c>
      <c r="Y2432" s="6">
        <v>6.2576309999999999</v>
      </c>
      <c r="Z2432" s="6">
        <v>6.2576309999999999</v>
      </c>
      <c r="AA2432" s="5">
        <f>+Excel_519CONDOR[[#This Row],[Ptos.Total]]-Excel_519CONDOR[[#This Row],[Ptos.Nilo]]</f>
        <v>-1.5676718945201173E-7</v>
      </c>
      <c r="AB2432"/>
      <c r="AC2432"/>
      <c r="AD2432"/>
      <c r="AE2432"/>
      <c r="AF2432"/>
      <c r="AG2432"/>
      <c r="AH2432"/>
      <c r="AI2432"/>
    </row>
    <row r="2433" spans="1:35" x14ac:dyDescent="0.25">
      <c r="A2433" t="s">
        <v>2567</v>
      </c>
      <c r="B2433" t="s">
        <v>67</v>
      </c>
      <c r="C2433" t="s">
        <v>1371</v>
      </c>
      <c r="D2433" t="s">
        <v>2722</v>
      </c>
      <c r="E2433">
        <v>8707272</v>
      </c>
      <c r="F2433" t="s">
        <v>2586</v>
      </c>
      <c r="G2433" t="s">
        <v>22</v>
      </c>
      <c r="H2433" t="s">
        <v>23</v>
      </c>
      <c r="I2433" s="1"/>
      <c r="J2433" s="1">
        <v>45722</v>
      </c>
      <c r="K2433" s="11">
        <f>+Excel_519CONDOR[[#This Row],[Fx.r]]</f>
        <v>45722</v>
      </c>
      <c r="L2433" s="1">
        <v>45722</v>
      </c>
      <c r="M2433" s="1"/>
      <c r="N2433" s="1">
        <v>45862</v>
      </c>
      <c r="O2433" s="1">
        <v>45912</v>
      </c>
      <c r="P2433" s="1" t="s">
        <v>24</v>
      </c>
      <c r="Q2433" t="s">
        <v>25</v>
      </c>
      <c r="R2433" t="s">
        <v>25</v>
      </c>
      <c r="S2433" t="s">
        <v>3715</v>
      </c>
      <c r="T2433" s="6">
        <v>3.5282710537874102</v>
      </c>
      <c r="U2433" s="6">
        <v>0</v>
      </c>
      <c r="V2433" s="6">
        <v>5.5693998336791992</v>
      </c>
      <c r="W2433" s="5">
        <v>9.0976708874666095</v>
      </c>
      <c r="X2433" s="6">
        <f>+Excel_519CONDOR[[#This Row],[Ptos.Total]]-Excel_519CONDOR[[#This Row],[Ptos.PO]]</f>
        <v>3.2457598874666092</v>
      </c>
      <c r="Y2433" s="6">
        <v>5.8519110000000003</v>
      </c>
      <c r="Z2433" s="6">
        <v>5.8519110000000003</v>
      </c>
      <c r="AA2433" s="5">
        <f>+Excel_519CONDOR[[#This Row],[Ptos.Total]]-Excel_519CONDOR[[#This Row],[Ptos.Nilo]]</f>
        <v>3.2457598874666092</v>
      </c>
      <c r="AB2433"/>
      <c r="AC2433"/>
      <c r="AD2433"/>
      <c r="AE2433"/>
      <c r="AF2433"/>
      <c r="AG2433"/>
      <c r="AH2433"/>
      <c r="AI2433"/>
    </row>
    <row r="2434" spans="1:35" x14ac:dyDescent="0.25">
      <c r="A2434" t="s">
        <v>2567</v>
      </c>
      <c r="B2434" t="s">
        <v>67</v>
      </c>
      <c r="C2434" t="s">
        <v>1371</v>
      </c>
      <c r="D2434" t="s">
        <v>2723</v>
      </c>
      <c r="E2434">
        <v>8707307</v>
      </c>
      <c r="F2434" t="s">
        <v>2586</v>
      </c>
      <c r="G2434" t="s">
        <v>22</v>
      </c>
      <c r="H2434" t="s">
        <v>23</v>
      </c>
      <c r="I2434" s="1"/>
      <c r="J2434" s="1">
        <v>45722</v>
      </c>
      <c r="K2434" s="11">
        <f>+Excel_519CONDOR[[#This Row],[Fx.r]]</f>
        <v>45722</v>
      </c>
      <c r="L2434" s="1">
        <v>45722</v>
      </c>
      <c r="M2434" s="1"/>
      <c r="N2434" s="1">
        <v>45862</v>
      </c>
      <c r="O2434" s="1">
        <v>45863</v>
      </c>
      <c r="P2434" s="1" t="s">
        <v>24</v>
      </c>
      <c r="Q2434" t="s">
        <v>25</v>
      </c>
      <c r="R2434" t="s">
        <v>25</v>
      </c>
      <c r="S2434" t="s">
        <v>3715</v>
      </c>
      <c r="T2434" s="6">
        <v>2.9196910394381881</v>
      </c>
      <c r="U2434" s="6">
        <v>0</v>
      </c>
      <c r="V2434" s="6">
        <v>5.5693998336791992</v>
      </c>
      <c r="W2434" s="5">
        <v>8.4890908731173873</v>
      </c>
      <c r="X2434" s="6">
        <f>+Excel_519CONDOR[[#This Row],[Ptos.Total]]-Excel_519CONDOR[[#This Row],[Ptos.PO]]</f>
        <v>-1.2688261286086799E-7</v>
      </c>
      <c r="Y2434" s="6">
        <v>8.4890910000000002</v>
      </c>
      <c r="Z2434" s="6">
        <v>8.4890910000000002</v>
      </c>
      <c r="AA2434" s="5">
        <f>+Excel_519CONDOR[[#This Row],[Ptos.Total]]-Excel_519CONDOR[[#This Row],[Ptos.Nilo]]</f>
        <v>-1.2688261286086799E-7</v>
      </c>
      <c r="AB2434"/>
      <c r="AC2434"/>
      <c r="AD2434"/>
      <c r="AE2434"/>
      <c r="AF2434"/>
      <c r="AG2434"/>
      <c r="AH2434"/>
      <c r="AI2434"/>
    </row>
    <row r="2435" spans="1:35" x14ac:dyDescent="0.25">
      <c r="A2435" t="s">
        <v>2567</v>
      </c>
      <c r="B2435" t="s">
        <v>67</v>
      </c>
      <c r="C2435" t="s">
        <v>1371</v>
      </c>
      <c r="D2435" t="s">
        <v>2724</v>
      </c>
      <c r="E2435">
        <v>8707308</v>
      </c>
      <c r="F2435" t="s">
        <v>2586</v>
      </c>
      <c r="G2435" t="s">
        <v>22</v>
      </c>
      <c r="H2435" t="s">
        <v>23</v>
      </c>
      <c r="I2435" s="1"/>
      <c r="J2435" s="1">
        <v>45722</v>
      </c>
      <c r="K2435" s="11">
        <f>+Excel_519CONDOR[[#This Row],[Fx.r]]</f>
        <v>45722</v>
      </c>
      <c r="L2435" s="1">
        <v>45722</v>
      </c>
      <c r="M2435" s="1"/>
      <c r="N2435" s="1">
        <v>45862</v>
      </c>
      <c r="O2435" s="1">
        <v>45863</v>
      </c>
      <c r="P2435" s="1" t="s">
        <v>24</v>
      </c>
      <c r="Q2435" t="s">
        <v>25</v>
      </c>
      <c r="R2435" t="s">
        <v>25</v>
      </c>
      <c r="S2435" t="s">
        <v>3715</v>
      </c>
      <c r="T2435" s="6">
        <v>1.7025310243772864</v>
      </c>
      <c r="U2435" s="6">
        <v>0</v>
      </c>
      <c r="V2435" s="6">
        <v>5.5693998336791992</v>
      </c>
      <c r="W2435" s="5">
        <v>7.2719308580564856</v>
      </c>
      <c r="X2435" s="6">
        <f>+Excel_519CONDOR[[#This Row],[Ptos.Total]]-Excel_519CONDOR[[#This Row],[Ptos.PO]]</f>
        <v>-1.4194351383167714E-7</v>
      </c>
      <c r="Y2435" s="6">
        <v>7.2719309999999995</v>
      </c>
      <c r="Z2435" s="6">
        <v>7.2719309999999995</v>
      </c>
      <c r="AA2435" s="5">
        <f>+Excel_519CONDOR[[#This Row],[Ptos.Total]]-Excel_519CONDOR[[#This Row],[Ptos.Nilo]]</f>
        <v>-1.4194351383167714E-7</v>
      </c>
      <c r="AB2435"/>
      <c r="AC2435"/>
      <c r="AD2435"/>
      <c r="AE2435"/>
      <c r="AF2435"/>
      <c r="AG2435"/>
      <c r="AH2435"/>
      <c r="AI2435"/>
    </row>
    <row r="2436" spans="1:35" x14ac:dyDescent="0.25">
      <c r="A2436" t="s">
        <v>2567</v>
      </c>
      <c r="B2436" t="s">
        <v>67</v>
      </c>
      <c r="C2436" t="s">
        <v>1371</v>
      </c>
      <c r="D2436" t="s">
        <v>2725</v>
      </c>
      <c r="E2436">
        <v>8707309</v>
      </c>
      <c r="F2436" t="s">
        <v>2586</v>
      </c>
      <c r="G2436" t="s">
        <v>22</v>
      </c>
      <c r="H2436" t="s">
        <v>23</v>
      </c>
      <c r="I2436" s="1"/>
      <c r="J2436" s="1">
        <v>45722</v>
      </c>
      <c r="K2436" s="11">
        <f>+Excel_519CONDOR[[#This Row],[Fx.r]]</f>
        <v>45722</v>
      </c>
      <c r="L2436" s="1">
        <v>45722</v>
      </c>
      <c r="M2436" s="1"/>
      <c r="N2436" s="1">
        <v>45862</v>
      </c>
      <c r="O2436" s="1">
        <v>45912</v>
      </c>
      <c r="P2436" s="1" t="s">
        <v>24</v>
      </c>
      <c r="Q2436" t="s">
        <v>25</v>
      </c>
      <c r="R2436" t="s">
        <v>25</v>
      </c>
      <c r="S2436" t="s">
        <v>3715</v>
      </c>
      <c r="T2436" s="6">
        <v>1.9053910246145129</v>
      </c>
      <c r="U2436" s="6">
        <v>0</v>
      </c>
      <c r="V2436" s="6">
        <v>5.5693998336791992</v>
      </c>
      <c r="W2436" s="5">
        <v>7.4747908582937121</v>
      </c>
      <c r="X2436" s="6">
        <f>+Excel_519CONDOR[[#This Row],[Ptos.Total]]-Excel_519CONDOR[[#This Row],[Ptos.PO]]</f>
        <v>0.20285985829371267</v>
      </c>
      <c r="Y2436" s="6">
        <v>7.2719309999999995</v>
      </c>
      <c r="Z2436" s="6">
        <v>7.2719309999999995</v>
      </c>
      <c r="AA2436" s="5">
        <f>+Excel_519CONDOR[[#This Row],[Ptos.Total]]-Excel_519CONDOR[[#This Row],[Ptos.Nilo]]</f>
        <v>0.20285985829371267</v>
      </c>
      <c r="AB2436"/>
      <c r="AC2436"/>
      <c r="AD2436"/>
      <c r="AE2436"/>
      <c r="AF2436"/>
      <c r="AG2436"/>
      <c r="AH2436"/>
      <c r="AI2436"/>
    </row>
    <row r="2437" spans="1:35" x14ac:dyDescent="0.25">
      <c r="A2437" t="s">
        <v>2567</v>
      </c>
      <c r="B2437" t="s">
        <v>67</v>
      </c>
      <c r="C2437" t="s">
        <v>1371</v>
      </c>
      <c r="D2437" t="s">
        <v>2726</v>
      </c>
      <c r="E2437">
        <v>8707545</v>
      </c>
      <c r="F2437" t="s">
        <v>2586</v>
      </c>
      <c r="G2437" t="s">
        <v>22</v>
      </c>
      <c r="H2437" t="s">
        <v>23</v>
      </c>
      <c r="I2437" s="1"/>
      <c r="J2437" s="1">
        <v>45723</v>
      </c>
      <c r="K2437" s="11">
        <f>+Excel_519CONDOR[[#This Row],[Fx.r]]</f>
        <v>45723</v>
      </c>
      <c r="L2437" s="1">
        <v>45723</v>
      </c>
      <c r="M2437" s="1"/>
      <c r="N2437" s="1">
        <v>45862</v>
      </c>
      <c r="O2437" s="1">
        <v>45863</v>
      </c>
      <c r="P2437" s="1" t="s">
        <v>24</v>
      </c>
      <c r="Q2437" t="s">
        <v>25</v>
      </c>
      <c r="R2437" t="s">
        <v>25</v>
      </c>
      <c r="S2437" t="s">
        <v>3715</v>
      </c>
      <c r="T2437" s="6">
        <v>0.48537100249761345</v>
      </c>
      <c r="U2437" s="6">
        <v>0</v>
      </c>
      <c r="V2437" s="6">
        <v>5.5693998336791992</v>
      </c>
      <c r="W2437" s="5">
        <v>6.0547708361768127</v>
      </c>
      <c r="X2437" s="6">
        <f>+Excel_519CONDOR[[#This Row],[Ptos.Total]]-Excel_519CONDOR[[#This Row],[Ptos.PO]]</f>
        <v>-1.6382318790419959E-7</v>
      </c>
      <c r="Y2437" s="6">
        <v>6.0547710000000006</v>
      </c>
      <c r="Z2437" s="6">
        <v>6.0547710000000006</v>
      </c>
      <c r="AA2437" s="5">
        <f>+Excel_519CONDOR[[#This Row],[Ptos.Total]]-Excel_519CONDOR[[#This Row],[Ptos.Nilo]]</f>
        <v>-1.6382318790419959E-7</v>
      </c>
      <c r="AB2437"/>
      <c r="AC2437"/>
      <c r="AD2437"/>
      <c r="AE2437"/>
      <c r="AF2437"/>
      <c r="AG2437"/>
      <c r="AH2437"/>
      <c r="AI2437"/>
    </row>
    <row r="2438" spans="1:35" x14ac:dyDescent="0.25">
      <c r="A2438" t="s">
        <v>2567</v>
      </c>
      <c r="B2438" t="s">
        <v>67</v>
      </c>
      <c r="C2438" t="s">
        <v>1371</v>
      </c>
      <c r="D2438" t="s">
        <v>2727</v>
      </c>
      <c r="E2438">
        <v>8707529</v>
      </c>
      <c r="F2438" t="s">
        <v>2586</v>
      </c>
      <c r="G2438" t="s">
        <v>22</v>
      </c>
      <c r="H2438" t="s">
        <v>23</v>
      </c>
      <c r="I2438" s="1"/>
      <c r="J2438" s="1">
        <v>45723</v>
      </c>
      <c r="K2438" s="11">
        <f>+Excel_519CONDOR[[#This Row],[Fx.r]]</f>
        <v>45723</v>
      </c>
      <c r="L2438" s="1">
        <v>45723</v>
      </c>
      <c r="M2438" s="1"/>
      <c r="N2438" s="1">
        <v>45862</v>
      </c>
      <c r="O2438" s="1">
        <v>45863</v>
      </c>
      <c r="P2438" s="1" t="s">
        <v>24</v>
      </c>
      <c r="Q2438" t="s">
        <v>25</v>
      </c>
      <c r="R2438" t="s">
        <v>25</v>
      </c>
      <c r="S2438" t="s">
        <v>3715</v>
      </c>
      <c r="T2438" s="6">
        <v>0.68823100955361127</v>
      </c>
      <c r="U2438" s="6">
        <v>0</v>
      </c>
      <c r="V2438" s="6">
        <v>5.5693998336791992</v>
      </c>
      <c r="W2438" s="5">
        <v>6.2576308432328105</v>
      </c>
      <c r="X2438" s="6">
        <f>+Excel_519CONDOR[[#This Row],[Ptos.Total]]-Excel_519CONDOR[[#This Row],[Ptos.PO]]</f>
        <v>-1.5676718945201173E-7</v>
      </c>
      <c r="Y2438" s="6">
        <v>6.2576309999999999</v>
      </c>
      <c r="Z2438" s="6">
        <v>6.2576309999999999</v>
      </c>
      <c r="AA2438" s="5">
        <f>+Excel_519CONDOR[[#This Row],[Ptos.Total]]-Excel_519CONDOR[[#This Row],[Ptos.Nilo]]</f>
        <v>-1.5676718945201173E-7</v>
      </c>
      <c r="AB2438"/>
      <c r="AC2438"/>
      <c r="AD2438"/>
      <c r="AE2438"/>
      <c r="AF2438"/>
      <c r="AG2438"/>
      <c r="AH2438"/>
      <c r="AI2438"/>
    </row>
    <row r="2439" spans="1:35" x14ac:dyDescent="0.25">
      <c r="A2439" t="s">
        <v>2567</v>
      </c>
      <c r="B2439" t="s">
        <v>67</v>
      </c>
      <c r="C2439" t="s">
        <v>1371</v>
      </c>
      <c r="D2439" t="s">
        <v>2728</v>
      </c>
      <c r="E2439">
        <v>8707919</v>
      </c>
      <c r="F2439" t="s">
        <v>2586</v>
      </c>
      <c r="G2439" t="s">
        <v>22</v>
      </c>
      <c r="H2439" t="s">
        <v>23</v>
      </c>
      <c r="I2439" s="1"/>
      <c r="J2439" s="1">
        <v>45726</v>
      </c>
      <c r="K2439" s="11">
        <f>+Excel_519CONDOR[[#This Row],[Fx.r]]</f>
        <v>45726</v>
      </c>
      <c r="L2439" s="1">
        <v>45726</v>
      </c>
      <c r="M2439" s="1"/>
      <c r="N2439" s="1">
        <v>45862</v>
      </c>
      <c r="O2439" s="1">
        <v>45863</v>
      </c>
      <c r="P2439" s="1" t="s">
        <v>24</v>
      </c>
      <c r="Q2439" t="s">
        <v>25</v>
      </c>
      <c r="R2439" t="s">
        <v>25</v>
      </c>
      <c r="S2439" t="s">
        <v>3715</v>
      </c>
      <c r="T2439" s="6">
        <v>5.1511510693227649</v>
      </c>
      <c r="U2439" s="6">
        <v>0</v>
      </c>
      <c r="V2439" s="6">
        <v>5.5693998336791992</v>
      </c>
      <c r="W2439" s="5">
        <v>10.720550903001964</v>
      </c>
      <c r="X2439" s="6">
        <f>+Excel_519CONDOR[[#This Row],[Ptos.Total]]-Excel_519CONDOR[[#This Row],[Ptos.PO]]</f>
        <v>-0.20286009699803742</v>
      </c>
      <c r="Y2439" s="6">
        <v>10.923411000000002</v>
      </c>
      <c r="Z2439" s="6">
        <v>10.923411000000002</v>
      </c>
      <c r="AA2439" s="5">
        <f>+Excel_519CONDOR[[#This Row],[Ptos.Total]]-Excel_519CONDOR[[#This Row],[Ptos.Nilo]]</f>
        <v>-0.20286009699803742</v>
      </c>
      <c r="AB2439"/>
      <c r="AC2439"/>
      <c r="AD2439"/>
      <c r="AE2439"/>
      <c r="AF2439"/>
      <c r="AG2439"/>
      <c r="AH2439"/>
      <c r="AI2439"/>
    </row>
    <row r="2440" spans="1:35" x14ac:dyDescent="0.25">
      <c r="A2440" t="s">
        <v>2567</v>
      </c>
      <c r="B2440" t="s">
        <v>67</v>
      </c>
      <c r="C2440" t="s">
        <v>1371</v>
      </c>
      <c r="D2440" t="s">
        <v>2729</v>
      </c>
      <c r="E2440">
        <v>8707925</v>
      </c>
      <c r="F2440" t="s">
        <v>2586</v>
      </c>
      <c r="G2440" t="s">
        <v>22</v>
      </c>
      <c r="H2440" t="s">
        <v>23</v>
      </c>
      <c r="I2440" s="1"/>
      <c r="J2440" s="1">
        <v>45726</v>
      </c>
      <c r="K2440" s="11">
        <f>+Excel_519CONDOR[[#This Row],[Fx.r]]</f>
        <v>45726</v>
      </c>
      <c r="L2440" s="1">
        <v>45726</v>
      </c>
      <c r="M2440" s="1"/>
      <c r="N2440" s="1">
        <v>45862</v>
      </c>
      <c r="O2440" s="1">
        <v>45863</v>
      </c>
      <c r="P2440" s="1" t="s">
        <v>24</v>
      </c>
      <c r="Q2440" t="s">
        <v>25</v>
      </c>
      <c r="R2440" t="s">
        <v>25</v>
      </c>
      <c r="S2440" t="s">
        <v>3715</v>
      </c>
      <c r="T2440" s="6">
        <v>1.0939510168468356</v>
      </c>
      <c r="U2440" s="6">
        <v>0</v>
      </c>
      <c r="V2440" s="6">
        <v>5.5693998336791992</v>
      </c>
      <c r="W2440" s="5">
        <v>6.6633508505260348</v>
      </c>
      <c r="X2440" s="6">
        <f>+Excel_519CONDOR[[#This Row],[Ptos.Total]]-Excel_519CONDOR[[#This Row],[Ptos.PO]]</f>
        <v>-1.4947396476117092E-7</v>
      </c>
      <c r="Y2440" s="6">
        <v>6.6633509999999996</v>
      </c>
      <c r="Z2440" s="6">
        <v>6.6633509999999996</v>
      </c>
      <c r="AA2440" s="5">
        <f>+Excel_519CONDOR[[#This Row],[Ptos.Total]]-Excel_519CONDOR[[#This Row],[Ptos.Nilo]]</f>
        <v>-1.4947396476117092E-7</v>
      </c>
      <c r="AB2440"/>
      <c r="AC2440"/>
      <c r="AD2440"/>
      <c r="AE2440"/>
      <c r="AF2440"/>
      <c r="AG2440"/>
      <c r="AH2440"/>
      <c r="AI2440"/>
    </row>
    <row r="2441" spans="1:35" x14ac:dyDescent="0.25">
      <c r="A2441" t="s">
        <v>2567</v>
      </c>
      <c r="B2441" t="s">
        <v>67</v>
      </c>
      <c r="C2441" t="s">
        <v>1371</v>
      </c>
      <c r="D2441" t="s">
        <v>2730</v>
      </c>
      <c r="E2441">
        <v>8707932</v>
      </c>
      <c r="F2441" t="s">
        <v>2586</v>
      </c>
      <c r="G2441" t="s">
        <v>22</v>
      </c>
      <c r="H2441" t="s">
        <v>23</v>
      </c>
      <c r="I2441" s="1"/>
      <c r="J2441" s="1">
        <v>45726</v>
      </c>
      <c r="K2441" s="11">
        <f>+Excel_519CONDOR[[#This Row],[Fx.r]]</f>
        <v>45726</v>
      </c>
      <c r="L2441" s="1">
        <v>45726</v>
      </c>
      <c r="M2441" s="1"/>
      <c r="N2441" s="1">
        <v>45862</v>
      </c>
      <c r="O2441" s="1">
        <v>45863</v>
      </c>
      <c r="P2441" s="1" t="s">
        <v>24</v>
      </c>
      <c r="Q2441" t="s">
        <v>25</v>
      </c>
      <c r="R2441" t="s">
        <v>25</v>
      </c>
      <c r="S2441" t="s">
        <v>3715</v>
      </c>
      <c r="T2441" s="6">
        <v>1.2968110170840621</v>
      </c>
      <c r="U2441" s="6">
        <v>0</v>
      </c>
      <c r="V2441" s="6">
        <v>5.5693998336791992</v>
      </c>
      <c r="W2441" s="5">
        <v>6.8662108507632613</v>
      </c>
      <c r="X2441" s="6">
        <f>+Excel_519CONDOR[[#This Row],[Ptos.Total]]-Excel_519CONDOR[[#This Row],[Ptos.PO]]</f>
        <v>-1.4923673852251795E-7</v>
      </c>
      <c r="Y2441" s="6">
        <v>6.8662109999999998</v>
      </c>
      <c r="Z2441" s="6">
        <v>6.8662109999999998</v>
      </c>
      <c r="AA2441" s="5">
        <f>+Excel_519CONDOR[[#This Row],[Ptos.Total]]-Excel_519CONDOR[[#This Row],[Ptos.Nilo]]</f>
        <v>-1.4923673852251795E-7</v>
      </c>
      <c r="AB2441"/>
      <c r="AC2441"/>
      <c r="AD2441"/>
      <c r="AE2441"/>
      <c r="AF2441"/>
      <c r="AG2441"/>
      <c r="AH2441"/>
      <c r="AI2441"/>
    </row>
    <row r="2442" spans="1:35" x14ac:dyDescent="0.25">
      <c r="A2442" t="s">
        <v>2567</v>
      </c>
      <c r="B2442" t="s">
        <v>67</v>
      </c>
      <c r="C2442" t="s">
        <v>1371</v>
      </c>
      <c r="D2442" t="s">
        <v>2731</v>
      </c>
      <c r="E2442">
        <v>8707927</v>
      </c>
      <c r="F2442" t="s">
        <v>2586</v>
      </c>
      <c r="G2442" t="s">
        <v>22</v>
      </c>
      <c r="H2442" t="s">
        <v>23</v>
      </c>
      <c r="I2442" s="1"/>
      <c r="J2442" s="1">
        <v>45726</v>
      </c>
      <c r="K2442" s="11">
        <f>+Excel_519CONDOR[[#This Row],[Fx.r]]</f>
        <v>45726</v>
      </c>
      <c r="L2442" s="1">
        <v>45726</v>
      </c>
      <c r="M2442" s="1"/>
      <c r="N2442" s="1">
        <v>45873</v>
      </c>
      <c r="O2442" s="1">
        <v>45874</v>
      </c>
      <c r="P2442" s="1" t="s">
        <v>24</v>
      </c>
      <c r="Q2442" t="s">
        <v>25</v>
      </c>
      <c r="R2442" t="s">
        <v>25</v>
      </c>
      <c r="S2442" t="s">
        <v>3715</v>
      </c>
      <c r="T2442" s="6">
        <v>3.1225510396754146</v>
      </c>
      <c r="U2442" s="6">
        <v>0</v>
      </c>
      <c r="V2442" s="6">
        <v>5.5693998336791992</v>
      </c>
      <c r="W2442" s="5">
        <v>8.6919508733546138</v>
      </c>
      <c r="X2442" s="6">
        <f>+Excel_519CONDOR[[#This Row],[Ptos.Total]]-Excel_519CONDOR[[#This Row],[Ptos.PO]]</f>
        <v>-1.2664538573403661E-7</v>
      </c>
      <c r="Y2442" s="6">
        <v>8.6919509999999995</v>
      </c>
      <c r="Z2442" s="6">
        <v>8.6919509999999995</v>
      </c>
      <c r="AA2442" s="5">
        <f>+Excel_519CONDOR[[#This Row],[Ptos.Total]]-Excel_519CONDOR[[#This Row],[Ptos.Nilo]]</f>
        <v>-1.2664538573403661E-7</v>
      </c>
      <c r="AB2442"/>
      <c r="AC2442"/>
      <c r="AD2442"/>
      <c r="AE2442"/>
      <c r="AF2442"/>
      <c r="AG2442"/>
      <c r="AH2442"/>
      <c r="AI2442"/>
    </row>
    <row r="2443" spans="1:35" x14ac:dyDescent="0.25">
      <c r="A2443" t="s">
        <v>2567</v>
      </c>
      <c r="B2443" t="s">
        <v>67</v>
      </c>
      <c r="C2443" t="s">
        <v>1371</v>
      </c>
      <c r="D2443" t="s">
        <v>2732</v>
      </c>
      <c r="E2443">
        <v>8709275</v>
      </c>
      <c r="F2443" t="s">
        <v>2586</v>
      </c>
      <c r="G2443" t="s">
        <v>22</v>
      </c>
      <c r="H2443" t="s">
        <v>23</v>
      </c>
      <c r="I2443" s="1"/>
      <c r="J2443" s="1">
        <v>45729</v>
      </c>
      <c r="K2443" s="11">
        <f>+Excel_519CONDOR[[#This Row],[Fx.r]]</f>
        <v>45729</v>
      </c>
      <c r="L2443" s="1">
        <v>45729</v>
      </c>
      <c r="M2443" s="1"/>
      <c r="N2443" s="1">
        <v>45873</v>
      </c>
      <c r="O2443" s="1">
        <v>45874</v>
      </c>
      <c r="P2443" s="1" t="s">
        <v>24</v>
      </c>
      <c r="Q2443" t="s">
        <v>25</v>
      </c>
      <c r="R2443" t="s">
        <v>25</v>
      </c>
      <c r="S2443" t="s">
        <v>3715</v>
      </c>
      <c r="T2443" s="6">
        <v>2.1082510316705108</v>
      </c>
      <c r="U2443" s="6">
        <v>0</v>
      </c>
      <c r="V2443" s="6">
        <v>5.5693998336791992</v>
      </c>
      <c r="W2443" s="5">
        <v>7.67765086534971</v>
      </c>
      <c r="X2443" s="6">
        <f>+Excel_519CONDOR[[#This Row],[Ptos.Total]]-Excel_519CONDOR[[#This Row],[Ptos.PO]]</f>
        <v>-1.3465029002901474E-7</v>
      </c>
      <c r="Y2443" s="6">
        <v>7.677651</v>
      </c>
      <c r="Z2443" s="6">
        <v>7.677651</v>
      </c>
      <c r="AA2443" s="5">
        <f>+Excel_519CONDOR[[#This Row],[Ptos.Total]]-Excel_519CONDOR[[#This Row],[Ptos.Nilo]]</f>
        <v>-1.3465029002901474E-7</v>
      </c>
      <c r="AB2443"/>
      <c r="AC2443"/>
      <c r="AD2443"/>
      <c r="AE2443"/>
      <c r="AF2443"/>
      <c r="AG2443"/>
      <c r="AH2443"/>
      <c r="AI2443"/>
    </row>
    <row r="2444" spans="1:35" x14ac:dyDescent="0.25">
      <c r="A2444" t="s">
        <v>2567</v>
      </c>
      <c r="B2444" t="s">
        <v>67</v>
      </c>
      <c r="C2444" t="s">
        <v>1371</v>
      </c>
      <c r="D2444" t="s">
        <v>2733</v>
      </c>
      <c r="E2444">
        <v>8709720</v>
      </c>
      <c r="F2444" t="s">
        <v>2586</v>
      </c>
      <c r="G2444" t="s">
        <v>22</v>
      </c>
      <c r="H2444" t="s">
        <v>23</v>
      </c>
      <c r="I2444" s="1"/>
      <c r="J2444" s="1">
        <v>45730</v>
      </c>
      <c r="K2444" s="11">
        <f>+Excel_519CONDOR[[#This Row],[Fx.r]]</f>
        <v>45730</v>
      </c>
      <c r="L2444" s="1">
        <v>45730</v>
      </c>
      <c r="M2444" s="1"/>
      <c r="N2444" s="1">
        <v>45862</v>
      </c>
      <c r="O2444" s="1">
        <v>45863</v>
      </c>
      <c r="P2444" s="1" t="s">
        <v>24</v>
      </c>
      <c r="Q2444" t="s">
        <v>25</v>
      </c>
      <c r="R2444" t="s">
        <v>25</v>
      </c>
      <c r="S2444" t="s">
        <v>3715</v>
      </c>
      <c r="T2444" s="6">
        <v>0.48537100249761345</v>
      </c>
      <c r="U2444" s="6">
        <v>0</v>
      </c>
      <c r="V2444" s="6">
        <v>5.5693998336791992</v>
      </c>
      <c r="W2444" s="5">
        <v>6.0547708361768127</v>
      </c>
      <c r="X2444" s="6">
        <f>+Excel_519CONDOR[[#This Row],[Ptos.Total]]-Excel_519CONDOR[[#This Row],[Ptos.PO]]</f>
        <v>0.20285983617681236</v>
      </c>
      <c r="Y2444" s="6">
        <v>5.8519110000000003</v>
      </c>
      <c r="Z2444" s="6">
        <v>5.8519110000000003</v>
      </c>
      <c r="AA2444" s="5">
        <f>+Excel_519CONDOR[[#This Row],[Ptos.Total]]-Excel_519CONDOR[[#This Row],[Ptos.Nilo]]</f>
        <v>0.20285983617681236</v>
      </c>
      <c r="AB2444"/>
      <c r="AC2444"/>
      <c r="AD2444"/>
      <c r="AE2444"/>
      <c r="AF2444"/>
      <c r="AG2444"/>
      <c r="AH2444"/>
      <c r="AI2444"/>
    </row>
    <row r="2445" spans="1:35" x14ac:dyDescent="0.25">
      <c r="A2445" t="s">
        <v>2567</v>
      </c>
      <c r="B2445" t="s">
        <v>67</v>
      </c>
      <c r="C2445" t="s">
        <v>1371</v>
      </c>
      <c r="D2445" t="s">
        <v>2734</v>
      </c>
      <c r="E2445">
        <v>8709724</v>
      </c>
      <c r="F2445" t="s">
        <v>2586</v>
      </c>
      <c r="G2445" t="s">
        <v>22</v>
      </c>
      <c r="H2445" t="s">
        <v>23</v>
      </c>
      <c r="I2445" s="1"/>
      <c r="J2445" s="1">
        <v>45730</v>
      </c>
      <c r="K2445" s="11">
        <f>+Excel_519CONDOR[[#This Row],[Fx.r]]</f>
        <v>45730</v>
      </c>
      <c r="L2445" s="1">
        <v>45730</v>
      </c>
      <c r="M2445" s="1"/>
      <c r="N2445" s="1">
        <v>45862</v>
      </c>
      <c r="O2445" s="1">
        <v>45863</v>
      </c>
      <c r="P2445" s="1" t="s">
        <v>24</v>
      </c>
      <c r="Q2445" t="s">
        <v>25</v>
      </c>
      <c r="R2445" t="s">
        <v>25</v>
      </c>
      <c r="S2445" t="s">
        <v>3715</v>
      </c>
      <c r="T2445" s="6">
        <v>0.48537100249761345</v>
      </c>
      <c r="U2445" s="6">
        <v>0</v>
      </c>
      <c r="V2445" s="6">
        <v>5.5693998336791992</v>
      </c>
      <c r="W2445" s="5">
        <v>6.0547708361768127</v>
      </c>
      <c r="X2445" s="6">
        <f>+Excel_519CONDOR[[#This Row],[Ptos.Total]]-Excel_519CONDOR[[#This Row],[Ptos.PO]]</f>
        <v>0.20285983617681236</v>
      </c>
      <c r="Y2445" s="6">
        <v>5.8519110000000003</v>
      </c>
      <c r="Z2445" s="6">
        <v>5.8519110000000003</v>
      </c>
      <c r="AA2445" s="5">
        <f>+Excel_519CONDOR[[#This Row],[Ptos.Total]]-Excel_519CONDOR[[#This Row],[Ptos.Nilo]]</f>
        <v>0.20285983617681236</v>
      </c>
      <c r="AB2445"/>
      <c r="AC2445"/>
      <c r="AD2445"/>
      <c r="AE2445"/>
      <c r="AF2445"/>
      <c r="AG2445"/>
      <c r="AH2445"/>
      <c r="AI2445"/>
    </row>
    <row r="2446" spans="1:35" x14ac:dyDescent="0.25">
      <c r="A2446" t="s">
        <v>2567</v>
      </c>
      <c r="B2446" t="s">
        <v>67</v>
      </c>
      <c r="C2446" t="s">
        <v>1371</v>
      </c>
      <c r="D2446" t="s">
        <v>2735</v>
      </c>
      <c r="E2446">
        <v>8709714</v>
      </c>
      <c r="F2446" t="s">
        <v>2586</v>
      </c>
      <c r="G2446" t="s">
        <v>22</v>
      </c>
      <c r="H2446" t="s">
        <v>23</v>
      </c>
      <c r="I2446" s="1"/>
      <c r="J2446" s="1">
        <v>45730</v>
      </c>
      <c r="K2446" s="11">
        <f>+Excel_519CONDOR[[#This Row],[Fx.r]]</f>
        <v>45730</v>
      </c>
      <c r="L2446" s="1">
        <v>45730</v>
      </c>
      <c r="M2446" s="1"/>
      <c r="N2446" s="1">
        <v>45862</v>
      </c>
      <c r="O2446" s="1">
        <v>45863</v>
      </c>
      <c r="P2446" s="1" t="s">
        <v>24</v>
      </c>
      <c r="Q2446" t="s">
        <v>25</v>
      </c>
      <c r="R2446" t="s">
        <v>25</v>
      </c>
      <c r="S2446" t="s">
        <v>3715</v>
      </c>
      <c r="T2446" s="6">
        <v>3.3254110535501837</v>
      </c>
      <c r="U2446" s="6">
        <v>0</v>
      </c>
      <c r="V2446" s="6">
        <v>5.5693998336791992</v>
      </c>
      <c r="W2446" s="5">
        <v>8.894810887229383</v>
      </c>
      <c r="X2446" s="6">
        <f>+Excel_519CONDOR[[#This Row],[Ptos.Total]]-Excel_519CONDOR[[#This Row],[Ptos.PO]]</f>
        <v>-1.1277061773284913E-7</v>
      </c>
      <c r="Y2446" s="6">
        <v>8.8948110000000007</v>
      </c>
      <c r="Z2446" s="6">
        <v>8.8948110000000007</v>
      </c>
      <c r="AA2446" s="5">
        <f>+Excel_519CONDOR[[#This Row],[Ptos.Total]]-Excel_519CONDOR[[#This Row],[Ptos.Nilo]]</f>
        <v>-1.1277061773284913E-7</v>
      </c>
      <c r="AB2446"/>
      <c r="AC2446"/>
      <c r="AD2446"/>
      <c r="AE2446"/>
      <c r="AF2446"/>
      <c r="AG2446"/>
      <c r="AH2446"/>
      <c r="AI2446"/>
    </row>
    <row r="2447" spans="1:35" x14ac:dyDescent="0.25">
      <c r="A2447" t="s">
        <v>2567</v>
      </c>
      <c r="B2447" t="s">
        <v>67</v>
      </c>
      <c r="C2447" t="s">
        <v>1371</v>
      </c>
      <c r="D2447" t="s">
        <v>2736</v>
      </c>
      <c r="E2447">
        <v>8709687</v>
      </c>
      <c r="F2447" t="s">
        <v>2586</v>
      </c>
      <c r="G2447" t="s">
        <v>22</v>
      </c>
      <c r="H2447" t="s">
        <v>23</v>
      </c>
      <c r="I2447" s="1"/>
      <c r="J2447" s="1">
        <v>45730</v>
      </c>
      <c r="K2447" s="11">
        <f>+Excel_519CONDOR[[#This Row],[Fx.r]]</f>
        <v>45730</v>
      </c>
      <c r="L2447" s="1">
        <v>45730</v>
      </c>
      <c r="M2447" s="1"/>
      <c r="N2447" s="1">
        <v>45862</v>
      </c>
      <c r="O2447" s="1">
        <v>45863</v>
      </c>
      <c r="P2447" s="1" t="s">
        <v>24</v>
      </c>
      <c r="Q2447" t="s">
        <v>25</v>
      </c>
      <c r="R2447" t="s">
        <v>25</v>
      </c>
      <c r="S2447" t="s">
        <v>3715</v>
      </c>
      <c r="T2447" s="6">
        <v>1.0939510168468356</v>
      </c>
      <c r="U2447" s="6">
        <v>0</v>
      </c>
      <c r="V2447" s="6">
        <v>5.5693998336791992</v>
      </c>
      <c r="W2447" s="5">
        <v>6.6633508505260348</v>
      </c>
      <c r="X2447" s="6">
        <f>+Excel_519CONDOR[[#This Row],[Ptos.Total]]-Excel_519CONDOR[[#This Row],[Ptos.PO]]</f>
        <v>-1.4200201494739648</v>
      </c>
      <c r="Y2447" s="6">
        <v>8.0833709999999996</v>
      </c>
      <c r="Z2447" s="6">
        <v>8.0833709999999996</v>
      </c>
      <c r="AA2447" s="5">
        <f>+Excel_519CONDOR[[#This Row],[Ptos.Total]]-Excel_519CONDOR[[#This Row],[Ptos.Nilo]]</f>
        <v>-1.4200201494739648</v>
      </c>
      <c r="AB2447"/>
      <c r="AC2447"/>
      <c r="AD2447"/>
      <c r="AE2447"/>
      <c r="AF2447"/>
      <c r="AG2447"/>
      <c r="AH2447"/>
      <c r="AI2447"/>
    </row>
    <row r="2448" spans="1:35" x14ac:dyDescent="0.25">
      <c r="A2448" t="s">
        <v>2567</v>
      </c>
      <c r="B2448" t="s">
        <v>67</v>
      </c>
      <c r="C2448" t="s">
        <v>1371</v>
      </c>
      <c r="D2448" t="s">
        <v>2737</v>
      </c>
      <c r="E2448">
        <v>8709689</v>
      </c>
      <c r="F2448" t="s">
        <v>2586</v>
      </c>
      <c r="G2448" t="s">
        <v>22</v>
      </c>
      <c r="H2448" t="s">
        <v>23</v>
      </c>
      <c r="I2448" s="1"/>
      <c r="J2448" s="1">
        <v>45730</v>
      </c>
      <c r="K2448" s="11">
        <f>+Excel_519CONDOR[[#This Row],[Fx.r]]</f>
        <v>45730</v>
      </c>
      <c r="L2448" s="1">
        <v>45730</v>
      </c>
      <c r="M2448" s="1"/>
      <c r="N2448" s="1">
        <v>45862</v>
      </c>
      <c r="O2448" s="1">
        <v>45863</v>
      </c>
      <c r="P2448" s="1" t="s">
        <v>24</v>
      </c>
      <c r="Q2448" t="s">
        <v>25</v>
      </c>
      <c r="R2448" t="s">
        <v>25</v>
      </c>
      <c r="S2448" t="s">
        <v>3715</v>
      </c>
      <c r="T2448" s="6">
        <v>0.48537100249761345</v>
      </c>
      <c r="U2448" s="6">
        <v>0</v>
      </c>
      <c r="V2448" s="6">
        <v>5.5693998336791992</v>
      </c>
      <c r="W2448" s="5">
        <v>6.0547708361768127</v>
      </c>
      <c r="X2448" s="6">
        <f>+Excel_519CONDOR[[#This Row],[Ptos.Total]]-Excel_519CONDOR[[#This Row],[Ptos.PO]]</f>
        <v>-1.6382318790419959E-7</v>
      </c>
      <c r="Y2448" s="6">
        <v>6.0547710000000006</v>
      </c>
      <c r="Z2448" s="6">
        <v>6.0547710000000006</v>
      </c>
      <c r="AA2448" s="5">
        <f>+Excel_519CONDOR[[#This Row],[Ptos.Total]]-Excel_519CONDOR[[#This Row],[Ptos.Nilo]]</f>
        <v>-1.6382318790419959E-7</v>
      </c>
      <c r="AB2448"/>
      <c r="AC2448"/>
      <c r="AD2448"/>
      <c r="AE2448"/>
      <c r="AF2448"/>
      <c r="AG2448"/>
      <c r="AH2448"/>
      <c r="AI2448"/>
    </row>
    <row r="2449" spans="1:35" x14ac:dyDescent="0.25">
      <c r="A2449" t="s">
        <v>2567</v>
      </c>
      <c r="B2449" t="s">
        <v>67</v>
      </c>
      <c r="C2449" t="s">
        <v>1371</v>
      </c>
      <c r="D2449" t="s">
        <v>2738</v>
      </c>
      <c r="E2449">
        <v>8709725</v>
      </c>
      <c r="F2449" t="s">
        <v>2586</v>
      </c>
      <c r="G2449" t="s">
        <v>22</v>
      </c>
      <c r="H2449" t="s">
        <v>23</v>
      </c>
      <c r="I2449" s="1"/>
      <c r="J2449" s="1">
        <v>45730</v>
      </c>
      <c r="K2449" s="11">
        <f>+Excel_519CONDOR[[#This Row],[Fx.r]]</f>
        <v>45730</v>
      </c>
      <c r="L2449" s="1">
        <v>45730</v>
      </c>
      <c r="M2449" s="1"/>
      <c r="N2449" s="1">
        <v>45862</v>
      </c>
      <c r="O2449" s="1">
        <v>45863</v>
      </c>
      <c r="P2449" s="1" t="s">
        <v>24</v>
      </c>
      <c r="Q2449" t="s">
        <v>25</v>
      </c>
      <c r="R2449" t="s">
        <v>25</v>
      </c>
      <c r="S2449" t="s">
        <v>3715</v>
      </c>
      <c r="T2449" s="6">
        <v>0.48537100249761345</v>
      </c>
      <c r="U2449" s="6">
        <v>0</v>
      </c>
      <c r="V2449" s="6">
        <v>5.5693998336791992</v>
      </c>
      <c r="W2449" s="5">
        <v>6.0547708361768127</v>
      </c>
      <c r="X2449" s="6">
        <f>+Excel_519CONDOR[[#This Row],[Ptos.Total]]-Excel_519CONDOR[[#This Row],[Ptos.PO]]</f>
        <v>0.20285983617681236</v>
      </c>
      <c r="Y2449" s="6">
        <v>5.8519110000000003</v>
      </c>
      <c r="Z2449" s="6">
        <v>5.8519110000000003</v>
      </c>
      <c r="AA2449" s="5">
        <f>+Excel_519CONDOR[[#This Row],[Ptos.Total]]-Excel_519CONDOR[[#This Row],[Ptos.Nilo]]</f>
        <v>0.20285983617681236</v>
      </c>
      <c r="AB2449"/>
      <c r="AC2449"/>
      <c r="AD2449"/>
      <c r="AE2449"/>
      <c r="AF2449"/>
      <c r="AG2449"/>
      <c r="AH2449"/>
      <c r="AI2449"/>
    </row>
    <row r="2450" spans="1:35" x14ac:dyDescent="0.25">
      <c r="A2450" t="s">
        <v>2567</v>
      </c>
      <c r="B2450" t="s">
        <v>67</v>
      </c>
      <c r="C2450" t="s">
        <v>1371</v>
      </c>
      <c r="D2450" t="s">
        <v>2739</v>
      </c>
      <c r="E2450">
        <v>8709716</v>
      </c>
      <c r="F2450" t="s">
        <v>2586</v>
      </c>
      <c r="G2450" t="s">
        <v>22</v>
      </c>
      <c r="H2450" t="s">
        <v>23</v>
      </c>
      <c r="I2450" s="1"/>
      <c r="J2450" s="1">
        <v>45730</v>
      </c>
      <c r="K2450" s="11">
        <f>+Excel_519CONDOR[[#This Row],[Fx.r]]</f>
        <v>45730</v>
      </c>
      <c r="L2450" s="1">
        <v>45730</v>
      </c>
      <c r="M2450" s="1"/>
      <c r="N2450" s="1">
        <v>45862</v>
      </c>
      <c r="O2450" s="1">
        <v>45863</v>
      </c>
      <c r="P2450" s="1" t="s">
        <v>24</v>
      </c>
      <c r="Q2450" t="s">
        <v>25</v>
      </c>
      <c r="R2450" t="s">
        <v>25</v>
      </c>
      <c r="S2450" t="s">
        <v>3715</v>
      </c>
      <c r="T2450" s="6">
        <v>2.9196910394381881</v>
      </c>
      <c r="U2450" s="6">
        <v>0</v>
      </c>
      <c r="V2450" s="6">
        <v>5.5693998336791992</v>
      </c>
      <c r="W2450" s="5">
        <v>8.4890908731173873</v>
      </c>
      <c r="X2450" s="6">
        <f>+Excel_519CONDOR[[#This Row],[Ptos.Total]]-Excel_519CONDOR[[#This Row],[Ptos.PO]]</f>
        <v>-1.2688261286086799E-7</v>
      </c>
      <c r="Y2450" s="6">
        <v>8.4890910000000002</v>
      </c>
      <c r="Z2450" s="6">
        <v>8.4890910000000002</v>
      </c>
      <c r="AA2450" s="5">
        <f>+Excel_519CONDOR[[#This Row],[Ptos.Total]]-Excel_519CONDOR[[#This Row],[Ptos.Nilo]]</f>
        <v>-1.2688261286086799E-7</v>
      </c>
      <c r="AB2450"/>
      <c r="AC2450"/>
      <c r="AD2450"/>
      <c r="AE2450"/>
      <c r="AF2450"/>
      <c r="AG2450"/>
      <c r="AH2450"/>
      <c r="AI2450"/>
    </row>
    <row r="2451" spans="1:35" x14ac:dyDescent="0.25">
      <c r="A2451" t="s">
        <v>2567</v>
      </c>
      <c r="B2451" t="s">
        <v>67</v>
      </c>
      <c r="C2451" t="s">
        <v>1371</v>
      </c>
      <c r="D2451" t="s">
        <v>2740</v>
      </c>
      <c r="E2451">
        <v>8709717</v>
      </c>
      <c r="F2451" t="s">
        <v>2586</v>
      </c>
      <c r="G2451" t="s">
        <v>22</v>
      </c>
      <c r="H2451" t="s">
        <v>23</v>
      </c>
      <c r="I2451" s="1"/>
      <c r="J2451" s="1">
        <v>45730</v>
      </c>
      <c r="K2451" s="11">
        <f>+Excel_519CONDOR[[#This Row],[Fx.r]]</f>
        <v>45730</v>
      </c>
      <c r="L2451" s="1">
        <v>45730</v>
      </c>
      <c r="M2451" s="1"/>
      <c r="N2451" s="1">
        <v>45862</v>
      </c>
      <c r="O2451" s="1">
        <v>45863</v>
      </c>
      <c r="P2451" s="1" t="s">
        <v>24</v>
      </c>
      <c r="Q2451" t="s">
        <v>25</v>
      </c>
      <c r="R2451" t="s">
        <v>25</v>
      </c>
      <c r="S2451" t="s">
        <v>3715</v>
      </c>
      <c r="T2451" s="6">
        <v>2.3111110319077373</v>
      </c>
      <c r="U2451" s="6">
        <v>0</v>
      </c>
      <c r="V2451" s="6">
        <v>5.5693998336791992</v>
      </c>
      <c r="W2451" s="5">
        <v>7.8805108655869365</v>
      </c>
      <c r="X2451" s="6">
        <f>+Excel_519CONDOR[[#This Row],[Ptos.Total]]-Excel_519CONDOR[[#This Row],[Ptos.PO]]</f>
        <v>-0.81144013441306306</v>
      </c>
      <c r="Y2451" s="6">
        <v>8.6919509999999995</v>
      </c>
      <c r="Z2451" s="6">
        <v>8.6919509999999995</v>
      </c>
      <c r="AA2451" s="5">
        <f>+Excel_519CONDOR[[#This Row],[Ptos.Total]]-Excel_519CONDOR[[#This Row],[Ptos.Nilo]]</f>
        <v>-0.81144013441306306</v>
      </c>
      <c r="AB2451"/>
      <c r="AC2451"/>
      <c r="AD2451"/>
      <c r="AE2451"/>
      <c r="AF2451"/>
      <c r="AG2451"/>
      <c r="AH2451"/>
      <c r="AI2451"/>
    </row>
    <row r="2452" spans="1:35" x14ac:dyDescent="0.25">
      <c r="A2452" t="s">
        <v>2567</v>
      </c>
      <c r="B2452" t="s">
        <v>67</v>
      </c>
      <c r="C2452" t="s">
        <v>1371</v>
      </c>
      <c r="D2452" t="s">
        <v>2741</v>
      </c>
      <c r="E2452">
        <v>8709710</v>
      </c>
      <c r="F2452" t="s">
        <v>2586</v>
      </c>
      <c r="G2452" t="s">
        <v>22</v>
      </c>
      <c r="H2452" t="s">
        <v>23</v>
      </c>
      <c r="I2452" s="1"/>
      <c r="J2452" s="1">
        <v>45730</v>
      </c>
      <c r="K2452" s="11">
        <f>+Excel_519CONDOR[[#This Row],[Fx.r]]</f>
        <v>45730</v>
      </c>
      <c r="L2452" s="1">
        <v>45730</v>
      </c>
      <c r="M2452" s="1"/>
      <c r="N2452" s="1">
        <v>45862</v>
      </c>
      <c r="O2452" s="1">
        <v>45863</v>
      </c>
      <c r="P2452" s="1" t="s">
        <v>24</v>
      </c>
      <c r="Q2452" t="s">
        <v>25</v>
      </c>
      <c r="R2452" t="s">
        <v>25</v>
      </c>
      <c r="S2452" t="s">
        <v>3715</v>
      </c>
      <c r="T2452" s="6">
        <v>7.3826111128448844</v>
      </c>
      <c r="U2452" s="6">
        <v>0</v>
      </c>
      <c r="V2452" s="6">
        <v>5.5693998336791992</v>
      </c>
      <c r="W2452" s="5">
        <v>12.952010946524084</v>
      </c>
      <c r="X2452" s="6">
        <f>+Excel_519CONDOR[[#This Row],[Ptos.Total]]-Excel_519CONDOR[[#This Row],[Ptos.PO]]</f>
        <v>-5.3475917027867581E-8</v>
      </c>
      <c r="Y2452" s="6">
        <v>12.952011000000001</v>
      </c>
      <c r="Z2452" s="6">
        <v>12.952011000000001</v>
      </c>
      <c r="AA2452" s="5">
        <f>+Excel_519CONDOR[[#This Row],[Ptos.Total]]-Excel_519CONDOR[[#This Row],[Ptos.Nilo]]</f>
        <v>-5.3475917027867581E-8</v>
      </c>
      <c r="AB2452"/>
      <c r="AC2452"/>
      <c r="AD2452"/>
      <c r="AE2452"/>
      <c r="AF2452"/>
      <c r="AG2452"/>
      <c r="AH2452"/>
      <c r="AI2452"/>
    </row>
    <row r="2453" spans="1:35" x14ac:dyDescent="0.25">
      <c r="A2453" t="s">
        <v>2567</v>
      </c>
      <c r="B2453" t="s">
        <v>67</v>
      </c>
      <c r="C2453" t="s">
        <v>1371</v>
      </c>
      <c r="D2453" t="s">
        <v>2742</v>
      </c>
      <c r="E2453">
        <v>8709709</v>
      </c>
      <c r="F2453" t="s">
        <v>2586</v>
      </c>
      <c r="G2453" t="s">
        <v>22</v>
      </c>
      <c r="H2453" t="s">
        <v>23</v>
      </c>
      <c r="I2453" s="1"/>
      <c r="J2453" s="1">
        <v>45730</v>
      </c>
      <c r="K2453" s="11">
        <f>+Excel_519CONDOR[[#This Row],[Fx.r]]</f>
        <v>45730</v>
      </c>
      <c r="L2453" s="1">
        <v>45730</v>
      </c>
      <c r="M2453" s="1"/>
      <c r="N2453" s="1">
        <v>45862</v>
      </c>
      <c r="O2453" s="1">
        <v>45863</v>
      </c>
      <c r="P2453" s="1" t="s">
        <v>24</v>
      </c>
      <c r="Q2453" t="s">
        <v>25</v>
      </c>
      <c r="R2453" t="s">
        <v>25</v>
      </c>
      <c r="S2453" t="s">
        <v>3715</v>
      </c>
      <c r="T2453" s="6">
        <v>2.1082510316705108</v>
      </c>
      <c r="U2453" s="6">
        <v>0</v>
      </c>
      <c r="V2453" s="6">
        <v>5.5693998336791992</v>
      </c>
      <c r="W2453" s="5">
        <v>7.67765086534971</v>
      </c>
      <c r="X2453" s="6">
        <f>+Excel_519CONDOR[[#This Row],[Ptos.Total]]-Excel_519CONDOR[[#This Row],[Ptos.PO]]</f>
        <v>-0.20286013465029029</v>
      </c>
      <c r="Y2453" s="6">
        <v>7.8805110000000003</v>
      </c>
      <c r="Z2453" s="6">
        <v>7.8805110000000003</v>
      </c>
      <c r="AA2453" s="5">
        <f>+Excel_519CONDOR[[#This Row],[Ptos.Total]]-Excel_519CONDOR[[#This Row],[Ptos.Nilo]]</f>
        <v>-0.20286013465029029</v>
      </c>
      <c r="AB2453"/>
      <c r="AC2453"/>
      <c r="AD2453"/>
      <c r="AE2453"/>
      <c r="AF2453"/>
      <c r="AG2453"/>
      <c r="AH2453"/>
      <c r="AI2453"/>
    </row>
    <row r="2454" spans="1:35" x14ac:dyDescent="0.25">
      <c r="A2454" t="s">
        <v>2567</v>
      </c>
      <c r="B2454" t="s">
        <v>67</v>
      </c>
      <c r="C2454" t="s">
        <v>1371</v>
      </c>
      <c r="D2454" t="s">
        <v>2743</v>
      </c>
      <c r="E2454">
        <v>8709712</v>
      </c>
      <c r="F2454" t="s">
        <v>2586</v>
      </c>
      <c r="G2454" t="s">
        <v>22</v>
      </c>
      <c r="H2454" t="s">
        <v>23</v>
      </c>
      <c r="I2454" s="1"/>
      <c r="J2454" s="1">
        <v>45730</v>
      </c>
      <c r="K2454" s="11">
        <f>+Excel_519CONDOR[[#This Row],[Fx.r]]</f>
        <v>45730</v>
      </c>
      <c r="L2454" s="1">
        <v>45730</v>
      </c>
      <c r="M2454" s="1"/>
      <c r="N2454" s="1">
        <v>45862</v>
      </c>
      <c r="O2454" s="1">
        <v>45863</v>
      </c>
      <c r="P2454" s="1" t="s">
        <v>24</v>
      </c>
      <c r="Q2454" t="s">
        <v>25</v>
      </c>
      <c r="R2454" t="s">
        <v>25</v>
      </c>
      <c r="S2454" t="s">
        <v>3715</v>
      </c>
      <c r="T2454" s="6">
        <v>5.354011083197534</v>
      </c>
      <c r="U2454" s="6">
        <v>0</v>
      </c>
      <c r="V2454" s="6">
        <v>5.5693998336791992</v>
      </c>
      <c r="W2454" s="5">
        <v>10.923410916876733</v>
      </c>
      <c r="X2454" s="6">
        <f>+Excel_519CONDOR[[#This Row],[Ptos.Total]]-Excel_519CONDOR[[#This Row],[Ptos.PO]]</f>
        <v>-8.3123268268536776E-8</v>
      </c>
      <c r="Y2454" s="6">
        <v>10.923411000000002</v>
      </c>
      <c r="Z2454" s="6">
        <v>10.923411000000002</v>
      </c>
      <c r="AA2454" s="5">
        <f>+Excel_519CONDOR[[#This Row],[Ptos.Total]]-Excel_519CONDOR[[#This Row],[Ptos.Nilo]]</f>
        <v>-8.3123268268536776E-8</v>
      </c>
      <c r="AB2454"/>
      <c r="AC2454"/>
      <c r="AD2454"/>
      <c r="AE2454"/>
      <c r="AF2454"/>
      <c r="AG2454"/>
      <c r="AH2454"/>
      <c r="AI2454"/>
    </row>
    <row r="2455" spans="1:35" x14ac:dyDescent="0.25">
      <c r="A2455" t="s">
        <v>2567</v>
      </c>
      <c r="B2455" t="s">
        <v>67</v>
      </c>
      <c r="C2455" t="s">
        <v>1371</v>
      </c>
      <c r="D2455" t="s">
        <v>2744</v>
      </c>
      <c r="E2455">
        <v>8709718</v>
      </c>
      <c r="F2455" t="s">
        <v>2586</v>
      </c>
      <c r="G2455" t="s">
        <v>22</v>
      </c>
      <c r="H2455" t="s">
        <v>23</v>
      </c>
      <c r="I2455" s="1"/>
      <c r="J2455" s="1">
        <v>45730</v>
      </c>
      <c r="K2455" s="11">
        <f>+Excel_519CONDOR[[#This Row],[Fx.r]]</f>
        <v>45730</v>
      </c>
      <c r="L2455" s="1">
        <v>45730</v>
      </c>
      <c r="M2455" s="1"/>
      <c r="N2455" s="1">
        <v>45862</v>
      </c>
      <c r="O2455" s="1">
        <v>45863</v>
      </c>
      <c r="P2455" s="1" t="s">
        <v>24</v>
      </c>
      <c r="Q2455" t="s">
        <v>25</v>
      </c>
      <c r="R2455" t="s">
        <v>25</v>
      </c>
      <c r="S2455" t="s">
        <v>3715</v>
      </c>
      <c r="T2455" s="6">
        <v>2.1082510316705108</v>
      </c>
      <c r="U2455" s="6">
        <v>0</v>
      </c>
      <c r="V2455" s="6">
        <v>5.5693998336791992</v>
      </c>
      <c r="W2455" s="5">
        <v>7.67765086534971</v>
      </c>
      <c r="X2455" s="6">
        <f>+Excel_519CONDOR[[#This Row],[Ptos.Total]]-Excel_519CONDOR[[#This Row],[Ptos.PO]]</f>
        <v>1.6228798653497094</v>
      </c>
      <c r="Y2455" s="6">
        <v>6.0547710000000006</v>
      </c>
      <c r="Z2455" s="6">
        <v>6.0547710000000006</v>
      </c>
      <c r="AA2455" s="5">
        <f>+Excel_519CONDOR[[#This Row],[Ptos.Total]]-Excel_519CONDOR[[#This Row],[Ptos.Nilo]]</f>
        <v>1.6228798653497094</v>
      </c>
      <c r="AB2455"/>
      <c r="AC2455"/>
      <c r="AD2455"/>
      <c r="AE2455"/>
      <c r="AF2455"/>
      <c r="AG2455"/>
      <c r="AH2455"/>
      <c r="AI2455"/>
    </row>
    <row r="2456" spans="1:35" x14ac:dyDescent="0.25">
      <c r="A2456" t="s">
        <v>2567</v>
      </c>
      <c r="B2456" t="s">
        <v>67</v>
      </c>
      <c r="C2456" t="s">
        <v>1371</v>
      </c>
      <c r="D2456" t="s">
        <v>2745</v>
      </c>
      <c r="E2456">
        <v>8709684</v>
      </c>
      <c r="F2456" t="s">
        <v>2586</v>
      </c>
      <c r="G2456" t="s">
        <v>22</v>
      </c>
      <c r="H2456" t="s">
        <v>23</v>
      </c>
      <c r="I2456" s="1"/>
      <c r="J2456" s="1">
        <v>45730</v>
      </c>
      <c r="K2456" s="11">
        <f>+Excel_519CONDOR[[#This Row],[Fx.r]]</f>
        <v>45730</v>
      </c>
      <c r="L2456" s="1">
        <v>45730</v>
      </c>
      <c r="M2456" s="1"/>
      <c r="N2456" s="1">
        <v>45862</v>
      </c>
      <c r="O2456" s="1">
        <v>45863</v>
      </c>
      <c r="P2456" s="1" t="s">
        <v>24</v>
      </c>
      <c r="Q2456" t="s">
        <v>25</v>
      </c>
      <c r="R2456" t="s">
        <v>25</v>
      </c>
      <c r="S2456" t="s">
        <v>3715</v>
      </c>
      <c r="T2456" s="6">
        <v>4.1368510544990897</v>
      </c>
      <c r="U2456" s="6">
        <v>0</v>
      </c>
      <c r="V2456" s="6">
        <v>5.5693998336791992</v>
      </c>
      <c r="W2456" s="5">
        <v>9.706250888178289</v>
      </c>
      <c r="X2456" s="6">
        <f>+Excel_519CONDOR[[#This Row],[Ptos.Total]]-Excel_519CONDOR[[#This Row],[Ptos.PO]]</f>
        <v>-1.1182171100188043E-7</v>
      </c>
      <c r="Y2456" s="6">
        <v>9.706251</v>
      </c>
      <c r="Z2456" s="6">
        <v>9.706251</v>
      </c>
      <c r="AA2456" s="5">
        <f>+Excel_519CONDOR[[#This Row],[Ptos.Total]]-Excel_519CONDOR[[#This Row],[Ptos.Nilo]]</f>
        <v>-1.1182171100188043E-7</v>
      </c>
      <c r="AB2456"/>
      <c r="AC2456"/>
      <c r="AD2456"/>
      <c r="AE2456"/>
      <c r="AF2456"/>
      <c r="AG2456"/>
      <c r="AH2456"/>
      <c r="AI2456"/>
    </row>
    <row r="2457" spans="1:35" x14ac:dyDescent="0.25">
      <c r="A2457" t="s">
        <v>2567</v>
      </c>
      <c r="B2457" t="s">
        <v>67</v>
      </c>
      <c r="C2457" t="s">
        <v>1371</v>
      </c>
      <c r="D2457" t="s">
        <v>2746</v>
      </c>
      <c r="E2457">
        <v>8709700</v>
      </c>
      <c r="F2457" t="s">
        <v>2586</v>
      </c>
      <c r="G2457" t="s">
        <v>22</v>
      </c>
      <c r="H2457" t="s">
        <v>23</v>
      </c>
      <c r="I2457" s="1"/>
      <c r="J2457" s="1">
        <v>45730</v>
      </c>
      <c r="K2457" s="11">
        <f>+Excel_519CONDOR[[#This Row],[Fx.r]]</f>
        <v>45730</v>
      </c>
      <c r="L2457" s="1">
        <v>45730</v>
      </c>
      <c r="M2457" s="1"/>
      <c r="N2457" s="1">
        <v>45864</v>
      </c>
      <c r="O2457" s="1">
        <v>45865</v>
      </c>
      <c r="P2457" s="1" t="s">
        <v>24</v>
      </c>
      <c r="Q2457" t="s">
        <v>25</v>
      </c>
      <c r="R2457" t="s">
        <v>25</v>
      </c>
      <c r="S2457" t="s">
        <v>3715</v>
      </c>
      <c r="T2457" s="6">
        <v>1.2968110170840621</v>
      </c>
      <c r="U2457" s="6">
        <v>0</v>
      </c>
      <c r="V2457" s="6">
        <v>5.5693998336791992</v>
      </c>
      <c r="W2457" s="5">
        <v>6.8662108507632613</v>
      </c>
      <c r="X2457" s="6">
        <f>+Excel_519CONDOR[[#This Row],[Ptos.Total]]-Excel_519CONDOR[[#This Row],[Ptos.PO]]</f>
        <v>0.81143985076326075</v>
      </c>
      <c r="Y2457" s="6">
        <v>6.0547710000000006</v>
      </c>
      <c r="Z2457" s="6">
        <v>6.0547710000000006</v>
      </c>
      <c r="AA2457" s="5">
        <f>+Excel_519CONDOR[[#This Row],[Ptos.Total]]-Excel_519CONDOR[[#This Row],[Ptos.Nilo]]</f>
        <v>0.81143985076326075</v>
      </c>
      <c r="AB2457"/>
      <c r="AC2457"/>
      <c r="AD2457"/>
      <c r="AE2457"/>
      <c r="AF2457"/>
      <c r="AG2457"/>
      <c r="AH2457"/>
      <c r="AI2457"/>
    </row>
    <row r="2458" spans="1:35" x14ac:dyDescent="0.25">
      <c r="A2458" t="s">
        <v>2567</v>
      </c>
      <c r="B2458" t="s">
        <v>67</v>
      </c>
      <c r="C2458" t="s">
        <v>1371</v>
      </c>
      <c r="D2458" t="s">
        <v>2747</v>
      </c>
      <c r="E2458">
        <v>8709719</v>
      </c>
      <c r="F2458" t="s">
        <v>2586</v>
      </c>
      <c r="G2458" t="s">
        <v>22</v>
      </c>
      <c r="H2458" t="s">
        <v>23</v>
      </c>
      <c r="I2458" s="1"/>
      <c r="J2458" s="1">
        <v>45730</v>
      </c>
      <c r="K2458" s="11">
        <f>+Excel_519CONDOR[[#This Row],[Fx.r]]</f>
        <v>45730</v>
      </c>
      <c r="L2458" s="1">
        <v>45730</v>
      </c>
      <c r="M2458" s="1"/>
      <c r="N2458" s="1">
        <v>45869</v>
      </c>
      <c r="O2458" s="1">
        <v>45870</v>
      </c>
      <c r="P2458" s="1" t="s">
        <v>24</v>
      </c>
      <c r="Q2458" t="s">
        <v>25</v>
      </c>
      <c r="R2458" t="s">
        <v>25</v>
      </c>
      <c r="S2458" t="s">
        <v>3715</v>
      </c>
      <c r="T2458" s="6">
        <v>2.1082510316705108</v>
      </c>
      <c r="U2458" s="6">
        <v>0</v>
      </c>
      <c r="V2458" s="6">
        <v>5.5693998336791992</v>
      </c>
      <c r="W2458" s="5">
        <v>7.67765086534971</v>
      </c>
      <c r="X2458" s="6">
        <f>+Excel_519CONDOR[[#This Row],[Ptos.Total]]-Excel_519CONDOR[[#This Row],[Ptos.PO]]</f>
        <v>-1.3465029002901474E-7</v>
      </c>
      <c r="Y2458" s="6">
        <v>7.677651</v>
      </c>
      <c r="Z2458" s="6">
        <v>7.677651</v>
      </c>
      <c r="AA2458" s="5">
        <f>+Excel_519CONDOR[[#This Row],[Ptos.Total]]-Excel_519CONDOR[[#This Row],[Ptos.Nilo]]</f>
        <v>-1.3465029002901474E-7</v>
      </c>
      <c r="AB2458"/>
      <c r="AC2458"/>
      <c r="AD2458"/>
      <c r="AE2458"/>
      <c r="AF2458"/>
      <c r="AG2458"/>
      <c r="AH2458"/>
      <c r="AI2458"/>
    </row>
    <row r="2459" spans="1:35" x14ac:dyDescent="0.25">
      <c r="A2459" t="s">
        <v>2567</v>
      </c>
      <c r="B2459" t="s">
        <v>67</v>
      </c>
      <c r="C2459" t="s">
        <v>1371</v>
      </c>
      <c r="D2459" t="s">
        <v>2748</v>
      </c>
      <c r="E2459">
        <v>8709855</v>
      </c>
      <c r="F2459" t="s">
        <v>2586</v>
      </c>
      <c r="G2459" t="s">
        <v>22</v>
      </c>
      <c r="H2459" t="s">
        <v>23</v>
      </c>
      <c r="I2459" s="1"/>
      <c r="J2459" s="1">
        <v>45733</v>
      </c>
      <c r="K2459" s="11">
        <f>+Excel_519CONDOR[[#This Row],[Fx.r]]</f>
        <v>45733</v>
      </c>
      <c r="L2459" s="1">
        <v>45733</v>
      </c>
      <c r="M2459" s="1"/>
      <c r="N2459" s="1">
        <v>45869</v>
      </c>
      <c r="O2459" s="1">
        <v>45870</v>
      </c>
      <c r="P2459" s="1" t="s">
        <v>24</v>
      </c>
      <c r="Q2459" t="s">
        <v>25</v>
      </c>
      <c r="R2459" t="s">
        <v>25</v>
      </c>
      <c r="S2459" t="s">
        <v>3715</v>
      </c>
      <c r="T2459" s="6">
        <v>0.48537100249761345</v>
      </c>
      <c r="U2459" s="6">
        <v>0</v>
      </c>
      <c r="V2459" s="6">
        <v>5.5693998336791992</v>
      </c>
      <c r="W2459" s="5">
        <v>6.0547708361768127</v>
      </c>
      <c r="X2459" s="6">
        <f>+Excel_519CONDOR[[#This Row],[Ptos.Total]]-Excel_519CONDOR[[#This Row],[Ptos.PO]]</f>
        <v>0.20285983617681236</v>
      </c>
      <c r="Y2459" s="6">
        <v>5.8519110000000003</v>
      </c>
      <c r="Z2459" s="6">
        <v>5.8519110000000003</v>
      </c>
      <c r="AA2459" s="5">
        <f>+Excel_519CONDOR[[#This Row],[Ptos.Total]]-Excel_519CONDOR[[#This Row],[Ptos.Nilo]]</f>
        <v>0.20285983617681236</v>
      </c>
      <c r="AB2459"/>
      <c r="AC2459"/>
      <c r="AD2459"/>
      <c r="AE2459"/>
      <c r="AF2459"/>
      <c r="AG2459"/>
      <c r="AH2459"/>
      <c r="AI2459"/>
    </row>
    <row r="2460" spans="1:35" x14ac:dyDescent="0.25">
      <c r="A2460" t="s">
        <v>2567</v>
      </c>
      <c r="B2460" t="s">
        <v>67</v>
      </c>
      <c r="C2460" t="s">
        <v>1371</v>
      </c>
      <c r="D2460" t="s">
        <v>2749</v>
      </c>
      <c r="E2460">
        <v>8709856</v>
      </c>
      <c r="F2460" t="s">
        <v>2586</v>
      </c>
      <c r="G2460" t="s">
        <v>22</v>
      </c>
      <c r="H2460" t="s">
        <v>23</v>
      </c>
      <c r="I2460" s="1"/>
      <c r="J2460" s="1">
        <v>45733</v>
      </c>
      <c r="K2460" s="11">
        <f>+Excel_519CONDOR[[#This Row],[Fx.r]]</f>
        <v>45733</v>
      </c>
      <c r="L2460" s="1">
        <v>45733</v>
      </c>
      <c r="M2460" s="1"/>
      <c r="N2460" s="1">
        <v>45873</v>
      </c>
      <c r="O2460" s="1">
        <v>45874</v>
      </c>
      <c r="P2460" s="1" t="s">
        <v>24</v>
      </c>
      <c r="Q2460" t="s">
        <v>25</v>
      </c>
      <c r="R2460" t="s">
        <v>25</v>
      </c>
      <c r="S2460" t="s">
        <v>3715</v>
      </c>
      <c r="T2460" s="6">
        <v>0.48537100249761345</v>
      </c>
      <c r="U2460" s="6">
        <v>0</v>
      </c>
      <c r="V2460" s="6">
        <v>5.5693998336791992</v>
      </c>
      <c r="W2460" s="5">
        <v>6.0547708361768127</v>
      </c>
      <c r="X2460" s="6">
        <f>+Excel_519CONDOR[[#This Row],[Ptos.Total]]-Excel_519CONDOR[[#This Row],[Ptos.PO]]</f>
        <v>0.20285983617681236</v>
      </c>
      <c r="Y2460" s="6">
        <v>5.8519110000000003</v>
      </c>
      <c r="Z2460" s="6">
        <v>5.8519110000000003</v>
      </c>
      <c r="AA2460" s="5">
        <f>+Excel_519CONDOR[[#This Row],[Ptos.Total]]-Excel_519CONDOR[[#This Row],[Ptos.Nilo]]</f>
        <v>0.20285983617681236</v>
      </c>
      <c r="AB2460"/>
      <c r="AC2460"/>
      <c r="AD2460"/>
      <c r="AE2460"/>
      <c r="AF2460"/>
      <c r="AG2460"/>
      <c r="AH2460"/>
      <c r="AI2460"/>
    </row>
    <row r="2461" spans="1:35" x14ac:dyDescent="0.25">
      <c r="A2461" t="s">
        <v>2567</v>
      </c>
      <c r="B2461" t="s">
        <v>67</v>
      </c>
      <c r="C2461" t="s">
        <v>1371</v>
      </c>
      <c r="D2461" t="s">
        <v>2750</v>
      </c>
      <c r="E2461">
        <v>8709851</v>
      </c>
      <c r="F2461" t="s">
        <v>2586</v>
      </c>
      <c r="G2461" t="s">
        <v>22</v>
      </c>
      <c r="H2461" t="s">
        <v>23</v>
      </c>
      <c r="I2461" s="1"/>
      <c r="J2461" s="1">
        <v>45733</v>
      </c>
      <c r="K2461" s="11">
        <f>+Excel_519CONDOR[[#This Row],[Fx.r]]</f>
        <v>45733</v>
      </c>
      <c r="L2461" s="1">
        <v>45733</v>
      </c>
      <c r="M2461" s="1"/>
      <c r="N2461" s="1">
        <v>45873</v>
      </c>
      <c r="O2461" s="1">
        <v>45874</v>
      </c>
      <c r="P2461" s="1" t="s">
        <v>24</v>
      </c>
      <c r="Q2461" t="s">
        <v>25</v>
      </c>
      <c r="R2461" t="s">
        <v>25</v>
      </c>
      <c r="S2461" t="s">
        <v>3715</v>
      </c>
      <c r="T2461" s="6">
        <v>0.48537100249761345</v>
      </c>
      <c r="U2461" s="6">
        <v>0</v>
      </c>
      <c r="V2461" s="6">
        <v>5.5693998336791992</v>
      </c>
      <c r="W2461" s="5">
        <v>6.0547708361768127</v>
      </c>
      <c r="X2461" s="6">
        <f>+Excel_519CONDOR[[#This Row],[Ptos.Total]]-Excel_519CONDOR[[#This Row],[Ptos.PO]]</f>
        <v>-1.6382318790419959E-7</v>
      </c>
      <c r="Y2461" s="6">
        <v>6.0547710000000006</v>
      </c>
      <c r="Z2461" s="6">
        <v>6.0547710000000006</v>
      </c>
      <c r="AA2461" s="5">
        <f>+Excel_519CONDOR[[#This Row],[Ptos.Total]]-Excel_519CONDOR[[#This Row],[Ptos.Nilo]]</f>
        <v>-1.6382318790419959E-7</v>
      </c>
      <c r="AB2461"/>
      <c r="AC2461"/>
      <c r="AD2461"/>
      <c r="AE2461"/>
      <c r="AF2461"/>
      <c r="AG2461"/>
      <c r="AH2461"/>
      <c r="AI2461"/>
    </row>
    <row r="2462" spans="1:35" x14ac:dyDescent="0.25">
      <c r="A2462" t="s">
        <v>2567</v>
      </c>
      <c r="B2462" t="s">
        <v>67</v>
      </c>
      <c r="C2462" t="s">
        <v>1371</v>
      </c>
      <c r="D2462" t="s">
        <v>2751</v>
      </c>
      <c r="E2462">
        <v>8709850</v>
      </c>
      <c r="F2462" t="s">
        <v>2586</v>
      </c>
      <c r="G2462" t="s">
        <v>22</v>
      </c>
      <c r="H2462" t="s">
        <v>23</v>
      </c>
      <c r="I2462" s="1"/>
      <c r="J2462" s="1">
        <v>45733</v>
      </c>
      <c r="K2462" s="11">
        <f>+Excel_519CONDOR[[#This Row],[Fx.r]]</f>
        <v>45733</v>
      </c>
      <c r="L2462" s="1">
        <v>45733</v>
      </c>
      <c r="M2462" s="1"/>
      <c r="N2462" s="1">
        <v>45873</v>
      </c>
      <c r="O2462" s="1">
        <v>45874</v>
      </c>
      <c r="P2462" s="1" t="s">
        <v>24</v>
      </c>
      <c r="Q2462" t="s">
        <v>25</v>
      </c>
      <c r="R2462" t="s">
        <v>25</v>
      </c>
      <c r="S2462" t="s">
        <v>3715</v>
      </c>
      <c r="T2462" s="6">
        <v>0.48537100249761345</v>
      </c>
      <c r="U2462" s="6">
        <v>0</v>
      </c>
      <c r="V2462" s="6">
        <v>5.5693998336791992</v>
      </c>
      <c r="W2462" s="5">
        <v>6.0547708361768127</v>
      </c>
      <c r="X2462" s="6">
        <f>+Excel_519CONDOR[[#This Row],[Ptos.Total]]-Excel_519CONDOR[[#This Row],[Ptos.PO]]</f>
        <v>-1.6382318790419959E-7</v>
      </c>
      <c r="Y2462" s="6">
        <v>6.0547710000000006</v>
      </c>
      <c r="Z2462" s="6">
        <v>6.0547710000000006</v>
      </c>
      <c r="AA2462" s="5">
        <f>+Excel_519CONDOR[[#This Row],[Ptos.Total]]-Excel_519CONDOR[[#This Row],[Ptos.Nilo]]</f>
        <v>-1.6382318790419959E-7</v>
      </c>
      <c r="AB2462"/>
      <c r="AC2462"/>
      <c r="AD2462"/>
      <c r="AE2462"/>
      <c r="AF2462"/>
      <c r="AG2462"/>
      <c r="AH2462"/>
      <c r="AI2462"/>
    </row>
    <row r="2463" spans="1:35" x14ac:dyDescent="0.25">
      <c r="A2463" t="s">
        <v>2567</v>
      </c>
      <c r="B2463" t="s">
        <v>67</v>
      </c>
      <c r="C2463" t="s">
        <v>1371</v>
      </c>
      <c r="D2463" t="s">
        <v>2752</v>
      </c>
      <c r="E2463">
        <v>8709853</v>
      </c>
      <c r="F2463" t="s">
        <v>2586</v>
      </c>
      <c r="G2463" t="s">
        <v>22</v>
      </c>
      <c r="H2463" t="s">
        <v>23</v>
      </c>
      <c r="I2463" s="1"/>
      <c r="J2463" s="1">
        <v>45733</v>
      </c>
      <c r="K2463" s="11">
        <f>+Excel_519CONDOR[[#This Row],[Fx.r]]</f>
        <v>45733</v>
      </c>
      <c r="L2463" s="1">
        <v>45733</v>
      </c>
      <c r="M2463" s="1"/>
      <c r="N2463" s="1">
        <v>45873</v>
      </c>
      <c r="O2463" s="1">
        <v>45874</v>
      </c>
      <c r="P2463" s="1" t="s">
        <v>24</v>
      </c>
      <c r="Q2463" t="s">
        <v>25</v>
      </c>
      <c r="R2463" t="s">
        <v>25</v>
      </c>
      <c r="S2463" t="s">
        <v>3715</v>
      </c>
      <c r="T2463" s="6">
        <v>0.48537100249761345</v>
      </c>
      <c r="U2463" s="6">
        <v>0</v>
      </c>
      <c r="V2463" s="6">
        <v>5.5693998336791992</v>
      </c>
      <c r="W2463" s="5">
        <v>6.0547708361768127</v>
      </c>
      <c r="X2463" s="6">
        <f>+Excel_519CONDOR[[#This Row],[Ptos.Total]]-Excel_519CONDOR[[#This Row],[Ptos.PO]]</f>
        <v>-1.6382318790419959E-7</v>
      </c>
      <c r="Y2463" s="6">
        <v>6.0547710000000006</v>
      </c>
      <c r="Z2463" s="6">
        <v>6.0547710000000006</v>
      </c>
      <c r="AA2463" s="5">
        <f>+Excel_519CONDOR[[#This Row],[Ptos.Total]]-Excel_519CONDOR[[#This Row],[Ptos.Nilo]]</f>
        <v>-1.6382318790419959E-7</v>
      </c>
      <c r="AB2463"/>
      <c r="AC2463"/>
      <c r="AD2463"/>
      <c r="AE2463"/>
      <c r="AF2463"/>
      <c r="AG2463"/>
      <c r="AH2463"/>
      <c r="AI2463"/>
    </row>
    <row r="2464" spans="1:35" x14ac:dyDescent="0.25">
      <c r="A2464" t="s">
        <v>2567</v>
      </c>
      <c r="B2464" t="s">
        <v>67</v>
      </c>
      <c r="C2464" t="s">
        <v>1371</v>
      </c>
      <c r="D2464" t="s">
        <v>2753</v>
      </c>
      <c r="E2464">
        <v>8709847</v>
      </c>
      <c r="F2464" t="s">
        <v>2586</v>
      </c>
      <c r="G2464" t="s">
        <v>22</v>
      </c>
      <c r="H2464" t="s">
        <v>23</v>
      </c>
      <c r="I2464" s="1"/>
      <c r="J2464" s="1">
        <v>45733</v>
      </c>
      <c r="K2464" s="11">
        <f>+Excel_519CONDOR[[#This Row],[Fx.r]]</f>
        <v>45733</v>
      </c>
      <c r="L2464" s="1">
        <v>45733</v>
      </c>
      <c r="M2464" s="1"/>
      <c r="N2464" s="1">
        <v>45869</v>
      </c>
      <c r="O2464" s="1">
        <v>45870</v>
      </c>
      <c r="P2464" s="1" t="s">
        <v>24</v>
      </c>
      <c r="Q2464" t="s">
        <v>25</v>
      </c>
      <c r="R2464" t="s">
        <v>25</v>
      </c>
      <c r="S2464" t="s">
        <v>3715</v>
      </c>
      <c r="T2464" s="6">
        <v>1.2968110170840621</v>
      </c>
      <c r="U2464" s="6">
        <v>0</v>
      </c>
      <c r="V2464" s="6">
        <v>5.5693998336791992</v>
      </c>
      <c r="W2464" s="5">
        <v>6.8662108507632613</v>
      </c>
      <c r="X2464" s="6">
        <f>+Excel_519CONDOR[[#This Row],[Ptos.Total]]-Excel_519CONDOR[[#This Row],[Ptos.PO]]</f>
        <v>-1.4923673852251795E-7</v>
      </c>
      <c r="Y2464" s="6">
        <v>6.8662109999999998</v>
      </c>
      <c r="Z2464" s="6">
        <v>6.8662109999999998</v>
      </c>
      <c r="AA2464" s="5">
        <f>+Excel_519CONDOR[[#This Row],[Ptos.Total]]-Excel_519CONDOR[[#This Row],[Ptos.Nilo]]</f>
        <v>-1.4923673852251795E-7</v>
      </c>
      <c r="AB2464"/>
      <c r="AC2464"/>
      <c r="AD2464"/>
      <c r="AE2464"/>
      <c r="AF2464"/>
      <c r="AG2464"/>
      <c r="AH2464"/>
      <c r="AI2464"/>
    </row>
    <row r="2465" spans="1:35" x14ac:dyDescent="0.25">
      <c r="A2465" t="s">
        <v>2567</v>
      </c>
      <c r="B2465" t="s">
        <v>67</v>
      </c>
      <c r="C2465" t="s">
        <v>1371</v>
      </c>
      <c r="D2465" t="s">
        <v>2754</v>
      </c>
      <c r="E2465">
        <v>8711329</v>
      </c>
      <c r="F2465" t="s">
        <v>2586</v>
      </c>
      <c r="G2465" t="s">
        <v>22</v>
      </c>
      <c r="H2465" t="s">
        <v>23</v>
      </c>
      <c r="I2465" s="1"/>
      <c r="J2465" s="1">
        <v>45736</v>
      </c>
      <c r="K2465" s="11">
        <f>+Excel_519CONDOR[[#This Row],[Fx.r]]</f>
        <v>45736</v>
      </c>
      <c r="L2465" s="1">
        <v>45736</v>
      </c>
      <c r="M2465" s="1"/>
      <c r="N2465" s="1">
        <v>45873</v>
      </c>
      <c r="O2465" s="1">
        <v>45874</v>
      </c>
      <c r="P2465" s="1" t="s">
        <v>24</v>
      </c>
      <c r="Q2465" t="s">
        <v>25</v>
      </c>
      <c r="R2465" t="s">
        <v>25</v>
      </c>
      <c r="S2465" t="s">
        <v>3715</v>
      </c>
      <c r="T2465" s="6">
        <v>5.7597310836719871</v>
      </c>
      <c r="U2465" s="6">
        <v>0</v>
      </c>
      <c r="V2465" s="6">
        <v>5.5693998336791992</v>
      </c>
      <c r="W2465" s="5">
        <v>11.329130917351186</v>
      </c>
      <c r="X2465" s="6">
        <f>+Excel_519CONDOR[[#This Row],[Ptos.Total]]-Excel_519CONDOR[[#This Row],[Ptos.PO]]</f>
        <v>-0.20286008264881517</v>
      </c>
      <c r="Y2465" s="6">
        <v>11.531991000000001</v>
      </c>
      <c r="Z2465" s="6">
        <v>11.531991000000001</v>
      </c>
      <c r="AA2465" s="5">
        <f>+Excel_519CONDOR[[#This Row],[Ptos.Total]]-Excel_519CONDOR[[#This Row],[Ptos.Nilo]]</f>
        <v>-0.20286008264881517</v>
      </c>
      <c r="AB2465"/>
      <c r="AC2465"/>
      <c r="AD2465"/>
      <c r="AE2465"/>
      <c r="AF2465"/>
      <c r="AG2465"/>
      <c r="AH2465"/>
      <c r="AI2465"/>
    </row>
    <row r="2466" spans="1:35" x14ac:dyDescent="0.25">
      <c r="A2466" t="s">
        <v>2567</v>
      </c>
      <c r="B2466" t="s">
        <v>67</v>
      </c>
      <c r="C2466" t="s">
        <v>1371</v>
      </c>
      <c r="D2466" t="s">
        <v>2755</v>
      </c>
      <c r="E2466">
        <v>8711344</v>
      </c>
      <c r="F2466" t="s">
        <v>2586</v>
      </c>
      <c r="G2466" t="s">
        <v>22</v>
      </c>
      <c r="H2466" t="s">
        <v>23</v>
      </c>
      <c r="I2466" s="1"/>
      <c r="J2466" s="1">
        <v>45736</v>
      </c>
      <c r="K2466" s="11">
        <f>+Excel_519CONDOR[[#This Row],[Fx.r]]</f>
        <v>45736</v>
      </c>
      <c r="L2466" s="1">
        <v>45736</v>
      </c>
      <c r="M2466" s="1"/>
      <c r="N2466" s="1">
        <v>45873</v>
      </c>
      <c r="O2466" s="1">
        <v>45874</v>
      </c>
      <c r="P2466" s="1" t="s">
        <v>24</v>
      </c>
      <c r="Q2466" t="s">
        <v>25</v>
      </c>
      <c r="R2466" t="s">
        <v>25</v>
      </c>
      <c r="S2466" t="s">
        <v>3715</v>
      </c>
      <c r="T2466" s="6">
        <v>3.7311310540246367</v>
      </c>
      <c r="U2466" s="6">
        <v>0</v>
      </c>
      <c r="V2466" s="6">
        <v>5.5693998336791992</v>
      </c>
      <c r="W2466" s="5">
        <v>9.300530887703836</v>
      </c>
      <c r="X2466" s="6">
        <f>+Excel_519CONDOR[[#This Row],[Ptos.Total]]-Excel_519CONDOR[[#This Row],[Ptos.PO]]</f>
        <v>2.8400398877038366</v>
      </c>
      <c r="Y2466" s="6">
        <v>6.4604909999999993</v>
      </c>
      <c r="Z2466" s="6">
        <v>6.4604909999999993</v>
      </c>
      <c r="AA2466" s="5">
        <f>+Excel_519CONDOR[[#This Row],[Ptos.Total]]-Excel_519CONDOR[[#This Row],[Ptos.Nilo]]</f>
        <v>2.8400398877038366</v>
      </c>
      <c r="AB2466"/>
      <c r="AC2466"/>
      <c r="AD2466"/>
      <c r="AE2466"/>
      <c r="AF2466"/>
      <c r="AG2466"/>
      <c r="AH2466"/>
      <c r="AI2466"/>
    </row>
    <row r="2467" spans="1:35" x14ac:dyDescent="0.25">
      <c r="A2467" t="s">
        <v>2567</v>
      </c>
      <c r="B2467" t="s">
        <v>67</v>
      </c>
      <c r="C2467" t="s">
        <v>1371</v>
      </c>
      <c r="D2467" t="s">
        <v>2756</v>
      </c>
      <c r="E2467">
        <v>8711342</v>
      </c>
      <c r="F2467" t="s">
        <v>2586</v>
      </c>
      <c r="G2467" t="s">
        <v>22</v>
      </c>
      <c r="H2467" t="s">
        <v>23</v>
      </c>
      <c r="I2467" s="1"/>
      <c r="J2467" s="1">
        <v>45736</v>
      </c>
      <c r="K2467" s="11">
        <f>+Excel_519CONDOR[[#This Row],[Fx.r]]</f>
        <v>45736</v>
      </c>
      <c r="L2467" s="1">
        <v>45736</v>
      </c>
      <c r="M2467" s="1"/>
      <c r="N2467" s="1">
        <v>45873</v>
      </c>
      <c r="O2467" s="1">
        <v>45874</v>
      </c>
      <c r="P2467" s="1" t="s">
        <v>24</v>
      </c>
      <c r="Q2467" t="s">
        <v>25</v>
      </c>
      <c r="R2467" t="s">
        <v>25</v>
      </c>
      <c r="S2467" t="s">
        <v>3715</v>
      </c>
      <c r="T2467" s="6">
        <v>6.5711710982584357</v>
      </c>
      <c r="U2467" s="6">
        <v>0</v>
      </c>
      <c r="V2467" s="6">
        <v>5.5693998336791992</v>
      </c>
      <c r="W2467" s="5">
        <v>12.140570931937635</v>
      </c>
      <c r="X2467" s="6">
        <f>+Excel_519CONDOR[[#This Row],[Ptos.Total]]-Excel_519CONDOR[[#This Row],[Ptos.PO]]</f>
        <v>0.20285993193763474</v>
      </c>
      <c r="Y2467" s="6">
        <v>11.937711</v>
      </c>
      <c r="Z2467" s="6">
        <v>11.937711</v>
      </c>
      <c r="AA2467" s="5">
        <f>+Excel_519CONDOR[[#This Row],[Ptos.Total]]-Excel_519CONDOR[[#This Row],[Ptos.Nilo]]</f>
        <v>0.20285993193763474</v>
      </c>
      <c r="AB2467"/>
      <c r="AC2467"/>
      <c r="AD2467"/>
      <c r="AE2467"/>
      <c r="AF2467"/>
      <c r="AG2467"/>
      <c r="AH2467"/>
      <c r="AI2467"/>
    </row>
    <row r="2468" spans="1:35" x14ac:dyDescent="0.25">
      <c r="A2468" t="s">
        <v>2567</v>
      </c>
      <c r="B2468" t="s">
        <v>67</v>
      </c>
      <c r="C2468" t="s">
        <v>1371</v>
      </c>
      <c r="D2468" t="s">
        <v>2757</v>
      </c>
      <c r="E2468">
        <v>8711326</v>
      </c>
      <c r="F2468" t="s">
        <v>2586</v>
      </c>
      <c r="G2468" t="s">
        <v>22</v>
      </c>
      <c r="H2468" t="s">
        <v>23</v>
      </c>
      <c r="I2468" s="1"/>
      <c r="J2468" s="1">
        <v>45736</v>
      </c>
      <c r="K2468" s="11">
        <f>+Excel_519CONDOR[[#This Row],[Fx.r]]</f>
        <v>45736</v>
      </c>
      <c r="L2468" s="1">
        <v>45736</v>
      </c>
      <c r="M2468" s="1"/>
      <c r="N2468" s="1">
        <v>45873</v>
      </c>
      <c r="O2468" s="1">
        <v>45874</v>
      </c>
      <c r="P2468" s="1" t="s">
        <v>24</v>
      </c>
      <c r="Q2468" t="s">
        <v>25</v>
      </c>
      <c r="R2468" t="s">
        <v>25</v>
      </c>
      <c r="S2468" t="s">
        <v>3715</v>
      </c>
      <c r="T2468" s="6">
        <v>4.5425710686110854</v>
      </c>
      <c r="U2468" s="6">
        <v>0</v>
      </c>
      <c r="V2468" s="6">
        <v>5.5693998336791992</v>
      </c>
      <c r="W2468" s="5">
        <v>10.111970902290285</v>
      </c>
      <c r="X2468" s="6">
        <f>+Excel_519CONDOR[[#This Row],[Ptos.Total]]-Excel_519CONDOR[[#This Row],[Ptos.PO]]</f>
        <v>0.2028599022902835</v>
      </c>
      <c r="Y2468" s="6">
        <v>9.9091110000000011</v>
      </c>
      <c r="Z2468" s="6">
        <v>9.9091110000000011</v>
      </c>
      <c r="AA2468" s="5">
        <f>+Excel_519CONDOR[[#This Row],[Ptos.Total]]-Excel_519CONDOR[[#This Row],[Ptos.Nilo]]</f>
        <v>0.2028599022902835</v>
      </c>
      <c r="AB2468"/>
      <c r="AC2468"/>
      <c r="AD2468"/>
      <c r="AE2468"/>
      <c r="AF2468"/>
      <c r="AG2468"/>
      <c r="AH2468"/>
      <c r="AI2468"/>
    </row>
    <row r="2469" spans="1:35" x14ac:dyDescent="0.25">
      <c r="A2469" t="s">
        <v>2567</v>
      </c>
      <c r="B2469" t="s">
        <v>67</v>
      </c>
      <c r="C2469" t="s">
        <v>1371</v>
      </c>
      <c r="D2469" t="s">
        <v>2758</v>
      </c>
      <c r="E2469">
        <v>8711338</v>
      </c>
      <c r="F2469" t="s">
        <v>2586</v>
      </c>
      <c r="G2469" t="s">
        <v>22</v>
      </c>
      <c r="H2469" t="s">
        <v>23</v>
      </c>
      <c r="I2469" s="1"/>
      <c r="J2469" s="1">
        <v>45736</v>
      </c>
      <c r="K2469" s="11">
        <f>+Excel_519CONDOR[[#This Row],[Fx.r]]</f>
        <v>45736</v>
      </c>
      <c r="L2469" s="1">
        <v>45736</v>
      </c>
      <c r="M2469" s="1"/>
      <c r="N2469" s="1">
        <v>45873</v>
      </c>
      <c r="O2469" s="1">
        <v>45874</v>
      </c>
      <c r="P2469" s="1" t="s">
        <v>24</v>
      </c>
      <c r="Q2469" t="s">
        <v>25</v>
      </c>
      <c r="R2469" t="s">
        <v>25</v>
      </c>
      <c r="S2469" t="s">
        <v>3715</v>
      </c>
      <c r="T2469" s="6">
        <v>5.7597310836719871</v>
      </c>
      <c r="U2469" s="6">
        <v>0</v>
      </c>
      <c r="V2469" s="6">
        <v>5.5693998336791992</v>
      </c>
      <c r="W2469" s="5">
        <v>11.329130917351186</v>
      </c>
      <c r="X2469" s="6">
        <f>+Excel_519CONDOR[[#This Row],[Ptos.Total]]-Excel_519CONDOR[[#This Row],[Ptos.PO]]</f>
        <v>-0.20286008264881517</v>
      </c>
      <c r="Y2469" s="6">
        <v>11.531991000000001</v>
      </c>
      <c r="Z2469" s="6">
        <v>11.531991000000001</v>
      </c>
      <c r="AA2469" s="5">
        <f>+Excel_519CONDOR[[#This Row],[Ptos.Total]]-Excel_519CONDOR[[#This Row],[Ptos.Nilo]]</f>
        <v>-0.20286008264881517</v>
      </c>
      <c r="AB2469"/>
      <c r="AC2469"/>
      <c r="AD2469"/>
      <c r="AE2469"/>
      <c r="AF2469"/>
      <c r="AG2469"/>
      <c r="AH2469"/>
      <c r="AI2469"/>
    </row>
    <row r="2470" spans="1:35" x14ac:dyDescent="0.25">
      <c r="A2470" t="s">
        <v>2567</v>
      </c>
      <c r="B2470" t="s">
        <v>67</v>
      </c>
      <c r="C2470" t="s">
        <v>1371</v>
      </c>
      <c r="D2470" t="s">
        <v>2759</v>
      </c>
      <c r="E2470">
        <v>8711522</v>
      </c>
      <c r="F2470" t="s">
        <v>2586</v>
      </c>
      <c r="G2470" t="s">
        <v>22</v>
      </c>
      <c r="H2470" t="s">
        <v>23</v>
      </c>
      <c r="I2470" s="1"/>
      <c r="J2470" s="1">
        <v>45737</v>
      </c>
      <c r="K2470" s="11">
        <f>+Excel_519CONDOR[[#This Row],[Fx.r]]</f>
        <v>45737</v>
      </c>
      <c r="L2470" s="1">
        <v>45737</v>
      </c>
      <c r="M2470" s="1"/>
      <c r="N2470" s="1">
        <v>45873</v>
      </c>
      <c r="O2470" s="1">
        <v>45874</v>
      </c>
      <c r="P2470" s="1" t="s">
        <v>24</v>
      </c>
      <c r="Q2470" t="s">
        <v>25</v>
      </c>
      <c r="R2470" t="s">
        <v>25</v>
      </c>
      <c r="S2470" t="s">
        <v>3715</v>
      </c>
      <c r="T2470" s="6">
        <v>0.68823100955361127</v>
      </c>
      <c r="U2470" s="6">
        <v>0</v>
      </c>
      <c r="V2470" s="6">
        <v>5.5693998336791992</v>
      </c>
      <c r="W2470" s="5">
        <v>6.2576308432328105</v>
      </c>
      <c r="X2470" s="6">
        <f>+Excel_519CONDOR[[#This Row],[Ptos.Total]]-Excel_519CONDOR[[#This Row],[Ptos.PO]]</f>
        <v>-1.5676718945201173E-7</v>
      </c>
      <c r="Y2470" s="6">
        <v>6.2576309999999999</v>
      </c>
      <c r="Z2470" s="6">
        <v>6.2576309999999999</v>
      </c>
      <c r="AA2470" s="5">
        <f>+Excel_519CONDOR[[#This Row],[Ptos.Total]]-Excel_519CONDOR[[#This Row],[Ptos.Nilo]]</f>
        <v>-1.5676718945201173E-7</v>
      </c>
      <c r="AB2470"/>
      <c r="AC2470"/>
      <c r="AD2470"/>
      <c r="AE2470"/>
      <c r="AF2470"/>
      <c r="AG2470"/>
      <c r="AH2470"/>
      <c r="AI2470"/>
    </row>
    <row r="2471" spans="1:35" x14ac:dyDescent="0.25">
      <c r="A2471" t="s">
        <v>2567</v>
      </c>
      <c r="B2471" t="s">
        <v>67</v>
      </c>
      <c r="C2471" t="s">
        <v>1371</v>
      </c>
      <c r="D2471" t="s">
        <v>2760</v>
      </c>
      <c r="E2471">
        <v>8711480</v>
      </c>
      <c r="F2471" t="s">
        <v>2586</v>
      </c>
      <c r="G2471" t="s">
        <v>22</v>
      </c>
      <c r="H2471" t="s">
        <v>23</v>
      </c>
      <c r="I2471" s="1"/>
      <c r="J2471" s="1">
        <v>45737</v>
      </c>
      <c r="K2471" s="11">
        <f>+Excel_519CONDOR[[#This Row],[Fx.r]]</f>
        <v>45737</v>
      </c>
      <c r="L2471" s="1">
        <v>45737</v>
      </c>
      <c r="M2471" s="1"/>
      <c r="N2471" s="1">
        <v>45873</v>
      </c>
      <c r="O2471" s="1">
        <v>45874</v>
      </c>
      <c r="P2471" s="1" t="s">
        <v>24</v>
      </c>
      <c r="Q2471" t="s">
        <v>25</v>
      </c>
      <c r="R2471" t="s">
        <v>25</v>
      </c>
      <c r="S2471" t="s">
        <v>3716</v>
      </c>
      <c r="T2471" s="6">
        <v>1.0939510168468356</v>
      </c>
      <c r="U2471" s="6">
        <v>0</v>
      </c>
      <c r="V2471" s="6">
        <v>5.5693998336791992</v>
      </c>
      <c r="W2471" s="5">
        <v>6.6633508505260348</v>
      </c>
      <c r="X2471" s="6">
        <f>+Excel_519CONDOR[[#This Row],[Ptos.Total]]-Excel_519CONDOR[[#This Row],[Ptos.PO]]</f>
        <v>0.81143985052603451</v>
      </c>
      <c r="Y2471" s="6">
        <v>5.8519110000000003</v>
      </c>
      <c r="Z2471" s="6">
        <v>5.8519110000000003</v>
      </c>
      <c r="AA2471" s="5">
        <f>+Excel_519CONDOR[[#This Row],[Ptos.Total]]-Excel_519CONDOR[[#This Row],[Ptos.Nilo]]</f>
        <v>0.81143985052603451</v>
      </c>
      <c r="AB2471"/>
      <c r="AC2471"/>
      <c r="AD2471"/>
      <c r="AE2471"/>
      <c r="AF2471"/>
      <c r="AG2471"/>
      <c r="AH2471"/>
      <c r="AI2471"/>
    </row>
    <row r="2472" spans="1:35" x14ac:dyDescent="0.25">
      <c r="A2472" t="s">
        <v>2567</v>
      </c>
      <c r="B2472" t="s">
        <v>67</v>
      </c>
      <c r="C2472" t="s">
        <v>1371</v>
      </c>
      <c r="D2472" t="s">
        <v>2761</v>
      </c>
      <c r="E2472">
        <v>8711499</v>
      </c>
      <c r="F2472" t="s">
        <v>2586</v>
      </c>
      <c r="G2472" t="s">
        <v>22</v>
      </c>
      <c r="H2472" t="s">
        <v>23</v>
      </c>
      <c r="I2472" s="1"/>
      <c r="J2472" s="1">
        <v>45737</v>
      </c>
      <c r="K2472" s="11">
        <f>+Excel_519CONDOR[[#This Row],[Fx.r]]</f>
        <v>45737</v>
      </c>
      <c r="L2472" s="1">
        <v>45737</v>
      </c>
      <c r="M2472" s="1"/>
      <c r="N2472" s="1">
        <v>45873</v>
      </c>
      <c r="O2472" s="1">
        <v>45874</v>
      </c>
      <c r="P2472" s="1" t="s">
        <v>24</v>
      </c>
      <c r="Q2472" t="s">
        <v>25</v>
      </c>
      <c r="R2472" t="s">
        <v>25</v>
      </c>
      <c r="S2472" t="s">
        <v>3715</v>
      </c>
      <c r="T2472" s="6">
        <v>2.1082510316705108</v>
      </c>
      <c r="U2472" s="6">
        <v>0</v>
      </c>
      <c r="V2472" s="6">
        <v>5.5693998336791992</v>
      </c>
      <c r="W2472" s="5">
        <v>7.67765086534971</v>
      </c>
      <c r="X2472" s="6">
        <f>+Excel_519CONDOR[[#This Row],[Ptos.Total]]-Excel_519CONDOR[[#This Row],[Ptos.PO]]</f>
        <v>-1.3465029002901474E-7</v>
      </c>
      <c r="Y2472" s="6">
        <v>7.677651</v>
      </c>
      <c r="Z2472" s="6">
        <v>7.677651</v>
      </c>
      <c r="AA2472" s="5">
        <f>+Excel_519CONDOR[[#This Row],[Ptos.Total]]-Excel_519CONDOR[[#This Row],[Ptos.Nilo]]</f>
        <v>-1.3465029002901474E-7</v>
      </c>
      <c r="AB2472"/>
      <c r="AC2472"/>
      <c r="AD2472"/>
      <c r="AE2472"/>
      <c r="AF2472"/>
      <c r="AG2472"/>
      <c r="AH2472"/>
      <c r="AI2472"/>
    </row>
    <row r="2473" spans="1:35" x14ac:dyDescent="0.25">
      <c r="A2473" t="s">
        <v>2567</v>
      </c>
      <c r="B2473" t="s">
        <v>67</v>
      </c>
      <c r="C2473" t="s">
        <v>1371</v>
      </c>
      <c r="D2473" t="s">
        <v>2762</v>
      </c>
      <c r="E2473">
        <v>8711486</v>
      </c>
      <c r="F2473" t="s">
        <v>2586</v>
      </c>
      <c r="G2473" t="s">
        <v>22</v>
      </c>
      <c r="H2473" t="s">
        <v>23</v>
      </c>
      <c r="I2473" s="1"/>
      <c r="J2473" s="1">
        <v>45737</v>
      </c>
      <c r="K2473" s="11">
        <f>+Excel_519CONDOR[[#This Row],[Fx.r]]</f>
        <v>45737</v>
      </c>
      <c r="L2473" s="1">
        <v>45737</v>
      </c>
      <c r="M2473" s="1"/>
      <c r="N2473" s="1">
        <v>45873</v>
      </c>
      <c r="O2473" s="1">
        <v>45874</v>
      </c>
      <c r="P2473" s="1" t="s">
        <v>24</v>
      </c>
      <c r="Q2473" t="s">
        <v>25</v>
      </c>
      <c r="R2473" t="s">
        <v>25</v>
      </c>
      <c r="S2473" t="s">
        <v>3715</v>
      </c>
      <c r="T2473" s="6">
        <v>2.1082510316705108</v>
      </c>
      <c r="U2473" s="6">
        <v>0</v>
      </c>
      <c r="V2473" s="6">
        <v>5.5693998336791992</v>
      </c>
      <c r="W2473" s="5">
        <v>7.67765086534971</v>
      </c>
      <c r="X2473" s="6">
        <f>+Excel_519CONDOR[[#This Row],[Ptos.Total]]-Excel_519CONDOR[[#This Row],[Ptos.PO]]</f>
        <v>-1.3465029002901474E-7</v>
      </c>
      <c r="Y2473" s="6">
        <v>7.677651</v>
      </c>
      <c r="Z2473" s="6">
        <v>7.677651</v>
      </c>
      <c r="AA2473" s="5">
        <f>+Excel_519CONDOR[[#This Row],[Ptos.Total]]-Excel_519CONDOR[[#This Row],[Ptos.Nilo]]</f>
        <v>-1.3465029002901474E-7</v>
      </c>
      <c r="AB2473"/>
      <c r="AC2473"/>
      <c r="AD2473"/>
      <c r="AE2473"/>
      <c r="AF2473"/>
      <c r="AG2473"/>
      <c r="AH2473"/>
      <c r="AI2473"/>
    </row>
    <row r="2474" spans="1:35" x14ac:dyDescent="0.25">
      <c r="A2474" t="s">
        <v>2567</v>
      </c>
      <c r="B2474" t="s">
        <v>67</v>
      </c>
      <c r="C2474" t="s">
        <v>1371</v>
      </c>
      <c r="D2474" t="s">
        <v>2763</v>
      </c>
      <c r="E2474">
        <v>8711485</v>
      </c>
      <c r="F2474" t="s">
        <v>2586</v>
      </c>
      <c r="G2474" t="s">
        <v>22</v>
      </c>
      <c r="H2474" t="s">
        <v>23</v>
      </c>
      <c r="I2474" s="1"/>
      <c r="J2474" s="1">
        <v>45737</v>
      </c>
      <c r="K2474" s="11">
        <f>+Excel_519CONDOR[[#This Row],[Fx.r]]</f>
        <v>45737</v>
      </c>
      <c r="L2474" s="1">
        <v>45737</v>
      </c>
      <c r="M2474" s="1"/>
      <c r="N2474" s="1">
        <v>45873</v>
      </c>
      <c r="O2474" s="1">
        <v>45874</v>
      </c>
      <c r="P2474" s="1" t="s">
        <v>24</v>
      </c>
      <c r="Q2474" t="s">
        <v>25</v>
      </c>
      <c r="R2474" t="s">
        <v>25</v>
      </c>
      <c r="S2474" t="s">
        <v>3715</v>
      </c>
      <c r="T2474" s="6">
        <v>0.68823100955361127</v>
      </c>
      <c r="U2474" s="6">
        <v>0</v>
      </c>
      <c r="V2474" s="6">
        <v>5.5693998336791992</v>
      </c>
      <c r="W2474" s="5">
        <v>6.2576308432328105</v>
      </c>
      <c r="X2474" s="6">
        <f>+Excel_519CONDOR[[#This Row],[Ptos.Total]]-Excel_519CONDOR[[#This Row],[Ptos.PO]]</f>
        <v>-1.5676718945201173E-7</v>
      </c>
      <c r="Y2474" s="6">
        <v>6.2576309999999999</v>
      </c>
      <c r="Z2474" s="6">
        <v>6.2576309999999999</v>
      </c>
      <c r="AA2474" s="5">
        <f>+Excel_519CONDOR[[#This Row],[Ptos.Total]]-Excel_519CONDOR[[#This Row],[Ptos.Nilo]]</f>
        <v>-1.5676718945201173E-7</v>
      </c>
      <c r="AB2474"/>
      <c r="AC2474"/>
      <c r="AD2474"/>
      <c r="AE2474"/>
      <c r="AF2474"/>
      <c r="AG2474"/>
      <c r="AH2474"/>
      <c r="AI2474"/>
    </row>
    <row r="2475" spans="1:35" x14ac:dyDescent="0.25">
      <c r="A2475" t="s">
        <v>2567</v>
      </c>
      <c r="B2475" t="s">
        <v>67</v>
      </c>
      <c r="C2475" t="s">
        <v>1371</v>
      </c>
      <c r="D2475" t="s">
        <v>2764</v>
      </c>
      <c r="E2475">
        <v>8711504</v>
      </c>
      <c r="F2475" t="s">
        <v>2586</v>
      </c>
      <c r="G2475" t="s">
        <v>22</v>
      </c>
      <c r="H2475" t="s">
        <v>23</v>
      </c>
      <c r="I2475" s="1"/>
      <c r="J2475" s="1">
        <v>45737</v>
      </c>
      <c r="K2475" s="11">
        <f>+Excel_519CONDOR[[#This Row],[Fx.r]]</f>
        <v>45737</v>
      </c>
      <c r="L2475" s="1">
        <v>45737</v>
      </c>
      <c r="M2475" s="1"/>
      <c r="N2475" s="1">
        <v>45910</v>
      </c>
      <c r="O2475" s="1">
        <v>45925</v>
      </c>
      <c r="P2475" s="1" t="s">
        <v>24</v>
      </c>
      <c r="Q2475" t="s">
        <v>25</v>
      </c>
      <c r="R2475" t="s">
        <v>25</v>
      </c>
      <c r="S2475" t="s">
        <v>3715</v>
      </c>
      <c r="T2475" s="6">
        <v>5.1511510693227649</v>
      </c>
      <c r="U2475" s="6">
        <v>0</v>
      </c>
      <c r="V2475" s="6">
        <v>5.5693998336791992</v>
      </c>
      <c r="W2475" s="5">
        <v>10.720550903001964</v>
      </c>
      <c r="X2475" s="6">
        <f>+Excel_519CONDOR[[#This Row],[Ptos.Total]]-Excel_519CONDOR[[#This Row],[Ptos.PO]]</f>
        <v>-1.4200200969980354</v>
      </c>
      <c r="Y2475" s="6">
        <v>12.140571</v>
      </c>
      <c r="Z2475" s="6">
        <v>12.140571</v>
      </c>
      <c r="AA2475" s="5">
        <f>+Excel_519CONDOR[[#This Row],[Ptos.Total]]-Excel_519CONDOR[[#This Row],[Ptos.Nilo]]</f>
        <v>-1.4200200969980354</v>
      </c>
      <c r="AB2475"/>
      <c r="AC2475"/>
      <c r="AD2475"/>
      <c r="AE2475"/>
      <c r="AF2475"/>
      <c r="AG2475"/>
      <c r="AH2475"/>
      <c r="AI2475"/>
    </row>
    <row r="2476" spans="1:35" x14ac:dyDescent="0.25">
      <c r="A2476" t="s">
        <v>2567</v>
      </c>
      <c r="B2476" t="s">
        <v>67</v>
      </c>
      <c r="C2476" t="s">
        <v>1371</v>
      </c>
      <c r="D2476" t="s">
        <v>2765</v>
      </c>
      <c r="E2476">
        <v>8711459</v>
      </c>
      <c r="F2476" t="s">
        <v>2586</v>
      </c>
      <c r="G2476" t="s">
        <v>22</v>
      </c>
      <c r="H2476" t="s">
        <v>23</v>
      </c>
      <c r="I2476" s="1"/>
      <c r="J2476" s="1">
        <v>45737</v>
      </c>
      <c r="K2476" s="11">
        <f>+Excel_519CONDOR[[#This Row],[Fx.r]]</f>
        <v>45737</v>
      </c>
      <c r="L2476" s="1">
        <v>45737</v>
      </c>
      <c r="M2476" s="1"/>
      <c r="N2476" s="1">
        <v>45873</v>
      </c>
      <c r="O2476" s="1">
        <v>45874</v>
      </c>
      <c r="P2476" s="1" t="s">
        <v>24</v>
      </c>
      <c r="Q2476" t="s">
        <v>25</v>
      </c>
      <c r="R2476" t="s">
        <v>25</v>
      </c>
      <c r="S2476" t="s">
        <v>3715</v>
      </c>
      <c r="T2476" s="6">
        <v>0.48537100249761345</v>
      </c>
      <c r="U2476" s="6">
        <v>0</v>
      </c>
      <c r="V2476" s="6">
        <v>5.5693998336791992</v>
      </c>
      <c r="W2476" s="5">
        <v>6.0547708361768127</v>
      </c>
      <c r="X2476" s="6">
        <f>+Excel_519CONDOR[[#This Row],[Ptos.Total]]-Excel_519CONDOR[[#This Row],[Ptos.PO]]</f>
        <v>0.20285983617681236</v>
      </c>
      <c r="Y2476" s="6">
        <v>5.8519110000000003</v>
      </c>
      <c r="Z2476" s="6">
        <v>5.8519110000000003</v>
      </c>
      <c r="AA2476" s="5">
        <f>+Excel_519CONDOR[[#This Row],[Ptos.Total]]-Excel_519CONDOR[[#This Row],[Ptos.Nilo]]</f>
        <v>0.20285983617681236</v>
      </c>
      <c r="AB2476"/>
      <c r="AC2476"/>
      <c r="AD2476"/>
      <c r="AE2476"/>
      <c r="AF2476"/>
      <c r="AG2476"/>
      <c r="AH2476"/>
      <c r="AI2476"/>
    </row>
    <row r="2477" spans="1:35" x14ac:dyDescent="0.25">
      <c r="A2477" t="s">
        <v>2567</v>
      </c>
      <c r="B2477" t="s">
        <v>67</v>
      </c>
      <c r="C2477" t="s">
        <v>1371</v>
      </c>
      <c r="D2477" t="s">
        <v>2766</v>
      </c>
      <c r="E2477">
        <v>8711881</v>
      </c>
      <c r="F2477" t="s">
        <v>2586</v>
      </c>
      <c r="G2477" t="s">
        <v>22</v>
      </c>
      <c r="H2477" t="s">
        <v>23</v>
      </c>
      <c r="I2477" s="1"/>
      <c r="J2477" s="1">
        <v>45740</v>
      </c>
      <c r="K2477" s="11">
        <f>+Excel_519CONDOR[[#This Row],[Fx.r]]</f>
        <v>45740</v>
      </c>
      <c r="L2477" s="1">
        <v>45740</v>
      </c>
      <c r="M2477" s="1"/>
      <c r="N2477" s="1">
        <v>45873</v>
      </c>
      <c r="O2477" s="1">
        <v>45874</v>
      </c>
      <c r="P2477" s="1" t="s">
        <v>24</v>
      </c>
      <c r="Q2477" t="s">
        <v>25</v>
      </c>
      <c r="R2477" t="s">
        <v>25</v>
      </c>
      <c r="S2477" t="s">
        <v>3715</v>
      </c>
      <c r="T2477" s="6">
        <v>2.9196910394381881</v>
      </c>
      <c r="U2477" s="6">
        <v>0</v>
      </c>
      <c r="V2477" s="6">
        <v>5.5693998336791992</v>
      </c>
      <c r="W2477" s="5">
        <v>8.4890908731173873</v>
      </c>
      <c r="X2477" s="6">
        <f>+Excel_519CONDOR[[#This Row],[Ptos.Total]]-Excel_519CONDOR[[#This Row],[Ptos.PO]]</f>
        <v>0.40571987311738766</v>
      </c>
      <c r="Y2477" s="6">
        <v>8.0833709999999996</v>
      </c>
      <c r="Z2477" s="6">
        <v>8.0833709999999996</v>
      </c>
      <c r="AA2477" s="5">
        <f>+Excel_519CONDOR[[#This Row],[Ptos.Total]]-Excel_519CONDOR[[#This Row],[Ptos.Nilo]]</f>
        <v>0.40571987311738766</v>
      </c>
      <c r="AB2477"/>
      <c r="AC2477"/>
      <c r="AD2477"/>
      <c r="AE2477"/>
      <c r="AF2477"/>
      <c r="AG2477"/>
      <c r="AH2477"/>
      <c r="AI2477"/>
    </row>
    <row r="2478" spans="1:35" x14ac:dyDescent="0.25">
      <c r="A2478" t="s">
        <v>2567</v>
      </c>
      <c r="B2478" t="s">
        <v>67</v>
      </c>
      <c r="C2478" t="s">
        <v>1371</v>
      </c>
      <c r="D2478" t="s">
        <v>2767</v>
      </c>
      <c r="E2478">
        <v>8713899</v>
      </c>
      <c r="F2478" t="s">
        <v>2586</v>
      </c>
      <c r="G2478" t="s">
        <v>22</v>
      </c>
      <c r="H2478" t="s">
        <v>23</v>
      </c>
      <c r="I2478" s="1"/>
      <c r="J2478" s="1">
        <v>45747</v>
      </c>
      <c r="K2478" s="11">
        <f>+Excel_519CONDOR[[#This Row],[Fx.r]]</f>
        <v>45747</v>
      </c>
      <c r="L2478" s="1">
        <v>45747</v>
      </c>
      <c r="M2478" s="1"/>
      <c r="N2478" s="1">
        <v>45873</v>
      </c>
      <c r="O2478" s="1">
        <v>45874</v>
      </c>
      <c r="P2478" s="1" t="s">
        <v>24</v>
      </c>
      <c r="Q2478" t="s">
        <v>25</v>
      </c>
      <c r="R2478" t="s">
        <v>25</v>
      </c>
      <c r="S2478" t="s">
        <v>3715</v>
      </c>
      <c r="T2478" s="6">
        <v>1.7025310243772864</v>
      </c>
      <c r="U2478" s="6">
        <v>0</v>
      </c>
      <c r="V2478" s="6">
        <v>5.5693998336791992</v>
      </c>
      <c r="W2478" s="5">
        <v>7.2719308580564856</v>
      </c>
      <c r="X2478" s="6">
        <f>+Excel_519CONDOR[[#This Row],[Ptos.Total]]-Excel_519CONDOR[[#This Row],[Ptos.PO]]</f>
        <v>-1.4194351383167714E-7</v>
      </c>
      <c r="Y2478" s="6">
        <v>7.2719309999999995</v>
      </c>
      <c r="Z2478" s="6">
        <v>7.2719309999999995</v>
      </c>
      <c r="AA2478" s="5">
        <f>+Excel_519CONDOR[[#This Row],[Ptos.Total]]-Excel_519CONDOR[[#This Row],[Ptos.Nilo]]</f>
        <v>-1.4194351383167714E-7</v>
      </c>
      <c r="AB2478"/>
      <c r="AC2478"/>
      <c r="AD2478"/>
      <c r="AE2478"/>
      <c r="AF2478"/>
      <c r="AG2478"/>
      <c r="AH2478"/>
      <c r="AI2478"/>
    </row>
    <row r="2479" spans="1:35" x14ac:dyDescent="0.25">
      <c r="A2479" t="s">
        <v>2567</v>
      </c>
      <c r="B2479" t="s">
        <v>67</v>
      </c>
      <c r="C2479" t="s">
        <v>1371</v>
      </c>
      <c r="D2479" t="s">
        <v>2768</v>
      </c>
      <c r="E2479">
        <v>8713900</v>
      </c>
      <c r="F2479" t="s">
        <v>2586</v>
      </c>
      <c r="G2479" t="s">
        <v>22</v>
      </c>
      <c r="H2479" t="s">
        <v>23</v>
      </c>
      <c r="I2479" s="1"/>
      <c r="J2479" s="1">
        <v>45747</v>
      </c>
      <c r="K2479" s="11">
        <f>+Excel_519CONDOR[[#This Row],[Fx.r]]</f>
        <v>45747</v>
      </c>
      <c r="L2479" s="1">
        <v>45747</v>
      </c>
      <c r="M2479" s="1"/>
      <c r="N2479" s="1">
        <v>45873</v>
      </c>
      <c r="O2479" s="1">
        <v>45874</v>
      </c>
      <c r="P2479" s="1" t="s">
        <v>24</v>
      </c>
      <c r="Q2479" t="s">
        <v>25</v>
      </c>
      <c r="R2479" t="s">
        <v>25</v>
      </c>
      <c r="S2479" t="s">
        <v>3715</v>
      </c>
      <c r="T2479" s="6">
        <v>1.4996710173212886</v>
      </c>
      <c r="U2479" s="6">
        <v>0</v>
      </c>
      <c r="V2479" s="6">
        <v>5.5693998336791992</v>
      </c>
      <c r="W2479" s="5">
        <v>7.0690708510004878</v>
      </c>
      <c r="X2479" s="6">
        <f>+Excel_519CONDOR[[#This Row],[Ptos.Total]]-Excel_519CONDOR[[#This Row],[Ptos.PO]]</f>
        <v>0.40571985100048824</v>
      </c>
      <c r="Y2479" s="6">
        <v>6.6633509999999996</v>
      </c>
      <c r="Z2479" s="6">
        <v>6.6633509999999996</v>
      </c>
      <c r="AA2479" s="5">
        <f>+Excel_519CONDOR[[#This Row],[Ptos.Total]]-Excel_519CONDOR[[#This Row],[Ptos.Nilo]]</f>
        <v>0.40571985100048824</v>
      </c>
      <c r="AB2479"/>
      <c r="AC2479"/>
      <c r="AD2479"/>
      <c r="AE2479"/>
      <c r="AF2479"/>
      <c r="AG2479"/>
      <c r="AH2479"/>
      <c r="AI2479"/>
    </row>
    <row r="2480" spans="1:35" x14ac:dyDescent="0.25">
      <c r="A2480" t="s">
        <v>2567</v>
      </c>
      <c r="B2480" t="s">
        <v>67</v>
      </c>
      <c r="C2480" t="s">
        <v>1371</v>
      </c>
      <c r="D2480" t="s">
        <v>2769</v>
      </c>
      <c r="E2480">
        <v>8713902</v>
      </c>
      <c r="F2480" t="s">
        <v>2586</v>
      </c>
      <c r="G2480" t="s">
        <v>22</v>
      </c>
      <c r="H2480" t="s">
        <v>23</v>
      </c>
      <c r="I2480" s="1"/>
      <c r="J2480" s="1">
        <v>45747</v>
      </c>
      <c r="K2480" s="11">
        <f>+Excel_519CONDOR[[#This Row],[Fx.r]]</f>
        <v>45747</v>
      </c>
      <c r="L2480" s="1">
        <v>45747</v>
      </c>
      <c r="M2480" s="1"/>
      <c r="N2480" s="1">
        <v>45873</v>
      </c>
      <c r="O2480" s="1">
        <v>45874</v>
      </c>
      <c r="P2480" s="1" t="s">
        <v>24</v>
      </c>
      <c r="Q2480" t="s">
        <v>25</v>
      </c>
      <c r="R2480" t="s">
        <v>25</v>
      </c>
      <c r="S2480" t="s">
        <v>3715</v>
      </c>
      <c r="T2480" s="6">
        <v>1.9053910246145129</v>
      </c>
      <c r="U2480" s="6">
        <v>0</v>
      </c>
      <c r="V2480" s="6">
        <v>5.5693998336791992</v>
      </c>
      <c r="W2480" s="5">
        <v>7.4747908582937121</v>
      </c>
      <c r="X2480" s="6">
        <f>+Excel_519CONDOR[[#This Row],[Ptos.Total]]-Excel_519CONDOR[[#This Row],[Ptos.PO]]</f>
        <v>1.6228798582937118</v>
      </c>
      <c r="Y2480" s="6">
        <v>5.8519110000000003</v>
      </c>
      <c r="Z2480" s="6">
        <v>5.8519110000000003</v>
      </c>
      <c r="AA2480" s="5">
        <f>+Excel_519CONDOR[[#This Row],[Ptos.Total]]-Excel_519CONDOR[[#This Row],[Ptos.Nilo]]</f>
        <v>1.6228798582937118</v>
      </c>
      <c r="AB2480"/>
      <c r="AC2480"/>
      <c r="AD2480"/>
      <c r="AE2480"/>
      <c r="AF2480"/>
      <c r="AG2480"/>
      <c r="AH2480"/>
      <c r="AI2480"/>
    </row>
    <row r="2481" spans="1:35" x14ac:dyDescent="0.25">
      <c r="A2481" t="s">
        <v>2567</v>
      </c>
      <c r="B2481" t="s">
        <v>67</v>
      </c>
      <c r="C2481" t="s">
        <v>1371</v>
      </c>
      <c r="D2481" t="s">
        <v>2770</v>
      </c>
      <c r="E2481">
        <v>8713910</v>
      </c>
      <c r="F2481" t="s">
        <v>2586</v>
      </c>
      <c r="G2481" t="s">
        <v>22</v>
      </c>
      <c r="H2481" t="s">
        <v>23</v>
      </c>
      <c r="I2481" s="1"/>
      <c r="J2481" s="1">
        <v>45747</v>
      </c>
      <c r="K2481" s="11">
        <f>+Excel_519CONDOR[[#This Row],[Fx.r]]</f>
        <v>45747</v>
      </c>
      <c r="L2481" s="1">
        <v>45747</v>
      </c>
      <c r="M2481" s="1"/>
      <c r="N2481" s="1">
        <v>45873</v>
      </c>
      <c r="O2481" s="1">
        <v>45874</v>
      </c>
      <c r="P2481" s="1" t="s">
        <v>24</v>
      </c>
      <c r="Q2481" t="s">
        <v>25</v>
      </c>
      <c r="R2481" t="s">
        <v>25</v>
      </c>
      <c r="S2481" t="s">
        <v>3715</v>
      </c>
      <c r="T2481" s="6">
        <v>3.3254110535501837</v>
      </c>
      <c r="U2481" s="6">
        <v>0</v>
      </c>
      <c r="V2481" s="6">
        <v>5.5693998336791992</v>
      </c>
      <c r="W2481" s="5">
        <v>8.894810887229383</v>
      </c>
      <c r="X2481" s="6">
        <f>+Excel_519CONDOR[[#This Row],[Ptos.Total]]-Excel_519CONDOR[[#This Row],[Ptos.PO]]</f>
        <v>-0.20286011277061711</v>
      </c>
      <c r="Y2481" s="6">
        <v>9.0976710000000001</v>
      </c>
      <c r="Z2481" s="6">
        <v>9.0976710000000001</v>
      </c>
      <c r="AA2481" s="5">
        <f>+Excel_519CONDOR[[#This Row],[Ptos.Total]]-Excel_519CONDOR[[#This Row],[Ptos.Nilo]]</f>
        <v>-0.20286011277061711</v>
      </c>
      <c r="AB2481"/>
      <c r="AC2481"/>
      <c r="AD2481"/>
      <c r="AE2481"/>
      <c r="AF2481"/>
      <c r="AG2481"/>
      <c r="AH2481"/>
      <c r="AI2481"/>
    </row>
    <row r="2482" spans="1:35" x14ac:dyDescent="0.25">
      <c r="A2482" t="s">
        <v>2567</v>
      </c>
      <c r="B2482" t="s">
        <v>67</v>
      </c>
      <c r="C2482" t="s">
        <v>1371</v>
      </c>
      <c r="D2482" t="s">
        <v>2771</v>
      </c>
      <c r="E2482">
        <v>8713896</v>
      </c>
      <c r="F2482" t="s">
        <v>2586</v>
      </c>
      <c r="G2482" t="s">
        <v>22</v>
      </c>
      <c r="H2482" t="s">
        <v>23</v>
      </c>
      <c r="I2482" s="1"/>
      <c r="J2482" s="1">
        <v>45747</v>
      </c>
      <c r="K2482" s="11">
        <f>+Excel_519CONDOR[[#This Row],[Fx.r]]</f>
        <v>45747</v>
      </c>
      <c r="L2482" s="1">
        <v>45747</v>
      </c>
      <c r="M2482" s="1"/>
      <c r="N2482" s="1">
        <v>45873</v>
      </c>
      <c r="O2482" s="1">
        <v>45874</v>
      </c>
      <c r="P2482" s="1" t="s">
        <v>24</v>
      </c>
      <c r="Q2482" t="s">
        <v>25</v>
      </c>
      <c r="R2482" t="s">
        <v>25</v>
      </c>
      <c r="S2482" t="s">
        <v>3715</v>
      </c>
      <c r="T2482" s="6">
        <v>1.0939510168468356</v>
      </c>
      <c r="U2482" s="6">
        <v>0</v>
      </c>
      <c r="V2482" s="6">
        <v>5.5693998336791992</v>
      </c>
      <c r="W2482" s="5">
        <v>6.6633508505260348</v>
      </c>
      <c r="X2482" s="6">
        <f>+Excel_519CONDOR[[#This Row],[Ptos.Total]]-Excel_519CONDOR[[#This Row],[Ptos.PO]]</f>
        <v>-1.4947396476117092E-7</v>
      </c>
      <c r="Y2482" s="6">
        <v>6.6633509999999996</v>
      </c>
      <c r="Z2482" s="6">
        <v>6.6633509999999996</v>
      </c>
      <c r="AA2482" s="5">
        <f>+Excel_519CONDOR[[#This Row],[Ptos.Total]]-Excel_519CONDOR[[#This Row],[Ptos.Nilo]]</f>
        <v>-1.4947396476117092E-7</v>
      </c>
      <c r="AB2482"/>
      <c r="AC2482"/>
      <c r="AD2482"/>
      <c r="AE2482"/>
      <c r="AF2482"/>
      <c r="AG2482"/>
      <c r="AH2482"/>
      <c r="AI2482"/>
    </row>
    <row r="2483" spans="1:35" x14ac:dyDescent="0.25">
      <c r="A2483" t="s">
        <v>2567</v>
      </c>
      <c r="B2483" t="s">
        <v>67</v>
      </c>
      <c r="C2483" t="s">
        <v>1371</v>
      </c>
      <c r="D2483" t="s">
        <v>2772</v>
      </c>
      <c r="E2483">
        <v>8713919</v>
      </c>
      <c r="F2483" t="s">
        <v>2586</v>
      </c>
      <c r="G2483" t="s">
        <v>22</v>
      </c>
      <c r="H2483" t="s">
        <v>23</v>
      </c>
      <c r="I2483" s="1"/>
      <c r="J2483" s="1">
        <v>45747</v>
      </c>
      <c r="K2483" s="11">
        <f>+Excel_519CONDOR[[#This Row],[Fx.r]]</f>
        <v>45747</v>
      </c>
      <c r="L2483" s="1">
        <v>45747</v>
      </c>
      <c r="M2483" s="1"/>
      <c r="N2483" s="1">
        <v>45873</v>
      </c>
      <c r="O2483" s="1">
        <v>45876</v>
      </c>
      <c r="P2483" s="1" t="s">
        <v>24</v>
      </c>
      <c r="Q2483" t="s">
        <v>25</v>
      </c>
      <c r="R2483" t="s">
        <v>25</v>
      </c>
      <c r="S2483" t="s">
        <v>3715</v>
      </c>
      <c r="T2483" s="6">
        <v>6.3683110980212092</v>
      </c>
      <c r="U2483" s="6">
        <v>0</v>
      </c>
      <c r="V2483" s="6">
        <v>5.5693998336791992</v>
      </c>
      <c r="W2483" s="5">
        <v>11.937710931700408</v>
      </c>
      <c r="X2483" s="6">
        <f>+Excel_519CONDOR[[#This Row],[Ptos.Total]]-Excel_519CONDOR[[#This Row],[Ptos.PO]]</f>
        <v>-0.31420006829959135</v>
      </c>
      <c r="Y2483" s="6">
        <v>12.251911</v>
      </c>
      <c r="Z2483" s="6">
        <v>12.343430999999999</v>
      </c>
      <c r="AA2483" s="5">
        <f>+Excel_519CONDOR[[#This Row],[Ptos.Total]]-Excel_519CONDOR[[#This Row],[Ptos.Nilo]]</f>
        <v>-0.40572006829959051</v>
      </c>
      <c r="AB2483"/>
      <c r="AC2483"/>
      <c r="AD2483"/>
      <c r="AE2483"/>
      <c r="AF2483"/>
      <c r="AG2483"/>
      <c r="AH2483"/>
      <c r="AI2483"/>
    </row>
    <row r="2484" spans="1:35" x14ac:dyDescent="0.25">
      <c r="A2484" t="s">
        <v>2567</v>
      </c>
      <c r="B2484" t="s">
        <v>67</v>
      </c>
      <c r="C2484" t="s">
        <v>1371</v>
      </c>
      <c r="D2484" t="s">
        <v>2773</v>
      </c>
      <c r="E2484">
        <v>8713926</v>
      </c>
      <c r="F2484" t="s">
        <v>2586</v>
      </c>
      <c r="G2484" t="s">
        <v>22</v>
      </c>
      <c r="H2484" t="s">
        <v>23</v>
      </c>
      <c r="I2484" s="1"/>
      <c r="J2484" s="1">
        <v>45747</v>
      </c>
      <c r="K2484" s="11">
        <f>+Excel_519CONDOR[[#This Row],[Fx.r]]</f>
        <v>45747</v>
      </c>
      <c r="L2484" s="1">
        <v>45747</v>
      </c>
      <c r="M2484" s="1"/>
      <c r="N2484" s="1">
        <v>45873</v>
      </c>
      <c r="O2484" s="1">
        <v>45874</v>
      </c>
      <c r="P2484" s="1" t="s">
        <v>24</v>
      </c>
      <c r="Q2484" t="s">
        <v>25</v>
      </c>
      <c r="R2484" t="s">
        <v>25</v>
      </c>
      <c r="S2484" t="s">
        <v>3715</v>
      </c>
      <c r="T2484" s="6">
        <v>1.2968110170840621</v>
      </c>
      <c r="U2484" s="6">
        <v>0</v>
      </c>
      <c r="V2484" s="6">
        <v>5.5693998336791992</v>
      </c>
      <c r="W2484" s="5">
        <v>6.8662108507632613</v>
      </c>
      <c r="X2484" s="6">
        <f>+Excel_519CONDOR[[#This Row],[Ptos.Total]]-Excel_519CONDOR[[#This Row],[Ptos.PO]]</f>
        <v>-0.20286014923673878</v>
      </c>
      <c r="Y2484" s="6">
        <v>7.0690710000000001</v>
      </c>
      <c r="Z2484" s="6">
        <v>7.0690710000000001</v>
      </c>
      <c r="AA2484" s="5">
        <f>+Excel_519CONDOR[[#This Row],[Ptos.Total]]-Excel_519CONDOR[[#This Row],[Ptos.Nilo]]</f>
        <v>-0.20286014923673878</v>
      </c>
      <c r="AB2484"/>
      <c r="AC2484"/>
      <c r="AD2484"/>
      <c r="AE2484"/>
      <c r="AF2484"/>
      <c r="AG2484"/>
      <c r="AH2484"/>
      <c r="AI2484"/>
    </row>
    <row r="2485" spans="1:35" x14ac:dyDescent="0.25">
      <c r="A2485" t="s">
        <v>2567</v>
      </c>
      <c r="B2485" t="s">
        <v>67</v>
      </c>
      <c r="C2485" t="s">
        <v>1371</v>
      </c>
      <c r="D2485" t="s">
        <v>2774</v>
      </c>
      <c r="E2485">
        <v>8713909</v>
      </c>
      <c r="F2485" t="s">
        <v>2586</v>
      </c>
      <c r="G2485" t="s">
        <v>22</v>
      </c>
      <c r="H2485" t="s">
        <v>23</v>
      </c>
      <c r="I2485" s="1"/>
      <c r="J2485" s="1">
        <v>45747</v>
      </c>
      <c r="K2485" s="11">
        <f>+Excel_519CONDOR[[#This Row],[Fx.r]]</f>
        <v>45747</v>
      </c>
      <c r="L2485" s="1">
        <v>45747</v>
      </c>
      <c r="M2485" s="1"/>
      <c r="N2485" s="1">
        <v>45873</v>
      </c>
      <c r="O2485" s="1">
        <v>45874</v>
      </c>
      <c r="P2485" s="1" t="s">
        <v>24</v>
      </c>
      <c r="Q2485" t="s">
        <v>25</v>
      </c>
      <c r="R2485" t="s">
        <v>25</v>
      </c>
      <c r="S2485" t="s">
        <v>3715</v>
      </c>
      <c r="T2485" s="6">
        <v>3.5282710537874102</v>
      </c>
      <c r="U2485" s="6">
        <v>0</v>
      </c>
      <c r="V2485" s="6">
        <v>5.5693998336791992</v>
      </c>
      <c r="W2485" s="5">
        <v>9.0976708874666095</v>
      </c>
      <c r="X2485" s="6">
        <f>+Excel_519CONDOR[[#This Row],[Ptos.Total]]-Excel_519CONDOR[[#This Row],[Ptos.PO]]</f>
        <v>-0.6085801125333905</v>
      </c>
      <c r="Y2485" s="6">
        <v>9.706251</v>
      </c>
      <c r="Z2485" s="6">
        <v>9.706251</v>
      </c>
      <c r="AA2485" s="5">
        <f>+Excel_519CONDOR[[#This Row],[Ptos.Total]]-Excel_519CONDOR[[#This Row],[Ptos.Nilo]]</f>
        <v>-0.6085801125333905</v>
      </c>
      <c r="AB2485"/>
      <c r="AC2485"/>
      <c r="AD2485"/>
      <c r="AE2485"/>
      <c r="AF2485"/>
      <c r="AG2485"/>
      <c r="AH2485"/>
      <c r="AI2485"/>
    </row>
    <row r="2486" spans="1:35" x14ac:dyDescent="0.25">
      <c r="A2486" t="s">
        <v>2567</v>
      </c>
      <c r="B2486" t="s">
        <v>67</v>
      </c>
      <c r="C2486" t="s">
        <v>1371</v>
      </c>
      <c r="D2486" t="s">
        <v>2775</v>
      </c>
      <c r="E2486">
        <v>8713915</v>
      </c>
      <c r="F2486" t="s">
        <v>2586</v>
      </c>
      <c r="G2486" t="s">
        <v>22</v>
      </c>
      <c r="H2486" t="s">
        <v>23</v>
      </c>
      <c r="I2486" s="1"/>
      <c r="J2486" s="1">
        <v>45747</v>
      </c>
      <c r="K2486" s="11">
        <f>+Excel_519CONDOR[[#This Row],[Fx.r]]</f>
        <v>45747</v>
      </c>
      <c r="L2486" s="1">
        <v>45747</v>
      </c>
      <c r="M2486" s="1"/>
      <c r="N2486" s="1">
        <v>45873</v>
      </c>
      <c r="O2486" s="1">
        <v>45874</v>
      </c>
      <c r="P2486" s="1" t="s">
        <v>24</v>
      </c>
      <c r="Q2486" t="s">
        <v>25</v>
      </c>
      <c r="R2486" t="s">
        <v>25</v>
      </c>
      <c r="S2486" t="s">
        <v>3715</v>
      </c>
      <c r="T2486" s="6">
        <v>2.7168310392009616</v>
      </c>
      <c r="U2486" s="6">
        <v>0</v>
      </c>
      <c r="V2486" s="6">
        <v>5.5693998336791992</v>
      </c>
      <c r="W2486" s="5">
        <v>8.2862308728801608</v>
      </c>
      <c r="X2486" s="6">
        <f>+Excel_519CONDOR[[#This Row],[Ptos.Total]]-Excel_519CONDOR[[#This Row],[Ptos.PO]]</f>
        <v>-0.40572012711983874</v>
      </c>
      <c r="Y2486" s="6">
        <v>8.6919509999999995</v>
      </c>
      <c r="Z2486" s="6">
        <v>8.6919509999999995</v>
      </c>
      <c r="AA2486" s="5">
        <f>+Excel_519CONDOR[[#This Row],[Ptos.Total]]-Excel_519CONDOR[[#This Row],[Ptos.Nilo]]</f>
        <v>-0.40572012711983874</v>
      </c>
      <c r="AB2486"/>
      <c r="AC2486"/>
      <c r="AD2486"/>
      <c r="AE2486"/>
      <c r="AF2486"/>
      <c r="AG2486"/>
      <c r="AH2486"/>
      <c r="AI2486"/>
    </row>
    <row r="2487" spans="1:35" x14ac:dyDescent="0.25">
      <c r="A2487" t="s">
        <v>2567</v>
      </c>
      <c r="B2487" t="s">
        <v>67</v>
      </c>
      <c r="C2487" t="s">
        <v>1371</v>
      </c>
      <c r="D2487" t="s">
        <v>2776</v>
      </c>
      <c r="E2487">
        <v>8713925</v>
      </c>
      <c r="F2487" t="s">
        <v>2586</v>
      </c>
      <c r="G2487" t="s">
        <v>22</v>
      </c>
      <c r="H2487" t="s">
        <v>23</v>
      </c>
      <c r="I2487" s="1"/>
      <c r="J2487" s="1">
        <v>45747</v>
      </c>
      <c r="K2487" s="11">
        <f>+Excel_519CONDOR[[#This Row],[Fx.r]]</f>
        <v>45747</v>
      </c>
      <c r="L2487" s="1">
        <v>45747</v>
      </c>
      <c r="M2487" s="1"/>
      <c r="N2487" s="1">
        <v>45873</v>
      </c>
      <c r="O2487" s="1">
        <v>45874</v>
      </c>
      <c r="P2487" s="1" t="s">
        <v>24</v>
      </c>
      <c r="Q2487" t="s">
        <v>25</v>
      </c>
      <c r="R2487" t="s">
        <v>25</v>
      </c>
      <c r="S2487" t="s">
        <v>3715</v>
      </c>
      <c r="T2487" s="6">
        <v>5.5568710834347605</v>
      </c>
      <c r="U2487" s="6">
        <v>0</v>
      </c>
      <c r="V2487" s="6">
        <v>5.5693998336791992</v>
      </c>
      <c r="W2487" s="5">
        <v>11.12627091711396</v>
      </c>
      <c r="X2487" s="6">
        <f>+Excel_519CONDOR[[#This Row],[Ptos.Total]]-Excel_519CONDOR[[#This Row],[Ptos.PO]]</f>
        <v>5.0714999171139592</v>
      </c>
      <c r="Y2487" s="6">
        <v>6.0547710000000006</v>
      </c>
      <c r="Z2487" s="6">
        <v>6.0547710000000006</v>
      </c>
      <c r="AA2487" s="5">
        <f>+Excel_519CONDOR[[#This Row],[Ptos.Total]]-Excel_519CONDOR[[#This Row],[Ptos.Nilo]]</f>
        <v>5.0714999171139592</v>
      </c>
      <c r="AB2487"/>
      <c r="AC2487"/>
      <c r="AD2487"/>
      <c r="AE2487"/>
      <c r="AF2487"/>
      <c r="AG2487"/>
      <c r="AH2487"/>
      <c r="AI2487"/>
    </row>
    <row r="2488" spans="1:35" x14ac:dyDescent="0.25">
      <c r="A2488" t="s">
        <v>2567</v>
      </c>
      <c r="B2488" t="s">
        <v>67</v>
      </c>
      <c r="C2488" t="s">
        <v>1371</v>
      </c>
      <c r="D2488" t="s">
        <v>2777</v>
      </c>
      <c r="E2488">
        <v>8713908</v>
      </c>
      <c r="F2488" t="s">
        <v>2586</v>
      </c>
      <c r="G2488" t="s">
        <v>22</v>
      </c>
      <c r="H2488" t="s">
        <v>23</v>
      </c>
      <c r="I2488" s="1"/>
      <c r="J2488" s="1">
        <v>45747</v>
      </c>
      <c r="K2488" s="11">
        <f>+Excel_519CONDOR[[#This Row],[Fx.r]]</f>
        <v>45747</v>
      </c>
      <c r="L2488" s="1">
        <v>45747</v>
      </c>
      <c r="M2488" s="1"/>
      <c r="N2488" s="1">
        <v>45873</v>
      </c>
      <c r="O2488" s="1">
        <v>45874</v>
      </c>
      <c r="P2488" s="1" t="s">
        <v>24</v>
      </c>
      <c r="Q2488" t="s">
        <v>25</v>
      </c>
      <c r="R2488" t="s">
        <v>25</v>
      </c>
      <c r="S2488" t="s">
        <v>3715</v>
      </c>
      <c r="T2488" s="6">
        <v>2.5139710321449638</v>
      </c>
      <c r="U2488" s="6">
        <v>0</v>
      </c>
      <c r="V2488" s="6">
        <v>5.5693998336791992</v>
      </c>
      <c r="W2488" s="5">
        <v>8.083370865824163</v>
      </c>
      <c r="X2488" s="6">
        <f>+Excel_519CONDOR[[#This Row],[Ptos.Total]]-Excel_519CONDOR[[#This Row],[Ptos.PO]]</f>
        <v>-0.40572013417583719</v>
      </c>
      <c r="Y2488" s="6">
        <v>8.4890910000000002</v>
      </c>
      <c r="Z2488" s="6">
        <v>8.4890910000000002</v>
      </c>
      <c r="AA2488" s="5">
        <f>+Excel_519CONDOR[[#This Row],[Ptos.Total]]-Excel_519CONDOR[[#This Row],[Ptos.Nilo]]</f>
        <v>-0.40572013417583719</v>
      </c>
      <c r="AB2488"/>
      <c r="AC2488"/>
      <c r="AD2488"/>
      <c r="AE2488"/>
      <c r="AF2488"/>
      <c r="AG2488"/>
      <c r="AH2488"/>
      <c r="AI2488"/>
    </row>
    <row r="2489" spans="1:35" x14ac:dyDescent="0.25">
      <c r="A2489" t="s">
        <v>2567</v>
      </c>
      <c r="B2489" t="s">
        <v>67</v>
      </c>
      <c r="C2489" t="s">
        <v>1371</v>
      </c>
      <c r="D2489" t="s">
        <v>2778</v>
      </c>
      <c r="E2489">
        <v>8715379</v>
      </c>
      <c r="F2489" t="s">
        <v>2586</v>
      </c>
      <c r="G2489" t="s">
        <v>22</v>
      </c>
      <c r="H2489" t="s">
        <v>23</v>
      </c>
      <c r="I2489" s="1"/>
      <c r="J2489" s="1">
        <v>45750</v>
      </c>
      <c r="K2489" s="11">
        <f>+Excel_519CONDOR[[#This Row],[Fx.r]]</f>
        <v>45750</v>
      </c>
      <c r="L2489" s="1">
        <v>45750</v>
      </c>
      <c r="M2489" s="1"/>
      <c r="N2489" s="1">
        <v>45873</v>
      </c>
      <c r="O2489" s="1">
        <v>45874</v>
      </c>
      <c r="P2489" s="1" t="s">
        <v>24</v>
      </c>
      <c r="Q2489" t="s">
        <v>25</v>
      </c>
      <c r="R2489" t="s">
        <v>25</v>
      </c>
      <c r="S2489" t="s">
        <v>3715</v>
      </c>
      <c r="T2489" s="6">
        <v>3.5282710537874102</v>
      </c>
      <c r="U2489" s="6">
        <v>0</v>
      </c>
      <c r="V2489" s="6">
        <v>5.5693998336791992</v>
      </c>
      <c r="W2489" s="5">
        <v>9.0976708874666095</v>
      </c>
      <c r="X2489" s="6">
        <f>+Excel_519CONDOR[[#This Row],[Ptos.Total]]-Excel_519CONDOR[[#This Row],[Ptos.PO]]</f>
        <v>-1.1253339060601775E-7</v>
      </c>
      <c r="Y2489" s="6">
        <v>9.0976710000000001</v>
      </c>
      <c r="Z2489" s="6">
        <v>9.0976710000000001</v>
      </c>
      <c r="AA2489" s="5">
        <f>+Excel_519CONDOR[[#This Row],[Ptos.Total]]-Excel_519CONDOR[[#This Row],[Ptos.Nilo]]</f>
        <v>-1.1253339060601775E-7</v>
      </c>
      <c r="AB2489"/>
      <c r="AC2489"/>
      <c r="AD2489"/>
      <c r="AE2489"/>
      <c r="AF2489"/>
      <c r="AG2489"/>
      <c r="AH2489"/>
      <c r="AI2489"/>
    </row>
    <row r="2490" spans="1:35" x14ac:dyDescent="0.25">
      <c r="A2490" t="s">
        <v>2567</v>
      </c>
      <c r="B2490" t="s">
        <v>67</v>
      </c>
      <c r="C2490" t="s">
        <v>1371</v>
      </c>
      <c r="D2490" t="s">
        <v>2779</v>
      </c>
      <c r="E2490">
        <v>8715337</v>
      </c>
      <c r="F2490" t="s">
        <v>2586</v>
      </c>
      <c r="G2490" t="s">
        <v>22</v>
      </c>
      <c r="H2490" t="s">
        <v>23</v>
      </c>
      <c r="I2490" s="1"/>
      <c r="J2490" s="1">
        <v>45750</v>
      </c>
      <c r="K2490" s="11">
        <f>+Excel_519CONDOR[[#This Row],[Fx.r]]</f>
        <v>45750</v>
      </c>
      <c r="L2490" s="1">
        <v>45750</v>
      </c>
      <c r="M2490" s="1"/>
      <c r="N2490" s="1">
        <v>45873</v>
      </c>
      <c r="O2490" s="1">
        <v>45874</v>
      </c>
      <c r="P2490" s="1" t="s">
        <v>24</v>
      </c>
      <c r="Q2490" t="s">
        <v>25</v>
      </c>
      <c r="R2490" t="s">
        <v>25</v>
      </c>
      <c r="S2490" t="s">
        <v>3715</v>
      </c>
      <c r="T2490" s="6">
        <v>5.5568710834347605</v>
      </c>
      <c r="U2490" s="6">
        <v>0</v>
      </c>
      <c r="V2490" s="6">
        <v>5.5693998336791992</v>
      </c>
      <c r="W2490" s="5">
        <v>11.12627091711396</v>
      </c>
      <c r="X2490" s="6">
        <f>+Excel_519CONDOR[[#This Row],[Ptos.Total]]-Excel_519CONDOR[[#This Row],[Ptos.PO]]</f>
        <v>0.40571991711395938</v>
      </c>
      <c r="Y2490" s="6">
        <v>10.720551</v>
      </c>
      <c r="Z2490" s="6">
        <v>10.720551</v>
      </c>
      <c r="AA2490" s="5">
        <f>+Excel_519CONDOR[[#This Row],[Ptos.Total]]-Excel_519CONDOR[[#This Row],[Ptos.Nilo]]</f>
        <v>0.40571991711395938</v>
      </c>
      <c r="AB2490"/>
      <c r="AC2490"/>
      <c r="AD2490"/>
      <c r="AE2490"/>
      <c r="AF2490"/>
      <c r="AG2490"/>
      <c r="AH2490"/>
      <c r="AI2490"/>
    </row>
    <row r="2491" spans="1:35" x14ac:dyDescent="0.25">
      <c r="A2491" t="s">
        <v>2567</v>
      </c>
      <c r="B2491" t="s">
        <v>67</v>
      </c>
      <c r="C2491" t="s">
        <v>1371</v>
      </c>
      <c r="D2491" t="s">
        <v>2780</v>
      </c>
      <c r="E2491">
        <v>8715354</v>
      </c>
      <c r="F2491" t="s">
        <v>2586</v>
      </c>
      <c r="G2491" t="s">
        <v>22</v>
      </c>
      <c r="H2491" t="s">
        <v>23</v>
      </c>
      <c r="I2491" s="1"/>
      <c r="J2491" s="1">
        <v>45750</v>
      </c>
      <c r="K2491" s="11">
        <f>+Excel_519CONDOR[[#This Row],[Fx.r]]</f>
        <v>45750</v>
      </c>
      <c r="L2491" s="1">
        <v>45750</v>
      </c>
      <c r="M2491" s="1"/>
      <c r="N2491" s="1">
        <v>45873</v>
      </c>
      <c r="O2491" s="1">
        <v>45874</v>
      </c>
      <c r="P2491" s="1" t="s">
        <v>24</v>
      </c>
      <c r="Q2491" t="s">
        <v>25</v>
      </c>
      <c r="R2491" t="s">
        <v>25</v>
      </c>
      <c r="S2491" t="s">
        <v>3715</v>
      </c>
      <c r="T2491" s="6">
        <v>7.1797510989701152</v>
      </c>
      <c r="U2491" s="6">
        <v>0</v>
      </c>
      <c r="V2491" s="6">
        <v>5.5693998336791992</v>
      </c>
      <c r="W2491" s="5">
        <v>12.749150932649314</v>
      </c>
      <c r="X2491" s="6">
        <f>+Excel_519CONDOR[[#This Row],[Ptos.Total]]-Excel_519CONDOR[[#This Row],[Ptos.PO]]</f>
        <v>0.4057199326493155</v>
      </c>
      <c r="Y2491" s="6">
        <v>12.343430999999999</v>
      </c>
      <c r="Z2491" s="6">
        <v>12.343430999999999</v>
      </c>
      <c r="AA2491" s="5">
        <f>+Excel_519CONDOR[[#This Row],[Ptos.Total]]-Excel_519CONDOR[[#This Row],[Ptos.Nilo]]</f>
        <v>0.4057199326493155</v>
      </c>
      <c r="AB2491"/>
      <c r="AC2491"/>
      <c r="AD2491"/>
      <c r="AE2491"/>
      <c r="AF2491"/>
      <c r="AG2491"/>
      <c r="AH2491"/>
      <c r="AI2491"/>
    </row>
    <row r="2492" spans="1:35" x14ac:dyDescent="0.25">
      <c r="A2492" t="s">
        <v>2567</v>
      </c>
      <c r="B2492" t="s">
        <v>67</v>
      </c>
      <c r="C2492" t="s">
        <v>1371</v>
      </c>
      <c r="D2492" t="s">
        <v>2781</v>
      </c>
      <c r="E2492">
        <v>8715329</v>
      </c>
      <c r="F2492" t="s">
        <v>2586</v>
      </c>
      <c r="G2492" t="s">
        <v>22</v>
      </c>
      <c r="H2492" t="s">
        <v>23</v>
      </c>
      <c r="I2492" s="1"/>
      <c r="J2492" s="1">
        <v>45750</v>
      </c>
      <c r="K2492" s="11">
        <f>+Excel_519CONDOR[[#This Row],[Fx.r]]</f>
        <v>45750</v>
      </c>
      <c r="L2492" s="1">
        <v>45750</v>
      </c>
      <c r="M2492" s="1"/>
      <c r="N2492" s="1">
        <v>45873</v>
      </c>
      <c r="O2492" s="1">
        <v>45874</v>
      </c>
      <c r="P2492" s="1" t="s">
        <v>24</v>
      </c>
      <c r="Q2492" t="s">
        <v>25</v>
      </c>
      <c r="R2492" t="s">
        <v>25</v>
      </c>
      <c r="S2492" t="s">
        <v>3715</v>
      </c>
      <c r="T2492" s="6">
        <v>5.1511510693227649</v>
      </c>
      <c r="U2492" s="6">
        <v>0</v>
      </c>
      <c r="V2492" s="6">
        <v>5.5693998336791992</v>
      </c>
      <c r="W2492" s="5">
        <v>10.720550903001964</v>
      </c>
      <c r="X2492" s="6">
        <f>+Excel_519CONDOR[[#This Row],[Ptos.Total]]-Excel_519CONDOR[[#This Row],[Ptos.PO]]</f>
        <v>-0.60858009699803617</v>
      </c>
      <c r="Y2492" s="6">
        <v>11.329131</v>
      </c>
      <c r="Z2492" s="6">
        <v>11.329131</v>
      </c>
      <c r="AA2492" s="5">
        <f>+Excel_519CONDOR[[#This Row],[Ptos.Total]]-Excel_519CONDOR[[#This Row],[Ptos.Nilo]]</f>
        <v>-0.60858009699803617</v>
      </c>
      <c r="AB2492"/>
      <c r="AC2492"/>
      <c r="AD2492"/>
      <c r="AE2492"/>
      <c r="AF2492"/>
      <c r="AG2492"/>
      <c r="AH2492"/>
      <c r="AI2492"/>
    </row>
    <row r="2493" spans="1:35" x14ac:dyDescent="0.25">
      <c r="A2493" t="s">
        <v>2567</v>
      </c>
      <c r="B2493" t="s">
        <v>67</v>
      </c>
      <c r="C2493" t="s">
        <v>1371</v>
      </c>
      <c r="D2493" t="s">
        <v>2782</v>
      </c>
      <c r="E2493">
        <v>8715319</v>
      </c>
      <c r="F2493" t="s">
        <v>2586</v>
      </c>
      <c r="G2493" t="s">
        <v>22</v>
      </c>
      <c r="H2493" t="s">
        <v>23</v>
      </c>
      <c r="I2493" s="1"/>
      <c r="J2493" s="1">
        <v>45750</v>
      </c>
      <c r="K2493" s="11">
        <f>+Excel_519CONDOR[[#This Row],[Fx.r]]</f>
        <v>45750</v>
      </c>
      <c r="L2493" s="1">
        <v>45750</v>
      </c>
      <c r="M2493" s="1"/>
      <c r="N2493" s="1">
        <v>45873</v>
      </c>
      <c r="O2493" s="1">
        <v>45874</v>
      </c>
      <c r="P2493" s="1" t="s">
        <v>24</v>
      </c>
      <c r="Q2493" t="s">
        <v>25</v>
      </c>
      <c r="R2493" t="s">
        <v>25</v>
      </c>
      <c r="S2493" t="s">
        <v>3715</v>
      </c>
      <c r="T2493" s="6">
        <v>0.68823100955361127</v>
      </c>
      <c r="U2493" s="6">
        <v>0</v>
      </c>
      <c r="V2493" s="6">
        <v>5.5693998336791992</v>
      </c>
      <c r="W2493" s="5">
        <v>6.2576308432328105</v>
      </c>
      <c r="X2493" s="6">
        <f>+Excel_519CONDOR[[#This Row],[Ptos.Total]]-Excel_519CONDOR[[#This Row],[Ptos.PO]]</f>
        <v>-1.5676718945201173E-7</v>
      </c>
      <c r="Y2493" s="6">
        <v>6.2576309999999999</v>
      </c>
      <c r="Z2493" s="6">
        <v>6.2576309999999999</v>
      </c>
      <c r="AA2493" s="5">
        <f>+Excel_519CONDOR[[#This Row],[Ptos.Total]]-Excel_519CONDOR[[#This Row],[Ptos.Nilo]]</f>
        <v>-1.5676718945201173E-7</v>
      </c>
      <c r="AB2493"/>
      <c r="AC2493"/>
      <c r="AD2493"/>
      <c r="AE2493"/>
      <c r="AF2493"/>
      <c r="AG2493"/>
      <c r="AH2493"/>
      <c r="AI2493"/>
    </row>
    <row r="2494" spans="1:35" x14ac:dyDescent="0.25">
      <c r="A2494" t="s">
        <v>2567</v>
      </c>
      <c r="B2494" t="s">
        <v>67</v>
      </c>
      <c r="C2494" t="s">
        <v>1371</v>
      </c>
      <c r="D2494" t="s">
        <v>2783</v>
      </c>
      <c r="E2494">
        <v>8715328</v>
      </c>
      <c r="F2494" t="s">
        <v>2586</v>
      </c>
      <c r="G2494" t="s">
        <v>22</v>
      </c>
      <c r="H2494" t="s">
        <v>23</v>
      </c>
      <c r="I2494" s="1"/>
      <c r="J2494" s="1">
        <v>45750</v>
      </c>
      <c r="K2494" s="11">
        <f>+Excel_519CONDOR[[#This Row],[Fx.r]]</f>
        <v>45750</v>
      </c>
      <c r="L2494" s="1">
        <v>45750</v>
      </c>
      <c r="M2494" s="1"/>
      <c r="N2494" s="1">
        <v>45873</v>
      </c>
      <c r="O2494" s="1">
        <v>45874</v>
      </c>
      <c r="P2494" s="1" t="s">
        <v>24</v>
      </c>
      <c r="Q2494" t="s">
        <v>25</v>
      </c>
      <c r="R2494" t="s">
        <v>25</v>
      </c>
      <c r="S2494" t="s">
        <v>3715</v>
      </c>
      <c r="T2494" s="6">
        <v>3.3254110535501837</v>
      </c>
      <c r="U2494" s="6">
        <v>0</v>
      </c>
      <c r="V2494" s="6">
        <v>5.5693998336791992</v>
      </c>
      <c r="W2494" s="5">
        <v>8.894810887229383</v>
      </c>
      <c r="X2494" s="6">
        <f>+Excel_519CONDOR[[#This Row],[Ptos.Total]]-Excel_519CONDOR[[#This Row],[Ptos.PO]]</f>
        <v>-0.20286011277061711</v>
      </c>
      <c r="Y2494" s="6">
        <v>9.0976710000000001</v>
      </c>
      <c r="Z2494" s="6">
        <v>9.0976710000000001</v>
      </c>
      <c r="AA2494" s="5">
        <f>+Excel_519CONDOR[[#This Row],[Ptos.Total]]-Excel_519CONDOR[[#This Row],[Ptos.Nilo]]</f>
        <v>-0.20286011277061711</v>
      </c>
      <c r="AB2494"/>
      <c r="AC2494"/>
      <c r="AD2494"/>
      <c r="AE2494"/>
      <c r="AF2494"/>
      <c r="AG2494"/>
      <c r="AH2494"/>
      <c r="AI2494"/>
    </row>
    <row r="2495" spans="1:35" x14ac:dyDescent="0.25">
      <c r="A2495" t="s">
        <v>2567</v>
      </c>
      <c r="B2495" t="s">
        <v>67</v>
      </c>
      <c r="C2495" t="s">
        <v>1371</v>
      </c>
      <c r="D2495" t="s">
        <v>2784</v>
      </c>
      <c r="E2495">
        <v>8715346</v>
      </c>
      <c r="F2495" t="s">
        <v>2586</v>
      </c>
      <c r="G2495" t="s">
        <v>22</v>
      </c>
      <c r="H2495" t="s">
        <v>23</v>
      </c>
      <c r="I2495" s="1"/>
      <c r="J2495" s="1">
        <v>45750</v>
      </c>
      <c r="K2495" s="11">
        <f>+Excel_519CONDOR[[#This Row],[Fx.r]]</f>
        <v>45750</v>
      </c>
      <c r="L2495" s="1">
        <v>45750</v>
      </c>
      <c r="M2495" s="1"/>
      <c r="N2495" s="1">
        <v>45873</v>
      </c>
      <c r="O2495" s="1">
        <v>45876</v>
      </c>
      <c r="P2495" s="1" t="s">
        <v>24</v>
      </c>
      <c r="Q2495" t="s">
        <v>25</v>
      </c>
      <c r="R2495" t="s">
        <v>25</v>
      </c>
      <c r="S2495" t="s">
        <v>3715</v>
      </c>
      <c r="T2495" s="6">
        <v>3.7311310540246367</v>
      </c>
      <c r="U2495" s="6">
        <v>0</v>
      </c>
      <c r="V2495" s="6">
        <v>5.5693998336791992</v>
      </c>
      <c r="W2495" s="5">
        <v>9.300530887703836</v>
      </c>
      <c r="X2495" s="6">
        <f>+Excel_519CONDOR[[#This Row],[Ptos.Total]]-Excel_519CONDOR[[#This Row],[Ptos.PO]]</f>
        <v>-1.1229616347918636E-7</v>
      </c>
      <c r="Y2495" s="6">
        <v>9.3005309999999994</v>
      </c>
      <c r="Z2495" s="6">
        <v>9.3005309999999994</v>
      </c>
      <c r="AA2495" s="5">
        <f>+Excel_519CONDOR[[#This Row],[Ptos.Total]]-Excel_519CONDOR[[#This Row],[Ptos.Nilo]]</f>
        <v>-1.1229616347918636E-7</v>
      </c>
      <c r="AB2495"/>
      <c r="AC2495"/>
      <c r="AD2495"/>
      <c r="AE2495"/>
      <c r="AF2495"/>
      <c r="AG2495"/>
      <c r="AH2495"/>
      <c r="AI2495"/>
    </row>
    <row r="2496" spans="1:35" x14ac:dyDescent="0.25">
      <c r="A2496" t="s">
        <v>2567</v>
      </c>
      <c r="B2496" t="s">
        <v>67</v>
      </c>
      <c r="C2496" t="s">
        <v>1371</v>
      </c>
      <c r="D2496" t="s">
        <v>2785</v>
      </c>
      <c r="E2496">
        <v>8715321</v>
      </c>
      <c r="F2496" t="s">
        <v>2586</v>
      </c>
      <c r="G2496" t="s">
        <v>22</v>
      </c>
      <c r="H2496" t="s">
        <v>23</v>
      </c>
      <c r="I2496" s="1"/>
      <c r="J2496" s="1">
        <v>45750</v>
      </c>
      <c r="K2496" s="11">
        <f>+Excel_519CONDOR[[#This Row],[Fx.r]]</f>
        <v>45750</v>
      </c>
      <c r="L2496" s="1">
        <v>45750</v>
      </c>
      <c r="M2496" s="1"/>
      <c r="N2496" s="1">
        <v>45873</v>
      </c>
      <c r="O2496" s="1">
        <v>45874</v>
      </c>
      <c r="P2496" s="1" t="s">
        <v>24</v>
      </c>
      <c r="Q2496" t="s">
        <v>25</v>
      </c>
      <c r="R2496" t="s">
        <v>25</v>
      </c>
      <c r="S2496" t="s">
        <v>3715</v>
      </c>
      <c r="T2496" s="6">
        <v>0.89109100979083777</v>
      </c>
      <c r="U2496" s="6">
        <v>0</v>
      </c>
      <c r="V2496" s="6">
        <v>5.5693998336791992</v>
      </c>
      <c r="W2496" s="5">
        <v>6.460490843470037</v>
      </c>
      <c r="X2496" s="6">
        <f>+Excel_519CONDOR[[#This Row],[Ptos.Total]]-Excel_519CONDOR[[#This Row],[Ptos.PO]]</f>
        <v>0.40571984347003642</v>
      </c>
      <c r="Y2496" s="6">
        <v>6.0547710000000006</v>
      </c>
      <c r="Z2496" s="6">
        <v>6.0547710000000006</v>
      </c>
      <c r="AA2496" s="5">
        <f>+Excel_519CONDOR[[#This Row],[Ptos.Total]]-Excel_519CONDOR[[#This Row],[Ptos.Nilo]]</f>
        <v>0.40571984347003642</v>
      </c>
      <c r="AB2496"/>
      <c r="AC2496"/>
      <c r="AD2496"/>
      <c r="AE2496"/>
      <c r="AF2496"/>
      <c r="AG2496"/>
      <c r="AH2496"/>
      <c r="AI2496"/>
    </row>
    <row r="2497" spans="1:35" x14ac:dyDescent="0.25">
      <c r="A2497" t="s">
        <v>2567</v>
      </c>
      <c r="B2497" t="s">
        <v>67</v>
      </c>
      <c r="C2497" t="s">
        <v>1371</v>
      </c>
      <c r="D2497" t="s">
        <v>2786</v>
      </c>
      <c r="E2497">
        <v>8715339</v>
      </c>
      <c r="F2497" t="s">
        <v>2586</v>
      </c>
      <c r="G2497" t="s">
        <v>22</v>
      </c>
      <c r="H2497" t="s">
        <v>23</v>
      </c>
      <c r="I2497" s="1"/>
      <c r="J2497" s="1">
        <v>45750</v>
      </c>
      <c r="K2497" s="11">
        <f>+Excel_519CONDOR[[#This Row],[Fx.r]]</f>
        <v>45750</v>
      </c>
      <c r="L2497" s="1">
        <v>45750</v>
      </c>
      <c r="M2497" s="1"/>
      <c r="N2497" s="1">
        <v>45873</v>
      </c>
      <c r="O2497" s="1">
        <v>45874</v>
      </c>
      <c r="P2497" s="1" t="s">
        <v>24</v>
      </c>
      <c r="Q2497" t="s">
        <v>25</v>
      </c>
      <c r="R2497" t="s">
        <v>25</v>
      </c>
      <c r="S2497" t="s">
        <v>3715</v>
      </c>
      <c r="T2497" s="6">
        <v>5.7597310836719871</v>
      </c>
      <c r="U2497" s="6">
        <v>0</v>
      </c>
      <c r="V2497" s="6">
        <v>5.5693998336791992</v>
      </c>
      <c r="W2497" s="5">
        <v>11.329130917351186</v>
      </c>
      <c r="X2497" s="6">
        <f>+Excel_519CONDOR[[#This Row],[Ptos.Total]]-Excel_519CONDOR[[#This Row],[Ptos.PO]]</f>
        <v>-8.2648814014874006E-8</v>
      </c>
      <c r="Y2497" s="6">
        <v>11.329131</v>
      </c>
      <c r="Z2497" s="6">
        <v>11.329131</v>
      </c>
      <c r="AA2497" s="5">
        <f>+Excel_519CONDOR[[#This Row],[Ptos.Total]]-Excel_519CONDOR[[#This Row],[Ptos.Nilo]]</f>
        <v>-8.2648814014874006E-8</v>
      </c>
      <c r="AB2497"/>
      <c r="AC2497"/>
      <c r="AD2497"/>
      <c r="AE2497"/>
      <c r="AF2497"/>
      <c r="AG2497"/>
      <c r="AH2497"/>
      <c r="AI2497"/>
    </row>
    <row r="2498" spans="1:35" x14ac:dyDescent="0.25">
      <c r="A2498" t="s">
        <v>2567</v>
      </c>
      <c r="B2498" t="s">
        <v>67</v>
      </c>
      <c r="C2498" t="s">
        <v>1371</v>
      </c>
      <c r="D2498" t="s">
        <v>2787</v>
      </c>
      <c r="E2498">
        <v>8715317</v>
      </c>
      <c r="F2498" t="s">
        <v>2586</v>
      </c>
      <c r="G2498" t="s">
        <v>22</v>
      </c>
      <c r="H2498" t="s">
        <v>23</v>
      </c>
      <c r="I2498" s="1"/>
      <c r="J2498" s="1">
        <v>45750</v>
      </c>
      <c r="K2498" s="11">
        <f>+Excel_519CONDOR[[#This Row],[Fx.r]]</f>
        <v>45750</v>
      </c>
      <c r="L2498" s="1">
        <v>45750</v>
      </c>
      <c r="M2498" s="1"/>
      <c r="N2498" s="1">
        <v>45873</v>
      </c>
      <c r="O2498" s="1">
        <v>45874</v>
      </c>
      <c r="P2498" s="1" t="s">
        <v>24</v>
      </c>
      <c r="Q2498" t="s">
        <v>25</v>
      </c>
      <c r="R2498" t="s">
        <v>25</v>
      </c>
      <c r="S2498" t="s">
        <v>3715</v>
      </c>
      <c r="T2498" s="6">
        <v>0.68823100955361127</v>
      </c>
      <c r="U2498" s="6">
        <v>0</v>
      </c>
      <c r="V2498" s="6">
        <v>5.5693998336791992</v>
      </c>
      <c r="W2498" s="5">
        <v>6.2576308432328105</v>
      </c>
      <c r="X2498" s="6">
        <f>+Excel_519CONDOR[[#This Row],[Ptos.Total]]-Excel_519CONDOR[[#This Row],[Ptos.PO]]</f>
        <v>-0.20286015676718883</v>
      </c>
      <c r="Y2498" s="6">
        <v>6.4604909999999993</v>
      </c>
      <c r="Z2498" s="6">
        <v>6.4604909999999993</v>
      </c>
      <c r="AA2498" s="5">
        <f>+Excel_519CONDOR[[#This Row],[Ptos.Total]]-Excel_519CONDOR[[#This Row],[Ptos.Nilo]]</f>
        <v>-0.20286015676718883</v>
      </c>
      <c r="AB2498"/>
      <c r="AC2498"/>
      <c r="AD2498"/>
      <c r="AE2498"/>
      <c r="AF2498"/>
      <c r="AG2498"/>
      <c r="AH2498"/>
      <c r="AI2498"/>
    </row>
    <row r="2499" spans="1:35" x14ac:dyDescent="0.25">
      <c r="A2499" t="s">
        <v>2567</v>
      </c>
      <c r="B2499" t="s">
        <v>67</v>
      </c>
      <c r="C2499" t="s">
        <v>1371</v>
      </c>
      <c r="D2499" t="s">
        <v>2788</v>
      </c>
      <c r="E2499">
        <v>8716189</v>
      </c>
      <c r="F2499" t="s">
        <v>2651</v>
      </c>
      <c r="G2499" t="s">
        <v>46</v>
      </c>
      <c r="H2499" t="s">
        <v>1356</v>
      </c>
      <c r="I2499" s="1"/>
      <c r="J2499" s="1">
        <v>45754</v>
      </c>
      <c r="K2499" s="11">
        <f>+Excel_519CONDOR[[#This Row],[Fx.r]]</f>
        <v>45754</v>
      </c>
      <c r="L2499" s="1">
        <v>45754</v>
      </c>
      <c r="M2499" s="1"/>
      <c r="O2499" s="1"/>
      <c r="P2499" s="1" t="s">
        <v>24</v>
      </c>
      <c r="Q2499" t="s">
        <v>25</v>
      </c>
      <c r="R2499" t="s">
        <v>25</v>
      </c>
      <c r="S2499" t="s">
        <v>3715</v>
      </c>
      <c r="T2499" s="6">
        <v>3.8832759949138165</v>
      </c>
      <c r="U2499" s="6">
        <v>0</v>
      </c>
      <c r="V2499" s="6">
        <v>5.5693998336791992</v>
      </c>
      <c r="W2499" s="5">
        <v>9.4526758285930157</v>
      </c>
      <c r="X2499" s="6">
        <f>+Excel_519CONDOR[[#This Row],[Ptos.Total]]-Excel_519CONDOR[[#This Row],[Ptos.PO]]</f>
        <v>9.4526758285930157</v>
      </c>
      <c r="Y2499" s="6">
        <v>0</v>
      </c>
      <c r="Z2499" s="6">
        <v>0</v>
      </c>
      <c r="AA2499" s="5">
        <f>+Excel_519CONDOR[[#This Row],[Ptos.Total]]-Excel_519CONDOR[[#This Row],[Ptos.Nilo]]</f>
        <v>9.4526758285930157</v>
      </c>
      <c r="AB2499"/>
      <c r="AC2499"/>
      <c r="AD2499"/>
      <c r="AE2499"/>
      <c r="AF2499"/>
      <c r="AG2499"/>
      <c r="AH2499"/>
      <c r="AI2499"/>
    </row>
    <row r="2500" spans="1:35" x14ac:dyDescent="0.25">
      <c r="A2500" t="s">
        <v>2567</v>
      </c>
      <c r="B2500" t="s">
        <v>67</v>
      </c>
      <c r="C2500" t="s">
        <v>1371</v>
      </c>
      <c r="D2500" t="s">
        <v>2789</v>
      </c>
      <c r="E2500">
        <v>8717530</v>
      </c>
      <c r="F2500" t="s">
        <v>2586</v>
      </c>
      <c r="G2500" t="s">
        <v>22</v>
      </c>
      <c r="H2500" t="s">
        <v>23</v>
      </c>
      <c r="I2500" s="1"/>
      <c r="J2500" s="1">
        <v>45757</v>
      </c>
      <c r="K2500" s="11">
        <f>+Excel_519CONDOR[[#This Row],[Fx.r]]</f>
        <v>45757</v>
      </c>
      <c r="L2500" s="1">
        <v>45757</v>
      </c>
      <c r="M2500" s="1"/>
      <c r="N2500" s="1">
        <v>45873</v>
      </c>
      <c r="O2500" s="1">
        <v>45874</v>
      </c>
      <c r="P2500" s="1" t="s">
        <v>24</v>
      </c>
      <c r="Q2500" t="s">
        <v>25</v>
      </c>
      <c r="R2500" t="s">
        <v>25</v>
      </c>
      <c r="S2500" t="s">
        <v>3715</v>
      </c>
      <c r="T2500" s="6">
        <v>1.4996710173212886</v>
      </c>
      <c r="U2500" s="6">
        <v>0</v>
      </c>
      <c r="V2500" s="6">
        <v>5.5693998336791992</v>
      </c>
      <c r="W2500" s="5">
        <v>7.0690708510004878</v>
      </c>
      <c r="X2500" s="6">
        <f>+Excel_519CONDOR[[#This Row],[Ptos.Total]]-Excel_519CONDOR[[#This Row],[Ptos.PO]]</f>
        <v>-1.4899951228386499E-7</v>
      </c>
      <c r="Y2500" s="6">
        <v>7.0690710000000001</v>
      </c>
      <c r="Z2500" s="6">
        <v>7.0690710000000001</v>
      </c>
      <c r="AA2500" s="5">
        <f>+Excel_519CONDOR[[#This Row],[Ptos.Total]]-Excel_519CONDOR[[#This Row],[Ptos.Nilo]]</f>
        <v>-1.4899951228386499E-7</v>
      </c>
      <c r="AB2500"/>
      <c r="AC2500"/>
      <c r="AD2500"/>
      <c r="AE2500"/>
      <c r="AF2500"/>
      <c r="AG2500"/>
      <c r="AH2500"/>
      <c r="AI2500"/>
    </row>
    <row r="2501" spans="1:35" x14ac:dyDescent="0.25">
      <c r="A2501" t="s">
        <v>2567</v>
      </c>
      <c r="B2501" t="s">
        <v>67</v>
      </c>
      <c r="C2501" t="s">
        <v>1371</v>
      </c>
      <c r="D2501" t="s">
        <v>2790</v>
      </c>
      <c r="E2501">
        <v>8717533</v>
      </c>
      <c r="F2501" t="s">
        <v>2586</v>
      </c>
      <c r="G2501" t="s">
        <v>22</v>
      </c>
      <c r="H2501" t="s">
        <v>23</v>
      </c>
      <c r="I2501" s="1"/>
      <c r="J2501" s="1">
        <v>45757</v>
      </c>
      <c r="K2501" s="11">
        <f>+Excel_519CONDOR[[#This Row],[Fx.r]]</f>
        <v>45757</v>
      </c>
      <c r="L2501" s="1">
        <v>45757</v>
      </c>
      <c r="M2501" s="1"/>
      <c r="N2501" s="1">
        <v>45875</v>
      </c>
      <c r="O2501" s="1">
        <v>45876</v>
      </c>
      <c r="P2501" s="1" t="s">
        <v>24</v>
      </c>
      <c r="Q2501" t="s">
        <v>25</v>
      </c>
      <c r="R2501" t="s">
        <v>25</v>
      </c>
      <c r="S2501" t="s">
        <v>3715</v>
      </c>
      <c r="T2501" s="6">
        <v>2.1082510316705108</v>
      </c>
      <c r="U2501" s="6">
        <v>0</v>
      </c>
      <c r="V2501" s="6">
        <v>5.5693998336791992</v>
      </c>
      <c r="W2501" s="5">
        <v>7.67765086534971</v>
      </c>
      <c r="X2501" s="6">
        <f>+Excel_519CONDOR[[#This Row],[Ptos.Total]]-Excel_519CONDOR[[#This Row],[Ptos.PO]]</f>
        <v>1.6228798653497094</v>
      </c>
      <c r="Y2501" s="6">
        <v>6.0547710000000006</v>
      </c>
      <c r="Z2501" s="6">
        <v>6.0547710000000006</v>
      </c>
      <c r="AA2501" s="5">
        <f>+Excel_519CONDOR[[#This Row],[Ptos.Total]]-Excel_519CONDOR[[#This Row],[Ptos.Nilo]]</f>
        <v>1.6228798653497094</v>
      </c>
      <c r="AB2501"/>
      <c r="AC2501"/>
      <c r="AD2501"/>
      <c r="AE2501"/>
      <c r="AF2501"/>
      <c r="AG2501"/>
      <c r="AH2501"/>
      <c r="AI2501"/>
    </row>
    <row r="2502" spans="1:35" x14ac:dyDescent="0.25">
      <c r="A2502" t="s">
        <v>2567</v>
      </c>
      <c r="B2502" t="s">
        <v>67</v>
      </c>
      <c r="C2502" t="s">
        <v>1371</v>
      </c>
      <c r="D2502" t="s">
        <v>2791</v>
      </c>
      <c r="E2502">
        <v>8717511</v>
      </c>
      <c r="F2502" t="s">
        <v>2586</v>
      </c>
      <c r="G2502" t="s">
        <v>22</v>
      </c>
      <c r="H2502" t="s">
        <v>23</v>
      </c>
      <c r="I2502" s="1"/>
      <c r="J2502" s="1">
        <v>45757</v>
      </c>
      <c r="K2502" s="11">
        <f>+Excel_519CONDOR[[#This Row],[Fx.r]]</f>
        <v>45757</v>
      </c>
      <c r="L2502" s="1">
        <v>45757</v>
      </c>
      <c r="M2502" s="1"/>
      <c r="N2502" s="1">
        <v>45873</v>
      </c>
      <c r="O2502" s="1">
        <v>45874</v>
      </c>
      <c r="P2502" s="1" t="s">
        <v>24</v>
      </c>
      <c r="Q2502" t="s">
        <v>25</v>
      </c>
      <c r="R2502" t="s">
        <v>25</v>
      </c>
      <c r="S2502" t="s">
        <v>3715</v>
      </c>
      <c r="T2502" s="6">
        <v>0.68823100955361127</v>
      </c>
      <c r="U2502" s="6">
        <v>0</v>
      </c>
      <c r="V2502" s="6">
        <v>5.5693998336791992</v>
      </c>
      <c r="W2502" s="5">
        <v>6.2576308432328105</v>
      </c>
      <c r="X2502" s="6">
        <f>+Excel_519CONDOR[[#This Row],[Ptos.Total]]-Excel_519CONDOR[[#This Row],[Ptos.PO]]</f>
        <v>-0.20286015676718883</v>
      </c>
      <c r="Y2502" s="6">
        <v>6.4604909999999993</v>
      </c>
      <c r="Z2502" s="6">
        <v>6.4604909999999993</v>
      </c>
      <c r="AA2502" s="5">
        <f>+Excel_519CONDOR[[#This Row],[Ptos.Total]]-Excel_519CONDOR[[#This Row],[Ptos.Nilo]]</f>
        <v>-0.20286015676718883</v>
      </c>
      <c r="AB2502"/>
      <c r="AC2502"/>
      <c r="AD2502"/>
      <c r="AE2502"/>
      <c r="AF2502"/>
      <c r="AG2502"/>
      <c r="AH2502"/>
      <c r="AI2502"/>
    </row>
    <row r="2503" spans="1:35" x14ac:dyDescent="0.25">
      <c r="A2503" t="s">
        <v>2567</v>
      </c>
      <c r="B2503" t="s">
        <v>67</v>
      </c>
      <c r="C2503" t="s">
        <v>1371</v>
      </c>
      <c r="D2503" t="s">
        <v>2792</v>
      </c>
      <c r="E2503">
        <v>8717517</v>
      </c>
      <c r="F2503" t="s">
        <v>2586</v>
      </c>
      <c r="G2503" t="s">
        <v>22</v>
      </c>
      <c r="H2503" t="s">
        <v>23</v>
      </c>
      <c r="I2503" s="1"/>
      <c r="J2503" s="1">
        <v>45757</v>
      </c>
      <c r="K2503" s="11">
        <f>+Excel_519CONDOR[[#This Row],[Fx.r]]</f>
        <v>45757</v>
      </c>
      <c r="L2503" s="1">
        <v>45757</v>
      </c>
      <c r="M2503" s="1"/>
      <c r="N2503" s="1">
        <v>45873</v>
      </c>
      <c r="O2503" s="1">
        <v>45874</v>
      </c>
      <c r="P2503" s="1" t="s">
        <v>24</v>
      </c>
      <c r="Q2503" t="s">
        <v>25</v>
      </c>
      <c r="R2503" t="s">
        <v>25</v>
      </c>
      <c r="S2503" t="s">
        <v>3715</v>
      </c>
      <c r="T2503" s="6">
        <v>0.89109100979083777</v>
      </c>
      <c r="U2503" s="6">
        <v>0</v>
      </c>
      <c r="V2503" s="6">
        <v>5.5693998336791992</v>
      </c>
      <c r="W2503" s="5">
        <v>6.460490843470037</v>
      </c>
      <c r="X2503" s="6">
        <f>+Excel_519CONDOR[[#This Row],[Ptos.Total]]-Excel_519CONDOR[[#This Row],[Ptos.PO]]</f>
        <v>-1.5652996232518035E-7</v>
      </c>
      <c r="Y2503" s="6">
        <v>6.4604909999999993</v>
      </c>
      <c r="Z2503" s="6">
        <v>6.4604909999999993</v>
      </c>
      <c r="AA2503" s="5">
        <f>+Excel_519CONDOR[[#This Row],[Ptos.Total]]-Excel_519CONDOR[[#This Row],[Ptos.Nilo]]</f>
        <v>-1.5652996232518035E-7</v>
      </c>
      <c r="AB2503"/>
      <c r="AC2503"/>
      <c r="AD2503"/>
      <c r="AE2503"/>
      <c r="AF2503"/>
      <c r="AG2503"/>
      <c r="AH2503"/>
      <c r="AI2503"/>
    </row>
    <row r="2504" spans="1:35" x14ac:dyDescent="0.25">
      <c r="A2504" t="s">
        <v>2567</v>
      </c>
      <c r="B2504" t="s">
        <v>67</v>
      </c>
      <c r="C2504" t="s">
        <v>1371</v>
      </c>
      <c r="D2504" t="s">
        <v>2793</v>
      </c>
      <c r="E2504">
        <v>8717524</v>
      </c>
      <c r="F2504" t="s">
        <v>2586</v>
      </c>
      <c r="G2504" t="s">
        <v>22</v>
      </c>
      <c r="H2504" t="s">
        <v>23</v>
      </c>
      <c r="I2504" s="1"/>
      <c r="J2504" s="1">
        <v>45757</v>
      </c>
      <c r="K2504" s="11">
        <f>+Excel_519CONDOR[[#This Row],[Fx.r]]</f>
        <v>45757</v>
      </c>
      <c r="L2504" s="1">
        <v>45757</v>
      </c>
      <c r="M2504" s="1"/>
      <c r="N2504" s="1">
        <v>45873</v>
      </c>
      <c r="O2504" s="1">
        <v>45874</v>
      </c>
      <c r="P2504" s="1" t="s">
        <v>24</v>
      </c>
      <c r="Q2504" t="s">
        <v>25</v>
      </c>
      <c r="R2504" t="s">
        <v>25</v>
      </c>
      <c r="S2504" t="s">
        <v>3715</v>
      </c>
      <c r="T2504" s="6">
        <v>1.7025310243772864</v>
      </c>
      <c r="U2504" s="6">
        <v>0</v>
      </c>
      <c r="V2504" s="6">
        <v>5.5693998336791992</v>
      </c>
      <c r="W2504" s="5">
        <v>7.2719308580564856</v>
      </c>
      <c r="X2504" s="6">
        <f>+Excel_519CONDOR[[#This Row],[Ptos.Total]]-Excel_519CONDOR[[#This Row],[Ptos.PO]]</f>
        <v>-0.20286014194351409</v>
      </c>
      <c r="Y2504" s="6">
        <v>7.4747909999999997</v>
      </c>
      <c r="Z2504" s="6">
        <v>7.4747909999999997</v>
      </c>
      <c r="AA2504" s="5">
        <f>+Excel_519CONDOR[[#This Row],[Ptos.Total]]-Excel_519CONDOR[[#This Row],[Ptos.Nilo]]</f>
        <v>-0.20286014194351409</v>
      </c>
      <c r="AB2504"/>
      <c r="AC2504"/>
      <c r="AD2504"/>
      <c r="AE2504"/>
      <c r="AF2504"/>
      <c r="AG2504"/>
      <c r="AH2504"/>
      <c r="AI2504"/>
    </row>
    <row r="2505" spans="1:35" x14ac:dyDescent="0.25">
      <c r="A2505" t="s">
        <v>2567</v>
      </c>
      <c r="B2505" t="s">
        <v>67</v>
      </c>
      <c r="C2505" t="s">
        <v>1371</v>
      </c>
      <c r="D2505" t="s">
        <v>2794</v>
      </c>
      <c r="E2505">
        <v>8717485</v>
      </c>
      <c r="F2505" t="s">
        <v>2586</v>
      </c>
      <c r="G2505" t="s">
        <v>22</v>
      </c>
      <c r="H2505" t="s">
        <v>23</v>
      </c>
      <c r="I2505" s="1"/>
      <c r="J2505" s="1">
        <v>45757</v>
      </c>
      <c r="K2505" s="11">
        <f>+Excel_519CONDOR[[#This Row],[Fx.r]]</f>
        <v>45757</v>
      </c>
      <c r="L2505" s="1">
        <v>45757</v>
      </c>
      <c r="M2505" s="1"/>
      <c r="N2505" s="1">
        <v>45873</v>
      </c>
      <c r="O2505" s="1">
        <v>45874</v>
      </c>
      <c r="P2505" s="1" t="s">
        <v>24</v>
      </c>
      <c r="Q2505" t="s">
        <v>25</v>
      </c>
      <c r="R2505" t="s">
        <v>25</v>
      </c>
      <c r="S2505" t="s">
        <v>3715</v>
      </c>
      <c r="T2505" s="6">
        <v>2.5139710321449638</v>
      </c>
      <c r="U2505" s="6">
        <v>0</v>
      </c>
      <c r="V2505" s="6">
        <v>5.5693998336791992</v>
      </c>
      <c r="W2505" s="5">
        <v>8.083370865824163</v>
      </c>
      <c r="X2505" s="6">
        <f>+Excel_519CONDOR[[#This Row],[Ptos.Total]]-Excel_519CONDOR[[#This Row],[Ptos.PO]]</f>
        <v>-1.3417583666353039E-7</v>
      </c>
      <c r="Y2505" s="6">
        <v>8.0833709999999996</v>
      </c>
      <c r="Z2505" s="6">
        <v>8.0833709999999996</v>
      </c>
      <c r="AA2505" s="5">
        <f>+Excel_519CONDOR[[#This Row],[Ptos.Total]]-Excel_519CONDOR[[#This Row],[Ptos.Nilo]]</f>
        <v>-1.3417583666353039E-7</v>
      </c>
      <c r="AB2505"/>
      <c r="AC2505"/>
      <c r="AD2505"/>
      <c r="AE2505"/>
      <c r="AF2505"/>
      <c r="AG2505"/>
      <c r="AH2505"/>
      <c r="AI2505"/>
    </row>
    <row r="2506" spans="1:35" x14ac:dyDescent="0.25">
      <c r="A2506" t="s">
        <v>2567</v>
      </c>
      <c r="B2506" t="s">
        <v>67</v>
      </c>
      <c r="C2506" t="s">
        <v>1371</v>
      </c>
      <c r="D2506" t="s">
        <v>2795</v>
      </c>
      <c r="E2506">
        <v>8717455</v>
      </c>
      <c r="F2506" t="s">
        <v>2586</v>
      </c>
      <c r="G2506" t="s">
        <v>22</v>
      </c>
      <c r="H2506" t="s">
        <v>23</v>
      </c>
      <c r="I2506" s="1"/>
      <c r="J2506" s="1">
        <v>45757</v>
      </c>
      <c r="K2506" s="11">
        <f>+Excel_519CONDOR[[#This Row],[Fx.r]]</f>
        <v>45757</v>
      </c>
      <c r="L2506" s="1">
        <v>45757</v>
      </c>
      <c r="M2506" s="1"/>
      <c r="N2506" s="1">
        <v>45873</v>
      </c>
      <c r="O2506" s="1">
        <v>45874</v>
      </c>
      <c r="P2506" s="1" t="s">
        <v>24</v>
      </c>
      <c r="Q2506" t="s">
        <v>25</v>
      </c>
      <c r="R2506" t="s">
        <v>25</v>
      </c>
      <c r="S2506" t="s">
        <v>3715</v>
      </c>
      <c r="T2506" s="6">
        <v>2.7168310392009616</v>
      </c>
      <c r="U2506" s="6">
        <v>0</v>
      </c>
      <c r="V2506" s="6">
        <v>5.5693998336791992</v>
      </c>
      <c r="W2506" s="5">
        <v>8.2862308728801608</v>
      </c>
      <c r="X2506" s="6">
        <f>+Excel_519CONDOR[[#This Row],[Ptos.Total]]-Excel_519CONDOR[[#This Row],[Ptos.PO]]</f>
        <v>-0.20286012711983936</v>
      </c>
      <c r="Y2506" s="6">
        <v>8.4890910000000002</v>
      </c>
      <c r="Z2506" s="6">
        <v>8.4890910000000002</v>
      </c>
      <c r="AA2506" s="5">
        <f>+Excel_519CONDOR[[#This Row],[Ptos.Total]]-Excel_519CONDOR[[#This Row],[Ptos.Nilo]]</f>
        <v>-0.20286012711983936</v>
      </c>
      <c r="AB2506"/>
      <c r="AC2506"/>
      <c r="AD2506"/>
      <c r="AE2506"/>
      <c r="AF2506"/>
      <c r="AG2506"/>
      <c r="AH2506"/>
      <c r="AI2506"/>
    </row>
    <row r="2507" spans="1:35" x14ac:dyDescent="0.25">
      <c r="A2507" t="s">
        <v>2567</v>
      </c>
      <c r="B2507" t="s">
        <v>67</v>
      </c>
      <c r="C2507" t="s">
        <v>1371</v>
      </c>
      <c r="D2507" t="s">
        <v>2796</v>
      </c>
      <c r="E2507">
        <v>8717456</v>
      </c>
      <c r="F2507" t="s">
        <v>2586</v>
      </c>
      <c r="G2507" t="s">
        <v>22</v>
      </c>
      <c r="H2507" t="s">
        <v>23</v>
      </c>
      <c r="I2507" s="1"/>
      <c r="J2507" s="1">
        <v>45757</v>
      </c>
      <c r="K2507" s="11">
        <f>+Excel_519CONDOR[[#This Row],[Fx.r]]</f>
        <v>45757</v>
      </c>
      <c r="L2507" s="1">
        <v>45757</v>
      </c>
      <c r="M2507" s="1"/>
      <c r="N2507" s="1">
        <v>45873</v>
      </c>
      <c r="O2507" s="1">
        <v>45874</v>
      </c>
      <c r="P2507" s="1" t="s">
        <v>24</v>
      </c>
      <c r="Q2507" t="s">
        <v>25</v>
      </c>
      <c r="R2507" t="s">
        <v>25</v>
      </c>
      <c r="S2507" t="s">
        <v>3715</v>
      </c>
      <c r="T2507" s="6">
        <v>3.3254110535501837</v>
      </c>
      <c r="U2507" s="6">
        <v>0</v>
      </c>
      <c r="V2507" s="6">
        <v>5.5693998336791992</v>
      </c>
      <c r="W2507" s="5">
        <v>8.894810887229383</v>
      </c>
      <c r="X2507" s="6">
        <f>+Excel_519CONDOR[[#This Row],[Ptos.Total]]-Excel_519CONDOR[[#This Row],[Ptos.PO]]</f>
        <v>-1.1277061773284913E-7</v>
      </c>
      <c r="Y2507" s="6">
        <v>8.8948110000000007</v>
      </c>
      <c r="Z2507" s="6">
        <v>8.8948110000000007</v>
      </c>
      <c r="AA2507" s="5">
        <f>+Excel_519CONDOR[[#This Row],[Ptos.Total]]-Excel_519CONDOR[[#This Row],[Ptos.Nilo]]</f>
        <v>-1.1277061773284913E-7</v>
      </c>
      <c r="AB2507"/>
      <c r="AC2507"/>
      <c r="AD2507"/>
      <c r="AE2507"/>
      <c r="AF2507"/>
      <c r="AG2507"/>
      <c r="AH2507"/>
      <c r="AI2507"/>
    </row>
    <row r="2508" spans="1:35" x14ac:dyDescent="0.25">
      <c r="A2508" t="s">
        <v>2567</v>
      </c>
      <c r="B2508" t="s">
        <v>67</v>
      </c>
      <c r="C2508" t="s">
        <v>1371</v>
      </c>
      <c r="D2508" t="s">
        <v>2797</v>
      </c>
      <c r="E2508">
        <v>8717537</v>
      </c>
      <c r="F2508" t="s">
        <v>2586</v>
      </c>
      <c r="G2508" t="s">
        <v>22</v>
      </c>
      <c r="H2508" t="s">
        <v>23</v>
      </c>
      <c r="I2508" s="1"/>
      <c r="J2508" s="1">
        <v>45757</v>
      </c>
      <c r="K2508" s="11">
        <f>+Excel_519CONDOR[[#This Row],[Fx.r]]</f>
        <v>45757</v>
      </c>
      <c r="L2508" s="1">
        <v>45757</v>
      </c>
      <c r="M2508" s="1"/>
      <c r="N2508" s="1">
        <v>45873</v>
      </c>
      <c r="O2508" s="1">
        <v>45874</v>
      </c>
      <c r="P2508" s="1" t="s">
        <v>24</v>
      </c>
      <c r="Q2508" t="s">
        <v>25</v>
      </c>
      <c r="R2508" t="s">
        <v>25</v>
      </c>
      <c r="S2508" t="s">
        <v>3715</v>
      </c>
      <c r="T2508" s="6">
        <v>2.3111110319077373</v>
      </c>
      <c r="U2508" s="6">
        <v>0</v>
      </c>
      <c r="V2508" s="6">
        <v>5.5693998336791992</v>
      </c>
      <c r="W2508" s="5">
        <v>7.8805108655869365</v>
      </c>
      <c r="X2508" s="6">
        <f>+Excel_519CONDOR[[#This Row],[Ptos.Total]]-Excel_519CONDOR[[#This Row],[Ptos.PO]]</f>
        <v>-0.40572013441306254</v>
      </c>
      <c r="Y2508" s="6">
        <v>8.286230999999999</v>
      </c>
      <c r="Z2508" s="6">
        <v>8.286230999999999</v>
      </c>
      <c r="AA2508" s="5">
        <f>+Excel_519CONDOR[[#This Row],[Ptos.Total]]-Excel_519CONDOR[[#This Row],[Ptos.Nilo]]</f>
        <v>-0.40572013441306254</v>
      </c>
      <c r="AB2508"/>
      <c r="AC2508"/>
      <c r="AD2508"/>
      <c r="AE2508"/>
      <c r="AF2508"/>
      <c r="AG2508"/>
      <c r="AH2508"/>
      <c r="AI2508"/>
    </row>
    <row r="2509" spans="1:35" x14ac:dyDescent="0.25">
      <c r="A2509" t="s">
        <v>2567</v>
      </c>
      <c r="B2509" t="s">
        <v>67</v>
      </c>
      <c r="C2509" t="s">
        <v>1371</v>
      </c>
      <c r="D2509" t="s">
        <v>2798</v>
      </c>
      <c r="E2509">
        <v>8717502</v>
      </c>
      <c r="F2509" t="s">
        <v>2586</v>
      </c>
      <c r="G2509" t="s">
        <v>22</v>
      </c>
      <c r="H2509" t="s">
        <v>23</v>
      </c>
      <c r="I2509" s="1"/>
      <c r="J2509" s="1">
        <v>45757</v>
      </c>
      <c r="K2509" s="11">
        <f>+Excel_519CONDOR[[#This Row],[Fx.r]]</f>
        <v>45757</v>
      </c>
      <c r="L2509" s="1">
        <v>45757</v>
      </c>
      <c r="M2509" s="1"/>
      <c r="N2509" s="1">
        <v>45873</v>
      </c>
      <c r="O2509" s="1">
        <v>45874</v>
      </c>
      <c r="P2509" s="1" t="s">
        <v>24</v>
      </c>
      <c r="Q2509" t="s">
        <v>25</v>
      </c>
      <c r="R2509" t="s">
        <v>25</v>
      </c>
      <c r="S2509" t="s">
        <v>3715</v>
      </c>
      <c r="T2509" s="6">
        <v>0.68823100955361127</v>
      </c>
      <c r="U2509" s="6">
        <v>0</v>
      </c>
      <c r="V2509" s="6">
        <v>5.5693998336791992</v>
      </c>
      <c r="W2509" s="5">
        <v>6.2576308432328105</v>
      </c>
      <c r="X2509" s="6">
        <f>+Excel_519CONDOR[[#This Row],[Ptos.Total]]-Excel_519CONDOR[[#This Row],[Ptos.PO]]</f>
        <v>-1.5676718945201173E-7</v>
      </c>
      <c r="Y2509" s="6">
        <v>6.2576309999999999</v>
      </c>
      <c r="Z2509" s="6">
        <v>6.2576309999999999</v>
      </c>
      <c r="AA2509" s="5">
        <f>+Excel_519CONDOR[[#This Row],[Ptos.Total]]-Excel_519CONDOR[[#This Row],[Ptos.Nilo]]</f>
        <v>-1.5676718945201173E-7</v>
      </c>
      <c r="AB2509"/>
      <c r="AC2509"/>
      <c r="AD2509"/>
      <c r="AE2509"/>
      <c r="AF2509"/>
      <c r="AG2509"/>
      <c r="AH2509"/>
      <c r="AI2509"/>
    </row>
    <row r="2510" spans="1:35" x14ac:dyDescent="0.25">
      <c r="A2510" t="s">
        <v>2567</v>
      </c>
      <c r="B2510" t="s">
        <v>67</v>
      </c>
      <c r="C2510" t="s">
        <v>1371</v>
      </c>
      <c r="D2510" t="s">
        <v>2799</v>
      </c>
      <c r="E2510">
        <v>8717453</v>
      </c>
      <c r="F2510" t="s">
        <v>2586</v>
      </c>
      <c r="G2510" t="s">
        <v>22</v>
      </c>
      <c r="H2510" t="s">
        <v>23</v>
      </c>
      <c r="I2510" s="1"/>
      <c r="J2510" s="1">
        <v>45757</v>
      </c>
      <c r="K2510" s="11">
        <f>+Excel_519CONDOR[[#This Row],[Fx.r]]</f>
        <v>45757</v>
      </c>
      <c r="L2510" s="1">
        <v>45757</v>
      </c>
      <c r="M2510" s="1"/>
      <c r="N2510" s="1">
        <v>45873</v>
      </c>
      <c r="O2510" s="1">
        <v>45874</v>
      </c>
      <c r="P2510" s="1" t="s">
        <v>24</v>
      </c>
      <c r="Q2510" t="s">
        <v>25</v>
      </c>
      <c r="R2510" t="s">
        <v>25</v>
      </c>
      <c r="S2510" t="s">
        <v>3715</v>
      </c>
      <c r="T2510" s="6">
        <v>0.89109100979083777</v>
      </c>
      <c r="U2510" s="6">
        <v>0</v>
      </c>
      <c r="V2510" s="6">
        <v>5.5693998336791992</v>
      </c>
      <c r="W2510" s="5">
        <v>6.460490843470037</v>
      </c>
      <c r="X2510" s="6">
        <f>+Excel_519CONDOR[[#This Row],[Ptos.Total]]-Excel_519CONDOR[[#This Row],[Ptos.PO]]</f>
        <v>-1.5652996232518035E-7</v>
      </c>
      <c r="Y2510" s="6">
        <v>6.4604909999999993</v>
      </c>
      <c r="Z2510" s="6">
        <v>6.4604909999999993</v>
      </c>
      <c r="AA2510" s="5">
        <f>+Excel_519CONDOR[[#This Row],[Ptos.Total]]-Excel_519CONDOR[[#This Row],[Ptos.Nilo]]</f>
        <v>-1.5652996232518035E-7</v>
      </c>
      <c r="AB2510"/>
      <c r="AC2510"/>
      <c r="AD2510"/>
      <c r="AE2510"/>
      <c r="AF2510"/>
      <c r="AG2510"/>
      <c r="AH2510"/>
      <c r="AI2510"/>
    </row>
    <row r="2511" spans="1:35" x14ac:dyDescent="0.25">
      <c r="A2511" t="s">
        <v>2567</v>
      </c>
      <c r="B2511" t="s">
        <v>67</v>
      </c>
      <c r="C2511" t="s">
        <v>1371</v>
      </c>
      <c r="D2511" t="s">
        <v>2800</v>
      </c>
      <c r="E2511">
        <v>8717452</v>
      </c>
      <c r="F2511" t="s">
        <v>2586</v>
      </c>
      <c r="G2511" t="s">
        <v>22</v>
      </c>
      <c r="H2511" t="s">
        <v>23</v>
      </c>
      <c r="I2511" s="1"/>
      <c r="J2511" s="1">
        <v>45757</v>
      </c>
      <c r="K2511" s="11">
        <f>+Excel_519CONDOR[[#This Row],[Fx.r]]</f>
        <v>45757</v>
      </c>
      <c r="L2511" s="1">
        <v>45757</v>
      </c>
      <c r="M2511" s="1"/>
      <c r="N2511" s="1">
        <v>45873</v>
      </c>
      <c r="O2511" s="1">
        <v>45874</v>
      </c>
      <c r="P2511" s="1" t="s">
        <v>24</v>
      </c>
      <c r="Q2511" t="s">
        <v>25</v>
      </c>
      <c r="R2511" t="s">
        <v>25</v>
      </c>
      <c r="S2511" t="s">
        <v>3715</v>
      </c>
      <c r="T2511" s="6">
        <v>1.7025310243772864</v>
      </c>
      <c r="U2511" s="6">
        <v>0</v>
      </c>
      <c r="V2511" s="6">
        <v>5.5693998336791992</v>
      </c>
      <c r="W2511" s="5">
        <v>7.2719308580564856</v>
      </c>
      <c r="X2511" s="6">
        <f>+Excel_519CONDOR[[#This Row],[Ptos.Total]]-Excel_519CONDOR[[#This Row],[Ptos.PO]]</f>
        <v>-0.60858014194351462</v>
      </c>
      <c r="Y2511" s="6">
        <v>7.8805110000000003</v>
      </c>
      <c r="Z2511" s="6">
        <v>7.8805110000000003</v>
      </c>
      <c r="AA2511" s="5">
        <f>+Excel_519CONDOR[[#This Row],[Ptos.Total]]-Excel_519CONDOR[[#This Row],[Ptos.Nilo]]</f>
        <v>-0.60858014194351462</v>
      </c>
      <c r="AB2511"/>
      <c r="AC2511"/>
      <c r="AD2511"/>
      <c r="AE2511"/>
      <c r="AF2511"/>
      <c r="AG2511"/>
      <c r="AH2511"/>
      <c r="AI2511"/>
    </row>
    <row r="2512" spans="1:35" x14ac:dyDescent="0.25">
      <c r="A2512" t="s">
        <v>2567</v>
      </c>
      <c r="B2512" t="s">
        <v>67</v>
      </c>
      <c r="C2512" t="s">
        <v>1371</v>
      </c>
      <c r="D2512" t="s">
        <v>2801</v>
      </c>
      <c r="E2512">
        <v>8717499</v>
      </c>
      <c r="F2512" t="s">
        <v>2586</v>
      </c>
      <c r="G2512" t="s">
        <v>22</v>
      </c>
      <c r="H2512" t="s">
        <v>23</v>
      </c>
      <c r="I2512" s="1"/>
      <c r="J2512" s="1">
        <v>45757</v>
      </c>
      <c r="K2512" s="11">
        <f>+Excel_519CONDOR[[#This Row],[Fx.r]]</f>
        <v>45757</v>
      </c>
      <c r="L2512" s="1">
        <v>45757</v>
      </c>
      <c r="M2512" s="1"/>
      <c r="N2512" s="1">
        <v>45873</v>
      </c>
      <c r="O2512" s="1">
        <v>45874</v>
      </c>
      <c r="P2512" s="1" t="s">
        <v>24</v>
      </c>
      <c r="Q2512" t="s">
        <v>25</v>
      </c>
      <c r="R2512" t="s">
        <v>25</v>
      </c>
      <c r="S2512" t="s">
        <v>3715</v>
      </c>
      <c r="T2512" s="6">
        <v>0.48537100249761345</v>
      </c>
      <c r="U2512" s="6">
        <v>0</v>
      </c>
      <c r="V2512" s="6">
        <v>5.5693998336791992</v>
      </c>
      <c r="W2512" s="5">
        <v>6.0547708361768127</v>
      </c>
      <c r="X2512" s="6">
        <f>+Excel_519CONDOR[[#This Row],[Ptos.Total]]-Excel_519CONDOR[[#This Row],[Ptos.PO]]</f>
        <v>0.20285983617681236</v>
      </c>
      <c r="Y2512" s="6">
        <v>5.8519110000000003</v>
      </c>
      <c r="Z2512" s="6">
        <v>5.8519110000000003</v>
      </c>
      <c r="AA2512" s="5">
        <f>+Excel_519CONDOR[[#This Row],[Ptos.Total]]-Excel_519CONDOR[[#This Row],[Ptos.Nilo]]</f>
        <v>0.20285983617681236</v>
      </c>
      <c r="AB2512"/>
      <c r="AC2512"/>
      <c r="AD2512"/>
      <c r="AE2512"/>
      <c r="AF2512"/>
      <c r="AG2512"/>
      <c r="AH2512"/>
      <c r="AI2512"/>
    </row>
    <row r="2513" spans="1:35" x14ac:dyDescent="0.25">
      <c r="A2513" t="s">
        <v>2567</v>
      </c>
      <c r="B2513" t="s">
        <v>67</v>
      </c>
      <c r="C2513" t="s">
        <v>1371</v>
      </c>
      <c r="D2513" t="s">
        <v>2802</v>
      </c>
      <c r="E2513">
        <v>8717487</v>
      </c>
      <c r="F2513" t="s">
        <v>2586</v>
      </c>
      <c r="G2513" t="s">
        <v>22</v>
      </c>
      <c r="H2513" t="s">
        <v>23</v>
      </c>
      <c r="I2513" s="1"/>
      <c r="J2513" s="1">
        <v>45757</v>
      </c>
      <c r="K2513" s="11">
        <f>+Excel_519CONDOR[[#This Row],[Fx.r]]</f>
        <v>45757</v>
      </c>
      <c r="L2513" s="1">
        <v>45757</v>
      </c>
      <c r="M2513" s="1"/>
      <c r="N2513" s="1">
        <v>45873</v>
      </c>
      <c r="O2513" s="1">
        <v>45874</v>
      </c>
      <c r="P2513" s="1" t="s">
        <v>24</v>
      </c>
      <c r="Q2513" t="s">
        <v>25</v>
      </c>
      <c r="R2513" t="s">
        <v>25</v>
      </c>
      <c r="S2513" t="s">
        <v>3715</v>
      </c>
      <c r="T2513" s="6">
        <v>3.5282710537874102</v>
      </c>
      <c r="U2513" s="6">
        <v>0</v>
      </c>
      <c r="V2513" s="6">
        <v>5.5693998336791992</v>
      </c>
      <c r="W2513" s="5">
        <v>9.0976708874666095</v>
      </c>
      <c r="X2513" s="6">
        <f>+Excel_519CONDOR[[#This Row],[Ptos.Total]]-Excel_519CONDOR[[#This Row],[Ptos.PO]]</f>
        <v>0.20285988746660877</v>
      </c>
      <c r="Y2513" s="6">
        <v>8.8948110000000007</v>
      </c>
      <c r="Z2513" s="6">
        <v>8.8948110000000007</v>
      </c>
      <c r="AA2513" s="5">
        <f>+Excel_519CONDOR[[#This Row],[Ptos.Total]]-Excel_519CONDOR[[#This Row],[Ptos.Nilo]]</f>
        <v>0.20285988746660877</v>
      </c>
      <c r="AB2513"/>
      <c r="AC2513"/>
      <c r="AD2513"/>
      <c r="AE2513"/>
      <c r="AF2513"/>
      <c r="AG2513"/>
      <c r="AH2513"/>
      <c r="AI2513"/>
    </row>
    <row r="2514" spans="1:35" x14ac:dyDescent="0.25">
      <c r="A2514" t="s">
        <v>2567</v>
      </c>
      <c r="B2514" t="s">
        <v>67</v>
      </c>
      <c r="C2514" t="s">
        <v>1371</v>
      </c>
      <c r="D2514" t="s">
        <v>2803</v>
      </c>
      <c r="E2514">
        <v>8717490</v>
      </c>
      <c r="F2514" t="s">
        <v>2586</v>
      </c>
      <c r="G2514" t="s">
        <v>22</v>
      </c>
      <c r="H2514" t="s">
        <v>23</v>
      </c>
      <c r="I2514" s="1"/>
      <c r="J2514" s="1">
        <v>45757</v>
      </c>
      <c r="K2514" s="11">
        <f>+Excel_519CONDOR[[#This Row],[Fx.r]]</f>
        <v>45757</v>
      </c>
      <c r="L2514" s="1">
        <v>45757</v>
      </c>
      <c r="M2514" s="1"/>
      <c r="N2514" s="1">
        <v>45873</v>
      </c>
      <c r="O2514" s="1">
        <v>45874</v>
      </c>
      <c r="P2514" s="1" t="s">
        <v>24</v>
      </c>
      <c r="Q2514" t="s">
        <v>25</v>
      </c>
      <c r="R2514" t="s">
        <v>25</v>
      </c>
      <c r="S2514" t="s">
        <v>3715</v>
      </c>
      <c r="T2514" s="6">
        <v>0.48537100249761345</v>
      </c>
      <c r="U2514" s="6">
        <v>0</v>
      </c>
      <c r="V2514" s="6">
        <v>5.5693998336791992</v>
      </c>
      <c r="W2514" s="5">
        <v>6.0547708361768127</v>
      </c>
      <c r="X2514" s="6">
        <f>+Excel_519CONDOR[[#This Row],[Ptos.Total]]-Excel_519CONDOR[[#This Row],[Ptos.PO]]</f>
        <v>0.20285983617681236</v>
      </c>
      <c r="Y2514" s="6">
        <v>5.8519110000000003</v>
      </c>
      <c r="Z2514" s="6">
        <v>5.8519110000000003</v>
      </c>
      <c r="AA2514" s="5">
        <f>+Excel_519CONDOR[[#This Row],[Ptos.Total]]-Excel_519CONDOR[[#This Row],[Ptos.Nilo]]</f>
        <v>0.20285983617681236</v>
      </c>
      <c r="AB2514"/>
      <c r="AC2514"/>
      <c r="AD2514"/>
      <c r="AE2514"/>
      <c r="AF2514"/>
      <c r="AG2514"/>
      <c r="AH2514"/>
      <c r="AI2514"/>
    </row>
    <row r="2515" spans="1:35" x14ac:dyDescent="0.25">
      <c r="A2515" t="s">
        <v>2567</v>
      </c>
      <c r="B2515" t="s">
        <v>67</v>
      </c>
      <c r="C2515" t="s">
        <v>1371</v>
      </c>
      <c r="D2515" t="s">
        <v>2804</v>
      </c>
      <c r="E2515">
        <v>8717535</v>
      </c>
      <c r="F2515" t="s">
        <v>2586</v>
      </c>
      <c r="G2515" t="s">
        <v>22</v>
      </c>
      <c r="H2515" t="s">
        <v>23</v>
      </c>
      <c r="I2515" s="1"/>
      <c r="J2515" s="1">
        <v>45757</v>
      </c>
      <c r="K2515" s="11">
        <f>+Excel_519CONDOR[[#This Row],[Fx.r]]</f>
        <v>45757</v>
      </c>
      <c r="L2515" s="1">
        <v>45757</v>
      </c>
      <c r="M2515" s="1"/>
      <c r="N2515" s="1">
        <v>45873</v>
      </c>
      <c r="O2515" s="1">
        <v>45874</v>
      </c>
      <c r="P2515" s="1" t="s">
        <v>24</v>
      </c>
      <c r="Q2515" t="s">
        <v>25</v>
      </c>
      <c r="R2515" t="s">
        <v>25</v>
      </c>
      <c r="S2515" t="s">
        <v>3715</v>
      </c>
      <c r="T2515" s="6">
        <v>2.3111110319077373</v>
      </c>
      <c r="U2515" s="6">
        <v>0</v>
      </c>
      <c r="V2515" s="6">
        <v>5.5693998336791992</v>
      </c>
      <c r="W2515" s="5">
        <v>7.8805108655869365</v>
      </c>
      <c r="X2515" s="6">
        <f>+Excel_519CONDOR[[#This Row],[Ptos.Total]]-Excel_519CONDOR[[#This Row],[Ptos.PO]]</f>
        <v>-1.3441306379036178E-7</v>
      </c>
      <c r="Y2515" s="6">
        <v>7.8805110000000003</v>
      </c>
      <c r="Z2515" s="6">
        <v>7.8805110000000003</v>
      </c>
      <c r="AA2515" s="5">
        <f>+Excel_519CONDOR[[#This Row],[Ptos.Total]]-Excel_519CONDOR[[#This Row],[Ptos.Nilo]]</f>
        <v>-1.3441306379036178E-7</v>
      </c>
      <c r="AB2515"/>
      <c r="AC2515"/>
      <c r="AD2515"/>
      <c r="AE2515"/>
      <c r="AF2515"/>
      <c r="AG2515"/>
      <c r="AH2515"/>
      <c r="AI2515"/>
    </row>
    <row r="2516" spans="1:35" x14ac:dyDescent="0.25">
      <c r="A2516" t="s">
        <v>2567</v>
      </c>
      <c r="B2516" t="s">
        <v>67</v>
      </c>
      <c r="C2516" t="s">
        <v>1371</v>
      </c>
      <c r="D2516" t="s">
        <v>2805</v>
      </c>
      <c r="E2516">
        <v>8717521</v>
      </c>
      <c r="F2516" t="s">
        <v>2586</v>
      </c>
      <c r="G2516" t="s">
        <v>22</v>
      </c>
      <c r="H2516" t="s">
        <v>23</v>
      </c>
      <c r="I2516" s="1"/>
      <c r="J2516" s="1">
        <v>45757</v>
      </c>
      <c r="K2516" s="11">
        <f>+Excel_519CONDOR[[#This Row],[Fx.r]]</f>
        <v>45757</v>
      </c>
      <c r="L2516" s="1">
        <v>45757</v>
      </c>
      <c r="M2516" s="1"/>
      <c r="N2516" s="1">
        <v>45864</v>
      </c>
      <c r="O2516" s="1">
        <v>45865</v>
      </c>
      <c r="P2516" s="1" t="s">
        <v>24</v>
      </c>
      <c r="Q2516" t="s">
        <v>25</v>
      </c>
      <c r="R2516" t="s">
        <v>25</v>
      </c>
      <c r="S2516" t="s">
        <v>3715</v>
      </c>
      <c r="T2516" s="6">
        <v>0.89109100979083777</v>
      </c>
      <c r="U2516" s="6">
        <v>0</v>
      </c>
      <c r="V2516" s="6">
        <v>5.5693998336791992</v>
      </c>
      <c r="W2516" s="5">
        <v>6.460490843470037</v>
      </c>
      <c r="X2516" s="6">
        <f>+Excel_519CONDOR[[#This Row],[Ptos.Total]]-Excel_519CONDOR[[#This Row],[Ptos.PO]]</f>
        <v>0.81143984347003695</v>
      </c>
      <c r="Y2516" s="6">
        <v>5.649051</v>
      </c>
      <c r="Z2516" s="6">
        <v>5.649051</v>
      </c>
      <c r="AA2516" s="5">
        <f>+Excel_519CONDOR[[#This Row],[Ptos.Total]]-Excel_519CONDOR[[#This Row],[Ptos.Nilo]]</f>
        <v>0.81143984347003695</v>
      </c>
      <c r="AB2516"/>
      <c r="AC2516"/>
      <c r="AD2516"/>
      <c r="AE2516"/>
      <c r="AF2516"/>
      <c r="AG2516"/>
      <c r="AH2516"/>
      <c r="AI2516"/>
    </row>
    <row r="2517" spans="1:35" x14ac:dyDescent="0.25">
      <c r="A2517" t="s">
        <v>2567</v>
      </c>
      <c r="B2517" t="s">
        <v>67</v>
      </c>
      <c r="C2517" t="s">
        <v>1371</v>
      </c>
      <c r="D2517" t="s">
        <v>2806</v>
      </c>
      <c r="E2517">
        <v>8717508</v>
      </c>
      <c r="F2517" t="s">
        <v>2586</v>
      </c>
      <c r="G2517" t="s">
        <v>22</v>
      </c>
      <c r="H2517" t="s">
        <v>23</v>
      </c>
      <c r="I2517" s="1"/>
      <c r="J2517" s="1">
        <v>45757</v>
      </c>
      <c r="K2517" s="11">
        <f>+Excel_519CONDOR[[#This Row],[Fx.r]]</f>
        <v>45757</v>
      </c>
      <c r="L2517" s="1">
        <v>45757</v>
      </c>
      <c r="M2517" s="1"/>
      <c r="N2517" s="1">
        <v>45873</v>
      </c>
      <c r="O2517" s="1">
        <v>45874</v>
      </c>
      <c r="P2517" s="1" t="s">
        <v>24</v>
      </c>
      <c r="Q2517" t="s">
        <v>25</v>
      </c>
      <c r="R2517" t="s">
        <v>25</v>
      </c>
      <c r="S2517" t="s">
        <v>3715</v>
      </c>
      <c r="T2517" s="6">
        <v>0.68823100955361127</v>
      </c>
      <c r="U2517" s="6">
        <v>0</v>
      </c>
      <c r="V2517" s="6">
        <v>5.5693998336791992</v>
      </c>
      <c r="W2517" s="5">
        <v>6.2576308432328105</v>
      </c>
      <c r="X2517" s="6">
        <f>+Excel_519CONDOR[[#This Row],[Ptos.Total]]-Excel_519CONDOR[[#This Row],[Ptos.PO]]</f>
        <v>-1.5676718945201173E-7</v>
      </c>
      <c r="Y2517" s="6">
        <v>6.2576309999999999</v>
      </c>
      <c r="Z2517" s="6">
        <v>6.2576309999999999</v>
      </c>
      <c r="AA2517" s="5">
        <f>+Excel_519CONDOR[[#This Row],[Ptos.Total]]-Excel_519CONDOR[[#This Row],[Ptos.Nilo]]</f>
        <v>-1.5676718945201173E-7</v>
      </c>
      <c r="AB2517"/>
      <c r="AC2517"/>
      <c r="AD2517"/>
      <c r="AE2517"/>
      <c r="AF2517"/>
      <c r="AG2517"/>
      <c r="AH2517"/>
      <c r="AI2517"/>
    </row>
    <row r="2518" spans="1:35" x14ac:dyDescent="0.25">
      <c r="A2518" t="s">
        <v>2567</v>
      </c>
      <c r="B2518" t="s">
        <v>67</v>
      </c>
      <c r="C2518" t="s">
        <v>1371</v>
      </c>
      <c r="D2518" t="s">
        <v>2807</v>
      </c>
      <c r="E2518">
        <v>8717525</v>
      </c>
      <c r="F2518" t="s">
        <v>2586</v>
      </c>
      <c r="G2518" t="s">
        <v>22</v>
      </c>
      <c r="H2518" t="s">
        <v>23</v>
      </c>
      <c r="I2518" s="1"/>
      <c r="J2518" s="1">
        <v>45757</v>
      </c>
      <c r="K2518" s="11">
        <f>+Excel_519CONDOR[[#This Row],[Fx.r]]</f>
        <v>45757</v>
      </c>
      <c r="L2518" s="1">
        <v>45757</v>
      </c>
      <c r="M2518" s="1"/>
      <c r="N2518" s="1">
        <v>45873</v>
      </c>
      <c r="O2518" s="1">
        <v>45874</v>
      </c>
      <c r="P2518" s="1" t="s">
        <v>24</v>
      </c>
      <c r="Q2518" t="s">
        <v>25</v>
      </c>
      <c r="R2518" t="s">
        <v>25</v>
      </c>
      <c r="S2518" t="s">
        <v>3715</v>
      </c>
      <c r="T2518" s="6">
        <v>1.9053910246145129</v>
      </c>
      <c r="U2518" s="6">
        <v>0</v>
      </c>
      <c r="V2518" s="6">
        <v>5.5693998336791992</v>
      </c>
      <c r="W2518" s="5">
        <v>7.4747908582937121</v>
      </c>
      <c r="X2518" s="6">
        <f>+Excel_519CONDOR[[#This Row],[Ptos.Total]]-Excel_519CONDOR[[#This Row],[Ptos.PO]]</f>
        <v>-1.4170628759302417E-7</v>
      </c>
      <c r="Y2518" s="6">
        <v>7.4747909999999997</v>
      </c>
      <c r="Z2518" s="6">
        <v>7.4747909999999997</v>
      </c>
      <c r="AA2518" s="5">
        <f>+Excel_519CONDOR[[#This Row],[Ptos.Total]]-Excel_519CONDOR[[#This Row],[Ptos.Nilo]]</f>
        <v>-1.4170628759302417E-7</v>
      </c>
      <c r="AB2518"/>
      <c r="AC2518"/>
      <c r="AD2518"/>
      <c r="AE2518"/>
      <c r="AF2518"/>
      <c r="AG2518"/>
      <c r="AH2518"/>
      <c r="AI2518"/>
    </row>
    <row r="2519" spans="1:35" x14ac:dyDescent="0.25">
      <c r="A2519" t="s">
        <v>2567</v>
      </c>
      <c r="B2519" t="s">
        <v>67</v>
      </c>
      <c r="C2519" t="s">
        <v>1371</v>
      </c>
      <c r="D2519" t="s">
        <v>2808</v>
      </c>
      <c r="E2519">
        <v>8717531</v>
      </c>
      <c r="F2519" t="s">
        <v>2586</v>
      </c>
      <c r="G2519" t="s">
        <v>22</v>
      </c>
      <c r="H2519" t="s">
        <v>23</v>
      </c>
      <c r="I2519" s="1"/>
      <c r="J2519" s="1">
        <v>45757</v>
      </c>
      <c r="K2519" s="11">
        <f>+Excel_519CONDOR[[#This Row],[Fx.r]]</f>
        <v>45757</v>
      </c>
      <c r="L2519" s="1">
        <v>45757</v>
      </c>
      <c r="M2519" s="1"/>
      <c r="N2519" s="1">
        <v>45873</v>
      </c>
      <c r="O2519" s="1">
        <v>45874</v>
      </c>
      <c r="P2519" s="1" t="s">
        <v>24</v>
      </c>
      <c r="Q2519" t="s">
        <v>25</v>
      </c>
      <c r="R2519" t="s">
        <v>25</v>
      </c>
      <c r="S2519" t="s">
        <v>3715</v>
      </c>
      <c r="T2519" s="6">
        <v>1.7025310243772864</v>
      </c>
      <c r="U2519" s="6">
        <v>0</v>
      </c>
      <c r="V2519" s="6">
        <v>5.5693998336791992</v>
      </c>
      <c r="W2519" s="5">
        <v>7.2719308580564856</v>
      </c>
      <c r="X2519" s="6">
        <f>+Excel_519CONDOR[[#This Row],[Ptos.Total]]-Excel_519CONDOR[[#This Row],[Ptos.PO]]</f>
        <v>-1.4194351383167714E-7</v>
      </c>
      <c r="Y2519" s="6">
        <v>7.2719309999999995</v>
      </c>
      <c r="Z2519" s="6">
        <v>7.2719309999999995</v>
      </c>
      <c r="AA2519" s="5">
        <f>+Excel_519CONDOR[[#This Row],[Ptos.Total]]-Excel_519CONDOR[[#This Row],[Ptos.Nilo]]</f>
        <v>-1.4194351383167714E-7</v>
      </c>
      <c r="AB2519"/>
      <c r="AC2519"/>
      <c r="AD2519"/>
      <c r="AE2519"/>
      <c r="AF2519"/>
      <c r="AG2519"/>
      <c r="AH2519"/>
      <c r="AI2519"/>
    </row>
    <row r="2520" spans="1:35" x14ac:dyDescent="0.25">
      <c r="A2520" t="s">
        <v>2567</v>
      </c>
      <c r="B2520" t="s">
        <v>67</v>
      </c>
      <c r="C2520" t="s">
        <v>1371</v>
      </c>
      <c r="D2520" t="s">
        <v>2809</v>
      </c>
      <c r="E2520">
        <v>8717495</v>
      </c>
      <c r="F2520" t="s">
        <v>2586</v>
      </c>
      <c r="G2520" t="s">
        <v>22</v>
      </c>
      <c r="H2520" t="s">
        <v>23</v>
      </c>
      <c r="I2520" s="1"/>
      <c r="J2520" s="1">
        <v>45757</v>
      </c>
      <c r="K2520" s="11">
        <f>+Excel_519CONDOR[[#This Row],[Fx.r]]</f>
        <v>45757</v>
      </c>
      <c r="L2520" s="1">
        <v>45757</v>
      </c>
      <c r="M2520" s="1"/>
      <c r="N2520" s="1">
        <v>45873</v>
      </c>
      <c r="O2520" s="1">
        <v>45874</v>
      </c>
      <c r="P2520" s="1" t="s">
        <v>24</v>
      </c>
      <c r="Q2520" t="s">
        <v>25</v>
      </c>
      <c r="R2520" t="s">
        <v>25</v>
      </c>
      <c r="S2520" t="s">
        <v>3715</v>
      </c>
      <c r="T2520" s="6">
        <v>0.48537100249761345</v>
      </c>
      <c r="U2520" s="6">
        <v>0</v>
      </c>
      <c r="V2520" s="6">
        <v>5.5693998336791992</v>
      </c>
      <c r="W2520" s="5">
        <v>6.0547708361768127</v>
      </c>
      <c r="X2520" s="6">
        <f>+Excel_519CONDOR[[#This Row],[Ptos.Total]]-Excel_519CONDOR[[#This Row],[Ptos.PO]]</f>
        <v>-0.20286016382318728</v>
      </c>
      <c r="Y2520" s="6">
        <v>6.2576309999999999</v>
      </c>
      <c r="Z2520" s="6">
        <v>6.2576309999999999</v>
      </c>
      <c r="AA2520" s="5">
        <f>+Excel_519CONDOR[[#This Row],[Ptos.Total]]-Excel_519CONDOR[[#This Row],[Ptos.Nilo]]</f>
        <v>-0.20286016382318728</v>
      </c>
      <c r="AB2520"/>
      <c r="AC2520"/>
      <c r="AD2520"/>
      <c r="AE2520"/>
      <c r="AF2520"/>
      <c r="AG2520"/>
      <c r="AH2520"/>
      <c r="AI2520"/>
    </row>
    <row r="2521" spans="1:35" x14ac:dyDescent="0.25">
      <c r="A2521" t="s">
        <v>2567</v>
      </c>
      <c r="B2521" t="s">
        <v>67</v>
      </c>
      <c r="C2521" t="s">
        <v>1371</v>
      </c>
      <c r="D2521" t="s">
        <v>2810</v>
      </c>
      <c r="E2521">
        <v>8717522</v>
      </c>
      <c r="F2521" t="s">
        <v>2586</v>
      </c>
      <c r="G2521" t="s">
        <v>22</v>
      </c>
      <c r="H2521" t="s">
        <v>23</v>
      </c>
      <c r="I2521" s="1"/>
      <c r="J2521" s="1">
        <v>45757</v>
      </c>
      <c r="K2521" s="11">
        <f>+Excel_519CONDOR[[#This Row],[Fx.r]]</f>
        <v>45757</v>
      </c>
      <c r="L2521" s="1">
        <v>45757</v>
      </c>
      <c r="M2521" s="1"/>
      <c r="N2521" s="1">
        <v>45873</v>
      </c>
      <c r="O2521" s="1">
        <v>45874</v>
      </c>
      <c r="P2521" s="1" t="s">
        <v>24</v>
      </c>
      <c r="Q2521" t="s">
        <v>25</v>
      </c>
      <c r="R2521" t="s">
        <v>25</v>
      </c>
      <c r="S2521" t="s">
        <v>3715</v>
      </c>
      <c r="T2521" s="6">
        <v>1.0939510168468356</v>
      </c>
      <c r="U2521" s="6">
        <v>0</v>
      </c>
      <c r="V2521" s="6">
        <v>5.5693998336791992</v>
      </c>
      <c r="W2521" s="5">
        <v>6.6633508505260348</v>
      </c>
      <c r="X2521" s="6">
        <f>+Excel_519CONDOR[[#This Row],[Ptos.Total]]-Excel_519CONDOR[[#This Row],[Ptos.PO]]</f>
        <v>-0.20286014947396502</v>
      </c>
      <c r="Y2521" s="6">
        <v>6.8662109999999998</v>
      </c>
      <c r="Z2521" s="6">
        <v>6.8662109999999998</v>
      </c>
      <c r="AA2521" s="5">
        <f>+Excel_519CONDOR[[#This Row],[Ptos.Total]]-Excel_519CONDOR[[#This Row],[Ptos.Nilo]]</f>
        <v>-0.20286014947396502</v>
      </c>
      <c r="AB2521"/>
      <c r="AC2521"/>
      <c r="AD2521"/>
      <c r="AE2521"/>
      <c r="AF2521"/>
      <c r="AG2521"/>
      <c r="AH2521"/>
      <c r="AI2521"/>
    </row>
    <row r="2522" spans="1:35" x14ac:dyDescent="0.25">
      <c r="A2522" t="s">
        <v>2567</v>
      </c>
      <c r="B2522" t="s">
        <v>67</v>
      </c>
      <c r="C2522" t="s">
        <v>1371</v>
      </c>
      <c r="D2522" t="s">
        <v>2811</v>
      </c>
      <c r="E2522">
        <v>8717507</v>
      </c>
      <c r="F2522" t="s">
        <v>2586</v>
      </c>
      <c r="G2522" t="s">
        <v>22</v>
      </c>
      <c r="H2522" t="s">
        <v>23</v>
      </c>
      <c r="I2522" s="1"/>
      <c r="J2522" s="1">
        <v>45757</v>
      </c>
      <c r="K2522" s="11">
        <f>+Excel_519CONDOR[[#This Row],[Fx.r]]</f>
        <v>45757</v>
      </c>
      <c r="L2522" s="1">
        <v>45757</v>
      </c>
      <c r="M2522" s="1"/>
      <c r="N2522" s="1">
        <v>45873</v>
      </c>
      <c r="O2522" s="1">
        <v>45874</v>
      </c>
      <c r="P2522" s="1" t="s">
        <v>24</v>
      </c>
      <c r="Q2522" t="s">
        <v>25</v>
      </c>
      <c r="R2522" t="s">
        <v>25</v>
      </c>
      <c r="S2522" t="s">
        <v>3715</v>
      </c>
      <c r="T2522" s="6">
        <v>0.68823100955361127</v>
      </c>
      <c r="U2522" s="6">
        <v>0</v>
      </c>
      <c r="V2522" s="6">
        <v>5.5693998336791992</v>
      </c>
      <c r="W2522" s="5">
        <v>6.2576308432328105</v>
      </c>
      <c r="X2522" s="6">
        <f>+Excel_519CONDOR[[#This Row],[Ptos.Total]]-Excel_519CONDOR[[#This Row],[Ptos.PO]]</f>
        <v>-1.5676718945201173E-7</v>
      </c>
      <c r="Y2522" s="6">
        <v>6.2576309999999999</v>
      </c>
      <c r="Z2522" s="6">
        <v>6.2576309999999999</v>
      </c>
      <c r="AA2522" s="5">
        <f>+Excel_519CONDOR[[#This Row],[Ptos.Total]]-Excel_519CONDOR[[#This Row],[Ptos.Nilo]]</f>
        <v>-1.5676718945201173E-7</v>
      </c>
      <c r="AB2522"/>
      <c r="AC2522"/>
      <c r="AD2522"/>
      <c r="AE2522"/>
      <c r="AF2522"/>
      <c r="AG2522"/>
      <c r="AH2522"/>
      <c r="AI2522"/>
    </row>
    <row r="2523" spans="1:35" x14ac:dyDescent="0.25">
      <c r="A2523" t="s">
        <v>2567</v>
      </c>
      <c r="B2523" t="s">
        <v>67</v>
      </c>
      <c r="C2523" t="s">
        <v>1371</v>
      </c>
      <c r="D2523" t="s">
        <v>2812</v>
      </c>
      <c r="E2523">
        <v>8717447</v>
      </c>
      <c r="F2523" t="s">
        <v>2586</v>
      </c>
      <c r="G2523" t="s">
        <v>22</v>
      </c>
      <c r="H2523" t="s">
        <v>23</v>
      </c>
      <c r="I2523" s="1"/>
      <c r="J2523" s="1">
        <v>45757</v>
      </c>
      <c r="K2523" s="11">
        <f>+Excel_519CONDOR[[#This Row],[Fx.r]]</f>
        <v>45757</v>
      </c>
      <c r="L2523" s="1">
        <v>45757</v>
      </c>
      <c r="M2523" s="1"/>
      <c r="N2523" s="1">
        <v>45873</v>
      </c>
      <c r="O2523" s="1">
        <v>45874</v>
      </c>
      <c r="P2523" s="1" t="s">
        <v>24</v>
      </c>
      <c r="Q2523" t="s">
        <v>25</v>
      </c>
      <c r="R2523" t="s">
        <v>25</v>
      </c>
      <c r="S2523" t="s">
        <v>3715</v>
      </c>
      <c r="T2523" s="6">
        <v>1.0939510168468356</v>
      </c>
      <c r="U2523" s="6">
        <v>0</v>
      </c>
      <c r="V2523" s="6">
        <v>5.5693998336791992</v>
      </c>
      <c r="W2523" s="5">
        <v>6.6633508505260348</v>
      </c>
      <c r="X2523" s="6">
        <f>+Excel_519CONDOR[[#This Row],[Ptos.Total]]-Excel_519CONDOR[[#This Row],[Ptos.PO]]</f>
        <v>-1.4947396476117092E-7</v>
      </c>
      <c r="Y2523" s="6">
        <v>6.6633509999999996</v>
      </c>
      <c r="Z2523" s="6">
        <v>6.6633509999999996</v>
      </c>
      <c r="AA2523" s="5">
        <f>+Excel_519CONDOR[[#This Row],[Ptos.Total]]-Excel_519CONDOR[[#This Row],[Ptos.Nilo]]</f>
        <v>-1.4947396476117092E-7</v>
      </c>
      <c r="AB2523"/>
      <c r="AC2523"/>
      <c r="AD2523"/>
      <c r="AE2523"/>
      <c r="AF2523"/>
      <c r="AG2523"/>
      <c r="AH2523"/>
      <c r="AI2523"/>
    </row>
    <row r="2524" spans="1:35" x14ac:dyDescent="0.25">
      <c r="A2524" t="s">
        <v>2567</v>
      </c>
      <c r="B2524" t="s">
        <v>67</v>
      </c>
      <c r="C2524" t="s">
        <v>1371</v>
      </c>
      <c r="D2524" t="s">
        <v>2813</v>
      </c>
      <c r="E2524">
        <v>8717523</v>
      </c>
      <c r="F2524" t="s">
        <v>2586</v>
      </c>
      <c r="G2524" t="s">
        <v>22</v>
      </c>
      <c r="H2524" t="s">
        <v>23</v>
      </c>
      <c r="I2524" s="1"/>
      <c r="J2524" s="1">
        <v>45757</v>
      </c>
      <c r="K2524" s="11">
        <f>+Excel_519CONDOR[[#This Row],[Fx.r]]</f>
        <v>45757</v>
      </c>
      <c r="L2524" s="1">
        <v>45757</v>
      </c>
      <c r="M2524" s="1"/>
      <c r="N2524" s="1">
        <v>45873</v>
      </c>
      <c r="O2524" s="1">
        <v>45874</v>
      </c>
      <c r="P2524" s="1" t="s">
        <v>24</v>
      </c>
      <c r="Q2524" t="s">
        <v>25</v>
      </c>
      <c r="R2524" t="s">
        <v>25</v>
      </c>
      <c r="S2524" t="s">
        <v>3715</v>
      </c>
      <c r="T2524" s="6">
        <v>5.5568710834347605</v>
      </c>
      <c r="U2524" s="6">
        <v>0</v>
      </c>
      <c r="V2524" s="6">
        <v>5.5693998336791992</v>
      </c>
      <c r="W2524" s="5">
        <v>11.12627091711396</v>
      </c>
      <c r="X2524" s="6">
        <f>+Excel_519CONDOR[[#This Row],[Ptos.Total]]-Excel_519CONDOR[[#This Row],[Ptos.PO]]</f>
        <v>-0.20286008288604052</v>
      </c>
      <c r="Y2524" s="6">
        <v>11.329131</v>
      </c>
      <c r="Z2524" s="6">
        <v>11.329131</v>
      </c>
      <c r="AA2524" s="5">
        <f>+Excel_519CONDOR[[#This Row],[Ptos.Total]]-Excel_519CONDOR[[#This Row],[Ptos.Nilo]]</f>
        <v>-0.20286008288604052</v>
      </c>
      <c r="AB2524"/>
      <c r="AC2524"/>
      <c r="AD2524"/>
      <c r="AE2524"/>
      <c r="AF2524"/>
      <c r="AG2524"/>
      <c r="AH2524"/>
      <c r="AI2524"/>
    </row>
    <row r="2525" spans="1:35" x14ac:dyDescent="0.25">
      <c r="A2525" t="s">
        <v>2567</v>
      </c>
      <c r="B2525" t="s">
        <v>67</v>
      </c>
      <c r="C2525" t="s">
        <v>1371</v>
      </c>
      <c r="D2525" t="s">
        <v>2814</v>
      </c>
      <c r="E2525">
        <v>8717484</v>
      </c>
      <c r="F2525" t="s">
        <v>2586</v>
      </c>
      <c r="G2525" t="s">
        <v>22</v>
      </c>
      <c r="H2525" t="s">
        <v>23</v>
      </c>
      <c r="I2525" s="1"/>
      <c r="J2525" s="1">
        <v>45757</v>
      </c>
      <c r="K2525" s="11">
        <f>+Excel_519CONDOR[[#This Row],[Fx.r]]</f>
        <v>45757</v>
      </c>
      <c r="L2525" s="1">
        <v>45757</v>
      </c>
      <c r="M2525" s="1"/>
      <c r="N2525" s="1">
        <v>45873</v>
      </c>
      <c r="O2525" s="1">
        <v>45874</v>
      </c>
      <c r="P2525" s="1" t="s">
        <v>24</v>
      </c>
      <c r="Q2525" t="s">
        <v>25</v>
      </c>
      <c r="R2525" t="s">
        <v>25</v>
      </c>
      <c r="S2525" t="s">
        <v>3715</v>
      </c>
      <c r="T2525" s="6">
        <v>1.9053910246145129</v>
      </c>
      <c r="U2525" s="6">
        <v>0</v>
      </c>
      <c r="V2525" s="6">
        <v>5.5693998336791992</v>
      </c>
      <c r="W2525" s="5">
        <v>7.4747908582937121</v>
      </c>
      <c r="X2525" s="6">
        <f>+Excel_519CONDOR[[#This Row],[Ptos.Total]]-Excel_519CONDOR[[#This Row],[Ptos.PO]]</f>
        <v>1.4200198582937116</v>
      </c>
      <c r="Y2525" s="6">
        <v>6.0547710000000006</v>
      </c>
      <c r="Z2525" s="6">
        <v>6.0547710000000006</v>
      </c>
      <c r="AA2525" s="5">
        <f>+Excel_519CONDOR[[#This Row],[Ptos.Total]]-Excel_519CONDOR[[#This Row],[Ptos.Nilo]]</f>
        <v>1.4200198582937116</v>
      </c>
      <c r="AB2525"/>
      <c r="AC2525"/>
      <c r="AD2525"/>
      <c r="AE2525"/>
      <c r="AF2525"/>
      <c r="AG2525"/>
      <c r="AH2525"/>
      <c r="AI2525"/>
    </row>
    <row r="2526" spans="1:35" x14ac:dyDescent="0.25">
      <c r="A2526" t="s">
        <v>2567</v>
      </c>
      <c r="B2526" t="s">
        <v>67</v>
      </c>
      <c r="C2526" t="s">
        <v>1371</v>
      </c>
      <c r="D2526" t="s">
        <v>2815</v>
      </c>
      <c r="E2526">
        <v>8717512</v>
      </c>
      <c r="F2526" t="s">
        <v>2586</v>
      </c>
      <c r="G2526" t="s">
        <v>22</v>
      </c>
      <c r="H2526" t="s">
        <v>23</v>
      </c>
      <c r="I2526" s="1"/>
      <c r="J2526" s="1">
        <v>45757</v>
      </c>
      <c r="K2526" s="11">
        <f>+Excel_519CONDOR[[#This Row],[Fx.r]]</f>
        <v>45757</v>
      </c>
      <c r="L2526" s="1">
        <v>45757</v>
      </c>
      <c r="M2526" s="1"/>
      <c r="N2526" s="1">
        <v>45873</v>
      </c>
      <c r="O2526" s="1">
        <v>45874</v>
      </c>
      <c r="P2526" s="1" t="s">
        <v>24</v>
      </c>
      <c r="Q2526" t="s">
        <v>25</v>
      </c>
      <c r="R2526" t="s">
        <v>25</v>
      </c>
      <c r="S2526" t="s">
        <v>3715</v>
      </c>
      <c r="T2526" s="6">
        <v>0.68823100955361127</v>
      </c>
      <c r="U2526" s="6">
        <v>0</v>
      </c>
      <c r="V2526" s="6">
        <v>5.5693998336791992</v>
      </c>
      <c r="W2526" s="5">
        <v>6.2576308432328105</v>
      </c>
      <c r="X2526" s="6">
        <f>+Excel_519CONDOR[[#This Row],[Ptos.Total]]-Excel_519CONDOR[[#This Row],[Ptos.PO]]</f>
        <v>0.20285984323280992</v>
      </c>
      <c r="Y2526" s="6">
        <v>6.0547710000000006</v>
      </c>
      <c r="Z2526" s="6">
        <v>6.0547710000000006</v>
      </c>
      <c r="AA2526" s="5">
        <f>+Excel_519CONDOR[[#This Row],[Ptos.Total]]-Excel_519CONDOR[[#This Row],[Ptos.Nilo]]</f>
        <v>0.20285984323280992</v>
      </c>
      <c r="AB2526"/>
      <c r="AC2526"/>
      <c r="AD2526"/>
      <c r="AE2526"/>
      <c r="AF2526"/>
      <c r="AG2526"/>
      <c r="AH2526"/>
      <c r="AI2526"/>
    </row>
    <row r="2527" spans="1:35" x14ac:dyDescent="0.25">
      <c r="A2527" t="s">
        <v>2567</v>
      </c>
      <c r="B2527" t="s">
        <v>67</v>
      </c>
      <c r="C2527" t="s">
        <v>1371</v>
      </c>
      <c r="D2527" t="s">
        <v>2816</v>
      </c>
      <c r="E2527">
        <v>8717449</v>
      </c>
      <c r="F2527" t="s">
        <v>2586</v>
      </c>
      <c r="G2527" t="s">
        <v>22</v>
      </c>
      <c r="H2527" t="s">
        <v>23</v>
      </c>
      <c r="I2527" s="1"/>
      <c r="J2527" s="1">
        <v>45757</v>
      </c>
      <c r="K2527" s="11">
        <f>+Excel_519CONDOR[[#This Row],[Fx.r]]</f>
        <v>45757</v>
      </c>
      <c r="L2527" s="1">
        <v>45757</v>
      </c>
      <c r="M2527" s="1"/>
      <c r="N2527" s="1">
        <v>45873</v>
      </c>
      <c r="O2527" s="1">
        <v>45874</v>
      </c>
      <c r="P2527" s="1" t="s">
        <v>24</v>
      </c>
      <c r="Q2527" t="s">
        <v>25</v>
      </c>
      <c r="R2527" t="s">
        <v>25</v>
      </c>
      <c r="S2527" t="s">
        <v>3715</v>
      </c>
      <c r="T2527" s="6">
        <v>1.2968110170840621</v>
      </c>
      <c r="U2527" s="6">
        <v>0</v>
      </c>
      <c r="V2527" s="6">
        <v>5.5693998336791992</v>
      </c>
      <c r="W2527" s="5">
        <v>6.8662108507632613</v>
      </c>
      <c r="X2527" s="6">
        <f>+Excel_519CONDOR[[#This Row],[Ptos.Total]]-Excel_519CONDOR[[#This Row],[Ptos.PO]]</f>
        <v>-1.4923673852251795E-7</v>
      </c>
      <c r="Y2527" s="6">
        <v>6.8662109999999998</v>
      </c>
      <c r="Z2527" s="6">
        <v>6.8662109999999998</v>
      </c>
      <c r="AA2527" s="5">
        <f>+Excel_519CONDOR[[#This Row],[Ptos.Total]]-Excel_519CONDOR[[#This Row],[Ptos.Nilo]]</f>
        <v>-1.4923673852251795E-7</v>
      </c>
      <c r="AB2527"/>
      <c r="AC2527"/>
      <c r="AD2527"/>
      <c r="AE2527"/>
      <c r="AF2527"/>
      <c r="AG2527"/>
      <c r="AH2527"/>
      <c r="AI2527"/>
    </row>
    <row r="2528" spans="1:35" x14ac:dyDescent="0.25">
      <c r="A2528" t="s">
        <v>2567</v>
      </c>
      <c r="B2528" t="s">
        <v>67</v>
      </c>
      <c r="C2528" t="s">
        <v>1371</v>
      </c>
      <c r="D2528" t="s">
        <v>2817</v>
      </c>
      <c r="E2528">
        <v>8717493</v>
      </c>
      <c r="F2528" t="s">
        <v>2586</v>
      </c>
      <c r="G2528" t="s">
        <v>22</v>
      </c>
      <c r="H2528" t="s">
        <v>23</v>
      </c>
      <c r="I2528" s="1"/>
      <c r="J2528" s="1">
        <v>45757</v>
      </c>
      <c r="K2528" s="11">
        <f>+Excel_519CONDOR[[#This Row],[Fx.r]]</f>
        <v>45757</v>
      </c>
      <c r="L2528" s="1">
        <v>45757</v>
      </c>
      <c r="M2528" s="1"/>
      <c r="N2528" s="1">
        <v>45873</v>
      </c>
      <c r="O2528" s="1">
        <v>45874</v>
      </c>
      <c r="P2528" s="1" t="s">
        <v>24</v>
      </c>
      <c r="Q2528" t="s">
        <v>25</v>
      </c>
      <c r="R2528" t="s">
        <v>25</v>
      </c>
      <c r="S2528" t="s">
        <v>3715</v>
      </c>
      <c r="T2528" s="6">
        <v>0.48537100249761345</v>
      </c>
      <c r="U2528" s="6">
        <v>0</v>
      </c>
      <c r="V2528" s="6">
        <v>5.5693998336791992</v>
      </c>
      <c r="W2528" s="5">
        <v>6.0547708361768127</v>
      </c>
      <c r="X2528" s="6">
        <f>+Excel_519CONDOR[[#This Row],[Ptos.Total]]-Excel_519CONDOR[[#This Row],[Ptos.PO]]</f>
        <v>-1.6382318790419959E-7</v>
      </c>
      <c r="Y2528" s="6">
        <v>6.0547710000000006</v>
      </c>
      <c r="Z2528" s="6">
        <v>6.0547710000000006</v>
      </c>
      <c r="AA2528" s="5">
        <f>+Excel_519CONDOR[[#This Row],[Ptos.Total]]-Excel_519CONDOR[[#This Row],[Ptos.Nilo]]</f>
        <v>-1.6382318790419959E-7</v>
      </c>
      <c r="AB2528"/>
      <c r="AC2528"/>
      <c r="AD2528"/>
      <c r="AE2528"/>
      <c r="AF2528"/>
      <c r="AG2528"/>
      <c r="AH2528"/>
      <c r="AI2528"/>
    </row>
    <row r="2529" spans="1:35" x14ac:dyDescent="0.25">
      <c r="A2529" t="s">
        <v>2567</v>
      </c>
      <c r="B2529" t="s">
        <v>67</v>
      </c>
      <c r="C2529" t="s">
        <v>1371</v>
      </c>
      <c r="D2529" t="s">
        <v>2818</v>
      </c>
      <c r="E2529">
        <v>8717461</v>
      </c>
      <c r="F2529" t="s">
        <v>2586</v>
      </c>
      <c r="G2529" t="s">
        <v>22</v>
      </c>
      <c r="H2529" t="s">
        <v>23</v>
      </c>
      <c r="I2529" s="1"/>
      <c r="J2529" s="1">
        <v>45757</v>
      </c>
      <c r="K2529" s="11">
        <f>+Excel_519CONDOR[[#This Row],[Fx.r]]</f>
        <v>45757</v>
      </c>
      <c r="L2529" s="1">
        <v>45757</v>
      </c>
      <c r="M2529" s="1"/>
      <c r="N2529" s="1">
        <v>45873</v>
      </c>
      <c r="O2529" s="1">
        <v>45874</v>
      </c>
      <c r="P2529" s="1" t="s">
        <v>24</v>
      </c>
      <c r="Q2529" t="s">
        <v>25</v>
      </c>
      <c r="R2529" t="s">
        <v>25</v>
      </c>
      <c r="S2529" t="s">
        <v>3715</v>
      </c>
      <c r="T2529" s="6">
        <v>4.5425710686110854</v>
      </c>
      <c r="U2529" s="6">
        <v>0</v>
      </c>
      <c r="V2529" s="6">
        <v>5.5693998336791992</v>
      </c>
      <c r="W2529" s="5">
        <v>10.111970902290285</v>
      </c>
      <c r="X2529" s="6">
        <f>+Excel_519CONDOR[[#This Row],[Ptos.Total]]-Excel_519CONDOR[[#This Row],[Ptos.PO]]</f>
        <v>0.2028599022902835</v>
      </c>
      <c r="Y2529" s="6">
        <v>9.9091110000000011</v>
      </c>
      <c r="Z2529" s="6">
        <v>9.9091110000000011</v>
      </c>
      <c r="AA2529" s="5">
        <f>+Excel_519CONDOR[[#This Row],[Ptos.Total]]-Excel_519CONDOR[[#This Row],[Ptos.Nilo]]</f>
        <v>0.2028599022902835</v>
      </c>
      <c r="AB2529"/>
      <c r="AC2529"/>
      <c r="AD2529"/>
      <c r="AE2529"/>
      <c r="AF2529"/>
      <c r="AG2529"/>
      <c r="AH2529"/>
      <c r="AI2529"/>
    </row>
    <row r="2530" spans="1:35" x14ac:dyDescent="0.25">
      <c r="A2530" t="s">
        <v>2567</v>
      </c>
      <c r="B2530" t="s">
        <v>67</v>
      </c>
      <c r="C2530" t="s">
        <v>1371</v>
      </c>
      <c r="D2530" t="s">
        <v>2819</v>
      </c>
      <c r="E2530">
        <v>8717504</v>
      </c>
      <c r="F2530" t="s">
        <v>2586</v>
      </c>
      <c r="G2530" t="s">
        <v>22</v>
      </c>
      <c r="H2530" t="s">
        <v>23</v>
      </c>
      <c r="I2530" s="1"/>
      <c r="J2530" s="1">
        <v>45757</v>
      </c>
      <c r="K2530" s="11">
        <f>+Excel_519CONDOR[[#This Row],[Fx.r]]</f>
        <v>45757</v>
      </c>
      <c r="L2530" s="1">
        <v>45757</v>
      </c>
      <c r="M2530" s="1"/>
      <c r="N2530" s="1">
        <v>45873</v>
      </c>
      <c r="O2530" s="1">
        <v>45874</v>
      </c>
      <c r="P2530" s="1" t="s">
        <v>24</v>
      </c>
      <c r="Q2530" t="s">
        <v>25</v>
      </c>
      <c r="R2530" t="s">
        <v>25</v>
      </c>
      <c r="S2530" t="s">
        <v>3715</v>
      </c>
      <c r="T2530" s="6">
        <v>0.68823100955361127</v>
      </c>
      <c r="U2530" s="6">
        <v>0</v>
      </c>
      <c r="V2530" s="6">
        <v>5.5693998336791992</v>
      </c>
      <c r="W2530" s="5">
        <v>6.2576308432328105</v>
      </c>
      <c r="X2530" s="6">
        <f>+Excel_519CONDOR[[#This Row],[Ptos.Total]]-Excel_519CONDOR[[#This Row],[Ptos.PO]]</f>
        <v>-1.5676718945201173E-7</v>
      </c>
      <c r="Y2530" s="6">
        <v>6.2576309999999999</v>
      </c>
      <c r="Z2530" s="6">
        <v>6.2576309999999999</v>
      </c>
      <c r="AA2530" s="5">
        <f>+Excel_519CONDOR[[#This Row],[Ptos.Total]]-Excel_519CONDOR[[#This Row],[Ptos.Nilo]]</f>
        <v>-1.5676718945201173E-7</v>
      </c>
      <c r="AB2530"/>
      <c r="AC2530"/>
      <c r="AD2530"/>
      <c r="AE2530"/>
      <c r="AF2530"/>
      <c r="AG2530"/>
      <c r="AH2530"/>
      <c r="AI2530"/>
    </row>
    <row r="2531" spans="1:35" x14ac:dyDescent="0.25">
      <c r="A2531" t="s">
        <v>2567</v>
      </c>
      <c r="B2531" t="s">
        <v>67</v>
      </c>
      <c r="C2531" t="s">
        <v>1371</v>
      </c>
      <c r="D2531" t="s">
        <v>2820</v>
      </c>
      <c r="E2531">
        <v>8717758</v>
      </c>
      <c r="F2531" t="s">
        <v>2586</v>
      </c>
      <c r="G2531" t="s">
        <v>22</v>
      </c>
      <c r="H2531" t="s">
        <v>23</v>
      </c>
      <c r="I2531" s="1"/>
      <c r="J2531" s="1">
        <v>45758</v>
      </c>
      <c r="K2531" s="11">
        <f>+Excel_519CONDOR[[#This Row],[Fx.r]]</f>
        <v>45758</v>
      </c>
      <c r="L2531" s="1">
        <v>45758</v>
      </c>
      <c r="M2531" s="1"/>
      <c r="N2531" s="1">
        <v>45873</v>
      </c>
      <c r="O2531" s="1">
        <v>45874</v>
      </c>
      <c r="P2531" s="1" t="s">
        <v>24</v>
      </c>
      <c r="Q2531" t="s">
        <v>25</v>
      </c>
      <c r="R2531" t="s">
        <v>25</v>
      </c>
      <c r="S2531" t="s">
        <v>3715</v>
      </c>
      <c r="T2531" s="6">
        <v>1.4996710173212886</v>
      </c>
      <c r="U2531" s="6">
        <v>0</v>
      </c>
      <c r="V2531" s="6">
        <v>5.5693998336791992</v>
      </c>
      <c r="W2531" s="5">
        <v>7.0690708510004878</v>
      </c>
      <c r="X2531" s="6">
        <f>+Excel_519CONDOR[[#This Row],[Ptos.Total]]-Excel_519CONDOR[[#This Row],[Ptos.PO]]</f>
        <v>-1.4899951228386499E-7</v>
      </c>
      <c r="Y2531" s="6">
        <v>7.0690710000000001</v>
      </c>
      <c r="Z2531" s="6">
        <v>7.0690710000000001</v>
      </c>
      <c r="AA2531" s="5">
        <f>+Excel_519CONDOR[[#This Row],[Ptos.Total]]-Excel_519CONDOR[[#This Row],[Ptos.Nilo]]</f>
        <v>-1.4899951228386499E-7</v>
      </c>
      <c r="AB2531"/>
      <c r="AC2531"/>
      <c r="AD2531"/>
      <c r="AE2531"/>
      <c r="AF2531"/>
      <c r="AG2531"/>
      <c r="AH2531"/>
      <c r="AI2531"/>
    </row>
    <row r="2532" spans="1:35" x14ac:dyDescent="0.25">
      <c r="A2532" t="s">
        <v>2567</v>
      </c>
      <c r="B2532" t="s">
        <v>67</v>
      </c>
      <c r="C2532" t="s">
        <v>1371</v>
      </c>
      <c r="D2532" t="s">
        <v>2821</v>
      </c>
      <c r="E2532">
        <v>8719143</v>
      </c>
      <c r="F2532" t="s">
        <v>2586</v>
      </c>
      <c r="G2532" t="s">
        <v>22</v>
      </c>
      <c r="H2532" t="s">
        <v>23</v>
      </c>
      <c r="I2532" s="1"/>
      <c r="J2532" s="1">
        <v>45765</v>
      </c>
      <c r="K2532" s="11">
        <f>+Excel_519CONDOR[[#This Row],[Fx.r]]</f>
        <v>45765</v>
      </c>
      <c r="L2532" s="1">
        <v>45765</v>
      </c>
      <c r="M2532" s="1"/>
      <c r="N2532" s="1">
        <v>45873</v>
      </c>
      <c r="O2532" s="1">
        <v>45874</v>
      </c>
      <c r="P2532" s="1" t="s">
        <v>24</v>
      </c>
      <c r="Q2532" t="s">
        <v>25</v>
      </c>
      <c r="R2532" t="s">
        <v>25</v>
      </c>
      <c r="S2532" t="s">
        <v>3715</v>
      </c>
      <c r="T2532" s="6">
        <v>2.5139710321449638</v>
      </c>
      <c r="U2532" s="6">
        <v>0</v>
      </c>
      <c r="V2532" s="6">
        <v>5.5693998336791992</v>
      </c>
      <c r="W2532" s="5">
        <v>8.083370865824163</v>
      </c>
      <c r="X2532" s="6">
        <f>+Excel_519CONDOR[[#This Row],[Ptos.Total]]-Excel_519CONDOR[[#This Row],[Ptos.PO]]</f>
        <v>-0.40572013417583719</v>
      </c>
      <c r="Y2532" s="6">
        <v>8.4890910000000002</v>
      </c>
      <c r="Z2532" s="6">
        <v>8.4890910000000002</v>
      </c>
      <c r="AA2532" s="5">
        <f>+Excel_519CONDOR[[#This Row],[Ptos.Total]]-Excel_519CONDOR[[#This Row],[Ptos.Nilo]]</f>
        <v>-0.40572013417583719</v>
      </c>
      <c r="AB2532"/>
      <c r="AC2532"/>
      <c r="AD2532"/>
      <c r="AE2532"/>
      <c r="AF2532"/>
      <c r="AG2532"/>
      <c r="AH2532"/>
      <c r="AI2532"/>
    </row>
    <row r="2533" spans="1:35" x14ac:dyDescent="0.25">
      <c r="A2533" t="s">
        <v>2567</v>
      </c>
      <c r="B2533" t="s">
        <v>67</v>
      </c>
      <c r="C2533" t="s">
        <v>1371</v>
      </c>
      <c r="D2533" t="s">
        <v>2822</v>
      </c>
      <c r="E2533">
        <v>8719829</v>
      </c>
      <c r="F2533" t="s">
        <v>2586</v>
      </c>
      <c r="G2533" t="s">
        <v>22</v>
      </c>
      <c r="H2533" t="s">
        <v>23</v>
      </c>
      <c r="I2533" s="1"/>
      <c r="J2533" s="1">
        <v>45770</v>
      </c>
      <c r="K2533" s="11">
        <f>+Excel_519CONDOR[[#This Row],[Fx.r]]</f>
        <v>45770</v>
      </c>
      <c r="L2533" s="1">
        <v>45770</v>
      </c>
      <c r="M2533" s="1"/>
      <c r="N2533" s="1">
        <v>45946</v>
      </c>
      <c r="O2533" s="1">
        <v>45947</v>
      </c>
      <c r="P2533" s="1" t="s">
        <v>24</v>
      </c>
      <c r="Q2533" t="s">
        <v>25</v>
      </c>
      <c r="R2533" t="s">
        <v>25</v>
      </c>
      <c r="S2533" t="s">
        <v>3715</v>
      </c>
      <c r="T2533" s="6">
        <v>2.9196910394381881</v>
      </c>
      <c r="U2533" s="6">
        <v>0</v>
      </c>
      <c r="V2533" s="6">
        <v>5.5693998336791992</v>
      </c>
      <c r="W2533" s="5">
        <v>8.4890908731173873</v>
      </c>
      <c r="X2533" s="6">
        <f>+Excel_519CONDOR[[#This Row],[Ptos.Total]]-Excel_519CONDOR[[#This Row],[Ptos.PO]]</f>
        <v>-0.20286012688261224</v>
      </c>
      <c r="Y2533" s="6">
        <v>8.6919509999999995</v>
      </c>
      <c r="Z2533" s="6">
        <v>8.6919509999999995</v>
      </c>
      <c r="AA2533" s="5">
        <f>+Excel_519CONDOR[[#This Row],[Ptos.Total]]-Excel_519CONDOR[[#This Row],[Ptos.Nilo]]</f>
        <v>-0.20286012688261224</v>
      </c>
      <c r="AB2533"/>
      <c r="AC2533"/>
      <c r="AD2533"/>
      <c r="AE2533"/>
      <c r="AF2533"/>
      <c r="AG2533"/>
      <c r="AH2533"/>
      <c r="AI2533"/>
    </row>
    <row r="2534" spans="1:35" x14ac:dyDescent="0.25">
      <c r="A2534" t="s">
        <v>2567</v>
      </c>
      <c r="B2534" t="s">
        <v>67</v>
      </c>
      <c r="C2534" t="s">
        <v>1371</v>
      </c>
      <c r="D2534" t="s">
        <v>2823</v>
      </c>
      <c r="E2534">
        <v>8719811</v>
      </c>
      <c r="F2534" t="s">
        <v>2586</v>
      </c>
      <c r="G2534" t="s">
        <v>22</v>
      </c>
      <c r="H2534" t="s">
        <v>23</v>
      </c>
      <c r="I2534" s="1"/>
      <c r="J2534" s="1">
        <v>45770</v>
      </c>
      <c r="K2534" s="11">
        <f>+Excel_519CONDOR[[#This Row],[Fx.r]]</f>
        <v>45770</v>
      </c>
      <c r="L2534" s="1">
        <v>45770</v>
      </c>
      <c r="M2534" s="1"/>
      <c r="N2534" s="1">
        <v>45873</v>
      </c>
      <c r="O2534" s="1">
        <v>45874</v>
      </c>
      <c r="P2534" s="1" t="s">
        <v>24</v>
      </c>
      <c r="Q2534" t="s">
        <v>25</v>
      </c>
      <c r="R2534" t="s">
        <v>25</v>
      </c>
      <c r="S2534" t="s">
        <v>3715</v>
      </c>
      <c r="T2534" s="6">
        <v>0.48537100249761345</v>
      </c>
      <c r="U2534" s="6">
        <v>0</v>
      </c>
      <c r="V2534" s="6">
        <v>5.5693998336791992</v>
      </c>
      <c r="W2534" s="5">
        <v>6.0547708361768127</v>
      </c>
      <c r="X2534" s="6">
        <f>+Excel_519CONDOR[[#This Row],[Ptos.Total]]-Excel_519CONDOR[[#This Row],[Ptos.PO]]</f>
        <v>-1.6382318790419959E-7</v>
      </c>
      <c r="Y2534" s="6">
        <v>6.0547710000000006</v>
      </c>
      <c r="Z2534" s="6">
        <v>6.0547710000000006</v>
      </c>
      <c r="AA2534" s="5">
        <f>+Excel_519CONDOR[[#This Row],[Ptos.Total]]-Excel_519CONDOR[[#This Row],[Ptos.Nilo]]</f>
        <v>-1.6382318790419959E-7</v>
      </c>
      <c r="AB2534"/>
      <c r="AC2534"/>
      <c r="AD2534"/>
      <c r="AE2534"/>
      <c r="AF2534"/>
      <c r="AG2534"/>
      <c r="AH2534"/>
      <c r="AI2534"/>
    </row>
    <row r="2535" spans="1:35" x14ac:dyDescent="0.25">
      <c r="A2535" t="s">
        <v>2567</v>
      </c>
      <c r="B2535" t="s">
        <v>67</v>
      </c>
      <c r="C2535" t="s">
        <v>1371</v>
      </c>
      <c r="D2535" t="s">
        <v>2824</v>
      </c>
      <c r="E2535">
        <v>8719814</v>
      </c>
      <c r="F2535" t="s">
        <v>2586</v>
      </c>
      <c r="G2535" t="s">
        <v>22</v>
      </c>
      <c r="H2535" t="s">
        <v>23</v>
      </c>
      <c r="I2535" s="1"/>
      <c r="J2535" s="1">
        <v>45770</v>
      </c>
      <c r="K2535" s="11">
        <f>+Excel_519CONDOR[[#This Row],[Fx.r]]</f>
        <v>45770</v>
      </c>
      <c r="L2535" s="1">
        <v>45770</v>
      </c>
      <c r="M2535" s="1"/>
      <c r="N2535" s="1">
        <v>45873</v>
      </c>
      <c r="O2535" s="1">
        <v>45874</v>
      </c>
      <c r="P2535" s="1" t="s">
        <v>24</v>
      </c>
      <c r="Q2535" t="s">
        <v>25</v>
      </c>
      <c r="R2535" t="s">
        <v>25</v>
      </c>
      <c r="S2535" t="s">
        <v>3715</v>
      </c>
      <c r="T2535" s="6">
        <v>0.48537100249761345</v>
      </c>
      <c r="U2535" s="6">
        <v>0</v>
      </c>
      <c r="V2535" s="6">
        <v>5.5693998336791992</v>
      </c>
      <c r="W2535" s="5">
        <v>6.0547708361768127</v>
      </c>
      <c r="X2535" s="6">
        <f>+Excel_519CONDOR[[#This Row],[Ptos.Total]]-Excel_519CONDOR[[#This Row],[Ptos.PO]]</f>
        <v>-1.6382318790419959E-7</v>
      </c>
      <c r="Y2535" s="6">
        <v>6.0547710000000006</v>
      </c>
      <c r="Z2535" s="6">
        <v>6.0547710000000006</v>
      </c>
      <c r="AA2535" s="5">
        <f>+Excel_519CONDOR[[#This Row],[Ptos.Total]]-Excel_519CONDOR[[#This Row],[Ptos.Nilo]]</f>
        <v>-1.6382318790419959E-7</v>
      </c>
      <c r="AB2535"/>
      <c r="AC2535"/>
      <c r="AD2535"/>
      <c r="AE2535"/>
      <c r="AF2535"/>
      <c r="AG2535"/>
      <c r="AH2535"/>
      <c r="AI2535"/>
    </row>
    <row r="2536" spans="1:35" x14ac:dyDescent="0.25">
      <c r="A2536" t="s">
        <v>2567</v>
      </c>
      <c r="B2536" t="s">
        <v>67</v>
      </c>
      <c r="C2536" t="s">
        <v>1371</v>
      </c>
      <c r="D2536" t="s">
        <v>2825</v>
      </c>
      <c r="E2536">
        <v>8723699</v>
      </c>
      <c r="F2536" t="s">
        <v>2586</v>
      </c>
      <c r="G2536" t="s">
        <v>22</v>
      </c>
      <c r="H2536" t="s">
        <v>23</v>
      </c>
      <c r="I2536" s="1"/>
      <c r="J2536" s="1">
        <v>45785</v>
      </c>
      <c r="K2536" s="11">
        <f>+Excel_519CONDOR[[#This Row],[Fx.r]]</f>
        <v>45785</v>
      </c>
      <c r="L2536" s="1">
        <v>45785</v>
      </c>
      <c r="M2536" s="1"/>
      <c r="N2536" s="1">
        <v>45873</v>
      </c>
      <c r="O2536" s="1">
        <v>45876</v>
      </c>
      <c r="P2536" s="1" t="s">
        <v>24</v>
      </c>
      <c r="Q2536" t="s">
        <v>25</v>
      </c>
      <c r="R2536" t="s">
        <v>25</v>
      </c>
      <c r="S2536" t="s">
        <v>3715</v>
      </c>
      <c r="T2536" s="6">
        <v>1.7025310243772864</v>
      </c>
      <c r="U2536" s="6">
        <v>0</v>
      </c>
      <c r="V2536" s="6">
        <v>5.5693998336791992</v>
      </c>
      <c r="W2536" s="5">
        <v>7.2719308580564856</v>
      </c>
      <c r="X2536" s="6">
        <f>+Excel_519CONDOR[[#This Row],[Ptos.Total]]-Excel_519CONDOR[[#This Row],[Ptos.PO]]</f>
        <v>5.446190858056486</v>
      </c>
      <c r="Y2536" s="6">
        <v>1.8257400000000001</v>
      </c>
      <c r="Z2536" s="6">
        <v>7.4747909999999997</v>
      </c>
      <c r="AA2536" s="5">
        <f>+Excel_519CONDOR[[#This Row],[Ptos.Total]]-Excel_519CONDOR[[#This Row],[Ptos.Nilo]]</f>
        <v>-0.20286014194351409</v>
      </c>
      <c r="AB2536"/>
      <c r="AC2536"/>
      <c r="AD2536"/>
      <c r="AE2536"/>
      <c r="AF2536"/>
      <c r="AG2536"/>
      <c r="AH2536"/>
      <c r="AI2536"/>
    </row>
    <row r="2537" spans="1:35" x14ac:dyDescent="0.25">
      <c r="A2537" t="s">
        <v>2567</v>
      </c>
      <c r="B2537" t="s">
        <v>67</v>
      </c>
      <c r="C2537" t="s">
        <v>1371</v>
      </c>
      <c r="D2537" t="s">
        <v>2826</v>
      </c>
      <c r="E2537">
        <v>8724892</v>
      </c>
      <c r="F2537" t="s">
        <v>2586</v>
      </c>
      <c r="G2537" t="s">
        <v>22</v>
      </c>
      <c r="H2537" t="s">
        <v>23</v>
      </c>
      <c r="I2537" s="1"/>
      <c r="J2537" s="1">
        <v>45790</v>
      </c>
      <c r="K2537" s="11">
        <f>+Excel_519CONDOR[[#This Row],[Fx.r]]</f>
        <v>45790</v>
      </c>
      <c r="L2537" s="1">
        <v>45790</v>
      </c>
      <c r="M2537" s="1"/>
      <c r="N2537" s="1">
        <v>45873</v>
      </c>
      <c r="O2537" s="1">
        <v>45874</v>
      </c>
      <c r="P2537" s="1" t="s">
        <v>24</v>
      </c>
      <c r="Q2537" t="s">
        <v>25</v>
      </c>
      <c r="R2537" t="s">
        <v>25</v>
      </c>
      <c r="S2537" t="s">
        <v>3715</v>
      </c>
      <c r="T2537" s="6">
        <v>2.1082510316705108</v>
      </c>
      <c r="U2537" s="6">
        <v>0</v>
      </c>
      <c r="V2537" s="6">
        <v>5.5693998336791992</v>
      </c>
      <c r="W2537" s="5">
        <v>7.67765086534971</v>
      </c>
      <c r="X2537" s="6">
        <f>+Excel_519CONDOR[[#This Row],[Ptos.Total]]-Excel_519CONDOR[[#This Row],[Ptos.PO]]</f>
        <v>-1.3465029002901474E-7</v>
      </c>
      <c r="Y2537" s="6">
        <v>7.677651</v>
      </c>
      <c r="Z2537" s="6">
        <v>7.677651</v>
      </c>
      <c r="AA2537" s="5">
        <f>+Excel_519CONDOR[[#This Row],[Ptos.Total]]-Excel_519CONDOR[[#This Row],[Ptos.Nilo]]</f>
        <v>-1.3465029002901474E-7</v>
      </c>
      <c r="AB2537"/>
      <c r="AC2537"/>
      <c r="AD2537"/>
      <c r="AE2537"/>
      <c r="AF2537"/>
      <c r="AG2537"/>
      <c r="AH2537"/>
      <c r="AI2537"/>
    </row>
    <row r="2538" spans="1:35" x14ac:dyDescent="0.25">
      <c r="A2538" t="s">
        <v>2567</v>
      </c>
      <c r="B2538" t="s">
        <v>67</v>
      </c>
      <c r="C2538" t="s">
        <v>1371</v>
      </c>
      <c r="D2538" t="s">
        <v>2827</v>
      </c>
      <c r="E2538">
        <v>8724893</v>
      </c>
      <c r="F2538" t="s">
        <v>2586</v>
      </c>
      <c r="G2538" t="s">
        <v>22</v>
      </c>
      <c r="H2538" t="s">
        <v>23</v>
      </c>
      <c r="I2538" s="1"/>
      <c r="J2538" s="1">
        <v>45790</v>
      </c>
      <c r="K2538" s="11">
        <f>+Excel_519CONDOR[[#This Row],[Fx.r]]</f>
        <v>45790</v>
      </c>
      <c r="L2538" s="1">
        <v>45790</v>
      </c>
      <c r="M2538" s="1"/>
      <c r="N2538" s="1">
        <v>45947</v>
      </c>
      <c r="O2538" s="1">
        <v>45949</v>
      </c>
      <c r="P2538" s="1" t="s">
        <v>24</v>
      </c>
      <c r="Q2538" t="s">
        <v>25</v>
      </c>
      <c r="R2538" t="s">
        <v>25</v>
      </c>
      <c r="S2538" t="s">
        <v>3715</v>
      </c>
      <c r="T2538" s="6">
        <v>1.7025310243772864</v>
      </c>
      <c r="U2538" s="6">
        <v>0</v>
      </c>
      <c r="V2538" s="6">
        <v>5.5693998336791992</v>
      </c>
      <c r="W2538" s="5">
        <v>7.2719308580564856</v>
      </c>
      <c r="X2538" s="6">
        <f>+Excel_519CONDOR[[#This Row],[Ptos.Total]]-Excel_519CONDOR[[#This Row],[Ptos.PO]]</f>
        <v>-0.20286014194351409</v>
      </c>
      <c r="Y2538" s="6">
        <v>7.4747909999999997</v>
      </c>
      <c r="Z2538" s="6">
        <v>7.4747909999999997</v>
      </c>
      <c r="AA2538" s="5">
        <f>+Excel_519CONDOR[[#This Row],[Ptos.Total]]-Excel_519CONDOR[[#This Row],[Ptos.Nilo]]</f>
        <v>-0.20286014194351409</v>
      </c>
      <c r="AB2538"/>
      <c r="AC2538"/>
      <c r="AD2538"/>
      <c r="AE2538"/>
      <c r="AF2538"/>
      <c r="AG2538"/>
      <c r="AH2538"/>
      <c r="AI2538"/>
    </row>
    <row r="2539" spans="1:35" x14ac:dyDescent="0.25">
      <c r="A2539" t="s">
        <v>2567</v>
      </c>
      <c r="B2539" t="s">
        <v>67</v>
      </c>
      <c r="C2539" t="s">
        <v>1371</v>
      </c>
      <c r="D2539" t="s">
        <v>2828</v>
      </c>
      <c r="E2539">
        <v>8724888</v>
      </c>
      <c r="F2539" t="s">
        <v>2586</v>
      </c>
      <c r="G2539" t="s">
        <v>22</v>
      </c>
      <c r="H2539" t="s">
        <v>23</v>
      </c>
      <c r="I2539" s="1"/>
      <c r="J2539" s="1">
        <v>45790</v>
      </c>
      <c r="K2539" s="11">
        <f>+Excel_519CONDOR[[#This Row],[Fx.r]]</f>
        <v>45790</v>
      </c>
      <c r="L2539" s="1">
        <v>45790</v>
      </c>
      <c r="M2539" s="1"/>
      <c r="N2539" s="1">
        <v>45864</v>
      </c>
      <c r="O2539" s="1">
        <v>45912</v>
      </c>
      <c r="P2539" s="1" t="s">
        <v>24</v>
      </c>
      <c r="Q2539" t="s">
        <v>25</v>
      </c>
      <c r="R2539" t="s">
        <v>25</v>
      </c>
      <c r="S2539" t="s">
        <v>3715</v>
      </c>
      <c r="T2539" s="6">
        <v>1.4996710173212886</v>
      </c>
      <c r="U2539" s="6">
        <v>0</v>
      </c>
      <c r="V2539" s="6">
        <v>5.5693998336791992</v>
      </c>
      <c r="W2539" s="5">
        <v>7.0690708510004878</v>
      </c>
      <c r="X2539" s="6">
        <f>+Excel_519CONDOR[[#This Row],[Ptos.Total]]-Excel_519CONDOR[[#This Row],[Ptos.PO]]</f>
        <v>0.20285985100048798</v>
      </c>
      <c r="Y2539" s="6">
        <v>6.8662109999999998</v>
      </c>
      <c r="Z2539" s="6">
        <v>6.8662109999999998</v>
      </c>
      <c r="AA2539" s="5">
        <f>+Excel_519CONDOR[[#This Row],[Ptos.Total]]-Excel_519CONDOR[[#This Row],[Ptos.Nilo]]</f>
        <v>0.20285985100048798</v>
      </c>
      <c r="AB2539"/>
      <c r="AC2539"/>
      <c r="AD2539"/>
      <c r="AE2539"/>
      <c r="AF2539"/>
      <c r="AG2539"/>
      <c r="AH2539"/>
      <c r="AI2539"/>
    </row>
    <row r="2540" spans="1:35" x14ac:dyDescent="0.25">
      <c r="A2540" t="s">
        <v>2567</v>
      </c>
      <c r="B2540" t="s">
        <v>67</v>
      </c>
      <c r="C2540" t="s">
        <v>1371</v>
      </c>
      <c r="D2540" t="s">
        <v>2829</v>
      </c>
      <c r="E2540">
        <v>8724890</v>
      </c>
      <c r="F2540" t="s">
        <v>2586</v>
      </c>
      <c r="G2540" t="s">
        <v>22</v>
      </c>
      <c r="H2540" t="s">
        <v>23</v>
      </c>
      <c r="I2540" s="1"/>
      <c r="J2540" s="1">
        <v>45790</v>
      </c>
      <c r="K2540" s="11">
        <f>+Excel_519CONDOR[[#This Row],[Fx.r]]</f>
        <v>45790</v>
      </c>
      <c r="L2540" s="1">
        <v>45790</v>
      </c>
      <c r="M2540" s="1"/>
      <c r="N2540" s="1">
        <v>45873</v>
      </c>
      <c r="O2540" s="1">
        <v>45874</v>
      </c>
      <c r="P2540" s="1" t="s">
        <v>24</v>
      </c>
      <c r="Q2540" t="s">
        <v>25</v>
      </c>
      <c r="R2540" t="s">
        <v>25</v>
      </c>
      <c r="S2540" t="s">
        <v>3715</v>
      </c>
      <c r="T2540" s="6">
        <v>1.7025310243772864</v>
      </c>
      <c r="U2540" s="6">
        <v>0</v>
      </c>
      <c r="V2540" s="6">
        <v>5.5693998336791992</v>
      </c>
      <c r="W2540" s="5">
        <v>7.2719308580564856</v>
      </c>
      <c r="X2540" s="6">
        <f>+Excel_519CONDOR[[#This Row],[Ptos.Total]]-Excel_519CONDOR[[#This Row],[Ptos.PO]]</f>
        <v>-1.4194351383167714E-7</v>
      </c>
      <c r="Y2540" s="6">
        <v>7.2719309999999995</v>
      </c>
      <c r="Z2540" s="6">
        <v>7.2719309999999995</v>
      </c>
      <c r="AA2540" s="5">
        <f>+Excel_519CONDOR[[#This Row],[Ptos.Total]]-Excel_519CONDOR[[#This Row],[Ptos.Nilo]]</f>
        <v>-1.4194351383167714E-7</v>
      </c>
      <c r="AB2540"/>
      <c r="AC2540"/>
      <c r="AD2540"/>
      <c r="AE2540"/>
      <c r="AF2540"/>
      <c r="AG2540"/>
      <c r="AH2540"/>
      <c r="AI2540"/>
    </row>
    <row r="2541" spans="1:35" x14ac:dyDescent="0.25">
      <c r="A2541" t="s">
        <v>2567</v>
      </c>
      <c r="B2541" t="s">
        <v>67</v>
      </c>
      <c r="C2541" t="s">
        <v>1371</v>
      </c>
      <c r="D2541" t="s">
        <v>2830</v>
      </c>
      <c r="E2541">
        <v>8724884</v>
      </c>
      <c r="F2541" t="s">
        <v>2586</v>
      </c>
      <c r="G2541" t="s">
        <v>22</v>
      </c>
      <c r="H2541" t="s">
        <v>23</v>
      </c>
      <c r="I2541" s="1"/>
      <c r="J2541" s="1">
        <v>45790</v>
      </c>
      <c r="K2541" s="11">
        <f>+Excel_519CONDOR[[#This Row],[Fx.r]]</f>
        <v>45790</v>
      </c>
      <c r="L2541" s="1">
        <v>45790</v>
      </c>
      <c r="M2541" s="1"/>
      <c r="N2541" s="1">
        <v>45873</v>
      </c>
      <c r="O2541" s="1">
        <v>45874</v>
      </c>
      <c r="P2541" s="1" t="s">
        <v>24</v>
      </c>
      <c r="Q2541" t="s">
        <v>25</v>
      </c>
      <c r="R2541" t="s">
        <v>25</v>
      </c>
      <c r="S2541" t="s">
        <v>3715</v>
      </c>
      <c r="T2541" s="6">
        <v>2.9196910394381881</v>
      </c>
      <c r="U2541" s="6">
        <v>0</v>
      </c>
      <c r="V2541" s="6">
        <v>5.5693998336791992</v>
      </c>
      <c r="W2541" s="5">
        <v>8.4890908731173873</v>
      </c>
      <c r="X2541" s="6">
        <f>+Excel_519CONDOR[[#This Row],[Ptos.Total]]-Excel_519CONDOR[[#This Row],[Ptos.PO]]</f>
        <v>-1.2688261286086799E-7</v>
      </c>
      <c r="Y2541" s="6">
        <v>8.4890910000000002</v>
      </c>
      <c r="Z2541" s="6">
        <v>8.4890910000000002</v>
      </c>
      <c r="AA2541" s="5">
        <f>+Excel_519CONDOR[[#This Row],[Ptos.Total]]-Excel_519CONDOR[[#This Row],[Ptos.Nilo]]</f>
        <v>-1.2688261286086799E-7</v>
      </c>
      <c r="AB2541"/>
      <c r="AC2541"/>
      <c r="AD2541"/>
      <c r="AE2541"/>
      <c r="AF2541"/>
      <c r="AG2541"/>
      <c r="AH2541"/>
      <c r="AI2541"/>
    </row>
    <row r="2542" spans="1:35" x14ac:dyDescent="0.25">
      <c r="A2542" t="s">
        <v>2567</v>
      </c>
      <c r="B2542" t="s">
        <v>67</v>
      </c>
      <c r="C2542" t="s">
        <v>1371</v>
      </c>
      <c r="D2542" t="s">
        <v>2831</v>
      </c>
      <c r="E2542">
        <v>8724886</v>
      </c>
      <c r="F2542" t="s">
        <v>2586</v>
      </c>
      <c r="G2542" t="s">
        <v>22</v>
      </c>
      <c r="H2542" t="s">
        <v>23</v>
      </c>
      <c r="I2542" s="1"/>
      <c r="J2542" s="1">
        <v>45790</v>
      </c>
      <c r="K2542" s="11">
        <f>+Excel_519CONDOR[[#This Row],[Fx.r]]</f>
        <v>45790</v>
      </c>
      <c r="L2542" s="1">
        <v>45790</v>
      </c>
      <c r="M2542" s="1"/>
      <c r="N2542" s="1">
        <v>45948</v>
      </c>
      <c r="O2542" s="1">
        <v>46002</v>
      </c>
      <c r="P2542" s="1" t="s">
        <v>24</v>
      </c>
      <c r="Q2542" t="s">
        <v>25</v>
      </c>
      <c r="R2542" t="s">
        <v>25</v>
      </c>
      <c r="S2542" t="s">
        <v>3715</v>
      </c>
      <c r="T2542" s="6">
        <v>0.485371</v>
      </c>
      <c r="U2542" s="6">
        <v>0</v>
      </c>
      <c r="V2542" s="6">
        <v>5.5693999999999999</v>
      </c>
      <c r="W2542" s="5">
        <v>6.0547709999999997</v>
      </c>
      <c r="X2542" s="6">
        <f>+Excel_519CONDOR[[#This Row],[Ptos.Total]]-Excel_519CONDOR[[#This Row],[Ptos.PO]]</f>
        <v>-0.20000000000000107</v>
      </c>
      <c r="Y2542" s="6">
        <v>6.2547710000000007</v>
      </c>
      <c r="Z2542" s="6">
        <v>6.2576309999999999</v>
      </c>
      <c r="AA2542" s="5">
        <f>+Excel_519CONDOR[[#This Row],[Ptos.Total]]-Excel_519CONDOR[[#This Row],[Ptos.Nilo]]</f>
        <v>-0.20286000000000026</v>
      </c>
      <c r="AB2542"/>
      <c r="AC2542"/>
      <c r="AD2542"/>
      <c r="AE2542"/>
      <c r="AF2542"/>
      <c r="AG2542"/>
      <c r="AH2542"/>
      <c r="AI2542"/>
    </row>
    <row r="2543" spans="1:35" x14ac:dyDescent="0.25">
      <c r="A2543" t="s">
        <v>2567</v>
      </c>
      <c r="B2543" t="s">
        <v>67</v>
      </c>
      <c r="C2543" t="s">
        <v>1371</v>
      </c>
      <c r="D2543" t="s">
        <v>2832</v>
      </c>
      <c r="E2543">
        <v>8724879</v>
      </c>
      <c r="F2543" t="s">
        <v>2586</v>
      </c>
      <c r="G2543" t="s">
        <v>22</v>
      </c>
      <c r="H2543" t="s">
        <v>23</v>
      </c>
      <c r="I2543" s="1"/>
      <c r="J2543" s="1">
        <v>45790</v>
      </c>
      <c r="K2543" s="11">
        <f>+Excel_519CONDOR[[#This Row],[Fx.r]]</f>
        <v>45790</v>
      </c>
      <c r="L2543" s="1">
        <v>45790</v>
      </c>
      <c r="M2543" s="1"/>
      <c r="N2543" s="1">
        <v>45873</v>
      </c>
      <c r="O2543" s="1">
        <v>45874</v>
      </c>
      <c r="P2543" s="1" t="s">
        <v>24</v>
      </c>
      <c r="Q2543" t="s">
        <v>25</v>
      </c>
      <c r="R2543" t="s">
        <v>25</v>
      </c>
      <c r="S2543" t="s">
        <v>3715</v>
      </c>
      <c r="T2543" s="6">
        <v>2.9196910394381881</v>
      </c>
      <c r="U2543" s="6">
        <v>0</v>
      </c>
      <c r="V2543" s="6">
        <v>5.5693998336791992</v>
      </c>
      <c r="W2543" s="5">
        <v>8.4890908731173873</v>
      </c>
      <c r="X2543" s="6">
        <f>+Excel_519CONDOR[[#This Row],[Ptos.Total]]-Excel_519CONDOR[[#This Row],[Ptos.PO]]</f>
        <v>-1.2688261286086799E-7</v>
      </c>
      <c r="Y2543" s="6">
        <v>8.4890910000000002</v>
      </c>
      <c r="Z2543" s="6">
        <v>8.4890910000000002</v>
      </c>
      <c r="AA2543" s="5">
        <f>+Excel_519CONDOR[[#This Row],[Ptos.Total]]-Excel_519CONDOR[[#This Row],[Ptos.Nilo]]</f>
        <v>-1.2688261286086799E-7</v>
      </c>
      <c r="AB2543"/>
      <c r="AC2543"/>
      <c r="AD2543"/>
      <c r="AE2543"/>
      <c r="AF2543"/>
      <c r="AG2543"/>
      <c r="AH2543"/>
      <c r="AI2543"/>
    </row>
    <row r="2544" spans="1:35" x14ac:dyDescent="0.25">
      <c r="A2544" t="s">
        <v>2567</v>
      </c>
      <c r="B2544" t="s">
        <v>67</v>
      </c>
      <c r="C2544" t="s">
        <v>1371</v>
      </c>
      <c r="D2544" t="s">
        <v>2833</v>
      </c>
      <c r="E2544">
        <v>8724883</v>
      </c>
      <c r="F2544" t="s">
        <v>2586</v>
      </c>
      <c r="G2544" t="s">
        <v>22</v>
      </c>
      <c r="H2544" t="s">
        <v>23</v>
      </c>
      <c r="I2544" s="1"/>
      <c r="J2544" s="1">
        <v>45790</v>
      </c>
      <c r="K2544" s="11">
        <f>+Excel_519CONDOR[[#This Row],[Fx.r]]</f>
        <v>45790</v>
      </c>
      <c r="L2544" s="1">
        <v>45790</v>
      </c>
      <c r="M2544" s="1"/>
      <c r="N2544" s="1">
        <v>45873</v>
      </c>
      <c r="O2544" s="1">
        <v>45874</v>
      </c>
      <c r="P2544" s="1" t="s">
        <v>24</v>
      </c>
      <c r="Q2544" t="s">
        <v>25</v>
      </c>
      <c r="R2544" t="s">
        <v>25</v>
      </c>
      <c r="S2544" t="s">
        <v>3715</v>
      </c>
      <c r="T2544" s="6">
        <v>2.5139710321449638</v>
      </c>
      <c r="U2544" s="6">
        <v>0</v>
      </c>
      <c r="V2544" s="6">
        <v>5.5693998336791992</v>
      </c>
      <c r="W2544" s="5">
        <v>8.083370865824163</v>
      </c>
      <c r="X2544" s="6">
        <f>+Excel_519CONDOR[[#This Row],[Ptos.Total]]-Excel_519CONDOR[[#This Row],[Ptos.PO]]</f>
        <v>-1.3417583666353039E-7</v>
      </c>
      <c r="Y2544" s="6">
        <v>8.0833709999999996</v>
      </c>
      <c r="Z2544" s="6">
        <v>8.0833709999999996</v>
      </c>
      <c r="AA2544" s="5">
        <f>+Excel_519CONDOR[[#This Row],[Ptos.Total]]-Excel_519CONDOR[[#This Row],[Ptos.Nilo]]</f>
        <v>-1.3417583666353039E-7</v>
      </c>
      <c r="AB2544"/>
      <c r="AC2544"/>
      <c r="AD2544"/>
      <c r="AE2544"/>
      <c r="AF2544"/>
      <c r="AG2544"/>
      <c r="AH2544"/>
      <c r="AI2544"/>
    </row>
    <row r="2545" spans="1:35" x14ac:dyDescent="0.25">
      <c r="A2545" t="s">
        <v>2567</v>
      </c>
      <c r="B2545" t="s">
        <v>67</v>
      </c>
      <c r="C2545" t="s">
        <v>1371</v>
      </c>
      <c r="D2545" t="s">
        <v>2834</v>
      </c>
      <c r="E2545">
        <v>8724880</v>
      </c>
      <c r="F2545" t="s">
        <v>2586</v>
      </c>
      <c r="G2545" t="s">
        <v>22</v>
      </c>
      <c r="H2545" t="s">
        <v>23</v>
      </c>
      <c r="I2545" s="1"/>
      <c r="J2545" s="1">
        <v>45790</v>
      </c>
      <c r="K2545" s="11">
        <f>+Excel_519CONDOR[[#This Row],[Fx.r]]</f>
        <v>45790</v>
      </c>
      <c r="L2545" s="1">
        <v>45790</v>
      </c>
      <c r="M2545" s="1"/>
      <c r="N2545" s="1">
        <v>45873</v>
      </c>
      <c r="O2545" s="1">
        <v>45874</v>
      </c>
      <c r="P2545" s="1" t="s">
        <v>24</v>
      </c>
      <c r="Q2545" t="s">
        <v>25</v>
      </c>
      <c r="R2545" t="s">
        <v>25</v>
      </c>
      <c r="S2545" t="s">
        <v>3715</v>
      </c>
      <c r="T2545" s="6">
        <v>2.1082510316705108</v>
      </c>
      <c r="U2545" s="6">
        <v>0</v>
      </c>
      <c r="V2545" s="6">
        <v>5.5693998336791992</v>
      </c>
      <c r="W2545" s="5">
        <v>7.67765086534971</v>
      </c>
      <c r="X2545" s="6">
        <f>+Excel_519CONDOR[[#This Row],[Ptos.Total]]-Excel_519CONDOR[[#This Row],[Ptos.PO]]</f>
        <v>-1.3465029002901474E-7</v>
      </c>
      <c r="Y2545" s="6">
        <v>7.677651</v>
      </c>
      <c r="Z2545" s="6">
        <v>7.677651</v>
      </c>
      <c r="AA2545" s="5">
        <f>+Excel_519CONDOR[[#This Row],[Ptos.Total]]-Excel_519CONDOR[[#This Row],[Ptos.Nilo]]</f>
        <v>-1.3465029002901474E-7</v>
      </c>
      <c r="AB2545"/>
      <c r="AC2545"/>
      <c r="AD2545"/>
      <c r="AE2545"/>
      <c r="AF2545"/>
      <c r="AG2545"/>
      <c r="AH2545"/>
      <c r="AI2545"/>
    </row>
    <row r="2546" spans="1:35" x14ac:dyDescent="0.25">
      <c r="A2546" t="s">
        <v>2567</v>
      </c>
      <c r="B2546" t="s">
        <v>67</v>
      </c>
      <c r="C2546" t="s">
        <v>1371</v>
      </c>
      <c r="D2546" t="s">
        <v>2835</v>
      </c>
      <c r="E2546">
        <v>8724876</v>
      </c>
      <c r="F2546" t="s">
        <v>2586</v>
      </c>
      <c r="G2546" t="s">
        <v>22</v>
      </c>
      <c r="H2546" t="s">
        <v>23</v>
      </c>
      <c r="I2546" s="1"/>
      <c r="J2546" s="1">
        <v>45790</v>
      </c>
      <c r="K2546" s="11">
        <f>+Excel_519CONDOR[[#This Row],[Fx.r]]</f>
        <v>45790</v>
      </c>
      <c r="L2546" s="1">
        <v>45790</v>
      </c>
      <c r="M2546" s="1"/>
      <c r="N2546" s="1">
        <v>45873</v>
      </c>
      <c r="O2546" s="1">
        <v>45874</v>
      </c>
      <c r="P2546" s="1" t="s">
        <v>24</v>
      </c>
      <c r="Q2546" t="s">
        <v>25</v>
      </c>
      <c r="R2546" t="s">
        <v>25</v>
      </c>
      <c r="S2546" t="s">
        <v>3715</v>
      </c>
      <c r="T2546" s="6">
        <v>2.3111110319077373</v>
      </c>
      <c r="U2546" s="6">
        <v>0</v>
      </c>
      <c r="V2546" s="6">
        <v>5.5693998336791992</v>
      </c>
      <c r="W2546" s="5">
        <v>7.8805108655869365</v>
      </c>
      <c r="X2546" s="6">
        <f>+Excel_519CONDOR[[#This Row],[Ptos.Total]]-Excel_519CONDOR[[#This Row],[Ptos.PO]]</f>
        <v>0.20285986558693647</v>
      </c>
      <c r="Y2546" s="6">
        <v>7.677651</v>
      </c>
      <c r="Z2546" s="6">
        <v>7.677651</v>
      </c>
      <c r="AA2546" s="5">
        <f>+Excel_519CONDOR[[#This Row],[Ptos.Total]]-Excel_519CONDOR[[#This Row],[Ptos.Nilo]]</f>
        <v>0.20285986558693647</v>
      </c>
      <c r="AB2546"/>
      <c r="AC2546"/>
      <c r="AD2546"/>
      <c r="AE2546"/>
      <c r="AF2546"/>
      <c r="AG2546"/>
      <c r="AH2546"/>
      <c r="AI2546"/>
    </row>
    <row r="2547" spans="1:35" x14ac:dyDescent="0.25">
      <c r="A2547" t="s">
        <v>2567</v>
      </c>
      <c r="B2547" t="s">
        <v>67</v>
      </c>
      <c r="C2547" t="s">
        <v>1371</v>
      </c>
      <c r="D2547" t="s">
        <v>2836</v>
      </c>
      <c r="E2547">
        <v>8724860</v>
      </c>
      <c r="F2547" t="s">
        <v>2586</v>
      </c>
      <c r="G2547" t="s">
        <v>22</v>
      </c>
      <c r="H2547" t="s">
        <v>23</v>
      </c>
      <c r="I2547" s="1"/>
      <c r="J2547" s="1">
        <v>45790</v>
      </c>
      <c r="K2547" s="11">
        <f>+Excel_519CONDOR[[#This Row],[Fx.r]]</f>
        <v>45790</v>
      </c>
      <c r="L2547" s="1">
        <v>45790</v>
      </c>
      <c r="M2547" s="1"/>
      <c r="N2547" s="1">
        <v>45873</v>
      </c>
      <c r="O2547" s="1">
        <v>45874</v>
      </c>
      <c r="P2547" s="1" t="s">
        <v>24</v>
      </c>
      <c r="Q2547" t="s">
        <v>25</v>
      </c>
      <c r="R2547" t="s">
        <v>25</v>
      </c>
      <c r="S2547" t="s">
        <v>3715</v>
      </c>
      <c r="T2547" s="6">
        <v>4.3397110683738589</v>
      </c>
      <c r="U2547" s="6">
        <v>0</v>
      </c>
      <c r="V2547" s="6">
        <v>5.5693998336791992</v>
      </c>
      <c r="W2547" s="5">
        <v>9.9091109020530581</v>
      </c>
      <c r="X2547" s="6">
        <f>+Excel_519CONDOR[[#This Row],[Ptos.Total]]-Excel_519CONDOR[[#This Row],[Ptos.PO]]</f>
        <v>0.20285990205305815</v>
      </c>
      <c r="Y2547" s="6">
        <v>9.706251</v>
      </c>
      <c r="Z2547" s="6">
        <v>9.706251</v>
      </c>
      <c r="AA2547" s="5">
        <f>+Excel_519CONDOR[[#This Row],[Ptos.Total]]-Excel_519CONDOR[[#This Row],[Ptos.Nilo]]</f>
        <v>0.20285990205305815</v>
      </c>
      <c r="AB2547"/>
      <c r="AC2547"/>
      <c r="AD2547"/>
      <c r="AE2547"/>
      <c r="AF2547"/>
      <c r="AG2547"/>
      <c r="AH2547"/>
      <c r="AI2547"/>
    </row>
    <row r="2548" spans="1:35" x14ac:dyDescent="0.25">
      <c r="A2548" t="s">
        <v>2567</v>
      </c>
      <c r="B2548" t="s">
        <v>67</v>
      </c>
      <c r="C2548" t="s">
        <v>1371</v>
      </c>
      <c r="D2548" t="s">
        <v>2837</v>
      </c>
      <c r="E2548">
        <v>8724852</v>
      </c>
      <c r="F2548" t="s">
        <v>2586</v>
      </c>
      <c r="G2548" t="s">
        <v>22</v>
      </c>
      <c r="H2548" t="s">
        <v>23</v>
      </c>
      <c r="I2548" s="1"/>
      <c r="J2548" s="1">
        <v>45790</v>
      </c>
      <c r="K2548" s="11">
        <f>+Excel_519CONDOR[[#This Row],[Fx.r]]</f>
        <v>45790</v>
      </c>
      <c r="L2548" s="1">
        <v>45790</v>
      </c>
      <c r="M2548" s="1"/>
      <c r="N2548" s="1">
        <v>45873</v>
      </c>
      <c r="O2548" s="1">
        <v>45874</v>
      </c>
      <c r="P2548" s="1" t="s">
        <v>24</v>
      </c>
      <c r="Q2548" t="s">
        <v>25</v>
      </c>
      <c r="R2548" t="s">
        <v>25</v>
      </c>
      <c r="S2548" t="s">
        <v>3715</v>
      </c>
      <c r="T2548" s="6">
        <v>2.9196910394381881</v>
      </c>
      <c r="U2548" s="6">
        <v>0</v>
      </c>
      <c r="V2548" s="6">
        <v>5.5693998336791992</v>
      </c>
      <c r="W2548" s="5">
        <v>8.4890908731173873</v>
      </c>
      <c r="X2548" s="6">
        <f>+Excel_519CONDOR[[#This Row],[Ptos.Total]]-Excel_519CONDOR[[#This Row],[Ptos.PO]]</f>
        <v>-1.2688261286086799E-7</v>
      </c>
      <c r="Y2548" s="6">
        <v>8.4890910000000002</v>
      </c>
      <c r="Z2548" s="6">
        <v>8.4890910000000002</v>
      </c>
      <c r="AA2548" s="5">
        <f>+Excel_519CONDOR[[#This Row],[Ptos.Total]]-Excel_519CONDOR[[#This Row],[Ptos.Nilo]]</f>
        <v>-1.2688261286086799E-7</v>
      </c>
      <c r="AB2548"/>
      <c r="AC2548"/>
      <c r="AD2548"/>
      <c r="AE2548"/>
      <c r="AF2548"/>
      <c r="AG2548"/>
      <c r="AH2548"/>
      <c r="AI2548"/>
    </row>
    <row r="2549" spans="1:35" x14ac:dyDescent="0.25">
      <c r="A2549" t="s">
        <v>2567</v>
      </c>
      <c r="B2549" t="s">
        <v>67</v>
      </c>
      <c r="C2549" t="s">
        <v>1371</v>
      </c>
      <c r="D2549" t="s">
        <v>2838</v>
      </c>
      <c r="E2549">
        <v>8724854</v>
      </c>
      <c r="F2549" t="s">
        <v>2586</v>
      </c>
      <c r="G2549" t="s">
        <v>22</v>
      </c>
      <c r="H2549" t="s">
        <v>23</v>
      </c>
      <c r="I2549" s="1"/>
      <c r="J2549" s="1">
        <v>45790</v>
      </c>
      <c r="K2549" s="11">
        <f>+Excel_519CONDOR[[#This Row],[Fx.r]]</f>
        <v>45790</v>
      </c>
      <c r="L2549" s="1">
        <v>45790</v>
      </c>
      <c r="M2549" s="1"/>
      <c r="N2549" s="1">
        <v>45873</v>
      </c>
      <c r="O2549" s="1">
        <v>45874</v>
      </c>
      <c r="P2549" s="1" t="s">
        <v>24</v>
      </c>
      <c r="Q2549" t="s">
        <v>25</v>
      </c>
      <c r="R2549" t="s">
        <v>25</v>
      </c>
      <c r="S2549" t="s">
        <v>3715</v>
      </c>
      <c r="T2549" s="6">
        <v>3.7311310540246367</v>
      </c>
      <c r="U2549" s="6">
        <v>0</v>
      </c>
      <c r="V2549" s="6">
        <v>5.5693998336791992</v>
      </c>
      <c r="W2549" s="5">
        <v>9.300530887703836</v>
      </c>
      <c r="X2549" s="6">
        <f>+Excel_519CONDOR[[#This Row],[Ptos.Total]]-Excel_519CONDOR[[#This Row],[Ptos.PO]]</f>
        <v>-1.1229616347918636E-7</v>
      </c>
      <c r="Y2549" s="6">
        <v>9.3005309999999994</v>
      </c>
      <c r="Z2549" s="6">
        <v>9.3005309999999994</v>
      </c>
      <c r="AA2549" s="5">
        <f>+Excel_519CONDOR[[#This Row],[Ptos.Total]]-Excel_519CONDOR[[#This Row],[Ptos.Nilo]]</f>
        <v>-1.1229616347918636E-7</v>
      </c>
      <c r="AB2549"/>
      <c r="AC2549"/>
      <c r="AD2549"/>
      <c r="AE2549"/>
      <c r="AF2549"/>
      <c r="AG2549"/>
      <c r="AH2549"/>
      <c r="AI2549"/>
    </row>
    <row r="2550" spans="1:35" x14ac:dyDescent="0.25">
      <c r="A2550" t="s">
        <v>2567</v>
      </c>
      <c r="B2550" t="s">
        <v>67</v>
      </c>
      <c r="C2550" t="s">
        <v>1371</v>
      </c>
      <c r="D2550" t="s">
        <v>2839</v>
      </c>
      <c r="E2550">
        <v>8724839</v>
      </c>
      <c r="F2550" t="s">
        <v>2586</v>
      </c>
      <c r="G2550" t="s">
        <v>22</v>
      </c>
      <c r="H2550" t="s">
        <v>23</v>
      </c>
      <c r="I2550" s="1"/>
      <c r="J2550" s="1">
        <v>45790</v>
      </c>
      <c r="K2550" s="11">
        <f>+Excel_519CONDOR[[#This Row],[Fx.r]]</f>
        <v>45790</v>
      </c>
      <c r="L2550" s="1">
        <v>45790</v>
      </c>
      <c r="M2550" s="1"/>
      <c r="N2550" s="1">
        <v>45946</v>
      </c>
      <c r="O2550" s="1">
        <v>45947</v>
      </c>
      <c r="P2550" s="1" t="s">
        <v>24</v>
      </c>
      <c r="Q2550" t="s">
        <v>25</v>
      </c>
      <c r="R2550" t="s">
        <v>25</v>
      </c>
      <c r="S2550" t="s">
        <v>3715</v>
      </c>
      <c r="T2550" s="6">
        <v>2.5139710321449638</v>
      </c>
      <c r="U2550" s="6">
        <v>0</v>
      </c>
      <c r="V2550" s="6">
        <v>5.5693998336791992</v>
      </c>
      <c r="W2550" s="5">
        <v>8.083370865824163</v>
      </c>
      <c r="X2550" s="6">
        <f>+Excel_519CONDOR[[#This Row],[Ptos.Total]]-Excel_519CONDOR[[#This Row],[Ptos.PO]]</f>
        <v>-1.3417583666353039E-7</v>
      </c>
      <c r="Y2550" s="6">
        <v>8.0833709999999996</v>
      </c>
      <c r="Z2550" s="6">
        <v>8.0833709999999996</v>
      </c>
      <c r="AA2550" s="5">
        <f>+Excel_519CONDOR[[#This Row],[Ptos.Total]]-Excel_519CONDOR[[#This Row],[Ptos.Nilo]]</f>
        <v>-1.3417583666353039E-7</v>
      </c>
      <c r="AB2550"/>
      <c r="AC2550"/>
      <c r="AD2550"/>
      <c r="AE2550"/>
      <c r="AF2550"/>
      <c r="AG2550"/>
      <c r="AH2550"/>
      <c r="AI2550"/>
    </row>
    <row r="2551" spans="1:35" x14ac:dyDescent="0.25">
      <c r="A2551" t="s">
        <v>2567</v>
      </c>
      <c r="B2551" t="s">
        <v>67</v>
      </c>
      <c r="C2551" t="s">
        <v>1371</v>
      </c>
      <c r="D2551" t="s">
        <v>2840</v>
      </c>
      <c r="E2551">
        <v>8724836</v>
      </c>
      <c r="F2551" t="s">
        <v>2586</v>
      </c>
      <c r="G2551" t="s">
        <v>22</v>
      </c>
      <c r="H2551" t="s">
        <v>23</v>
      </c>
      <c r="I2551" s="1"/>
      <c r="J2551" s="1">
        <v>45790</v>
      </c>
      <c r="K2551" s="11">
        <f>+Excel_519CONDOR[[#This Row],[Fx.r]]</f>
        <v>45790</v>
      </c>
      <c r="L2551" s="1">
        <v>45790</v>
      </c>
      <c r="M2551" s="1"/>
      <c r="N2551" s="1">
        <v>45873</v>
      </c>
      <c r="O2551" s="1">
        <v>45874</v>
      </c>
      <c r="P2551" s="1" t="s">
        <v>24</v>
      </c>
      <c r="Q2551" t="s">
        <v>25</v>
      </c>
      <c r="R2551" t="s">
        <v>25</v>
      </c>
      <c r="S2551" t="s">
        <v>3715</v>
      </c>
      <c r="T2551" s="6">
        <v>2.5139710321449638</v>
      </c>
      <c r="U2551" s="6">
        <v>0</v>
      </c>
      <c r="V2551" s="6">
        <v>5.5693998336791992</v>
      </c>
      <c r="W2551" s="5">
        <v>8.083370865824163</v>
      </c>
      <c r="X2551" s="6">
        <f>+Excel_519CONDOR[[#This Row],[Ptos.Total]]-Excel_519CONDOR[[#This Row],[Ptos.PO]]</f>
        <v>-2.2314601341758369</v>
      </c>
      <c r="Y2551" s="6">
        <v>10.314831</v>
      </c>
      <c r="Z2551" s="6">
        <v>10.314831</v>
      </c>
      <c r="AA2551" s="5">
        <f>+Excel_519CONDOR[[#This Row],[Ptos.Total]]-Excel_519CONDOR[[#This Row],[Ptos.Nilo]]</f>
        <v>-2.2314601341758369</v>
      </c>
      <c r="AB2551"/>
      <c r="AC2551"/>
      <c r="AD2551"/>
      <c r="AE2551"/>
      <c r="AF2551"/>
      <c r="AG2551"/>
      <c r="AH2551"/>
      <c r="AI2551"/>
    </row>
    <row r="2552" spans="1:35" x14ac:dyDescent="0.25">
      <c r="A2552" t="s">
        <v>2567</v>
      </c>
      <c r="B2552" t="s">
        <v>67</v>
      </c>
      <c r="C2552" t="s">
        <v>1371</v>
      </c>
      <c r="D2552" t="s">
        <v>2841</v>
      </c>
      <c r="E2552">
        <v>8724830</v>
      </c>
      <c r="F2552" t="s">
        <v>2586</v>
      </c>
      <c r="G2552" t="s">
        <v>22</v>
      </c>
      <c r="H2552" t="s">
        <v>23</v>
      </c>
      <c r="I2552" s="1"/>
      <c r="J2552" s="1">
        <v>45790</v>
      </c>
      <c r="K2552" s="11">
        <f>+Excel_519CONDOR[[#This Row],[Fx.r]]</f>
        <v>45790</v>
      </c>
      <c r="L2552" s="1">
        <v>45790</v>
      </c>
      <c r="M2552" s="1"/>
      <c r="N2552" s="1">
        <v>45873</v>
      </c>
      <c r="O2552" s="1">
        <v>45874</v>
      </c>
      <c r="P2552" s="1" t="s">
        <v>24</v>
      </c>
      <c r="Q2552" t="s">
        <v>25</v>
      </c>
      <c r="R2552" t="s">
        <v>25</v>
      </c>
      <c r="S2552" t="s">
        <v>3715</v>
      </c>
      <c r="T2552" s="6">
        <v>2.3111110319077373</v>
      </c>
      <c r="U2552" s="6">
        <v>0</v>
      </c>
      <c r="V2552" s="6">
        <v>5.5693998336791992</v>
      </c>
      <c r="W2552" s="5">
        <v>7.8805108655869365</v>
      </c>
      <c r="X2552" s="6">
        <f>+Excel_519CONDOR[[#This Row],[Ptos.Total]]-Excel_519CONDOR[[#This Row],[Ptos.PO]]</f>
        <v>-1.3441306379036178E-7</v>
      </c>
      <c r="Y2552" s="6">
        <v>7.8805110000000003</v>
      </c>
      <c r="Z2552" s="6">
        <v>7.8805110000000003</v>
      </c>
      <c r="AA2552" s="5">
        <f>+Excel_519CONDOR[[#This Row],[Ptos.Total]]-Excel_519CONDOR[[#This Row],[Ptos.Nilo]]</f>
        <v>-1.3441306379036178E-7</v>
      </c>
      <c r="AB2552"/>
      <c r="AC2552"/>
      <c r="AD2552"/>
      <c r="AE2552"/>
      <c r="AF2552"/>
      <c r="AG2552"/>
      <c r="AH2552"/>
      <c r="AI2552"/>
    </row>
    <row r="2553" spans="1:35" x14ac:dyDescent="0.25">
      <c r="A2553" t="s">
        <v>2567</v>
      </c>
      <c r="B2553" t="s">
        <v>67</v>
      </c>
      <c r="C2553" t="s">
        <v>1371</v>
      </c>
      <c r="D2553" t="s">
        <v>2842</v>
      </c>
      <c r="E2553">
        <v>8724825</v>
      </c>
      <c r="F2553" t="s">
        <v>2586</v>
      </c>
      <c r="G2553" t="s">
        <v>22</v>
      </c>
      <c r="H2553" t="s">
        <v>23</v>
      </c>
      <c r="I2553" s="1"/>
      <c r="J2553" s="1">
        <v>45790</v>
      </c>
      <c r="K2553" s="11">
        <f>+Excel_519CONDOR[[#This Row],[Fx.r]]</f>
        <v>45790</v>
      </c>
      <c r="L2553" s="1">
        <v>45790</v>
      </c>
      <c r="M2553" s="1"/>
      <c r="N2553" s="1">
        <v>45873</v>
      </c>
      <c r="O2553" s="1">
        <v>45874</v>
      </c>
      <c r="P2553" s="1" t="s">
        <v>24</v>
      </c>
      <c r="Q2553" t="s">
        <v>25</v>
      </c>
      <c r="R2553" t="s">
        <v>25</v>
      </c>
      <c r="S2553" t="s">
        <v>3715</v>
      </c>
      <c r="T2553" s="6">
        <v>1.9053910246145129</v>
      </c>
      <c r="U2553" s="6">
        <v>0</v>
      </c>
      <c r="V2553" s="6">
        <v>5.5693998336791992</v>
      </c>
      <c r="W2553" s="5">
        <v>7.4747908582937121</v>
      </c>
      <c r="X2553" s="6">
        <f>+Excel_519CONDOR[[#This Row],[Ptos.Total]]-Excel_519CONDOR[[#This Row],[Ptos.PO]]</f>
        <v>-1.4170628759302417E-7</v>
      </c>
      <c r="Y2553" s="6">
        <v>7.4747909999999997</v>
      </c>
      <c r="Z2553" s="6">
        <v>7.4747909999999997</v>
      </c>
      <c r="AA2553" s="5">
        <f>+Excel_519CONDOR[[#This Row],[Ptos.Total]]-Excel_519CONDOR[[#This Row],[Ptos.Nilo]]</f>
        <v>-1.4170628759302417E-7</v>
      </c>
      <c r="AB2553"/>
      <c r="AC2553"/>
      <c r="AD2553"/>
      <c r="AE2553"/>
      <c r="AF2553"/>
      <c r="AG2553"/>
      <c r="AH2553"/>
      <c r="AI2553"/>
    </row>
    <row r="2554" spans="1:35" x14ac:dyDescent="0.25">
      <c r="A2554" t="s">
        <v>2567</v>
      </c>
      <c r="B2554" t="s">
        <v>67</v>
      </c>
      <c r="C2554" t="s">
        <v>1371</v>
      </c>
      <c r="D2554" t="s">
        <v>2843</v>
      </c>
      <c r="E2554">
        <v>8724827</v>
      </c>
      <c r="F2554" t="s">
        <v>2586</v>
      </c>
      <c r="G2554" t="s">
        <v>22</v>
      </c>
      <c r="H2554" t="s">
        <v>23</v>
      </c>
      <c r="I2554" s="1"/>
      <c r="J2554" s="1">
        <v>45790</v>
      </c>
      <c r="K2554" s="11">
        <f>+Excel_519CONDOR[[#This Row],[Fx.r]]</f>
        <v>45790</v>
      </c>
      <c r="L2554" s="1">
        <v>45790</v>
      </c>
      <c r="M2554" s="1"/>
      <c r="N2554" s="1">
        <v>45873</v>
      </c>
      <c r="O2554" s="1">
        <v>45874</v>
      </c>
      <c r="P2554" s="1" t="s">
        <v>24</v>
      </c>
      <c r="Q2554" t="s">
        <v>25</v>
      </c>
      <c r="R2554" t="s">
        <v>25</v>
      </c>
      <c r="S2554" t="s">
        <v>3715</v>
      </c>
      <c r="T2554" s="6">
        <v>2.3111110319077373</v>
      </c>
      <c r="U2554" s="6">
        <v>0</v>
      </c>
      <c r="V2554" s="6">
        <v>5.5693998336791992</v>
      </c>
      <c r="W2554" s="5">
        <v>7.8805108655869365</v>
      </c>
      <c r="X2554" s="6">
        <f>+Excel_519CONDOR[[#This Row],[Ptos.Total]]-Excel_519CONDOR[[#This Row],[Ptos.PO]]</f>
        <v>-1.3441306379036178E-7</v>
      </c>
      <c r="Y2554" s="6">
        <v>7.8805110000000003</v>
      </c>
      <c r="Z2554" s="6">
        <v>7.8805110000000003</v>
      </c>
      <c r="AA2554" s="5">
        <f>+Excel_519CONDOR[[#This Row],[Ptos.Total]]-Excel_519CONDOR[[#This Row],[Ptos.Nilo]]</f>
        <v>-1.3441306379036178E-7</v>
      </c>
      <c r="AB2554"/>
      <c r="AC2554"/>
      <c r="AD2554"/>
      <c r="AE2554"/>
      <c r="AF2554"/>
      <c r="AG2554"/>
      <c r="AH2554"/>
      <c r="AI2554"/>
    </row>
    <row r="2555" spans="1:35" x14ac:dyDescent="0.25">
      <c r="A2555" t="s">
        <v>2567</v>
      </c>
      <c r="B2555" t="s">
        <v>67</v>
      </c>
      <c r="C2555" t="s">
        <v>1371</v>
      </c>
      <c r="D2555" t="s">
        <v>2844</v>
      </c>
      <c r="E2555">
        <v>8724823</v>
      </c>
      <c r="F2555" t="s">
        <v>2586</v>
      </c>
      <c r="G2555" t="s">
        <v>22</v>
      </c>
      <c r="H2555" t="s">
        <v>23</v>
      </c>
      <c r="I2555" s="1"/>
      <c r="J2555" s="1">
        <v>45790</v>
      </c>
      <c r="K2555" s="11">
        <f>+Excel_519CONDOR[[#This Row],[Fx.r]]</f>
        <v>45790</v>
      </c>
      <c r="L2555" s="1">
        <v>45790</v>
      </c>
      <c r="M2555" s="1"/>
      <c r="N2555" s="1">
        <v>45891</v>
      </c>
      <c r="O2555" s="1">
        <v>45892</v>
      </c>
      <c r="P2555" s="1" t="s">
        <v>24</v>
      </c>
      <c r="Q2555" t="s">
        <v>25</v>
      </c>
      <c r="R2555" t="s">
        <v>25</v>
      </c>
      <c r="S2555" t="s">
        <v>3715</v>
      </c>
      <c r="T2555" s="6">
        <v>2.1082510316705108</v>
      </c>
      <c r="U2555" s="6">
        <v>0</v>
      </c>
      <c r="V2555" s="6">
        <v>5.5693998336791992</v>
      </c>
      <c r="W2555" s="5">
        <v>7.67765086534971</v>
      </c>
      <c r="X2555" s="6">
        <f>+Excel_519CONDOR[[#This Row],[Ptos.Total]]-Excel_519CONDOR[[#This Row],[Ptos.PO]]</f>
        <v>1.2171598653497107</v>
      </c>
      <c r="Y2555" s="6">
        <v>6.4604909999999993</v>
      </c>
      <c r="Z2555" s="6">
        <v>6.4604909999999993</v>
      </c>
      <c r="AA2555" s="5">
        <f>+Excel_519CONDOR[[#This Row],[Ptos.Total]]-Excel_519CONDOR[[#This Row],[Ptos.Nilo]]</f>
        <v>1.2171598653497107</v>
      </c>
      <c r="AB2555"/>
      <c r="AC2555"/>
      <c r="AD2555"/>
      <c r="AE2555"/>
      <c r="AF2555"/>
      <c r="AG2555"/>
      <c r="AH2555"/>
      <c r="AI2555"/>
    </row>
    <row r="2556" spans="1:35" x14ac:dyDescent="0.25">
      <c r="A2556" t="s">
        <v>2567</v>
      </c>
      <c r="B2556" t="s">
        <v>67</v>
      </c>
      <c r="C2556" t="s">
        <v>1371</v>
      </c>
      <c r="D2556" t="s">
        <v>2845</v>
      </c>
      <c r="E2556">
        <v>8724817</v>
      </c>
      <c r="F2556" t="s">
        <v>2586</v>
      </c>
      <c r="G2556" t="s">
        <v>22</v>
      </c>
      <c r="H2556" t="s">
        <v>23</v>
      </c>
      <c r="I2556" s="1"/>
      <c r="J2556" s="1">
        <v>45790</v>
      </c>
      <c r="K2556" s="11">
        <f>+Excel_519CONDOR[[#This Row],[Fx.r]]</f>
        <v>45790</v>
      </c>
      <c r="L2556" s="1">
        <v>45790</v>
      </c>
      <c r="M2556" s="1"/>
      <c r="N2556" s="1">
        <v>45948</v>
      </c>
      <c r="O2556" s="1">
        <v>45950</v>
      </c>
      <c r="P2556" s="1" t="s">
        <v>24</v>
      </c>
      <c r="Q2556" t="s">
        <v>25</v>
      </c>
      <c r="R2556" t="s">
        <v>25</v>
      </c>
      <c r="S2556" t="s">
        <v>3715</v>
      </c>
      <c r="T2556" s="6">
        <v>1.9053910246145129</v>
      </c>
      <c r="U2556" s="6">
        <v>0</v>
      </c>
      <c r="V2556" s="6">
        <v>5.5693998336791992</v>
      </c>
      <c r="W2556" s="5">
        <v>7.4747908582937121</v>
      </c>
      <c r="X2556" s="6">
        <f>+Excel_519CONDOR[[#This Row],[Ptos.Total]]-Excel_519CONDOR[[#This Row],[Ptos.PO]]</f>
        <v>1.4200198582937116</v>
      </c>
      <c r="Y2556" s="6">
        <v>6.0547710000000006</v>
      </c>
      <c r="Z2556" s="6">
        <v>6.0547710000000006</v>
      </c>
      <c r="AA2556" s="5">
        <f>+Excel_519CONDOR[[#This Row],[Ptos.Total]]-Excel_519CONDOR[[#This Row],[Ptos.Nilo]]</f>
        <v>1.4200198582937116</v>
      </c>
      <c r="AB2556"/>
      <c r="AC2556"/>
      <c r="AD2556"/>
      <c r="AE2556"/>
      <c r="AF2556"/>
      <c r="AG2556"/>
      <c r="AH2556"/>
      <c r="AI2556"/>
    </row>
    <row r="2557" spans="1:35" x14ac:dyDescent="0.25">
      <c r="A2557" t="s">
        <v>2567</v>
      </c>
      <c r="B2557" t="s">
        <v>67</v>
      </c>
      <c r="C2557" t="s">
        <v>1371</v>
      </c>
      <c r="D2557" t="s">
        <v>2846</v>
      </c>
      <c r="E2557">
        <v>8726098</v>
      </c>
      <c r="F2557" t="s">
        <v>2586</v>
      </c>
      <c r="G2557" t="s">
        <v>22</v>
      </c>
      <c r="H2557" t="s">
        <v>23</v>
      </c>
      <c r="I2557" s="1"/>
      <c r="J2557" s="1">
        <v>45793</v>
      </c>
      <c r="K2557" s="11">
        <f>+Excel_519CONDOR[[#This Row],[Fx.r]]</f>
        <v>45793</v>
      </c>
      <c r="L2557" s="1">
        <v>45793</v>
      </c>
      <c r="M2557" s="1"/>
      <c r="N2557" s="1">
        <v>45894</v>
      </c>
      <c r="O2557" s="1">
        <v>45895</v>
      </c>
      <c r="P2557" s="1" t="s">
        <v>24</v>
      </c>
      <c r="Q2557" t="s">
        <v>25</v>
      </c>
      <c r="R2557" t="s">
        <v>25</v>
      </c>
      <c r="S2557" t="s">
        <v>3715</v>
      </c>
      <c r="T2557" s="6">
        <v>3.1225510396754146</v>
      </c>
      <c r="U2557" s="6">
        <v>0</v>
      </c>
      <c r="V2557" s="6">
        <v>5.5693998336791992</v>
      </c>
      <c r="W2557" s="5">
        <v>8.6919508733546138</v>
      </c>
      <c r="X2557" s="6">
        <f>+Excel_519CONDOR[[#This Row],[Ptos.Total]]-Excel_519CONDOR[[#This Row],[Ptos.PO]]</f>
        <v>-1.2664538573403661E-7</v>
      </c>
      <c r="Y2557" s="6">
        <v>8.6919509999999995</v>
      </c>
      <c r="Z2557" s="6">
        <v>8.6919509999999995</v>
      </c>
      <c r="AA2557" s="5">
        <f>+Excel_519CONDOR[[#This Row],[Ptos.Total]]-Excel_519CONDOR[[#This Row],[Ptos.Nilo]]</f>
        <v>-1.2664538573403661E-7</v>
      </c>
      <c r="AB2557"/>
      <c r="AC2557"/>
      <c r="AD2557"/>
      <c r="AE2557"/>
      <c r="AF2557"/>
      <c r="AG2557"/>
      <c r="AH2557"/>
      <c r="AI2557"/>
    </row>
    <row r="2558" spans="1:35" x14ac:dyDescent="0.25">
      <c r="A2558" t="s">
        <v>2567</v>
      </c>
      <c r="B2558" t="s">
        <v>67</v>
      </c>
      <c r="C2558" t="s">
        <v>1371</v>
      </c>
      <c r="D2558" t="s">
        <v>2847</v>
      </c>
      <c r="E2558">
        <v>8726095</v>
      </c>
      <c r="F2558" t="s">
        <v>2586</v>
      </c>
      <c r="G2558" t="s">
        <v>22</v>
      </c>
      <c r="H2558" t="s">
        <v>23</v>
      </c>
      <c r="I2558" s="1"/>
      <c r="J2558" s="1">
        <v>45793</v>
      </c>
      <c r="K2558" s="11">
        <f>+Excel_519CONDOR[[#This Row],[Fx.r]]</f>
        <v>45793</v>
      </c>
      <c r="L2558" s="1">
        <v>45793</v>
      </c>
      <c r="M2558" s="1"/>
      <c r="N2558" s="1">
        <v>45873</v>
      </c>
      <c r="O2558" s="1">
        <v>45874</v>
      </c>
      <c r="P2558" s="1" t="s">
        <v>24</v>
      </c>
      <c r="Q2558" t="s">
        <v>25</v>
      </c>
      <c r="R2558" t="s">
        <v>25</v>
      </c>
      <c r="S2558" t="s">
        <v>3715</v>
      </c>
      <c r="T2558" s="6">
        <v>1.4996710173212886</v>
      </c>
      <c r="U2558" s="6">
        <v>0</v>
      </c>
      <c r="V2558" s="6">
        <v>5.5693998336791992</v>
      </c>
      <c r="W2558" s="5">
        <v>7.0690708510004878</v>
      </c>
      <c r="X2558" s="6">
        <f>+Excel_519CONDOR[[#This Row],[Ptos.Total]]-Excel_519CONDOR[[#This Row],[Ptos.PO]]</f>
        <v>-1.4899951228386499E-7</v>
      </c>
      <c r="Y2558" s="6">
        <v>7.0690710000000001</v>
      </c>
      <c r="Z2558" s="6">
        <v>7.0690710000000001</v>
      </c>
      <c r="AA2558" s="5">
        <f>+Excel_519CONDOR[[#This Row],[Ptos.Total]]-Excel_519CONDOR[[#This Row],[Ptos.Nilo]]</f>
        <v>-1.4899951228386499E-7</v>
      </c>
      <c r="AB2558"/>
      <c r="AC2558"/>
      <c r="AD2558"/>
      <c r="AE2558"/>
      <c r="AF2558"/>
      <c r="AG2558"/>
      <c r="AH2558"/>
      <c r="AI2558"/>
    </row>
    <row r="2559" spans="1:35" x14ac:dyDescent="0.25">
      <c r="A2559" t="s">
        <v>2567</v>
      </c>
      <c r="B2559" t="s">
        <v>67</v>
      </c>
      <c r="C2559" t="s">
        <v>1371</v>
      </c>
      <c r="D2559" t="s">
        <v>2848</v>
      </c>
      <c r="E2559">
        <v>8726091</v>
      </c>
      <c r="F2559" t="s">
        <v>2586</v>
      </c>
      <c r="G2559" t="s">
        <v>22</v>
      </c>
      <c r="H2559" t="s">
        <v>23</v>
      </c>
      <c r="I2559" s="1"/>
      <c r="J2559" s="1">
        <v>45793</v>
      </c>
      <c r="K2559" s="11">
        <f>+Excel_519CONDOR[[#This Row],[Fx.r]]</f>
        <v>45793</v>
      </c>
      <c r="L2559" s="1">
        <v>45793</v>
      </c>
      <c r="M2559" s="1"/>
      <c r="N2559" s="1">
        <v>45873</v>
      </c>
      <c r="O2559" s="1">
        <v>45874</v>
      </c>
      <c r="P2559" s="1" t="s">
        <v>24</v>
      </c>
      <c r="Q2559" t="s">
        <v>25</v>
      </c>
      <c r="R2559" t="s">
        <v>25</v>
      </c>
      <c r="S2559" t="s">
        <v>3715</v>
      </c>
      <c r="T2559" s="6">
        <v>1.7025310243772864</v>
      </c>
      <c r="U2559" s="6">
        <v>0</v>
      </c>
      <c r="V2559" s="6">
        <v>5.5693998336791992</v>
      </c>
      <c r="W2559" s="5">
        <v>7.2719308580564856</v>
      </c>
      <c r="X2559" s="6">
        <f>+Excel_519CONDOR[[#This Row],[Ptos.Total]]-Excel_519CONDOR[[#This Row],[Ptos.PO]]</f>
        <v>0.20285985805648554</v>
      </c>
      <c r="Y2559" s="6">
        <v>7.0690710000000001</v>
      </c>
      <c r="Z2559" s="6">
        <v>7.0690710000000001</v>
      </c>
      <c r="AA2559" s="5">
        <f>+Excel_519CONDOR[[#This Row],[Ptos.Total]]-Excel_519CONDOR[[#This Row],[Ptos.Nilo]]</f>
        <v>0.20285985805648554</v>
      </c>
      <c r="AB2559"/>
      <c r="AC2559"/>
      <c r="AD2559"/>
      <c r="AE2559"/>
      <c r="AF2559"/>
      <c r="AG2559"/>
      <c r="AH2559"/>
      <c r="AI2559"/>
    </row>
    <row r="2560" spans="1:35" x14ac:dyDescent="0.25">
      <c r="A2560" t="s">
        <v>2567</v>
      </c>
      <c r="B2560" t="s">
        <v>67</v>
      </c>
      <c r="C2560" t="s">
        <v>1371</v>
      </c>
      <c r="D2560" t="s">
        <v>2849</v>
      </c>
      <c r="E2560">
        <v>8726078</v>
      </c>
      <c r="F2560" t="s">
        <v>2586</v>
      </c>
      <c r="G2560" t="s">
        <v>22</v>
      </c>
      <c r="H2560" t="s">
        <v>23</v>
      </c>
      <c r="I2560" s="1"/>
      <c r="J2560" s="1">
        <v>45793</v>
      </c>
      <c r="K2560" s="11">
        <f>+Excel_519CONDOR[[#This Row],[Fx.r]]</f>
        <v>45793</v>
      </c>
      <c r="L2560" s="1">
        <v>45793</v>
      </c>
      <c r="M2560" s="1"/>
      <c r="N2560" s="1">
        <v>45894</v>
      </c>
      <c r="O2560" s="1">
        <v>45895</v>
      </c>
      <c r="P2560" s="1" t="s">
        <v>24</v>
      </c>
      <c r="Q2560" t="s">
        <v>25</v>
      </c>
      <c r="R2560" t="s">
        <v>25</v>
      </c>
      <c r="S2560" t="s">
        <v>3715</v>
      </c>
      <c r="T2560" s="6">
        <v>3.5282710537874102</v>
      </c>
      <c r="U2560" s="6">
        <v>0</v>
      </c>
      <c r="V2560" s="6">
        <v>5.5693998336791992</v>
      </c>
      <c r="W2560" s="5">
        <v>9.0976708874666095</v>
      </c>
      <c r="X2560" s="6">
        <f>+Excel_519CONDOR[[#This Row],[Ptos.Total]]-Excel_519CONDOR[[#This Row],[Ptos.PO]]</f>
        <v>-1.1253339060601775E-7</v>
      </c>
      <c r="Y2560" s="6">
        <v>9.0976710000000001</v>
      </c>
      <c r="Z2560" s="6">
        <v>9.0976710000000001</v>
      </c>
      <c r="AA2560" s="5">
        <f>+Excel_519CONDOR[[#This Row],[Ptos.Total]]-Excel_519CONDOR[[#This Row],[Ptos.Nilo]]</f>
        <v>-1.1253339060601775E-7</v>
      </c>
      <c r="AB2560"/>
      <c r="AC2560"/>
      <c r="AD2560"/>
      <c r="AE2560"/>
      <c r="AF2560"/>
      <c r="AG2560"/>
      <c r="AH2560"/>
      <c r="AI2560"/>
    </row>
    <row r="2561" spans="1:35" x14ac:dyDescent="0.25">
      <c r="A2561" t="s">
        <v>2567</v>
      </c>
      <c r="B2561" t="s">
        <v>67</v>
      </c>
      <c r="C2561" t="s">
        <v>1371</v>
      </c>
      <c r="D2561" t="s">
        <v>2850</v>
      </c>
      <c r="E2561">
        <v>8726074</v>
      </c>
      <c r="F2561" t="s">
        <v>2586</v>
      </c>
      <c r="G2561" t="s">
        <v>22</v>
      </c>
      <c r="H2561" t="s">
        <v>23</v>
      </c>
      <c r="I2561" s="1"/>
      <c r="J2561" s="1">
        <v>45793</v>
      </c>
      <c r="K2561" s="11">
        <f>+Excel_519CONDOR[[#This Row],[Fx.r]]</f>
        <v>45793</v>
      </c>
      <c r="L2561" s="1">
        <v>45793</v>
      </c>
      <c r="M2561" s="1"/>
      <c r="N2561" s="1">
        <v>45894</v>
      </c>
      <c r="O2561" s="1">
        <v>45895</v>
      </c>
      <c r="P2561" s="1" t="s">
        <v>24</v>
      </c>
      <c r="Q2561" t="s">
        <v>25</v>
      </c>
      <c r="R2561" t="s">
        <v>25</v>
      </c>
      <c r="S2561" t="s">
        <v>3715</v>
      </c>
      <c r="T2561" s="6">
        <v>3.5282710537874102</v>
      </c>
      <c r="U2561" s="6">
        <v>0</v>
      </c>
      <c r="V2561" s="6">
        <v>5.5693998336791992</v>
      </c>
      <c r="W2561" s="5">
        <v>9.0976708874666095</v>
      </c>
      <c r="X2561" s="6">
        <f>+Excel_519CONDOR[[#This Row],[Ptos.Total]]-Excel_519CONDOR[[#This Row],[Ptos.PO]]</f>
        <v>-1.1253339060601775E-7</v>
      </c>
      <c r="Y2561" s="6">
        <v>9.0976710000000001</v>
      </c>
      <c r="Z2561" s="6">
        <v>9.0976710000000001</v>
      </c>
      <c r="AA2561" s="5">
        <f>+Excel_519CONDOR[[#This Row],[Ptos.Total]]-Excel_519CONDOR[[#This Row],[Ptos.Nilo]]</f>
        <v>-1.1253339060601775E-7</v>
      </c>
      <c r="AB2561"/>
      <c r="AC2561"/>
      <c r="AD2561"/>
      <c r="AE2561"/>
      <c r="AF2561"/>
      <c r="AG2561"/>
      <c r="AH2561"/>
      <c r="AI2561"/>
    </row>
    <row r="2562" spans="1:35" x14ac:dyDescent="0.25">
      <c r="A2562" t="s">
        <v>2567</v>
      </c>
      <c r="B2562" t="s">
        <v>67</v>
      </c>
      <c r="C2562" t="s">
        <v>1371</v>
      </c>
      <c r="D2562" t="s">
        <v>2851</v>
      </c>
      <c r="E2562">
        <v>8727149</v>
      </c>
      <c r="F2562" t="s">
        <v>2586</v>
      </c>
      <c r="G2562" t="s">
        <v>22</v>
      </c>
      <c r="H2562" t="s">
        <v>23</v>
      </c>
      <c r="I2562" s="1"/>
      <c r="J2562" s="1">
        <v>45799</v>
      </c>
      <c r="K2562" s="11">
        <f>+Excel_519CONDOR[[#This Row],[Fx.r]]</f>
        <v>45799</v>
      </c>
      <c r="L2562" s="1">
        <v>45799</v>
      </c>
      <c r="M2562" s="1"/>
      <c r="N2562" s="1">
        <v>45891</v>
      </c>
      <c r="O2562" s="1">
        <v>45892</v>
      </c>
      <c r="P2562" s="1" t="s">
        <v>24</v>
      </c>
      <c r="Q2562" t="s">
        <v>25</v>
      </c>
      <c r="R2562" t="s">
        <v>25</v>
      </c>
      <c r="S2562" t="s">
        <v>3715</v>
      </c>
      <c r="T2562" s="6">
        <v>1.2968110170840621</v>
      </c>
      <c r="U2562" s="6">
        <v>0</v>
      </c>
      <c r="V2562" s="6">
        <v>5.5693998336791992</v>
      </c>
      <c r="W2562" s="5">
        <v>6.8662108507632613</v>
      </c>
      <c r="X2562" s="6">
        <f>+Excel_519CONDOR[[#This Row],[Ptos.Total]]-Excel_519CONDOR[[#This Row],[Ptos.PO]]</f>
        <v>-1.4923673852251795E-7</v>
      </c>
      <c r="Y2562" s="6">
        <v>6.8662109999999998</v>
      </c>
      <c r="Z2562" s="6">
        <v>6.8662109999999998</v>
      </c>
      <c r="AA2562" s="5">
        <f>+Excel_519CONDOR[[#This Row],[Ptos.Total]]-Excel_519CONDOR[[#This Row],[Ptos.Nilo]]</f>
        <v>-1.4923673852251795E-7</v>
      </c>
      <c r="AB2562"/>
      <c r="AC2562"/>
      <c r="AD2562"/>
      <c r="AE2562"/>
      <c r="AF2562"/>
      <c r="AG2562"/>
      <c r="AH2562"/>
      <c r="AI2562"/>
    </row>
    <row r="2563" spans="1:35" x14ac:dyDescent="0.25">
      <c r="A2563" t="s">
        <v>2567</v>
      </c>
      <c r="B2563" t="s">
        <v>67</v>
      </c>
      <c r="C2563" t="s">
        <v>1371</v>
      </c>
      <c r="D2563" t="s">
        <v>2852</v>
      </c>
      <c r="E2563">
        <v>8727141</v>
      </c>
      <c r="F2563" t="s">
        <v>2586</v>
      </c>
      <c r="G2563" t="s">
        <v>22</v>
      </c>
      <c r="H2563" t="s">
        <v>23</v>
      </c>
      <c r="I2563" s="1"/>
      <c r="J2563" s="1">
        <v>45799</v>
      </c>
      <c r="K2563" s="11">
        <f>+Excel_519CONDOR[[#This Row],[Fx.r]]</f>
        <v>45799</v>
      </c>
      <c r="L2563" s="1">
        <v>45799</v>
      </c>
      <c r="M2563" s="1"/>
      <c r="N2563" s="1">
        <v>45894</v>
      </c>
      <c r="O2563" s="1">
        <v>45895</v>
      </c>
      <c r="P2563" s="1" t="s">
        <v>24</v>
      </c>
      <c r="Q2563" t="s">
        <v>25</v>
      </c>
      <c r="R2563" t="s">
        <v>25</v>
      </c>
      <c r="S2563" t="s">
        <v>3715</v>
      </c>
      <c r="T2563" s="6">
        <v>3.3254110535501837</v>
      </c>
      <c r="U2563" s="6">
        <v>0</v>
      </c>
      <c r="V2563" s="6">
        <v>5.5693998336791992</v>
      </c>
      <c r="W2563" s="5">
        <v>8.894810887229383</v>
      </c>
      <c r="X2563" s="6">
        <f>+Excel_519CONDOR[[#This Row],[Ptos.Total]]-Excel_519CONDOR[[#This Row],[Ptos.PO]]</f>
        <v>0.20285988722938342</v>
      </c>
      <c r="Y2563" s="6">
        <v>8.6919509999999995</v>
      </c>
      <c r="Z2563" s="6">
        <v>8.6919509999999995</v>
      </c>
      <c r="AA2563" s="5">
        <f>+Excel_519CONDOR[[#This Row],[Ptos.Total]]-Excel_519CONDOR[[#This Row],[Ptos.Nilo]]</f>
        <v>0.20285988722938342</v>
      </c>
      <c r="AB2563"/>
      <c r="AC2563"/>
      <c r="AD2563"/>
      <c r="AE2563"/>
      <c r="AF2563"/>
      <c r="AG2563"/>
      <c r="AH2563"/>
      <c r="AI2563"/>
    </row>
    <row r="2564" spans="1:35" x14ac:dyDescent="0.25">
      <c r="A2564" t="s">
        <v>2567</v>
      </c>
      <c r="B2564" t="s">
        <v>67</v>
      </c>
      <c r="C2564" t="s">
        <v>1371</v>
      </c>
      <c r="D2564" t="s">
        <v>2853</v>
      </c>
      <c r="E2564">
        <v>8727134</v>
      </c>
      <c r="F2564" t="s">
        <v>2586</v>
      </c>
      <c r="G2564" t="s">
        <v>22</v>
      </c>
      <c r="H2564" t="s">
        <v>23</v>
      </c>
      <c r="I2564" s="1"/>
      <c r="J2564" s="1">
        <v>45799</v>
      </c>
      <c r="K2564" s="11">
        <f>+Excel_519CONDOR[[#This Row],[Fx.r]]</f>
        <v>45799</v>
      </c>
      <c r="L2564" s="1">
        <v>45799</v>
      </c>
      <c r="M2564" s="1"/>
      <c r="N2564" s="1">
        <v>45873</v>
      </c>
      <c r="O2564" s="1">
        <v>45874</v>
      </c>
      <c r="P2564" s="1" t="s">
        <v>24</v>
      </c>
      <c r="Q2564" t="s">
        <v>25</v>
      </c>
      <c r="R2564" t="s">
        <v>25</v>
      </c>
      <c r="S2564" t="s">
        <v>3715</v>
      </c>
      <c r="T2564" s="6">
        <v>3.1225510396754146</v>
      </c>
      <c r="U2564" s="6">
        <v>0</v>
      </c>
      <c r="V2564" s="6">
        <v>5.5693998336791992</v>
      </c>
      <c r="W2564" s="5">
        <v>8.6919508733546138</v>
      </c>
      <c r="X2564" s="6">
        <f>+Excel_519CONDOR[[#This Row],[Ptos.Total]]-Excel_519CONDOR[[#This Row],[Ptos.PO]]</f>
        <v>-1.2664538573403661E-7</v>
      </c>
      <c r="Y2564" s="6">
        <v>8.6919509999999995</v>
      </c>
      <c r="Z2564" s="6">
        <v>8.6919509999999995</v>
      </c>
      <c r="AA2564" s="5">
        <f>+Excel_519CONDOR[[#This Row],[Ptos.Total]]-Excel_519CONDOR[[#This Row],[Ptos.Nilo]]</f>
        <v>-1.2664538573403661E-7</v>
      </c>
      <c r="AB2564"/>
      <c r="AC2564"/>
      <c r="AD2564"/>
      <c r="AE2564"/>
      <c r="AF2564"/>
      <c r="AG2564"/>
      <c r="AH2564"/>
      <c r="AI2564"/>
    </row>
    <row r="2565" spans="1:35" x14ac:dyDescent="0.25">
      <c r="A2565" t="s">
        <v>2567</v>
      </c>
      <c r="B2565" t="s">
        <v>67</v>
      </c>
      <c r="C2565" t="s">
        <v>1371</v>
      </c>
      <c r="D2565" t="s">
        <v>2854</v>
      </c>
      <c r="E2565">
        <v>8727130</v>
      </c>
      <c r="F2565" t="s">
        <v>2586</v>
      </c>
      <c r="G2565" t="s">
        <v>22</v>
      </c>
      <c r="H2565" t="s">
        <v>23</v>
      </c>
      <c r="I2565" s="1"/>
      <c r="J2565" s="1">
        <v>45799</v>
      </c>
      <c r="K2565" s="11">
        <f>+Excel_519CONDOR[[#This Row],[Fx.r]]</f>
        <v>45799</v>
      </c>
      <c r="L2565" s="1">
        <v>45799</v>
      </c>
      <c r="M2565" s="1"/>
      <c r="N2565" s="1">
        <v>45873</v>
      </c>
      <c r="O2565" s="1">
        <v>45874</v>
      </c>
      <c r="P2565" s="1" t="s">
        <v>24</v>
      </c>
      <c r="Q2565" t="s">
        <v>25</v>
      </c>
      <c r="R2565" t="s">
        <v>25</v>
      </c>
      <c r="S2565" t="s">
        <v>3715</v>
      </c>
      <c r="T2565" s="6">
        <v>1.0939510168468356</v>
      </c>
      <c r="U2565" s="6">
        <v>0</v>
      </c>
      <c r="V2565" s="6">
        <v>5.5693998336791992</v>
      </c>
      <c r="W2565" s="5">
        <v>6.6633508505260348</v>
      </c>
      <c r="X2565" s="6">
        <f>+Excel_519CONDOR[[#This Row],[Ptos.Total]]-Excel_519CONDOR[[#This Row],[Ptos.PO]]</f>
        <v>-1.4947396476117092E-7</v>
      </c>
      <c r="Y2565" s="6">
        <v>6.6633509999999996</v>
      </c>
      <c r="Z2565" s="6">
        <v>6.6633509999999996</v>
      </c>
      <c r="AA2565" s="5">
        <f>+Excel_519CONDOR[[#This Row],[Ptos.Total]]-Excel_519CONDOR[[#This Row],[Ptos.Nilo]]</f>
        <v>-1.4947396476117092E-7</v>
      </c>
      <c r="AB2565"/>
      <c r="AC2565"/>
      <c r="AD2565"/>
      <c r="AE2565"/>
      <c r="AF2565"/>
      <c r="AG2565"/>
      <c r="AH2565"/>
      <c r="AI2565"/>
    </row>
    <row r="2566" spans="1:35" x14ac:dyDescent="0.25">
      <c r="A2566" t="s">
        <v>2567</v>
      </c>
      <c r="B2566" t="s">
        <v>67</v>
      </c>
      <c r="C2566" t="s">
        <v>1371</v>
      </c>
      <c r="D2566" t="s">
        <v>2855</v>
      </c>
      <c r="E2566">
        <v>8727127</v>
      </c>
      <c r="F2566" t="s">
        <v>2586</v>
      </c>
      <c r="G2566" t="s">
        <v>22</v>
      </c>
      <c r="H2566" t="s">
        <v>23</v>
      </c>
      <c r="I2566" s="1"/>
      <c r="J2566" s="1">
        <v>45799</v>
      </c>
      <c r="K2566" s="11">
        <f>+Excel_519CONDOR[[#This Row],[Fx.r]]</f>
        <v>45799</v>
      </c>
      <c r="L2566" s="1">
        <v>45799</v>
      </c>
      <c r="M2566" s="1"/>
      <c r="N2566" s="1">
        <v>45873</v>
      </c>
      <c r="O2566" s="1">
        <v>45874</v>
      </c>
      <c r="P2566" s="1" t="s">
        <v>24</v>
      </c>
      <c r="Q2566" t="s">
        <v>25</v>
      </c>
      <c r="R2566" t="s">
        <v>25</v>
      </c>
      <c r="S2566" t="s">
        <v>3715</v>
      </c>
      <c r="T2566" s="6">
        <v>2.5139710321449638</v>
      </c>
      <c r="U2566" s="6">
        <v>0</v>
      </c>
      <c r="V2566" s="6">
        <v>5.5693998336791992</v>
      </c>
      <c r="W2566" s="5">
        <v>8.083370865824163</v>
      </c>
      <c r="X2566" s="6">
        <f>+Excel_519CONDOR[[#This Row],[Ptos.Total]]-Excel_519CONDOR[[#This Row],[Ptos.PO]]</f>
        <v>-1.3417583666353039E-7</v>
      </c>
      <c r="Y2566" s="6">
        <v>8.0833709999999996</v>
      </c>
      <c r="Z2566" s="6">
        <v>8.0833709999999996</v>
      </c>
      <c r="AA2566" s="5">
        <f>+Excel_519CONDOR[[#This Row],[Ptos.Total]]-Excel_519CONDOR[[#This Row],[Ptos.Nilo]]</f>
        <v>-1.3417583666353039E-7</v>
      </c>
      <c r="AB2566"/>
      <c r="AC2566"/>
      <c r="AD2566"/>
      <c r="AE2566"/>
      <c r="AF2566"/>
      <c r="AG2566"/>
      <c r="AH2566"/>
      <c r="AI2566"/>
    </row>
    <row r="2567" spans="1:35" x14ac:dyDescent="0.25">
      <c r="A2567" t="s">
        <v>2567</v>
      </c>
      <c r="B2567" t="s">
        <v>67</v>
      </c>
      <c r="C2567" t="s">
        <v>1371</v>
      </c>
      <c r="D2567" t="s">
        <v>2856</v>
      </c>
      <c r="E2567">
        <v>8727122</v>
      </c>
      <c r="F2567" t="s">
        <v>2586</v>
      </c>
      <c r="G2567" t="s">
        <v>22</v>
      </c>
      <c r="H2567" t="s">
        <v>23</v>
      </c>
      <c r="I2567" s="1"/>
      <c r="J2567" s="1">
        <v>45799</v>
      </c>
      <c r="K2567" s="11">
        <f>+Excel_519CONDOR[[#This Row],[Fx.r]]</f>
        <v>45799</v>
      </c>
      <c r="L2567" s="1">
        <v>45799</v>
      </c>
      <c r="M2567" s="1"/>
      <c r="N2567" s="1">
        <v>45891</v>
      </c>
      <c r="O2567" s="1">
        <v>45892</v>
      </c>
      <c r="P2567" s="1" t="s">
        <v>24</v>
      </c>
      <c r="Q2567" t="s">
        <v>25</v>
      </c>
      <c r="R2567" t="s">
        <v>25</v>
      </c>
      <c r="S2567" t="s">
        <v>3715</v>
      </c>
      <c r="T2567" s="6">
        <v>2.5139710321449638</v>
      </c>
      <c r="U2567" s="6">
        <v>0</v>
      </c>
      <c r="V2567" s="6">
        <v>5.5693998336791992</v>
      </c>
      <c r="W2567" s="5">
        <v>8.083370865824163</v>
      </c>
      <c r="X2567" s="6">
        <f>+Excel_519CONDOR[[#This Row],[Ptos.Total]]-Excel_519CONDOR[[#This Row],[Ptos.PO]]</f>
        <v>-1.3417583666353039E-7</v>
      </c>
      <c r="Y2567" s="6">
        <v>8.0833709999999996</v>
      </c>
      <c r="Z2567" s="6">
        <v>8.0833709999999996</v>
      </c>
      <c r="AA2567" s="5">
        <f>+Excel_519CONDOR[[#This Row],[Ptos.Total]]-Excel_519CONDOR[[#This Row],[Ptos.Nilo]]</f>
        <v>-1.3417583666353039E-7</v>
      </c>
      <c r="AB2567"/>
      <c r="AC2567"/>
      <c r="AD2567"/>
      <c r="AE2567"/>
      <c r="AF2567"/>
      <c r="AG2567"/>
      <c r="AH2567"/>
      <c r="AI2567"/>
    </row>
    <row r="2568" spans="1:35" x14ac:dyDescent="0.25">
      <c r="A2568" t="s">
        <v>2567</v>
      </c>
      <c r="B2568" t="s">
        <v>67</v>
      </c>
      <c r="C2568" t="s">
        <v>1371</v>
      </c>
      <c r="D2568" t="s">
        <v>2857</v>
      </c>
      <c r="E2568">
        <v>8727111</v>
      </c>
      <c r="F2568" t="s">
        <v>2586</v>
      </c>
      <c r="G2568" t="s">
        <v>22</v>
      </c>
      <c r="H2568" t="s">
        <v>23</v>
      </c>
      <c r="I2568" s="1"/>
      <c r="J2568" s="1">
        <v>45799</v>
      </c>
      <c r="K2568" s="11">
        <f>+Excel_519CONDOR[[#This Row],[Fx.r]]</f>
        <v>45799</v>
      </c>
      <c r="L2568" s="1">
        <v>45799</v>
      </c>
      <c r="M2568" s="1"/>
      <c r="N2568" s="1">
        <v>45873</v>
      </c>
      <c r="O2568" s="1">
        <v>45874</v>
      </c>
      <c r="P2568" s="1" t="s">
        <v>24</v>
      </c>
      <c r="Q2568" t="s">
        <v>25</v>
      </c>
      <c r="R2568" t="s">
        <v>25</v>
      </c>
      <c r="S2568" t="s">
        <v>3715</v>
      </c>
      <c r="T2568" s="6">
        <v>1.0939510168468356</v>
      </c>
      <c r="U2568" s="6">
        <v>0</v>
      </c>
      <c r="V2568" s="6">
        <v>5.5693998336791992</v>
      </c>
      <c r="W2568" s="5">
        <v>6.6633508505260348</v>
      </c>
      <c r="X2568" s="6">
        <f>+Excel_519CONDOR[[#This Row],[Ptos.Total]]-Excel_519CONDOR[[#This Row],[Ptos.PO]]</f>
        <v>-1.4947396476117092E-7</v>
      </c>
      <c r="Y2568" s="6">
        <v>6.6633509999999996</v>
      </c>
      <c r="Z2568" s="6">
        <v>6.6633509999999996</v>
      </c>
      <c r="AA2568" s="5">
        <f>+Excel_519CONDOR[[#This Row],[Ptos.Total]]-Excel_519CONDOR[[#This Row],[Ptos.Nilo]]</f>
        <v>-1.4947396476117092E-7</v>
      </c>
      <c r="AB2568"/>
      <c r="AC2568"/>
      <c r="AD2568"/>
      <c r="AE2568"/>
      <c r="AF2568"/>
      <c r="AG2568"/>
      <c r="AH2568"/>
      <c r="AI2568"/>
    </row>
    <row r="2569" spans="1:35" x14ac:dyDescent="0.25">
      <c r="A2569" t="s">
        <v>2567</v>
      </c>
      <c r="B2569" t="s">
        <v>67</v>
      </c>
      <c r="C2569" t="s">
        <v>1371</v>
      </c>
      <c r="D2569" t="s">
        <v>2858</v>
      </c>
      <c r="E2569">
        <v>8727993</v>
      </c>
      <c r="F2569" t="s">
        <v>2586</v>
      </c>
      <c r="G2569" t="s">
        <v>22</v>
      </c>
      <c r="H2569" t="s">
        <v>23</v>
      </c>
      <c r="I2569" s="1"/>
      <c r="J2569" s="1">
        <v>45800</v>
      </c>
      <c r="K2569" s="11">
        <f>+Excel_519CONDOR[[#This Row],[Fx.r]]</f>
        <v>45800</v>
      </c>
      <c r="L2569" s="1">
        <v>45800</v>
      </c>
      <c r="M2569" s="1"/>
      <c r="N2569" s="1">
        <v>45894</v>
      </c>
      <c r="O2569" s="1">
        <v>45895</v>
      </c>
      <c r="P2569" s="1" t="s">
        <v>24</v>
      </c>
      <c r="Q2569" t="s">
        <v>25</v>
      </c>
      <c r="R2569" t="s">
        <v>25</v>
      </c>
      <c r="S2569" t="s">
        <v>3715</v>
      </c>
      <c r="T2569" s="6">
        <v>3.7311310540246367</v>
      </c>
      <c r="U2569" s="6">
        <v>0</v>
      </c>
      <c r="V2569" s="6">
        <v>5.5693998336791992</v>
      </c>
      <c r="W2569" s="5">
        <v>9.300530887703836</v>
      </c>
      <c r="X2569" s="6">
        <f>+Excel_519CONDOR[[#This Row],[Ptos.Total]]-Excel_519CONDOR[[#This Row],[Ptos.PO]]</f>
        <v>-1.1229616347918636E-7</v>
      </c>
      <c r="Y2569" s="6">
        <v>9.3005309999999994</v>
      </c>
      <c r="Z2569" s="6">
        <v>9.3005309999999994</v>
      </c>
      <c r="AA2569" s="5">
        <f>+Excel_519CONDOR[[#This Row],[Ptos.Total]]-Excel_519CONDOR[[#This Row],[Ptos.Nilo]]</f>
        <v>-1.1229616347918636E-7</v>
      </c>
      <c r="AB2569"/>
      <c r="AC2569"/>
      <c r="AD2569"/>
      <c r="AE2569"/>
      <c r="AF2569"/>
      <c r="AG2569"/>
      <c r="AH2569"/>
      <c r="AI2569"/>
    </row>
    <row r="2570" spans="1:35" x14ac:dyDescent="0.25">
      <c r="A2570" t="s">
        <v>2567</v>
      </c>
      <c r="B2570" t="s">
        <v>67</v>
      </c>
      <c r="C2570" t="s">
        <v>1371</v>
      </c>
      <c r="D2570" t="s">
        <v>2859</v>
      </c>
      <c r="E2570">
        <v>8727997</v>
      </c>
      <c r="F2570" t="s">
        <v>2586</v>
      </c>
      <c r="G2570" t="s">
        <v>22</v>
      </c>
      <c r="H2570" t="s">
        <v>23</v>
      </c>
      <c r="I2570" s="1"/>
      <c r="J2570" s="1">
        <v>45800</v>
      </c>
      <c r="K2570" s="11">
        <f>+Excel_519CONDOR[[#This Row],[Fx.r]]</f>
        <v>45800</v>
      </c>
      <c r="L2570" s="1">
        <v>45800</v>
      </c>
      <c r="M2570" s="1"/>
      <c r="N2570" s="1">
        <v>45894</v>
      </c>
      <c r="O2570" s="1">
        <v>45895</v>
      </c>
      <c r="P2570" s="1" t="s">
        <v>24</v>
      </c>
      <c r="Q2570" t="s">
        <v>25</v>
      </c>
      <c r="R2570" t="s">
        <v>25</v>
      </c>
      <c r="S2570" t="s">
        <v>3715</v>
      </c>
      <c r="T2570" s="6">
        <v>4.5425710686110854</v>
      </c>
      <c r="U2570" s="6">
        <v>0</v>
      </c>
      <c r="V2570" s="6">
        <v>5.5693998336791992</v>
      </c>
      <c r="W2570" s="5">
        <v>10.111970902290285</v>
      </c>
      <c r="X2570" s="6">
        <f>+Excel_519CONDOR[[#This Row],[Ptos.Total]]-Excel_519CONDOR[[#This Row],[Ptos.PO]]</f>
        <v>-9.7709715873861569E-8</v>
      </c>
      <c r="Y2570" s="6">
        <v>10.111971</v>
      </c>
      <c r="Z2570" s="6">
        <v>10.111971</v>
      </c>
      <c r="AA2570" s="5">
        <f>+Excel_519CONDOR[[#This Row],[Ptos.Total]]-Excel_519CONDOR[[#This Row],[Ptos.Nilo]]</f>
        <v>-9.7709715873861569E-8</v>
      </c>
      <c r="AB2570"/>
      <c r="AC2570"/>
      <c r="AD2570"/>
      <c r="AE2570"/>
      <c r="AF2570"/>
      <c r="AG2570"/>
      <c r="AH2570"/>
      <c r="AI2570"/>
    </row>
    <row r="2571" spans="1:35" x14ac:dyDescent="0.25">
      <c r="A2571" t="s">
        <v>2567</v>
      </c>
      <c r="B2571" t="s">
        <v>67</v>
      </c>
      <c r="C2571" t="s">
        <v>1371</v>
      </c>
      <c r="D2571" t="s">
        <v>2860</v>
      </c>
      <c r="E2571">
        <v>8728432</v>
      </c>
      <c r="F2571" t="s">
        <v>2586</v>
      </c>
      <c r="G2571" t="s">
        <v>22</v>
      </c>
      <c r="H2571" t="s">
        <v>23</v>
      </c>
      <c r="I2571" s="1"/>
      <c r="J2571" s="1">
        <v>45803</v>
      </c>
      <c r="K2571" s="11">
        <f>+Excel_519CONDOR[[#This Row],[Fx.r]]</f>
        <v>45803</v>
      </c>
      <c r="L2571" s="1">
        <v>45803</v>
      </c>
      <c r="M2571" s="1"/>
      <c r="N2571" s="1">
        <v>45947</v>
      </c>
      <c r="O2571" s="1">
        <v>45949</v>
      </c>
      <c r="P2571" s="1" t="s">
        <v>24</v>
      </c>
      <c r="Q2571" t="s">
        <v>25</v>
      </c>
      <c r="R2571" t="s">
        <v>25</v>
      </c>
      <c r="S2571" t="s">
        <v>3715</v>
      </c>
      <c r="T2571" s="6">
        <v>3.3254110535501837</v>
      </c>
      <c r="U2571" s="6">
        <v>0</v>
      </c>
      <c r="V2571" s="6">
        <v>5.5693998336791992</v>
      </c>
      <c r="W2571" s="5">
        <v>8.894810887229383</v>
      </c>
      <c r="X2571" s="6">
        <f>+Excel_519CONDOR[[#This Row],[Ptos.Total]]-Excel_519CONDOR[[#This Row],[Ptos.PO]]</f>
        <v>1.8257398872293829</v>
      </c>
      <c r="Y2571" s="6">
        <v>7.0690710000000001</v>
      </c>
      <c r="Z2571" s="6">
        <v>7.0690710000000001</v>
      </c>
      <c r="AA2571" s="5">
        <f>+Excel_519CONDOR[[#This Row],[Ptos.Total]]-Excel_519CONDOR[[#This Row],[Ptos.Nilo]]</f>
        <v>1.8257398872293829</v>
      </c>
      <c r="AB2571"/>
      <c r="AC2571"/>
      <c r="AD2571"/>
      <c r="AE2571"/>
      <c r="AF2571"/>
      <c r="AG2571"/>
      <c r="AH2571"/>
      <c r="AI2571"/>
    </row>
    <row r="2572" spans="1:35" x14ac:dyDescent="0.25">
      <c r="A2572" t="s">
        <v>2567</v>
      </c>
      <c r="B2572" t="s">
        <v>67</v>
      </c>
      <c r="C2572" t="s">
        <v>1371</v>
      </c>
      <c r="D2572" t="s">
        <v>2861</v>
      </c>
      <c r="E2572">
        <v>8728428</v>
      </c>
      <c r="F2572" t="s">
        <v>2586</v>
      </c>
      <c r="G2572" t="s">
        <v>22</v>
      </c>
      <c r="H2572" t="s">
        <v>23</v>
      </c>
      <c r="I2572" s="1"/>
      <c r="J2572" s="1">
        <v>45803</v>
      </c>
      <c r="K2572" s="11">
        <f>+Excel_519CONDOR[[#This Row],[Fx.r]]</f>
        <v>45803</v>
      </c>
      <c r="L2572" s="1">
        <v>45803</v>
      </c>
      <c r="M2572" s="1"/>
      <c r="N2572" s="1">
        <v>45894</v>
      </c>
      <c r="O2572" s="1">
        <v>45895</v>
      </c>
      <c r="P2572" s="1" t="s">
        <v>24</v>
      </c>
      <c r="Q2572" t="s">
        <v>25</v>
      </c>
      <c r="R2572" t="s">
        <v>25</v>
      </c>
      <c r="S2572" t="s">
        <v>3715</v>
      </c>
      <c r="T2572" s="6">
        <v>0.48537100249761345</v>
      </c>
      <c r="U2572" s="6">
        <v>0</v>
      </c>
      <c r="V2572" s="6">
        <v>5.5693998336791992</v>
      </c>
      <c r="W2572" s="5">
        <v>6.0547708361768127</v>
      </c>
      <c r="X2572" s="6">
        <f>+Excel_519CONDOR[[#This Row],[Ptos.Total]]-Excel_519CONDOR[[#This Row],[Ptos.PO]]</f>
        <v>0.20285983617681236</v>
      </c>
      <c r="Y2572" s="6">
        <v>5.8519110000000003</v>
      </c>
      <c r="Z2572" s="6">
        <v>5.8519110000000003</v>
      </c>
      <c r="AA2572" s="5">
        <f>+Excel_519CONDOR[[#This Row],[Ptos.Total]]-Excel_519CONDOR[[#This Row],[Ptos.Nilo]]</f>
        <v>0.20285983617681236</v>
      </c>
      <c r="AB2572"/>
      <c r="AC2572"/>
      <c r="AD2572"/>
      <c r="AE2572"/>
      <c r="AF2572"/>
      <c r="AG2572"/>
      <c r="AH2572"/>
      <c r="AI2572"/>
    </row>
    <row r="2573" spans="1:35" x14ac:dyDescent="0.25">
      <c r="A2573" t="s">
        <v>2567</v>
      </c>
      <c r="B2573" t="s">
        <v>67</v>
      </c>
      <c r="C2573" t="s">
        <v>1371</v>
      </c>
      <c r="D2573" t="s">
        <v>2862</v>
      </c>
      <c r="E2573">
        <v>8728415</v>
      </c>
      <c r="F2573" t="s">
        <v>2586</v>
      </c>
      <c r="G2573" t="s">
        <v>22</v>
      </c>
      <c r="H2573" t="s">
        <v>23</v>
      </c>
      <c r="I2573" s="1"/>
      <c r="J2573" s="1">
        <v>45803</v>
      </c>
      <c r="K2573" s="11">
        <f>+Excel_519CONDOR[[#This Row],[Fx.r]]</f>
        <v>45803</v>
      </c>
      <c r="L2573" s="1">
        <v>45803</v>
      </c>
      <c r="M2573" s="1"/>
      <c r="N2573" s="1">
        <v>45948</v>
      </c>
      <c r="O2573" s="1">
        <v>45949</v>
      </c>
      <c r="P2573" s="1" t="s">
        <v>24</v>
      </c>
      <c r="Q2573" t="s">
        <v>25</v>
      </c>
      <c r="R2573" t="s">
        <v>25</v>
      </c>
      <c r="S2573" t="s">
        <v>3715</v>
      </c>
      <c r="T2573" s="6">
        <v>1.0939510168468356</v>
      </c>
      <c r="U2573" s="6">
        <v>0</v>
      </c>
      <c r="V2573" s="6">
        <v>5.5693998336791992</v>
      </c>
      <c r="W2573" s="5">
        <v>6.6633508505260348</v>
      </c>
      <c r="X2573" s="6">
        <f>+Excel_519CONDOR[[#This Row],[Ptos.Total]]-Excel_519CONDOR[[#This Row],[Ptos.PO]]</f>
        <v>-1.4947396476117092E-7</v>
      </c>
      <c r="Y2573" s="6">
        <v>6.6633509999999996</v>
      </c>
      <c r="Z2573" s="6">
        <v>6.6633509999999996</v>
      </c>
      <c r="AA2573" s="5">
        <f>+Excel_519CONDOR[[#This Row],[Ptos.Total]]-Excel_519CONDOR[[#This Row],[Ptos.Nilo]]</f>
        <v>-1.4947396476117092E-7</v>
      </c>
      <c r="AB2573"/>
      <c r="AC2573"/>
      <c r="AD2573"/>
      <c r="AE2573"/>
      <c r="AF2573"/>
      <c r="AG2573"/>
      <c r="AH2573"/>
      <c r="AI2573"/>
    </row>
    <row r="2574" spans="1:35" x14ac:dyDescent="0.25">
      <c r="A2574" t="s">
        <v>2567</v>
      </c>
      <c r="B2574" t="s">
        <v>67</v>
      </c>
      <c r="C2574" t="s">
        <v>1371</v>
      </c>
      <c r="D2574" t="s">
        <v>2863</v>
      </c>
      <c r="E2574">
        <v>8728431</v>
      </c>
      <c r="F2574" t="s">
        <v>2586</v>
      </c>
      <c r="G2574" t="s">
        <v>22</v>
      </c>
      <c r="H2574" t="s">
        <v>23</v>
      </c>
      <c r="I2574" s="1"/>
      <c r="J2574" s="1">
        <v>45803</v>
      </c>
      <c r="K2574" s="11">
        <f>+Excel_519CONDOR[[#This Row],[Fx.r]]</f>
        <v>45803</v>
      </c>
      <c r="L2574" s="1">
        <v>45803</v>
      </c>
      <c r="M2574" s="1"/>
      <c r="N2574" s="1">
        <v>45894</v>
      </c>
      <c r="O2574" s="1">
        <v>45895</v>
      </c>
      <c r="P2574" s="1" t="s">
        <v>24</v>
      </c>
      <c r="Q2574" t="s">
        <v>25</v>
      </c>
      <c r="R2574" t="s">
        <v>25</v>
      </c>
      <c r="S2574" t="s">
        <v>3715</v>
      </c>
      <c r="T2574" s="6">
        <v>0.48537100249761345</v>
      </c>
      <c r="U2574" s="6">
        <v>0</v>
      </c>
      <c r="V2574" s="6">
        <v>5.5693998336791992</v>
      </c>
      <c r="W2574" s="5">
        <v>6.0547708361768127</v>
      </c>
      <c r="X2574" s="6">
        <f>+Excel_519CONDOR[[#This Row],[Ptos.Total]]-Excel_519CONDOR[[#This Row],[Ptos.PO]]</f>
        <v>0.20285983617681236</v>
      </c>
      <c r="Y2574" s="6">
        <v>5.8519110000000003</v>
      </c>
      <c r="Z2574" s="6">
        <v>5.8519110000000003</v>
      </c>
      <c r="AA2574" s="5">
        <f>+Excel_519CONDOR[[#This Row],[Ptos.Total]]-Excel_519CONDOR[[#This Row],[Ptos.Nilo]]</f>
        <v>0.20285983617681236</v>
      </c>
      <c r="AB2574"/>
      <c r="AC2574"/>
      <c r="AD2574"/>
      <c r="AE2574"/>
      <c r="AF2574"/>
      <c r="AG2574"/>
      <c r="AH2574"/>
      <c r="AI2574"/>
    </row>
    <row r="2575" spans="1:35" x14ac:dyDescent="0.25">
      <c r="A2575" t="s">
        <v>2567</v>
      </c>
      <c r="B2575" t="s">
        <v>67</v>
      </c>
      <c r="C2575" t="s">
        <v>1371</v>
      </c>
      <c r="D2575" t="s">
        <v>2864</v>
      </c>
      <c r="E2575">
        <v>8728420</v>
      </c>
      <c r="F2575" t="s">
        <v>2586</v>
      </c>
      <c r="G2575" t="s">
        <v>22</v>
      </c>
      <c r="H2575" t="s">
        <v>23</v>
      </c>
      <c r="I2575" s="1"/>
      <c r="J2575" s="1">
        <v>45803</v>
      </c>
      <c r="K2575" s="11">
        <f>+Excel_519CONDOR[[#This Row],[Fx.r]]</f>
        <v>45803</v>
      </c>
      <c r="L2575" s="1">
        <v>45803</v>
      </c>
      <c r="M2575" s="1"/>
      <c r="N2575" s="1">
        <v>45873</v>
      </c>
      <c r="O2575" s="1">
        <v>45874</v>
      </c>
      <c r="P2575" s="1" t="s">
        <v>24</v>
      </c>
      <c r="Q2575" t="s">
        <v>25</v>
      </c>
      <c r="R2575" t="s">
        <v>25</v>
      </c>
      <c r="S2575" t="s">
        <v>3715</v>
      </c>
      <c r="T2575" s="6">
        <v>3.9339910542618632</v>
      </c>
      <c r="U2575" s="6">
        <v>0</v>
      </c>
      <c r="V2575" s="6">
        <v>5.5693998336791992</v>
      </c>
      <c r="W2575" s="5">
        <v>9.5033908879410625</v>
      </c>
      <c r="X2575" s="6">
        <f>+Excel_519CONDOR[[#This Row],[Ptos.Total]]-Excel_519CONDOR[[#This Row],[Ptos.PO]]</f>
        <v>-1.1205893812871182E-7</v>
      </c>
      <c r="Y2575" s="6">
        <v>9.5033910000000006</v>
      </c>
      <c r="Z2575" s="6">
        <v>9.5033910000000006</v>
      </c>
      <c r="AA2575" s="5">
        <f>+Excel_519CONDOR[[#This Row],[Ptos.Total]]-Excel_519CONDOR[[#This Row],[Ptos.Nilo]]</f>
        <v>-1.1205893812871182E-7</v>
      </c>
      <c r="AB2575"/>
      <c r="AC2575"/>
      <c r="AD2575"/>
      <c r="AE2575"/>
      <c r="AF2575"/>
      <c r="AG2575"/>
      <c r="AH2575"/>
      <c r="AI2575"/>
    </row>
    <row r="2576" spans="1:35" x14ac:dyDescent="0.25">
      <c r="A2576" t="s">
        <v>2567</v>
      </c>
      <c r="B2576" t="s">
        <v>67</v>
      </c>
      <c r="C2576" t="s">
        <v>1371</v>
      </c>
      <c r="D2576" t="s">
        <v>2865</v>
      </c>
      <c r="E2576">
        <v>8728417</v>
      </c>
      <c r="F2576" t="s">
        <v>2586</v>
      </c>
      <c r="G2576" t="s">
        <v>22</v>
      </c>
      <c r="H2576" t="s">
        <v>23</v>
      </c>
      <c r="I2576" s="1"/>
      <c r="J2576" s="1">
        <v>45803</v>
      </c>
      <c r="K2576" s="11">
        <f>+Excel_519CONDOR[[#This Row],[Fx.r]]</f>
        <v>45803</v>
      </c>
      <c r="L2576" s="1">
        <v>45803</v>
      </c>
      <c r="M2576" s="1"/>
      <c r="N2576" s="1">
        <v>45873</v>
      </c>
      <c r="O2576" s="1">
        <v>45874</v>
      </c>
      <c r="P2576" s="1" t="s">
        <v>24</v>
      </c>
      <c r="Q2576" t="s">
        <v>25</v>
      </c>
      <c r="R2576" t="s">
        <v>25</v>
      </c>
      <c r="S2576" t="s">
        <v>3715</v>
      </c>
      <c r="T2576" s="6">
        <v>0.89109100979083777</v>
      </c>
      <c r="U2576" s="6">
        <v>0</v>
      </c>
      <c r="V2576" s="6">
        <v>5.5693998336791992</v>
      </c>
      <c r="W2576" s="5">
        <v>6.460490843470037</v>
      </c>
      <c r="X2576" s="6">
        <f>+Excel_519CONDOR[[#This Row],[Ptos.Total]]-Excel_519CONDOR[[#This Row],[Ptos.PO]]</f>
        <v>0.20285984347003705</v>
      </c>
      <c r="Y2576" s="6">
        <v>6.2576309999999999</v>
      </c>
      <c r="Z2576" s="6">
        <v>6.2576309999999999</v>
      </c>
      <c r="AA2576" s="5">
        <f>+Excel_519CONDOR[[#This Row],[Ptos.Total]]-Excel_519CONDOR[[#This Row],[Ptos.Nilo]]</f>
        <v>0.20285984347003705</v>
      </c>
      <c r="AB2576"/>
      <c r="AC2576"/>
      <c r="AD2576"/>
      <c r="AE2576"/>
      <c r="AF2576"/>
      <c r="AG2576"/>
      <c r="AH2576"/>
      <c r="AI2576"/>
    </row>
    <row r="2577" spans="1:35" x14ac:dyDescent="0.25">
      <c r="A2577" t="s">
        <v>2567</v>
      </c>
      <c r="B2577" t="s">
        <v>67</v>
      </c>
      <c r="C2577" t="s">
        <v>1371</v>
      </c>
      <c r="D2577" t="s">
        <v>2866</v>
      </c>
      <c r="E2577">
        <v>8728427</v>
      </c>
      <c r="F2577" t="s">
        <v>2586</v>
      </c>
      <c r="G2577" t="s">
        <v>22</v>
      </c>
      <c r="H2577" t="s">
        <v>23</v>
      </c>
      <c r="I2577" s="1"/>
      <c r="J2577" s="1">
        <v>45803</v>
      </c>
      <c r="K2577" s="11">
        <f>+Excel_519CONDOR[[#This Row],[Fx.r]]</f>
        <v>45803</v>
      </c>
      <c r="L2577" s="1">
        <v>45803</v>
      </c>
      <c r="M2577" s="1"/>
      <c r="N2577" s="1">
        <v>45894</v>
      </c>
      <c r="O2577" s="1">
        <v>45895</v>
      </c>
      <c r="P2577" s="1" t="s">
        <v>24</v>
      </c>
      <c r="Q2577" t="s">
        <v>25</v>
      </c>
      <c r="R2577" t="s">
        <v>25</v>
      </c>
      <c r="S2577" t="s">
        <v>3715</v>
      </c>
      <c r="T2577" s="6">
        <v>2.1082510316705108</v>
      </c>
      <c r="U2577" s="6">
        <v>0</v>
      </c>
      <c r="V2577" s="6">
        <v>5.5693998336791992</v>
      </c>
      <c r="W2577" s="5">
        <v>7.67765086534971</v>
      </c>
      <c r="X2577" s="6">
        <f>+Excel_519CONDOR[[#This Row],[Ptos.Total]]-Excel_519CONDOR[[#This Row],[Ptos.PO]]</f>
        <v>-1.3465029002901474E-7</v>
      </c>
      <c r="Y2577" s="6">
        <v>7.677651</v>
      </c>
      <c r="Z2577" s="6">
        <v>7.677651</v>
      </c>
      <c r="AA2577" s="5">
        <f>+Excel_519CONDOR[[#This Row],[Ptos.Total]]-Excel_519CONDOR[[#This Row],[Ptos.Nilo]]</f>
        <v>-1.3465029002901474E-7</v>
      </c>
      <c r="AB2577"/>
      <c r="AC2577"/>
      <c r="AD2577"/>
      <c r="AE2577"/>
      <c r="AF2577"/>
      <c r="AG2577"/>
      <c r="AH2577"/>
      <c r="AI2577"/>
    </row>
    <row r="2578" spans="1:35" x14ac:dyDescent="0.25">
      <c r="A2578" t="s">
        <v>2567</v>
      </c>
      <c r="B2578" t="s">
        <v>67</v>
      </c>
      <c r="C2578" t="s">
        <v>1371</v>
      </c>
      <c r="D2578" t="s">
        <v>2867</v>
      </c>
      <c r="E2578">
        <v>8728433</v>
      </c>
      <c r="F2578" t="s">
        <v>2586</v>
      </c>
      <c r="G2578" t="s">
        <v>22</v>
      </c>
      <c r="H2578" t="s">
        <v>23</v>
      </c>
      <c r="I2578" s="1"/>
      <c r="J2578" s="1">
        <v>45803</v>
      </c>
      <c r="K2578" s="11">
        <f>+Excel_519CONDOR[[#This Row],[Fx.r]]</f>
        <v>45803</v>
      </c>
      <c r="L2578" s="1">
        <v>45803</v>
      </c>
      <c r="M2578" s="1"/>
      <c r="N2578" s="1">
        <v>45947</v>
      </c>
      <c r="O2578" s="1">
        <v>45949</v>
      </c>
      <c r="P2578" s="1" t="s">
        <v>24</v>
      </c>
      <c r="Q2578" t="s">
        <v>25</v>
      </c>
      <c r="R2578" t="s">
        <v>25</v>
      </c>
      <c r="S2578" t="s">
        <v>3715</v>
      </c>
      <c r="T2578" s="6">
        <v>1.4996710173212886</v>
      </c>
      <c r="U2578" s="6">
        <v>0</v>
      </c>
      <c r="V2578" s="6">
        <v>5.5693998336791992</v>
      </c>
      <c r="W2578" s="5">
        <v>7.0690708510004878</v>
      </c>
      <c r="X2578" s="6">
        <f>+Excel_519CONDOR[[#This Row],[Ptos.Total]]-Excel_519CONDOR[[#This Row],[Ptos.PO]]</f>
        <v>-1.4899951228386499E-7</v>
      </c>
      <c r="Y2578" s="6">
        <v>7.0690710000000001</v>
      </c>
      <c r="Z2578" s="6">
        <v>7.0690710000000001</v>
      </c>
      <c r="AA2578" s="5">
        <f>+Excel_519CONDOR[[#This Row],[Ptos.Total]]-Excel_519CONDOR[[#This Row],[Ptos.Nilo]]</f>
        <v>-1.4899951228386499E-7</v>
      </c>
      <c r="AB2578"/>
      <c r="AC2578"/>
      <c r="AD2578"/>
      <c r="AE2578"/>
      <c r="AF2578"/>
      <c r="AG2578"/>
      <c r="AH2578"/>
      <c r="AI2578"/>
    </row>
    <row r="2579" spans="1:35" x14ac:dyDescent="0.25">
      <c r="A2579" t="s">
        <v>2567</v>
      </c>
      <c r="B2579" t="s">
        <v>67</v>
      </c>
      <c r="C2579" t="s">
        <v>1371</v>
      </c>
      <c r="D2579" t="s">
        <v>2868</v>
      </c>
      <c r="E2579">
        <v>8728414</v>
      </c>
      <c r="F2579" t="s">
        <v>2586</v>
      </c>
      <c r="G2579" t="s">
        <v>22</v>
      </c>
      <c r="H2579" t="s">
        <v>23</v>
      </c>
      <c r="I2579" s="1"/>
      <c r="J2579" s="1">
        <v>45803</v>
      </c>
      <c r="K2579" s="11">
        <f>+Excel_519CONDOR[[#This Row],[Fx.r]]</f>
        <v>45803</v>
      </c>
      <c r="L2579" s="1">
        <v>45803</v>
      </c>
      <c r="M2579" s="1"/>
      <c r="N2579" s="1">
        <v>45947</v>
      </c>
      <c r="O2579" s="1">
        <v>45949</v>
      </c>
      <c r="P2579" s="1" t="s">
        <v>24</v>
      </c>
      <c r="Q2579" t="s">
        <v>25</v>
      </c>
      <c r="R2579" t="s">
        <v>25</v>
      </c>
      <c r="S2579" t="s">
        <v>3715</v>
      </c>
      <c r="T2579" s="6">
        <v>1.0939510168468356</v>
      </c>
      <c r="U2579" s="6">
        <v>0</v>
      </c>
      <c r="V2579" s="6">
        <v>5.5693998336791992</v>
      </c>
      <c r="W2579" s="5">
        <v>6.6633508505260348</v>
      </c>
      <c r="X2579" s="6">
        <f>+Excel_519CONDOR[[#This Row],[Ptos.Total]]-Excel_519CONDOR[[#This Row],[Ptos.PO]]</f>
        <v>-0.40572014947396529</v>
      </c>
      <c r="Y2579" s="6">
        <v>7.0690710000000001</v>
      </c>
      <c r="Z2579" s="6">
        <v>7.0690710000000001</v>
      </c>
      <c r="AA2579" s="5">
        <f>+Excel_519CONDOR[[#This Row],[Ptos.Total]]-Excel_519CONDOR[[#This Row],[Ptos.Nilo]]</f>
        <v>-0.40572014947396529</v>
      </c>
      <c r="AB2579"/>
      <c r="AC2579"/>
      <c r="AD2579"/>
      <c r="AE2579"/>
      <c r="AF2579"/>
      <c r="AG2579"/>
      <c r="AH2579"/>
      <c r="AI2579"/>
    </row>
    <row r="2580" spans="1:35" x14ac:dyDescent="0.25">
      <c r="A2580" t="s">
        <v>2567</v>
      </c>
      <c r="B2580" t="s">
        <v>67</v>
      </c>
      <c r="C2580" t="s">
        <v>1371</v>
      </c>
      <c r="D2580" t="s">
        <v>2869</v>
      </c>
      <c r="E2580">
        <v>8728412</v>
      </c>
      <c r="F2580" t="s">
        <v>2586</v>
      </c>
      <c r="G2580" t="s">
        <v>22</v>
      </c>
      <c r="H2580" t="s">
        <v>23</v>
      </c>
      <c r="I2580" s="1"/>
      <c r="J2580" s="1">
        <v>45803</v>
      </c>
      <c r="K2580" s="11">
        <f>+Excel_519CONDOR[[#This Row],[Fx.r]]</f>
        <v>45803</v>
      </c>
      <c r="L2580" s="1">
        <v>45803</v>
      </c>
      <c r="M2580" s="1"/>
      <c r="N2580" s="1">
        <v>45894</v>
      </c>
      <c r="O2580" s="1">
        <v>45895</v>
      </c>
      <c r="P2580" s="1" t="s">
        <v>24</v>
      </c>
      <c r="Q2580" t="s">
        <v>25</v>
      </c>
      <c r="R2580" t="s">
        <v>25</v>
      </c>
      <c r="S2580" t="s">
        <v>3715</v>
      </c>
      <c r="T2580" s="6">
        <v>1.0939510168468356</v>
      </c>
      <c r="U2580" s="6">
        <v>0</v>
      </c>
      <c r="V2580" s="6">
        <v>5.5693998336791992</v>
      </c>
      <c r="W2580" s="5">
        <v>6.6633508505260348</v>
      </c>
      <c r="X2580" s="6">
        <f>+Excel_519CONDOR[[#This Row],[Ptos.Total]]-Excel_519CONDOR[[#This Row],[Ptos.PO]]</f>
        <v>-1.4947396476117092E-7</v>
      </c>
      <c r="Y2580" s="6">
        <v>6.6633509999999996</v>
      </c>
      <c r="Z2580" s="6">
        <v>6.6633509999999996</v>
      </c>
      <c r="AA2580" s="5">
        <f>+Excel_519CONDOR[[#This Row],[Ptos.Total]]-Excel_519CONDOR[[#This Row],[Ptos.Nilo]]</f>
        <v>-1.4947396476117092E-7</v>
      </c>
      <c r="AB2580"/>
      <c r="AC2580"/>
      <c r="AD2580"/>
      <c r="AE2580"/>
      <c r="AF2580"/>
      <c r="AG2580"/>
      <c r="AH2580"/>
      <c r="AI2580"/>
    </row>
    <row r="2581" spans="1:35" x14ac:dyDescent="0.25">
      <c r="A2581" t="s">
        <v>2567</v>
      </c>
      <c r="B2581" t="s">
        <v>67</v>
      </c>
      <c r="C2581" t="s">
        <v>1371</v>
      </c>
      <c r="D2581" t="s">
        <v>2870</v>
      </c>
      <c r="E2581">
        <v>8728421</v>
      </c>
      <c r="F2581" t="s">
        <v>2586</v>
      </c>
      <c r="G2581" t="s">
        <v>22</v>
      </c>
      <c r="H2581" t="s">
        <v>23</v>
      </c>
      <c r="I2581" s="1"/>
      <c r="J2581" s="1">
        <v>45803</v>
      </c>
      <c r="K2581" s="11">
        <f>+Excel_519CONDOR[[#This Row],[Fx.r]]</f>
        <v>45803</v>
      </c>
      <c r="L2581" s="1">
        <v>45803</v>
      </c>
      <c r="M2581" s="1"/>
      <c r="N2581" s="1">
        <v>45946</v>
      </c>
      <c r="O2581" s="1">
        <v>45947</v>
      </c>
      <c r="P2581" s="1" t="s">
        <v>24</v>
      </c>
      <c r="Q2581" t="s">
        <v>25</v>
      </c>
      <c r="R2581" t="s">
        <v>25</v>
      </c>
      <c r="S2581" t="s">
        <v>3715</v>
      </c>
      <c r="T2581" s="6">
        <v>3.5282710537874102</v>
      </c>
      <c r="U2581" s="6">
        <v>0</v>
      </c>
      <c r="V2581" s="6">
        <v>5.5693998336791992</v>
      </c>
      <c r="W2581" s="5">
        <v>9.0976708874666095</v>
      </c>
      <c r="X2581" s="6">
        <f>+Excel_519CONDOR[[#This Row],[Ptos.Total]]-Excel_519CONDOR[[#This Row],[Ptos.PO]]</f>
        <v>-1.1253339060601775E-7</v>
      </c>
      <c r="Y2581" s="6">
        <v>9.0976710000000001</v>
      </c>
      <c r="Z2581" s="6">
        <v>9.0976710000000001</v>
      </c>
      <c r="AA2581" s="5">
        <f>+Excel_519CONDOR[[#This Row],[Ptos.Total]]-Excel_519CONDOR[[#This Row],[Ptos.Nilo]]</f>
        <v>-1.1253339060601775E-7</v>
      </c>
      <c r="AB2581"/>
      <c r="AC2581"/>
      <c r="AD2581"/>
      <c r="AE2581"/>
      <c r="AF2581"/>
      <c r="AG2581"/>
      <c r="AH2581"/>
      <c r="AI2581"/>
    </row>
    <row r="2582" spans="1:35" x14ac:dyDescent="0.25">
      <c r="A2582" t="s">
        <v>2567</v>
      </c>
      <c r="B2582" t="s">
        <v>67</v>
      </c>
      <c r="C2582" t="s">
        <v>1371</v>
      </c>
      <c r="D2582" t="s">
        <v>2871</v>
      </c>
      <c r="E2582">
        <v>8728423</v>
      </c>
      <c r="F2582" t="s">
        <v>2586</v>
      </c>
      <c r="G2582" t="s">
        <v>22</v>
      </c>
      <c r="H2582" t="s">
        <v>23</v>
      </c>
      <c r="I2582" s="1"/>
      <c r="J2582" s="1">
        <v>45803</v>
      </c>
      <c r="K2582" s="11">
        <f>+Excel_519CONDOR[[#This Row],[Fx.r]]</f>
        <v>45803</v>
      </c>
      <c r="L2582" s="1">
        <v>45803</v>
      </c>
      <c r="M2582" s="1"/>
      <c r="N2582" s="1">
        <v>45894</v>
      </c>
      <c r="O2582" s="1">
        <v>45895</v>
      </c>
      <c r="P2582" s="1" t="s">
        <v>24</v>
      </c>
      <c r="Q2582" t="s">
        <v>25</v>
      </c>
      <c r="R2582" t="s">
        <v>25</v>
      </c>
      <c r="S2582" t="s">
        <v>3715</v>
      </c>
      <c r="T2582" s="6">
        <v>2.3111110319077373</v>
      </c>
      <c r="U2582" s="6">
        <v>0</v>
      </c>
      <c r="V2582" s="6">
        <v>5.5693998336791992</v>
      </c>
      <c r="W2582" s="5">
        <v>7.8805108655869365</v>
      </c>
      <c r="X2582" s="6">
        <f>+Excel_519CONDOR[[#This Row],[Ptos.Total]]-Excel_519CONDOR[[#This Row],[Ptos.PO]]</f>
        <v>-1.3441306379036178E-7</v>
      </c>
      <c r="Y2582" s="6">
        <v>7.8805110000000003</v>
      </c>
      <c r="Z2582" s="6">
        <v>7.8805110000000003</v>
      </c>
      <c r="AA2582" s="5">
        <f>+Excel_519CONDOR[[#This Row],[Ptos.Total]]-Excel_519CONDOR[[#This Row],[Ptos.Nilo]]</f>
        <v>-1.3441306379036178E-7</v>
      </c>
      <c r="AB2582"/>
      <c r="AC2582"/>
      <c r="AD2582"/>
      <c r="AE2582"/>
      <c r="AF2582"/>
      <c r="AG2582"/>
      <c r="AH2582"/>
      <c r="AI2582"/>
    </row>
    <row r="2583" spans="1:35" x14ac:dyDescent="0.25">
      <c r="A2583" t="s">
        <v>2567</v>
      </c>
      <c r="B2583" t="s">
        <v>67</v>
      </c>
      <c r="C2583" t="s">
        <v>1371</v>
      </c>
      <c r="D2583" t="s">
        <v>2872</v>
      </c>
      <c r="E2583">
        <v>8728416</v>
      </c>
      <c r="F2583" t="s">
        <v>2586</v>
      </c>
      <c r="G2583" t="s">
        <v>22</v>
      </c>
      <c r="H2583" t="s">
        <v>23</v>
      </c>
      <c r="I2583" s="1"/>
      <c r="J2583" s="1">
        <v>45803</v>
      </c>
      <c r="K2583" s="11">
        <f>+Excel_519CONDOR[[#This Row],[Fx.r]]</f>
        <v>45803</v>
      </c>
      <c r="L2583" s="1">
        <v>45803</v>
      </c>
      <c r="M2583" s="1"/>
      <c r="N2583" s="1">
        <v>45873</v>
      </c>
      <c r="O2583" s="1">
        <v>45874</v>
      </c>
      <c r="P2583" s="1" t="s">
        <v>24</v>
      </c>
      <c r="Q2583" t="s">
        <v>25</v>
      </c>
      <c r="R2583" t="s">
        <v>25</v>
      </c>
      <c r="S2583" t="s">
        <v>3715</v>
      </c>
      <c r="T2583" s="6">
        <v>0.89109100979083777</v>
      </c>
      <c r="U2583" s="6">
        <v>0</v>
      </c>
      <c r="V2583" s="6">
        <v>5.5693998336791992</v>
      </c>
      <c r="W2583" s="5">
        <v>6.460490843470037</v>
      </c>
      <c r="X2583" s="6">
        <f>+Excel_519CONDOR[[#This Row],[Ptos.Total]]-Excel_519CONDOR[[#This Row],[Ptos.PO]]</f>
        <v>-0.20286015652996259</v>
      </c>
      <c r="Y2583" s="6">
        <v>6.6633509999999996</v>
      </c>
      <c r="Z2583" s="6">
        <v>6.6633509999999996</v>
      </c>
      <c r="AA2583" s="5">
        <f>+Excel_519CONDOR[[#This Row],[Ptos.Total]]-Excel_519CONDOR[[#This Row],[Ptos.Nilo]]</f>
        <v>-0.20286015652996259</v>
      </c>
      <c r="AB2583"/>
      <c r="AC2583"/>
      <c r="AD2583"/>
      <c r="AE2583"/>
      <c r="AF2583"/>
      <c r="AG2583"/>
      <c r="AH2583"/>
      <c r="AI2583"/>
    </row>
    <row r="2584" spans="1:35" x14ac:dyDescent="0.25">
      <c r="A2584" t="s">
        <v>2567</v>
      </c>
      <c r="B2584" t="s">
        <v>67</v>
      </c>
      <c r="C2584" t="s">
        <v>1371</v>
      </c>
      <c r="D2584" t="s">
        <v>2873</v>
      </c>
      <c r="E2584">
        <v>8728893</v>
      </c>
      <c r="F2584" t="s">
        <v>2586</v>
      </c>
      <c r="G2584" t="s">
        <v>22</v>
      </c>
      <c r="H2584" t="s">
        <v>23</v>
      </c>
      <c r="I2584" s="1"/>
      <c r="J2584" s="1">
        <v>45804</v>
      </c>
      <c r="K2584" s="11">
        <f>+Excel_519CONDOR[[#This Row],[Fx.r]]</f>
        <v>45804</v>
      </c>
      <c r="L2584" s="1">
        <v>45804</v>
      </c>
      <c r="M2584" s="1"/>
      <c r="N2584" s="1">
        <v>45873</v>
      </c>
      <c r="O2584" s="1">
        <v>45874</v>
      </c>
      <c r="P2584" s="1" t="s">
        <v>24</v>
      </c>
      <c r="Q2584" t="s">
        <v>25</v>
      </c>
      <c r="R2584" t="s">
        <v>25</v>
      </c>
      <c r="S2584" t="s">
        <v>3715</v>
      </c>
      <c r="T2584" s="6">
        <v>1.9053910246145129</v>
      </c>
      <c r="U2584" s="6">
        <v>0</v>
      </c>
      <c r="V2584" s="6">
        <v>5.5693998336791992</v>
      </c>
      <c r="W2584" s="5">
        <v>7.4747908582937121</v>
      </c>
      <c r="X2584" s="6">
        <f>+Excel_519CONDOR[[#This Row],[Ptos.Total]]-Excel_519CONDOR[[#This Row],[Ptos.PO]]</f>
        <v>-0.81144014170628687</v>
      </c>
      <c r="Y2584" s="6">
        <v>8.286230999999999</v>
      </c>
      <c r="Z2584" s="6">
        <v>8.286230999999999</v>
      </c>
      <c r="AA2584" s="5">
        <f>+Excel_519CONDOR[[#This Row],[Ptos.Total]]-Excel_519CONDOR[[#This Row],[Ptos.Nilo]]</f>
        <v>-0.81144014170628687</v>
      </c>
      <c r="AB2584"/>
      <c r="AC2584"/>
      <c r="AD2584"/>
      <c r="AE2584"/>
      <c r="AF2584"/>
      <c r="AG2584"/>
      <c r="AH2584"/>
      <c r="AI2584"/>
    </row>
    <row r="2585" spans="1:35" x14ac:dyDescent="0.25">
      <c r="A2585" t="s">
        <v>2567</v>
      </c>
      <c r="B2585" t="s">
        <v>67</v>
      </c>
      <c r="C2585" t="s">
        <v>1371</v>
      </c>
      <c r="D2585" t="s">
        <v>2874</v>
      </c>
      <c r="E2585">
        <v>8728882</v>
      </c>
      <c r="F2585" t="s">
        <v>2586</v>
      </c>
      <c r="G2585" t="s">
        <v>22</v>
      </c>
      <c r="H2585" t="s">
        <v>23</v>
      </c>
      <c r="I2585" s="1"/>
      <c r="J2585" s="1">
        <v>45804</v>
      </c>
      <c r="K2585" s="11">
        <f>+Excel_519CONDOR[[#This Row],[Fx.r]]</f>
        <v>45804</v>
      </c>
      <c r="L2585" s="1">
        <v>45804</v>
      </c>
      <c r="M2585" s="1"/>
      <c r="N2585" s="1">
        <v>45873</v>
      </c>
      <c r="O2585" s="1">
        <v>45874</v>
      </c>
      <c r="P2585" s="1" t="s">
        <v>24</v>
      </c>
      <c r="Q2585" t="s">
        <v>25</v>
      </c>
      <c r="R2585" t="s">
        <v>25</v>
      </c>
      <c r="S2585" t="s">
        <v>3715</v>
      </c>
      <c r="T2585" s="6">
        <v>0.48537100249761345</v>
      </c>
      <c r="U2585" s="6">
        <v>0</v>
      </c>
      <c r="V2585" s="6">
        <v>5.5693998336791992</v>
      </c>
      <c r="W2585" s="5">
        <v>6.0547708361768127</v>
      </c>
      <c r="X2585" s="6">
        <f>+Excel_519CONDOR[[#This Row],[Ptos.Total]]-Excel_519CONDOR[[#This Row],[Ptos.PO]]</f>
        <v>0.20285983617681236</v>
      </c>
      <c r="Y2585" s="6">
        <v>5.8519110000000003</v>
      </c>
      <c r="Z2585" s="6">
        <v>5.8519110000000003</v>
      </c>
      <c r="AA2585" s="5">
        <f>+Excel_519CONDOR[[#This Row],[Ptos.Total]]-Excel_519CONDOR[[#This Row],[Ptos.Nilo]]</f>
        <v>0.20285983617681236</v>
      </c>
      <c r="AB2585"/>
      <c r="AC2585"/>
      <c r="AD2585"/>
      <c r="AE2585"/>
      <c r="AF2585"/>
      <c r="AG2585"/>
      <c r="AH2585"/>
      <c r="AI2585"/>
    </row>
    <row r="2586" spans="1:35" x14ac:dyDescent="0.25">
      <c r="A2586" t="s">
        <v>2567</v>
      </c>
      <c r="B2586" t="s">
        <v>67</v>
      </c>
      <c r="C2586" t="s">
        <v>1371</v>
      </c>
      <c r="D2586" t="s">
        <v>2875</v>
      </c>
      <c r="E2586">
        <v>8728887</v>
      </c>
      <c r="F2586" t="s">
        <v>2586</v>
      </c>
      <c r="G2586" t="s">
        <v>22</v>
      </c>
      <c r="H2586" t="s">
        <v>23</v>
      </c>
      <c r="I2586" s="1"/>
      <c r="J2586" s="1">
        <v>45804</v>
      </c>
      <c r="K2586" s="11">
        <f>+Excel_519CONDOR[[#This Row],[Fx.r]]</f>
        <v>45804</v>
      </c>
      <c r="L2586" s="1">
        <v>45804</v>
      </c>
      <c r="M2586" s="1"/>
      <c r="N2586" s="1">
        <v>45894</v>
      </c>
      <c r="O2586" s="1">
        <v>45895</v>
      </c>
      <c r="P2586" s="1" t="s">
        <v>24</v>
      </c>
      <c r="Q2586" t="s">
        <v>25</v>
      </c>
      <c r="R2586" t="s">
        <v>25</v>
      </c>
      <c r="S2586" t="s">
        <v>3715</v>
      </c>
      <c r="T2586" s="6">
        <v>1.7025310243772864</v>
      </c>
      <c r="U2586" s="6">
        <v>0</v>
      </c>
      <c r="V2586" s="6">
        <v>5.5693998336791992</v>
      </c>
      <c r="W2586" s="5">
        <v>7.2719308580564856</v>
      </c>
      <c r="X2586" s="6">
        <f>+Excel_519CONDOR[[#This Row],[Ptos.Total]]-Excel_519CONDOR[[#This Row],[Ptos.PO]]</f>
        <v>-0.40572014194351436</v>
      </c>
      <c r="Y2586" s="6">
        <v>7.677651</v>
      </c>
      <c r="Z2586" s="6">
        <v>7.677651</v>
      </c>
      <c r="AA2586" s="5">
        <f>+Excel_519CONDOR[[#This Row],[Ptos.Total]]-Excel_519CONDOR[[#This Row],[Ptos.Nilo]]</f>
        <v>-0.40572014194351436</v>
      </c>
      <c r="AB2586"/>
      <c r="AC2586"/>
      <c r="AD2586"/>
      <c r="AE2586"/>
      <c r="AF2586"/>
      <c r="AG2586"/>
      <c r="AH2586"/>
      <c r="AI2586"/>
    </row>
    <row r="2587" spans="1:35" x14ac:dyDescent="0.25">
      <c r="A2587" t="s">
        <v>2567</v>
      </c>
      <c r="B2587" t="s">
        <v>67</v>
      </c>
      <c r="C2587" t="s">
        <v>1371</v>
      </c>
      <c r="D2587" t="s">
        <v>2876</v>
      </c>
      <c r="E2587">
        <v>8728884</v>
      </c>
      <c r="F2587" t="s">
        <v>2586</v>
      </c>
      <c r="G2587" t="s">
        <v>22</v>
      </c>
      <c r="H2587" t="s">
        <v>23</v>
      </c>
      <c r="I2587" s="1"/>
      <c r="J2587" s="1">
        <v>45804</v>
      </c>
      <c r="K2587" s="11">
        <f>+Excel_519CONDOR[[#This Row],[Fx.r]]</f>
        <v>45804</v>
      </c>
      <c r="L2587" s="1">
        <v>45804</v>
      </c>
      <c r="M2587" s="1"/>
      <c r="N2587" s="1">
        <v>45894</v>
      </c>
      <c r="O2587" s="1">
        <v>45895</v>
      </c>
      <c r="P2587" s="1" t="s">
        <v>24</v>
      </c>
      <c r="Q2587" t="s">
        <v>25</v>
      </c>
      <c r="R2587" t="s">
        <v>25</v>
      </c>
      <c r="S2587" t="s">
        <v>3715</v>
      </c>
      <c r="T2587" s="6">
        <v>3.1225510396754146</v>
      </c>
      <c r="U2587" s="6">
        <v>0</v>
      </c>
      <c r="V2587" s="6">
        <v>5.5693998336791992</v>
      </c>
      <c r="W2587" s="5">
        <v>8.6919508733546138</v>
      </c>
      <c r="X2587" s="6">
        <f>+Excel_519CONDOR[[#This Row],[Ptos.Total]]-Excel_519CONDOR[[#This Row],[Ptos.PO]]</f>
        <v>-0.20286012664538688</v>
      </c>
      <c r="Y2587" s="6">
        <v>8.8948110000000007</v>
      </c>
      <c r="Z2587" s="6">
        <v>8.8948110000000007</v>
      </c>
      <c r="AA2587" s="5">
        <f>+Excel_519CONDOR[[#This Row],[Ptos.Total]]-Excel_519CONDOR[[#This Row],[Ptos.Nilo]]</f>
        <v>-0.20286012664538688</v>
      </c>
      <c r="AB2587"/>
      <c r="AC2587"/>
      <c r="AD2587"/>
      <c r="AE2587"/>
      <c r="AF2587"/>
      <c r="AG2587"/>
      <c r="AH2587"/>
      <c r="AI2587"/>
    </row>
    <row r="2588" spans="1:35" x14ac:dyDescent="0.25">
      <c r="A2588" t="s">
        <v>2567</v>
      </c>
      <c r="B2588" t="s">
        <v>67</v>
      </c>
      <c r="C2588" t="s">
        <v>1371</v>
      </c>
      <c r="D2588" t="s">
        <v>2877</v>
      </c>
      <c r="E2588">
        <v>8728912</v>
      </c>
      <c r="F2588" t="s">
        <v>2586</v>
      </c>
      <c r="G2588" t="s">
        <v>22</v>
      </c>
      <c r="H2588" t="s">
        <v>23</v>
      </c>
      <c r="I2588" s="1"/>
      <c r="J2588" s="1">
        <v>45804</v>
      </c>
      <c r="K2588" s="11">
        <f>+Excel_519CONDOR[[#This Row],[Fx.r]]</f>
        <v>45804</v>
      </c>
      <c r="L2588" s="1">
        <v>45804</v>
      </c>
      <c r="M2588" s="1"/>
      <c r="N2588" s="1">
        <v>45873</v>
      </c>
      <c r="O2588" s="1">
        <v>45874</v>
      </c>
      <c r="P2588" s="1" t="s">
        <v>24</v>
      </c>
      <c r="Q2588" t="s">
        <v>25</v>
      </c>
      <c r="R2588" t="s">
        <v>25</v>
      </c>
      <c r="S2588" t="s">
        <v>3715</v>
      </c>
      <c r="T2588" s="6">
        <v>2.9196910394381881</v>
      </c>
      <c r="U2588" s="6">
        <v>0</v>
      </c>
      <c r="V2588" s="6">
        <v>5.5693998336791992</v>
      </c>
      <c r="W2588" s="5">
        <v>8.4890908731173873</v>
      </c>
      <c r="X2588" s="6">
        <f>+Excel_519CONDOR[[#This Row],[Ptos.Total]]-Excel_519CONDOR[[#This Row],[Ptos.PO]]</f>
        <v>2.637179873117387</v>
      </c>
      <c r="Y2588" s="6">
        <v>5.8519110000000003</v>
      </c>
      <c r="Z2588" s="6">
        <v>5.8519110000000003</v>
      </c>
      <c r="AA2588" s="5">
        <f>+Excel_519CONDOR[[#This Row],[Ptos.Total]]-Excel_519CONDOR[[#This Row],[Ptos.Nilo]]</f>
        <v>2.637179873117387</v>
      </c>
      <c r="AB2588"/>
      <c r="AC2588"/>
      <c r="AD2588"/>
      <c r="AE2588"/>
      <c r="AF2588"/>
      <c r="AG2588"/>
      <c r="AH2588"/>
      <c r="AI2588"/>
    </row>
    <row r="2589" spans="1:35" x14ac:dyDescent="0.25">
      <c r="A2589" t="s">
        <v>2567</v>
      </c>
      <c r="B2589" t="s">
        <v>67</v>
      </c>
      <c r="C2589" t="s">
        <v>1371</v>
      </c>
      <c r="D2589" t="s">
        <v>2878</v>
      </c>
      <c r="E2589">
        <v>8728916</v>
      </c>
      <c r="F2589" t="s">
        <v>2586</v>
      </c>
      <c r="G2589" t="s">
        <v>22</v>
      </c>
      <c r="H2589" t="s">
        <v>23</v>
      </c>
      <c r="I2589" s="1"/>
      <c r="J2589" s="1">
        <v>45804</v>
      </c>
      <c r="K2589" s="11">
        <f>+Excel_519CONDOR[[#This Row],[Fx.r]]</f>
        <v>45804</v>
      </c>
      <c r="L2589" s="1">
        <v>45804</v>
      </c>
      <c r="M2589" s="1"/>
      <c r="N2589" s="1">
        <v>45947</v>
      </c>
      <c r="O2589" s="1">
        <v>45949</v>
      </c>
      <c r="P2589" s="1" t="s">
        <v>24</v>
      </c>
      <c r="Q2589" t="s">
        <v>25</v>
      </c>
      <c r="R2589" t="s">
        <v>25</v>
      </c>
      <c r="S2589" t="s">
        <v>3715</v>
      </c>
      <c r="T2589" s="6">
        <v>1.2968110170840621</v>
      </c>
      <c r="U2589" s="6">
        <v>0</v>
      </c>
      <c r="V2589" s="6">
        <v>5.5693998336791992</v>
      </c>
      <c r="W2589" s="5">
        <v>6.8662108507632613</v>
      </c>
      <c r="X2589" s="6">
        <f>+Excel_519CONDOR[[#This Row],[Ptos.Total]]-Excel_519CONDOR[[#This Row],[Ptos.PO]]</f>
        <v>-1.4923673852251795E-7</v>
      </c>
      <c r="Y2589" s="6">
        <v>6.8662109999999998</v>
      </c>
      <c r="Z2589" s="6">
        <v>6.8662109999999998</v>
      </c>
      <c r="AA2589" s="5">
        <f>+Excel_519CONDOR[[#This Row],[Ptos.Total]]-Excel_519CONDOR[[#This Row],[Ptos.Nilo]]</f>
        <v>-1.4923673852251795E-7</v>
      </c>
      <c r="AB2589"/>
      <c r="AC2589"/>
      <c r="AD2589"/>
      <c r="AE2589"/>
      <c r="AF2589"/>
      <c r="AG2589"/>
      <c r="AH2589"/>
      <c r="AI2589"/>
    </row>
    <row r="2590" spans="1:35" x14ac:dyDescent="0.25">
      <c r="A2590" t="s">
        <v>2567</v>
      </c>
      <c r="B2590" t="s">
        <v>67</v>
      </c>
      <c r="C2590" t="s">
        <v>1371</v>
      </c>
      <c r="D2590" t="s">
        <v>2879</v>
      </c>
      <c r="E2590">
        <v>8728922</v>
      </c>
      <c r="F2590" t="s">
        <v>2586</v>
      </c>
      <c r="G2590" t="s">
        <v>22</v>
      </c>
      <c r="H2590" t="s">
        <v>23</v>
      </c>
      <c r="I2590" s="1"/>
      <c r="J2590" s="1">
        <v>45804</v>
      </c>
      <c r="K2590" s="11">
        <f>+Excel_519CONDOR[[#This Row],[Fx.r]]</f>
        <v>45804</v>
      </c>
      <c r="L2590" s="1">
        <v>45804</v>
      </c>
      <c r="M2590" s="1"/>
      <c r="N2590" s="1">
        <v>45895</v>
      </c>
      <c r="O2590" s="1">
        <v>45896</v>
      </c>
      <c r="P2590" s="1" t="s">
        <v>24</v>
      </c>
      <c r="Q2590" t="s">
        <v>25</v>
      </c>
      <c r="R2590" t="s">
        <v>25</v>
      </c>
      <c r="S2590" t="s">
        <v>3715</v>
      </c>
      <c r="T2590" s="6">
        <v>3.1225510396754146</v>
      </c>
      <c r="U2590" s="6">
        <v>0</v>
      </c>
      <c r="V2590" s="6">
        <v>5.5693998336791992</v>
      </c>
      <c r="W2590" s="5">
        <v>8.6919508733546138</v>
      </c>
      <c r="X2590" s="6">
        <f>+Excel_519CONDOR[[#This Row],[Ptos.Total]]-Excel_519CONDOR[[#This Row],[Ptos.PO]]</f>
        <v>-0.20286012664538688</v>
      </c>
      <c r="Y2590" s="6">
        <v>8.8948110000000007</v>
      </c>
      <c r="Z2590" s="6">
        <v>8.8948110000000007</v>
      </c>
      <c r="AA2590" s="5">
        <f>+Excel_519CONDOR[[#This Row],[Ptos.Total]]-Excel_519CONDOR[[#This Row],[Ptos.Nilo]]</f>
        <v>-0.20286012664538688</v>
      </c>
      <c r="AB2590"/>
      <c r="AC2590"/>
      <c r="AD2590"/>
      <c r="AE2590"/>
      <c r="AF2590"/>
      <c r="AG2590"/>
      <c r="AH2590"/>
      <c r="AI2590"/>
    </row>
    <row r="2591" spans="1:35" x14ac:dyDescent="0.25">
      <c r="A2591" t="s">
        <v>2567</v>
      </c>
      <c r="B2591" t="s">
        <v>67</v>
      </c>
      <c r="C2591" t="s">
        <v>1371</v>
      </c>
      <c r="D2591" t="s">
        <v>2880</v>
      </c>
      <c r="E2591">
        <v>8728881</v>
      </c>
      <c r="F2591" t="s">
        <v>2586</v>
      </c>
      <c r="G2591" t="s">
        <v>22</v>
      </c>
      <c r="H2591" t="s">
        <v>23</v>
      </c>
      <c r="I2591" s="1"/>
      <c r="J2591" s="1">
        <v>45804</v>
      </c>
      <c r="K2591" s="11">
        <f>+Excel_519CONDOR[[#This Row],[Fx.r]]</f>
        <v>45804</v>
      </c>
      <c r="L2591" s="1">
        <v>45804</v>
      </c>
      <c r="M2591" s="1"/>
      <c r="N2591" s="1">
        <v>45894</v>
      </c>
      <c r="O2591" s="1">
        <v>45895</v>
      </c>
      <c r="P2591" s="1" t="s">
        <v>24</v>
      </c>
      <c r="Q2591" t="s">
        <v>25</v>
      </c>
      <c r="R2591" t="s">
        <v>25</v>
      </c>
      <c r="S2591" t="s">
        <v>3715</v>
      </c>
      <c r="T2591" s="6">
        <v>1.7025310243772864</v>
      </c>
      <c r="U2591" s="6">
        <v>0</v>
      </c>
      <c r="V2591" s="6">
        <v>5.5693998336791992</v>
      </c>
      <c r="W2591" s="5">
        <v>7.2719308580564856</v>
      </c>
      <c r="X2591" s="6">
        <f>+Excel_519CONDOR[[#This Row],[Ptos.Total]]-Excel_519CONDOR[[#This Row],[Ptos.PO]]</f>
        <v>1.4200198580564853</v>
      </c>
      <c r="Y2591" s="6">
        <v>5.8519110000000003</v>
      </c>
      <c r="Z2591" s="6">
        <v>5.8519110000000003</v>
      </c>
      <c r="AA2591" s="5">
        <f>+Excel_519CONDOR[[#This Row],[Ptos.Total]]-Excel_519CONDOR[[#This Row],[Ptos.Nilo]]</f>
        <v>1.4200198580564853</v>
      </c>
      <c r="AB2591"/>
      <c r="AC2591"/>
      <c r="AD2591"/>
      <c r="AE2591"/>
      <c r="AF2591"/>
      <c r="AG2591"/>
      <c r="AH2591"/>
      <c r="AI2591"/>
    </row>
    <row r="2592" spans="1:35" x14ac:dyDescent="0.25">
      <c r="A2592" t="s">
        <v>2567</v>
      </c>
      <c r="B2592" t="s">
        <v>67</v>
      </c>
      <c r="C2592" t="s">
        <v>1371</v>
      </c>
      <c r="D2592" t="s">
        <v>2881</v>
      </c>
      <c r="E2592">
        <v>8729235</v>
      </c>
      <c r="F2592" t="s">
        <v>2586</v>
      </c>
      <c r="G2592" t="s">
        <v>22</v>
      </c>
      <c r="H2592" t="s">
        <v>23</v>
      </c>
      <c r="I2592" s="1"/>
      <c r="J2592" s="1">
        <v>45805</v>
      </c>
      <c r="K2592" s="11">
        <f>+Excel_519CONDOR[[#This Row],[Fx.r]]</f>
        <v>45805</v>
      </c>
      <c r="L2592" s="1">
        <v>45805</v>
      </c>
      <c r="M2592" s="1"/>
      <c r="N2592" s="1">
        <v>45873</v>
      </c>
      <c r="O2592" s="1">
        <v>45874</v>
      </c>
      <c r="P2592" s="1" t="s">
        <v>24</v>
      </c>
      <c r="Q2592" t="s">
        <v>25</v>
      </c>
      <c r="R2592" t="s">
        <v>25</v>
      </c>
      <c r="S2592" t="s">
        <v>3715</v>
      </c>
      <c r="T2592" s="6">
        <v>2.7168310392009616</v>
      </c>
      <c r="U2592" s="6">
        <v>0</v>
      </c>
      <c r="V2592" s="6">
        <v>5.5693998336791992</v>
      </c>
      <c r="W2592" s="5">
        <v>8.2862308728801608</v>
      </c>
      <c r="X2592" s="6">
        <f>+Excel_519CONDOR[[#This Row],[Ptos.Total]]-Excel_519CONDOR[[#This Row],[Ptos.PO]]</f>
        <v>0.20285987288016116</v>
      </c>
      <c r="Y2592" s="6">
        <v>8.0833709999999996</v>
      </c>
      <c r="Z2592" s="6">
        <v>8.0833709999999996</v>
      </c>
      <c r="AA2592" s="5">
        <f>+Excel_519CONDOR[[#This Row],[Ptos.Total]]-Excel_519CONDOR[[#This Row],[Ptos.Nilo]]</f>
        <v>0.20285987288016116</v>
      </c>
      <c r="AB2592"/>
      <c r="AC2592"/>
      <c r="AD2592"/>
      <c r="AE2592"/>
      <c r="AF2592"/>
      <c r="AG2592"/>
      <c r="AH2592"/>
      <c r="AI2592"/>
    </row>
    <row r="2593" spans="1:35" x14ac:dyDescent="0.25">
      <c r="A2593" t="s">
        <v>2567</v>
      </c>
      <c r="B2593" t="s">
        <v>67</v>
      </c>
      <c r="C2593" t="s">
        <v>1371</v>
      </c>
      <c r="D2593" t="s">
        <v>2882</v>
      </c>
      <c r="E2593">
        <v>8729720</v>
      </c>
      <c r="F2593" t="s">
        <v>2586</v>
      </c>
      <c r="G2593" t="s">
        <v>22</v>
      </c>
      <c r="H2593" t="s">
        <v>23</v>
      </c>
      <c r="I2593" s="1"/>
      <c r="J2593" s="1">
        <v>45806</v>
      </c>
      <c r="K2593" s="11">
        <f>+Excel_519CONDOR[[#This Row],[Fx.r]]</f>
        <v>45806</v>
      </c>
      <c r="L2593" s="1">
        <v>45806</v>
      </c>
      <c r="M2593" s="1"/>
      <c r="N2593" s="1">
        <v>45895</v>
      </c>
      <c r="O2593" s="1">
        <v>45896</v>
      </c>
      <c r="P2593" s="1" t="s">
        <v>24</v>
      </c>
      <c r="Q2593" t="s">
        <v>25</v>
      </c>
      <c r="R2593" t="s">
        <v>25</v>
      </c>
      <c r="S2593" t="s">
        <v>3715</v>
      </c>
      <c r="T2593" s="6">
        <v>2.1082510316705108</v>
      </c>
      <c r="U2593" s="6">
        <v>0</v>
      </c>
      <c r="V2593" s="6">
        <v>5.5693998336791992</v>
      </c>
      <c r="W2593" s="5">
        <v>7.67765086534971</v>
      </c>
      <c r="X2593" s="6">
        <f>+Excel_519CONDOR[[#This Row],[Ptos.Total]]-Excel_519CONDOR[[#This Row],[Ptos.PO]]</f>
        <v>-0.40572013465028967</v>
      </c>
      <c r="Y2593" s="6">
        <v>8.0833709999999996</v>
      </c>
      <c r="Z2593" s="6">
        <v>8.0833709999999996</v>
      </c>
      <c r="AA2593" s="5">
        <f>+Excel_519CONDOR[[#This Row],[Ptos.Total]]-Excel_519CONDOR[[#This Row],[Ptos.Nilo]]</f>
        <v>-0.40572013465028967</v>
      </c>
      <c r="AB2593"/>
      <c r="AC2593"/>
      <c r="AD2593"/>
      <c r="AE2593"/>
      <c r="AF2593"/>
      <c r="AG2593"/>
      <c r="AH2593"/>
      <c r="AI2593"/>
    </row>
    <row r="2594" spans="1:35" x14ac:dyDescent="0.25">
      <c r="A2594" t="s">
        <v>2567</v>
      </c>
      <c r="B2594" t="s">
        <v>67</v>
      </c>
      <c r="C2594" t="s">
        <v>1371</v>
      </c>
      <c r="D2594" t="s">
        <v>2883</v>
      </c>
      <c r="E2594">
        <v>8729710</v>
      </c>
      <c r="F2594" t="s">
        <v>2586</v>
      </c>
      <c r="G2594" t="s">
        <v>22</v>
      </c>
      <c r="H2594" t="s">
        <v>23</v>
      </c>
      <c r="I2594" s="1"/>
      <c r="J2594" s="1">
        <v>45806</v>
      </c>
      <c r="K2594" s="11">
        <f>+Excel_519CONDOR[[#This Row],[Fx.r]]</f>
        <v>45806</v>
      </c>
      <c r="L2594" s="1">
        <v>45806</v>
      </c>
      <c r="M2594" s="1"/>
      <c r="N2594" s="1">
        <v>45891</v>
      </c>
      <c r="O2594" s="1">
        <v>45892</v>
      </c>
      <c r="P2594" s="1" t="s">
        <v>24</v>
      </c>
      <c r="Q2594" t="s">
        <v>25</v>
      </c>
      <c r="R2594" t="s">
        <v>25</v>
      </c>
      <c r="S2594" t="s">
        <v>3715</v>
      </c>
      <c r="T2594" s="6">
        <v>0.48537100249761345</v>
      </c>
      <c r="U2594" s="6">
        <v>0</v>
      </c>
      <c r="V2594" s="6">
        <v>5.5693998336791992</v>
      </c>
      <c r="W2594" s="5">
        <v>6.0547708361768127</v>
      </c>
      <c r="X2594" s="6">
        <f>+Excel_519CONDOR[[#This Row],[Ptos.Total]]-Excel_519CONDOR[[#This Row],[Ptos.PO]]</f>
        <v>0.20285983617681236</v>
      </c>
      <c r="Y2594" s="6">
        <v>5.8519110000000003</v>
      </c>
      <c r="Z2594" s="6">
        <v>5.8519110000000003</v>
      </c>
      <c r="AA2594" s="5">
        <f>+Excel_519CONDOR[[#This Row],[Ptos.Total]]-Excel_519CONDOR[[#This Row],[Ptos.Nilo]]</f>
        <v>0.20285983617681236</v>
      </c>
      <c r="AB2594"/>
      <c r="AC2594"/>
      <c r="AD2594"/>
      <c r="AE2594"/>
      <c r="AF2594"/>
      <c r="AG2594"/>
      <c r="AH2594"/>
      <c r="AI2594"/>
    </row>
    <row r="2595" spans="1:35" x14ac:dyDescent="0.25">
      <c r="A2595" t="s">
        <v>2567</v>
      </c>
      <c r="B2595" t="s">
        <v>67</v>
      </c>
      <c r="C2595" t="s">
        <v>1371</v>
      </c>
      <c r="D2595" t="s">
        <v>2884</v>
      </c>
      <c r="E2595">
        <v>8729738</v>
      </c>
      <c r="F2595" t="s">
        <v>2586</v>
      </c>
      <c r="G2595" t="s">
        <v>22</v>
      </c>
      <c r="H2595" t="s">
        <v>23</v>
      </c>
      <c r="I2595" s="1"/>
      <c r="J2595" s="1">
        <v>45806</v>
      </c>
      <c r="K2595" s="11">
        <f>+Excel_519CONDOR[[#This Row],[Fx.r]]</f>
        <v>45806</v>
      </c>
      <c r="L2595" s="1">
        <v>45806</v>
      </c>
      <c r="M2595" s="1"/>
      <c r="N2595" s="1">
        <v>45946</v>
      </c>
      <c r="O2595" s="1">
        <v>45947</v>
      </c>
      <c r="P2595" s="1" t="s">
        <v>24</v>
      </c>
      <c r="Q2595" t="s">
        <v>25</v>
      </c>
      <c r="R2595" t="s">
        <v>25</v>
      </c>
      <c r="S2595" t="s">
        <v>3715</v>
      </c>
      <c r="T2595" s="6">
        <v>2.7168310392009616</v>
      </c>
      <c r="U2595" s="6">
        <v>0</v>
      </c>
      <c r="V2595" s="6">
        <v>5.5693998336791992</v>
      </c>
      <c r="W2595" s="5">
        <v>8.2862308728801608</v>
      </c>
      <c r="X2595" s="6">
        <f>+Excel_519CONDOR[[#This Row],[Ptos.Total]]-Excel_519CONDOR[[#This Row],[Ptos.PO]]</f>
        <v>-0.40572012711983874</v>
      </c>
      <c r="Y2595" s="6">
        <v>8.6919509999999995</v>
      </c>
      <c r="Z2595" s="6">
        <v>8.6919509999999995</v>
      </c>
      <c r="AA2595" s="5">
        <f>+Excel_519CONDOR[[#This Row],[Ptos.Total]]-Excel_519CONDOR[[#This Row],[Ptos.Nilo]]</f>
        <v>-0.40572012711983874</v>
      </c>
      <c r="AB2595"/>
      <c r="AC2595"/>
      <c r="AD2595"/>
      <c r="AE2595"/>
      <c r="AF2595"/>
      <c r="AG2595"/>
      <c r="AH2595"/>
      <c r="AI2595"/>
    </row>
    <row r="2596" spans="1:35" x14ac:dyDescent="0.25">
      <c r="A2596" t="s">
        <v>2567</v>
      </c>
      <c r="B2596" t="s">
        <v>67</v>
      </c>
      <c r="C2596" t="s">
        <v>1371</v>
      </c>
      <c r="D2596" t="s">
        <v>2885</v>
      </c>
      <c r="E2596">
        <v>8729714</v>
      </c>
      <c r="F2596" t="s">
        <v>2586</v>
      </c>
      <c r="G2596" t="s">
        <v>22</v>
      </c>
      <c r="H2596" t="s">
        <v>23</v>
      </c>
      <c r="I2596" s="1"/>
      <c r="J2596" s="1">
        <v>45806</v>
      </c>
      <c r="K2596" s="11">
        <f>+Excel_519CONDOR[[#This Row],[Fx.r]]</f>
        <v>45806</v>
      </c>
      <c r="L2596" s="1">
        <v>45806</v>
      </c>
      <c r="M2596" s="1"/>
      <c r="N2596" s="1">
        <v>45895</v>
      </c>
      <c r="O2596" s="1">
        <v>45896</v>
      </c>
      <c r="P2596" s="1" t="s">
        <v>24</v>
      </c>
      <c r="Q2596" t="s">
        <v>25</v>
      </c>
      <c r="R2596" t="s">
        <v>25</v>
      </c>
      <c r="S2596" t="s">
        <v>3715</v>
      </c>
      <c r="T2596" s="6">
        <v>2.3111110319077373</v>
      </c>
      <c r="U2596" s="6">
        <v>0</v>
      </c>
      <c r="V2596" s="6">
        <v>5.5693998336791992</v>
      </c>
      <c r="W2596" s="5">
        <v>7.8805108655869365</v>
      </c>
      <c r="X2596" s="6">
        <f>+Excel_519CONDOR[[#This Row],[Ptos.Total]]-Excel_519CONDOR[[#This Row],[Ptos.PO]]</f>
        <v>-0.20286013441306316</v>
      </c>
      <c r="Y2596" s="6">
        <v>8.0833709999999996</v>
      </c>
      <c r="Z2596" s="6">
        <v>8.0833709999999996</v>
      </c>
      <c r="AA2596" s="5">
        <f>+Excel_519CONDOR[[#This Row],[Ptos.Total]]-Excel_519CONDOR[[#This Row],[Ptos.Nilo]]</f>
        <v>-0.20286013441306316</v>
      </c>
      <c r="AB2596"/>
      <c r="AC2596"/>
      <c r="AD2596"/>
      <c r="AE2596"/>
      <c r="AF2596"/>
      <c r="AG2596"/>
      <c r="AH2596"/>
      <c r="AI2596"/>
    </row>
    <row r="2597" spans="1:35" x14ac:dyDescent="0.25">
      <c r="A2597" t="s">
        <v>2567</v>
      </c>
      <c r="B2597" t="s">
        <v>67</v>
      </c>
      <c r="C2597" t="s">
        <v>1371</v>
      </c>
      <c r="D2597" t="s">
        <v>2886</v>
      </c>
      <c r="E2597">
        <v>8729741</v>
      </c>
      <c r="F2597" t="s">
        <v>2586</v>
      </c>
      <c r="G2597" t="s">
        <v>22</v>
      </c>
      <c r="H2597" t="s">
        <v>23</v>
      </c>
      <c r="I2597" s="1"/>
      <c r="J2597" s="1">
        <v>45806</v>
      </c>
      <c r="K2597" s="11">
        <f>+Excel_519CONDOR[[#This Row],[Fx.r]]</f>
        <v>45806</v>
      </c>
      <c r="L2597" s="1">
        <v>45806</v>
      </c>
      <c r="M2597" s="1"/>
      <c r="N2597" s="1">
        <v>45873</v>
      </c>
      <c r="O2597" s="1">
        <v>45874</v>
      </c>
      <c r="P2597" s="1" t="s">
        <v>24</v>
      </c>
      <c r="Q2597" t="s">
        <v>25</v>
      </c>
      <c r="R2597" t="s">
        <v>25</v>
      </c>
      <c r="S2597" t="s">
        <v>3715</v>
      </c>
      <c r="T2597" s="6">
        <v>0.89109100979083777</v>
      </c>
      <c r="U2597" s="6">
        <v>0</v>
      </c>
      <c r="V2597" s="6">
        <v>5.5693998336791992</v>
      </c>
      <c r="W2597" s="5">
        <v>6.460490843470037</v>
      </c>
      <c r="X2597" s="6">
        <f>+Excel_519CONDOR[[#This Row],[Ptos.Total]]-Excel_519CONDOR[[#This Row],[Ptos.PO]]</f>
        <v>-1.5652996232518035E-7</v>
      </c>
      <c r="Y2597" s="6">
        <v>6.4604909999999993</v>
      </c>
      <c r="Z2597" s="6">
        <v>6.4604909999999993</v>
      </c>
      <c r="AA2597" s="5">
        <f>+Excel_519CONDOR[[#This Row],[Ptos.Total]]-Excel_519CONDOR[[#This Row],[Ptos.Nilo]]</f>
        <v>-1.5652996232518035E-7</v>
      </c>
      <c r="AB2597"/>
      <c r="AC2597"/>
      <c r="AD2597"/>
      <c r="AE2597"/>
      <c r="AF2597"/>
      <c r="AG2597"/>
      <c r="AH2597"/>
      <c r="AI2597"/>
    </row>
    <row r="2598" spans="1:35" x14ac:dyDescent="0.25">
      <c r="A2598" t="s">
        <v>2567</v>
      </c>
      <c r="B2598" t="s">
        <v>67</v>
      </c>
      <c r="C2598" t="s">
        <v>1371</v>
      </c>
      <c r="D2598" t="s">
        <v>2887</v>
      </c>
      <c r="E2598">
        <v>8729704</v>
      </c>
      <c r="F2598" t="s">
        <v>2586</v>
      </c>
      <c r="G2598" t="s">
        <v>22</v>
      </c>
      <c r="H2598" t="s">
        <v>23</v>
      </c>
      <c r="I2598" s="1"/>
      <c r="J2598" s="1">
        <v>45806</v>
      </c>
      <c r="K2598" s="11">
        <f>+Excel_519CONDOR[[#This Row],[Fx.r]]</f>
        <v>45806</v>
      </c>
      <c r="L2598" s="1">
        <v>45806</v>
      </c>
      <c r="M2598" s="1"/>
      <c r="N2598" s="1">
        <v>45895</v>
      </c>
      <c r="O2598" s="1">
        <v>45896</v>
      </c>
      <c r="P2598" s="1" t="s">
        <v>24</v>
      </c>
      <c r="Q2598" t="s">
        <v>25</v>
      </c>
      <c r="R2598" t="s">
        <v>25</v>
      </c>
      <c r="S2598" t="s">
        <v>3715</v>
      </c>
      <c r="T2598" s="6">
        <v>2.1082510316705108</v>
      </c>
      <c r="U2598" s="6">
        <v>0</v>
      </c>
      <c r="V2598" s="6">
        <v>5.5693998336791992</v>
      </c>
      <c r="W2598" s="5">
        <v>7.67765086534971</v>
      </c>
      <c r="X2598" s="6">
        <f>+Excel_519CONDOR[[#This Row],[Ptos.Total]]-Excel_519CONDOR[[#This Row],[Ptos.PO]]</f>
        <v>-1.3465029002901474E-7</v>
      </c>
      <c r="Y2598" s="6">
        <v>7.677651</v>
      </c>
      <c r="Z2598" s="6">
        <v>7.677651</v>
      </c>
      <c r="AA2598" s="5">
        <f>+Excel_519CONDOR[[#This Row],[Ptos.Total]]-Excel_519CONDOR[[#This Row],[Ptos.Nilo]]</f>
        <v>-1.3465029002901474E-7</v>
      </c>
      <c r="AB2598"/>
      <c r="AC2598"/>
      <c r="AD2598"/>
      <c r="AE2598"/>
      <c r="AF2598"/>
      <c r="AG2598"/>
      <c r="AH2598"/>
      <c r="AI2598"/>
    </row>
    <row r="2599" spans="1:35" x14ac:dyDescent="0.25">
      <c r="A2599" t="s">
        <v>2567</v>
      </c>
      <c r="B2599" t="s">
        <v>67</v>
      </c>
      <c r="C2599" t="s">
        <v>1371</v>
      </c>
      <c r="D2599" t="s">
        <v>2888</v>
      </c>
      <c r="E2599">
        <v>8729692</v>
      </c>
      <c r="F2599" t="s">
        <v>2586</v>
      </c>
      <c r="G2599" t="s">
        <v>22</v>
      </c>
      <c r="H2599" t="s">
        <v>23</v>
      </c>
      <c r="I2599" s="1"/>
      <c r="J2599" s="1">
        <v>45806</v>
      </c>
      <c r="K2599" s="11">
        <f>+Excel_519CONDOR[[#This Row],[Fx.r]]</f>
        <v>45806</v>
      </c>
      <c r="L2599" s="1">
        <v>45806</v>
      </c>
      <c r="M2599" s="1"/>
      <c r="N2599" s="1">
        <v>45891</v>
      </c>
      <c r="O2599" s="1">
        <v>45892</v>
      </c>
      <c r="P2599" s="1" t="s">
        <v>24</v>
      </c>
      <c r="Q2599" t="s">
        <v>25</v>
      </c>
      <c r="R2599" t="s">
        <v>25</v>
      </c>
      <c r="S2599" t="s">
        <v>3715</v>
      </c>
      <c r="T2599" s="6">
        <v>0.48537100249761345</v>
      </c>
      <c r="U2599" s="6">
        <v>0</v>
      </c>
      <c r="V2599" s="6">
        <v>5.5693998336791992</v>
      </c>
      <c r="W2599" s="5">
        <v>6.0547708361768127</v>
      </c>
      <c r="X2599" s="6">
        <f>+Excel_519CONDOR[[#This Row],[Ptos.Total]]-Excel_519CONDOR[[#This Row],[Ptos.PO]]</f>
        <v>0.20285983617681236</v>
      </c>
      <c r="Y2599" s="6">
        <v>5.8519110000000003</v>
      </c>
      <c r="Z2599" s="6">
        <v>5.8519110000000003</v>
      </c>
      <c r="AA2599" s="5">
        <f>+Excel_519CONDOR[[#This Row],[Ptos.Total]]-Excel_519CONDOR[[#This Row],[Ptos.Nilo]]</f>
        <v>0.20285983617681236</v>
      </c>
      <c r="AB2599"/>
      <c r="AC2599"/>
      <c r="AD2599"/>
      <c r="AE2599"/>
      <c r="AF2599"/>
      <c r="AG2599"/>
      <c r="AH2599"/>
      <c r="AI2599"/>
    </row>
    <row r="2600" spans="1:35" x14ac:dyDescent="0.25">
      <c r="A2600" t="s">
        <v>2567</v>
      </c>
      <c r="B2600" t="s">
        <v>67</v>
      </c>
      <c r="C2600" t="s">
        <v>1371</v>
      </c>
      <c r="D2600" t="s">
        <v>2889</v>
      </c>
      <c r="E2600">
        <v>8729736</v>
      </c>
      <c r="F2600" t="s">
        <v>2586</v>
      </c>
      <c r="G2600" t="s">
        <v>22</v>
      </c>
      <c r="H2600" t="s">
        <v>23</v>
      </c>
      <c r="I2600" s="1"/>
      <c r="J2600" s="1">
        <v>45806</v>
      </c>
      <c r="K2600" s="11">
        <f>+Excel_519CONDOR[[#This Row],[Fx.r]]</f>
        <v>45806</v>
      </c>
      <c r="L2600" s="1">
        <v>45806</v>
      </c>
      <c r="M2600" s="1"/>
      <c r="N2600" s="1">
        <v>45873</v>
      </c>
      <c r="O2600" s="1">
        <v>45874</v>
      </c>
      <c r="P2600" s="1" t="s">
        <v>24</v>
      </c>
      <c r="Q2600" t="s">
        <v>25</v>
      </c>
      <c r="R2600" t="s">
        <v>25</v>
      </c>
      <c r="S2600" t="s">
        <v>3715</v>
      </c>
      <c r="T2600" s="6">
        <v>2.7168310392009616</v>
      </c>
      <c r="U2600" s="6">
        <v>0</v>
      </c>
      <c r="V2600" s="6">
        <v>5.5693998336791992</v>
      </c>
      <c r="W2600" s="5">
        <v>8.2862308728801608</v>
      </c>
      <c r="X2600" s="6">
        <f>+Excel_519CONDOR[[#This Row],[Ptos.Total]]-Excel_519CONDOR[[#This Row],[Ptos.PO]]</f>
        <v>1.420019872880161</v>
      </c>
      <c r="Y2600" s="6">
        <v>6.8662109999999998</v>
      </c>
      <c r="Z2600" s="6">
        <v>6.8662109999999998</v>
      </c>
      <c r="AA2600" s="5">
        <f>+Excel_519CONDOR[[#This Row],[Ptos.Total]]-Excel_519CONDOR[[#This Row],[Ptos.Nilo]]</f>
        <v>1.420019872880161</v>
      </c>
      <c r="AB2600"/>
      <c r="AC2600"/>
      <c r="AD2600"/>
      <c r="AE2600"/>
      <c r="AF2600"/>
      <c r="AG2600"/>
      <c r="AH2600"/>
      <c r="AI2600"/>
    </row>
    <row r="2601" spans="1:35" x14ac:dyDescent="0.25">
      <c r="A2601" t="s">
        <v>2567</v>
      </c>
      <c r="B2601" t="s">
        <v>67</v>
      </c>
      <c r="C2601" t="s">
        <v>1371</v>
      </c>
      <c r="D2601" t="s">
        <v>2890</v>
      </c>
      <c r="E2601">
        <v>8729729</v>
      </c>
      <c r="F2601" t="s">
        <v>2586</v>
      </c>
      <c r="G2601" t="s">
        <v>22</v>
      </c>
      <c r="H2601" t="s">
        <v>23</v>
      </c>
      <c r="I2601" s="1"/>
      <c r="J2601" s="1">
        <v>45806</v>
      </c>
      <c r="K2601" s="11">
        <f>+Excel_519CONDOR[[#This Row],[Fx.r]]</f>
        <v>45806</v>
      </c>
      <c r="L2601" s="1">
        <v>45806</v>
      </c>
      <c r="M2601" s="1"/>
      <c r="N2601" s="1">
        <v>45947</v>
      </c>
      <c r="O2601" s="1">
        <v>45949</v>
      </c>
      <c r="P2601" s="1" t="s">
        <v>24</v>
      </c>
      <c r="Q2601" t="s">
        <v>25</v>
      </c>
      <c r="R2601" t="s">
        <v>25</v>
      </c>
      <c r="S2601" t="s">
        <v>3715</v>
      </c>
      <c r="T2601" s="6">
        <v>1.0939510168468356</v>
      </c>
      <c r="U2601" s="6">
        <v>0</v>
      </c>
      <c r="V2601" s="6">
        <v>5.5693998336791992</v>
      </c>
      <c r="W2601" s="5">
        <v>6.6633508505260348</v>
      </c>
      <c r="X2601" s="6">
        <f>+Excel_519CONDOR[[#This Row],[Ptos.Total]]-Excel_519CONDOR[[#This Row],[Ptos.PO]]</f>
        <v>-0.40572014947396529</v>
      </c>
      <c r="Y2601" s="6">
        <v>7.0690710000000001</v>
      </c>
      <c r="Z2601" s="6">
        <v>7.0690710000000001</v>
      </c>
      <c r="AA2601" s="5">
        <f>+Excel_519CONDOR[[#This Row],[Ptos.Total]]-Excel_519CONDOR[[#This Row],[Ptos.Nilo]]</f>
        <v>-0.40572014947396529</v>
      </c>
      <c r="AB2601"/>
      <c r="AC2601"/>
      <c r="AD2601"/>
      <c r="AE2601"/>
      <c r="AF2601"/>
      <c r="AG2601"/>
      <c r="AH2601"/>
      <c r="AI2601"/>
    </row>
    <row r="2602" spans="1:35" x14ac:dyDescent="0.25">
      <c r="A2602" t="s">
        <v>2567</v>
      </c>
      <c r="B2602" t="s">
        <v>67</v>
      </c>
      <c r="C2602" t="s">
        <v>1371</v>
      </c>
      <c r="D2602" t="s">
        <v>2891</v>
      </c>
      <c r="E2602">
        <v>8730269</v>
      </c>
      <c r="F2602" t="s">
        <v>2586</v>
      </c>
      <c r="G2602" t="s">
        <v>22</v>
      </c>
      <c r="H2602" t="s">
        <v>23</v>
      </c>
      <c r="I2602" s="1"/>
      <c r="J2602" s="1">
        <v>45807</v>
      </c>
      <c r="K2602" s="11">
        <f>+Excel_519CONDOR[[#This Row],[Fx.r]]</f>
        <v>45807</v>
      </c>
      <c r="L2602" s="1">
        <v>45807</v>
      </c>
      <c r="M2602" s="1"/>
      <c r="N2602" s="1">
        <v>45873</v>
      </c>
      <c r="O2602" s="1">
        <v>45874</v>
      </c>
      <c r="P2602" s="1" t="s">
        <v>24</v>
      </c>
      <c r="Q2602" t="s">
        <v>25</v>
      </c>
      <c r="R2602" t="s">
        <v>25</v>
      </c>
      <c r="S2602" t="s">
        <v>3715</v>
      </c>
      <c r="T2602" s="6">
        <v>0.48537100249761345</v>
      </c>
      <c r="U2602" s="6">
        <v>0</v>
      </c>
      <c r="V2602" s="6">
        <v>5.5693998336791992</v>
      </c>
      <c r="W2602" s="5">
        <v>6.0547708361768127</v>
      </c>
      <c r="X2602" s="6">
        <f>+Excel_519CONDOR[[#This Row],[Ptos.Total]]-Excel_519CONDOR[[#This Row],[Ptos.PO]]</f>
        <v>-1.6382318790419959E-7</v>
      </c>
      <c r="Y2602" s="6">
        <v>6.0547710000000006</v>
      </c>
      <c r="Z2602" s="6">
        <v>6.0547710000000006</v>
      </c>
      <c r="AA2602" s="5">
        <f>+Excel_519CONDOR[[#This Row],[Ptos.Total]]-Excel_519CONDOR[[#This Row],[Ptos.Nilo]]</f>
        <v>-1.6382318790419959E-7</v>
      </c>
      <c r="AB2602"/>
      <c r="AC2602"/>
      <c r="AD2602"/>
      <c r="AE2602"/>
      <c r="AF2602"/>
      <c r="AG2602"/>
      <c r="AH2602"/>
      <c r="AI2602"/>
    </row>
    <row r="2603" spans="1:35" x14ac:dyDescent="0.25">
      <c r="A2603" t="s">
        <v>2567</v>
      </c>
      <c r="B2603" t="s">
        <v>67</v>
      </c>
      <c r="C2603" t="s">
        <v>1371</v>
      </c>
      <c r="D2603" t="s">
        <v>2892</v>
      </c>
      <c r="E2603">
        <v>8730253</v>
      </c>
      <c r="F2603" t="s">
        <v>2586</v>
      </c>
      <c r="G2603" t="s">
        <v>22</v>
      </c>
      <c r="H2603" t="s">
        <v>23</v>
      </c>
      <c r="I2603" s="1"/>
      <c r="J2603" s="1">
        <v>45807</v>
      </c>
      <c r="K2603" s="11">
        <f>+Excel_519CONDOR[[#This Row],[Fx.r]]</f>
        <v>45807</v>
      </c>
      <c r="L2603" s="1">
        <v>45807</v>
      </c>
      <c r="M2603" s="1"/>
      <c r="N2603" s="1">
        <v>45947</v>
      </c>
      <c r="O2603" s="1">
        <v>45949</v>
      </c>
      <c r="P2603" s="1" t="s">
        <v>24</v>
      </c>
      <c r="Q2603" t="s">
        <v>25</v>
      </c>
      <c r="R2603" t="s">
        <v>25</v>
      </c>
      <c r="S2603" t="s">
        <v>3715</v>
      </c>
      <c r="T2603" s="6">
        <v>1.9053910246145129</v>
      </c>
      <c r="U2603" s="6">
        <v>0</v>
      </c>
      <c r="V2603" s="6">
        <v>5.5693998336791992</v>
      </c>
      <c r="W2603" s="5">
        <v>7.4747908582937121</v>
      </c>
      <c r="X2603" s="6">
        <f>+Excel_519CONDOR[[#This Row],[Ptos.Total]]-Excel_519CONDOR[[#This Row],[Ptos.PO]]</f>
        <v>-1.4170628759302417E-7</v>
      </c>
      <c r="Y2603" s="6">
        <v>7.4747909999999997</v>
      </c>
      <c r="Z2603" s="6">
        <v>7.4747909999999997</v>
      </c>
      <c r="AA2603" s="5">
        <f>+Excel_519CONDOR[[#This Row],[Ptos.Total]]-Excel_519CONDOR[[#This Row],[Ptos.Nilo]]</f>
        <v>-1.4170628759302417E-7</v>
      </c>
      <c r="AB2603"/>
      <c r="AC2603"/>
      <c r="AD2603"/>
      <c r="AE2603"/>
      <c r="AF2603"/>
      <c r="AG2603"/>
      <c r="AH2603"/>
      <c r="AI2603"/>
    </row>
    <row r="2604" spans="1:35" x14ac:dyDescent="0.25">
      <c r="A2604" t="s">
        <v>2567</v>
      </c>
      <c r="B2604" t="s">
        <v>67</v>
      </c>
      <c r="C2604" t="s">
        <v>1371</v>
      </c>
      <c r="D2604" t="s">
        <v>2893</v>
      </c>
      <c r="E2604">
        <v>8730254</v>
      </c>
      <c r="F2604" t="s">
        <v>2586</v>
      </c>
      <c r="G2604" t="s">
        <v>22</v>
      </c>
      <c r="H2604" t="s">
        <v>23</v>
      </c>
      <c r="I2604" s="1"/>
      <c r="J2604" s="1">
        <v>45807</v>
      </c>
      <c r="K2604" s="11">
        <f>+Excel_519CONDOR[[#This Row],[Fx.r]]</f>
        <v>45807</v>
      </c>
      <c r="L2604" s="1">
        <v>45807</v>
      </c>
      <c r="M2604" s="1"/>
      <c r="N2604" s="1">
        <v>45873</v>
      </c>
      <c r="O2604" s="1">
        <v>45874</v>
      </c>
      <c r="P2604" s="1" t="s">
        <v>24</v>
      </c>
      <c r="Q2604" t="s">
        <v>25</v>
      </c>
      <c r="R2604" t="s">
        <v>25</v>
      </c>
      <c r="S2604" t="s">
        <v>3715</v>
      </c>
      <c r="T2604" s="6">
        <v>0.48537100249761345</v>
      </c>
      <c r="U2604" s="6">
        <v>0</v>
      </c>
      <c r="V2604" s="6">
        <v>5.5693998336791992</v>
      </c>
      <c r="W2604" s="5">
        <v>6.0547708361768127</v>
      </c>
      <c r="X2604" s="6">
        <f>+Excel_519CONDOR[[#This Row],[Ptos.Total]]-Excel_519CONDOR[[#This Row],[Ptos.PO]]</f>
        <v>0.20285983617681236</v>
      </c>
      <c r="Y2604" s="6">
        <v>5.8519110000000003</v>
      </c>
      <c r="Z2604" s="6">
        <v>5.8519110000000003</v>
      </c>
      <c r="AA2604" s="5">
        <f>+Excel_519CONDOR[[#This Row],[Ptos.Total]]-Excel_519CONDOR[[#This Row],[Ptos.Nilo]]</f>
        <v>0.20285983617681236</v>
      </c>
      <c r="AB2604"/>
      <c r="AC2604"/>
      <c r="AD2604"/>
      <c r="AE2604"/>
      <c r="AF2604"/>
      <c r="AG2604"/>
      <c r="AH2604"/>
      <c r="AI2604"/>
    </row>
    <row r="2605" spans="1:35" x14ac:dyDescent="0.25">
      <c r="A2605" t="s">
        <v>2567</v>
      </c>
      <c r="B2605" t="s">
        <v>67</v>
      </c>
      <c r="C2605" t="s">
        <v>1371</v>
      </c>
      <c r="D2605" t="s">
        <v>2894</v>
      </c>
      <c r="E2605">
        <v>8730277</v>
      </c>
      <c r="F2605" t="s">
        <v>2586</v>
      </c>
      <c r="G2605" t="s">
        <v>22</v>
      </c>
      <c r="H2605" t="s">
        <v>23</v>
      </c>
      <c r="I2605" s="1"/>
      <c r="J2605" s="1">
        <v>45807</v>
      </c>
      <c r="K2605" s="11">
        <f>+Excel_519CONDOR[[#This Row],[Fx.r]]</f>
        <v>45807</v>
      </c>
      <c r="L2605" s="1">
        <v>45807</v>
      </c>
      <c r="M2605" s="1"/>
      <c r="N2605" s="1">
        <v>45873</v>
      </c>
      <c r="O2605" s="1">
        <v>45874</v>
      </c>
      <c r="P2605" s="1" t="s">
        <v>24</v>
      </c>
      <c r="Q2605" t="s">
        <v>25</v>
      </c>
      <c r="R2605" t="s">
        <v>25</v>
      </c>
      <c r="S2605" t="s">
        <v>3715</v>
      </c>
      <c r="T2605" s="6">
        <v>1.7025310243772864</v>
      </c>
      <c r="U2605" s="6">
        <v>0</v>
      </c>
      <c r="V2605" s="6">
        <v>5.5693998336791992</v>
      </c>
      <c r="W2605" s="5">
        <v>7.2719308580564856</v>
      </c>
      <c r="X2605" s="6">
        <f>+Excel_519CONDOR[[#This Row],[Ptos.Total]]-Excel_519CONDOR[[#This Row],[Ptos.PO]]</f>
        <v>-1.4194351383167714E-7</v>
      </c>
      <c r="Y2605" s="6">
        <v>7.2719309999999995</v>
      </c>
      <c r="Z2605" s="6">
        <v>7.2719309999999995</v>
      </c>
      <c r="AA2605" s="5">
        <f>+Excel_519CONDOR[[#This Row],[Ptos.Total]]-Excel_519CONDOR[[#This Row],[Ptos.Nilo]]</f>
        <v>-1.4194351383167714E-7</v>
      </c>
      <c r="AB2605"/>
      <c r="AC2605"/>
      <c r="AD2605"/>
      <c r="AE2605"/>
      <c r="AF2605"/>
      <c r="AG2605"/>
      <c r="AH2605"/>
      <c r="AI2605"/>
    </row>
    <row r="2606" spans="1:35" x14ac:dyDescent="0.25">
      <c r="A2606" t="s">
        <v>2567</v>
      </c>
      <c r="B2606" t="s">
        <v>67</v>
      </c>
      <c r="C2606" t="s">
        <v>1371</v>
      </c>
      <c r="D2606" t="s">
        <v>2895</v>
      </c>
      <c r="E2606">
        <v>8730281</v>
      </c>
      <c r="F2606" t="s">
        <v>2586</v>
      </c>
      <c r="G2606" t="s">
        <v>22</v>
      </c>
      <c r="H2606" t="s">
        <v>23</v>
      </c>
      <c r="I2606" s="1"/>
      <c r="J2606" s="1">
        <v>45807</v>
      </c>
      <c r="K2606" s="11">
        <f>+Excel_519CONDOR[[#This Row],[Fx.r]]</f>
        <v>45807</v>
      </c>
      <c r="L2606" s="1">
        <v>45807</v>
      </c>
      <c r="M2606" s="1"/>
      <c r="N2606" s="1">
        <v>45873</v>
      </c>
      <c r="O2606" s="1">
        <v>45874</v>
      </c>
      <c r="P2606" s="1" t="s">
        <v>24</v>
      </c>
      <c r="Q2606" t="s">
        <v>25</v>
      </c>
      <c r="R2606" t="s">
        <v>25</v>
      </c>
      <c r="S2606" t="s">
        <v>3715</v>
      </c>
      <c r="T2606" s="6">
        <v>0.48537100249761345</v>
      </c>
      <c r="U2606" s="6">
        <v>0</v>
      </c>
      <c r="V2606" s="6">
        <v>5.5693998336791992</v>
      </c>
      <c r="W2606" s="5">
        <v>6.0547708361768127</v>
      </c>
      <c r="X2606" s="6">
        <f>+Excel_519CONDOR[[#This Row],[Ptos.Total]]-Excel_519CONDOR[[#This Row],[Ptos.PO]]</f>
        <v>-0.20286016382318728</v>
      </c>
      <c r="Y2606" s="6">
        <v>6.2576309999999999</v>
      </c>
      <c r="Z2606" s="6">
        <v>6.2576309999999999</v>
      </c>
      <c r="AA2606" s="5">
        <f>+Excel_519CONDOR[[#This Row],[Ptos.Total]]-Excel_519CONDOR[[#This Row],[Ptos.Nilo]]</f>
        <v>-0.20286016382318728</v>
      </c>
      <c r="AB2606"/>
      <c r="AC2606"/>
      <c r="AD2606"/>
      <c r="AE2606"/>
      <c r="AF2606"/>
      <c r="AG2606"/>
      <c r="AH2606"/>
      <c r="AI2606"/>
    </row>
    <row r="2607" spans="1:35" x14ac:dyDescent="0.25">
      <c r="A2607" t="s">
        <v>2567</v>
      </c>
      <c r="B2607" t="s">
        <v>67</v>
      </c>
      <c r="C2607" t="s">
        <v>1371</v>
      </c>
      <c r="D2607" t="s">
        <v>2896</v>
      </c>
      <c r="E2607">
        <v>8730262</v>
      </c>
      <c r="F2607" t="s">
        <v>2586</v>
      </c>
      <c r="G2607" t="s">
        <v>22</v>
      </c>
      <c r="H2607" t="s">
        <v>23</v>
      </c>
      <c r="I2607" s="1"/>
      <c r="J2607" s="1">
        <v>45807</v>
      </c>
      <c r="K2607" s="11">
        <f>+Excel_519CONDOR[[#This Row],[Fx.r]]</f>
        <v>45807</v>
      </c>
      <c r="L2607" s="1">
        <v>45807</v>
      </c>
      <c r="M2607" s="1"/>
      <c r="N2607" s="1">
        <v>45873</v>
      </c>
      <c r="O2607" s="1">
        <v>45874</v>
      </c>
      <c r="P2607" s="1" t="s">
        <v>24</v>
      </c>
      <c r="Q2607" t="s">
        <v>25</v>
      </c>
      <c r="R2607" t="s">
        <v>25</v>
      </c>
      <c r="S2607" t="s">
        <v>3715</v>
      </c>
      <c r="T2607" s="6">
        <v>1.7025310243772864</v>
      </c>
      <c r="U2607" s="6">
        <v>0</v>
      </c>
      <c r="V2607" s="6">
        <v>5.5693998336791992</v>
      </c>
      <c r="W2607" s="5">
        <v>7.2719308580564856</v>
      </c>
      <c r="X2607" s="6">
        <f>+Excel_519CONDOR[[#This Row],[Ptos.Total]]-Excel_519CONDOR[[#This Row],[Ptos.PO]]</f>
        <v>-1.4194351383167714E-7</v>
      </c>
      <c r="Y2607" s="6">
        <v>7.2719309999999995</v>
      </c>
      <c r="Z2607" s="6">
        <v>7.2719309999999995</v>
      </c>
      <c r="AA2607" s="5">
        <f>+Excel_519CONDOR[[#This Row],[Ptos.Total]]-Excel_519CONDOR[[#This Row],[Ptos.Nilo]]</f>
        <v>-1.4194351383167714E-7</v>
      </c>
      <c r="AB2607"/>
      <c r="AC2607"/>
      <c r="AD2607"/>
      <c r="AE2607"/>
      <c r="AF2607"/>
      <c r="AG2607"/>
      <c r="AH2607"/>
      <c r="AI2607"/>
    </row>
    <row r="2608" spans="1:35" x14ac:dyDescent="0.25">
      <c r="A2608" t="s">
        <v>2567</v>
      </c>
      <c r="B2608" t="s">
        <v>67</v>
      </c>
      <c r="C2608" t="s">
        <v>1371</v>
      </c>
      <c r="D2608" t="s">
        <v>2897</v>
      </c>
      <c r="E2608">
        <v>8730278</v>
      </c>
      <c r="F2608" t="s">
        <v>2586</v>
      </c>
      <c r="G2608" t="s">
        <v>22</v>
      </c>
      <c r="H2608" t="s">
        <v>23</v>
      </c>
      <c r="I2608" s="1"/>
      <c r="J2608" s="1">
        <v>45807</v>
      </c>
      <c r="K2608" s="11">
        <f>+Excel_519CONDOR[[#This Row],[Fx.r]]</f>
        <v>45807</v>
      </c>
      <c r="L2608" s="1">
        <v>45807</v>
      </c>
      <c r="M2608" s="1"/>
      <c r="N2608" s="1">
        <v>45895</v>
      </c>
      <c r="O2608" s="1">
        <v>45896</v>
      </c>
      <c r="P2608" s="1" t="s">
        <v>24</v>
      </c>
      <c r="Q2608" t="s">
        <v>25</v>
      </c>
      <c r="R2608" t="s">
        <v>25</v>
      </c>
      <c r="S2608" t="s">
        <v>3715</v>
      </c>
      <c r="T2608" s="6">
        <v>1.4996710173212886</v>
      </c>
      <c r="U2608" s="6">
        <v>0</v>
      </c>
      <c r="V2608" s="6">
        <v>5.5693998336791992</v>
      </c>
      <c r="W2608" s="5">
        <v>7.0690708510004878</v>
      </c>
      <c r="X2608" s="6">
        <f>+Excel_519CONDOR[[#This Row],[Ptos.Total]]-Excel_519CONDOR[[#This Row],[Ptos.PO]]</f>
        <v>-1.4899951228386499E-7</v>
      </c>
      <c r="Y2608" s="6">
        <v>7.0690710000000001</v>
      </c>
      <c r="Z2608" s="6">
        <v>7.0690710000000001</v>
      </c>
      <c r="AA2608" s="5">
        <f>+Excel_519CONDOR[[#This Row],[Ptos.Total]]-Excel_519CONDOR[[#This Row],[Ptos.Nilo]]</f>
        <v>-1.4899951228386499E-7</v>
      </c>
      <c r="AB2608"/>
      <c r="AC2608"/>
      <c r="AD2608"/>
      <c r="AE2608"/>
      <c r="AF2608"/>
      <c r="AG2608"/>
      <c r="AH2608"/>
      <c r="AI2608"/>
    </row>
    <row r="2609" spans="1:35" x14ac:dyDescent="0.25">
      <c r="A2609" t="s">
        <v>2567</v>
      </c>
      <c r="B2609" t="s">
        <v>67</v>
      </c>
      <c r="C2609" t="s">
        <v>1371</v>
      </c>
      <c r="D2609" t="s">
        <v>2898</v>
      </c>
      <c r="E2609">
        <v>8730272</v>
      </c>
      <c r="F2609" t="s">
        <v>2586</v>
      </c>
      <c r="G2609" t="s">
        <v>22</v>
      </c>
      <c r="H2609" t="s">
        <v>23</v>
      </c>
      <c r="I2609" s="1"/>
      <c r="J2609" s="1">
        <v>45807</v>
      </c>
      <c r="K2609" s="11">
        <f>+Excel_519CONDOR[[#This Row],[Fx.r]]</f>
        <v>45807</v>
      </c>
      <c r="L2609" s="1">
        <v>45807</v>
      </c>
      <c r="M2609" s="1"/>
      <c r="N2609" s="1">
        <v>45948</v>
      </c>
      <c r="O2609" s="1">
        <v>45950</v>
      </c>
      <c r="P2609" s="1" t="s">
        <v>24</v>
      </c>
      <c r="Q2609" t="s">
        <v>25</v>
      </c>
      <c r="R2609" t="s">
        <v>25</v>
      </c>
      <c r="S2609" t="s">
        <v>3715</v>
      </c>
      <c r="T2609" s="6">
        <v>0.48537100249761345</v>
      </c>
      <c r="U2609" s="6">
        <v>0</v>
      </c>
      <c r="V2609" s="6">
        <v>5.5693998336791992</v>
      </c>
      <c r="W2609" s="5">
        <v>6.0547708361768127</v>
      </c>
      <c r="X2609" s="6">
        <f>+Excel_519CONDOR[[#This Row],[Ptos.Total]]-Excel_519CONDOR[[#This Row],[Ptos.PO]]</f>
        <v>-1.6382318790419959E-7</v>
      </c>
      <c r="Y2609" s="6">
        <v>6.0547710000000006</v>
      </c>
      <c r="Z2609" s="6">
        <v>6.0547710000000006</v>
      </c>
      <c r="AA2609" s="5">
        <f>+Excel_519CONDOR[[#This Row],[Ptos.Total]]-Excel_519CONDOR[[#This Row],[Ptos.Nilo]]</f>
        <v>-1.6382318790419959E-7</v>
      </c>
      <c r="AB2609"/>
      <c r="AC2609"/>
      <c r="AD2609"/>
      <c r="AE2609"/>
      <c r="AF2609"/>
      <c r="AG2609"/>
      <c r="AH2609"/>
      <c r="AI2609"/>
    </row>
    <row r="2610" spans="1:35" x14ac:dyDescent="0.25">
      <c r="A2610" t="s">
        <v>2567</v>
      </c>
      <c r="B2610" t="s">
        <v>67</v>
      </c>
      <c r="C2610" t="s">
        <v>1371</v>
      </c>
      <c r="D2610" t="s">
        <v>2899</v>
      </c>
      <c r="E2610">
        <v>8730312</v>
      </c>
      <c r="F2610" t="s">
        <v>2586</v>
      </c>
      <c r="G2610" t="s">
        <v>22</v>
      </c>
      <c r="H2610" t="s">
        <v>23</v>
      </c>
      <c r="I2610" s="1"/>
      <c r="J2610" s="1">
        <v>45810</v>
      </c>
      <c r="K2610" s="11">
        <f>+Excel_519CONDOR[[#This Row],[Fx.r]]</f>
        <v>45810</v>
      </c>
      <c r="L2610" s="1">
        <v>45810</v>
      </c>
      <c r="M2610" s="1"/>
      <c r="N2610" s="1">
        <v>45873</v>
      </c>
      <c r="O2610" s="1">
        <v>45874</v>
      </c>
      <c r="P2610" s="1" t="s">
        <v>24</v>
      </c>
      <c r="Q2610" t="s">
        <v>25</v>
      </c>
      <c r="R2610" t="s">
        <v>25</v>
      </c>
      <c r="S2610" t="s">
        <v>3715</v>
      </c>
      <c r="T2610" s="6">
        <v>0.48537100249761345</v>
      </c>
      <c r="U2610" s="6">
        <v>0</v>
      </c>
      <c r="V2610" s="6">
        <v>5.5693998336791992</v>
      </c>
      <c r="W2610" s="5">
        <v>6.0547708361768127</v>
      </c>
      <c r="X2610" s="6">
        <f>+Excel_519CONDOR[[#This Row],[Ptos.Total]]-Excel_519CONDOR[[#This Row],[Ptos.PO]]</f>
        <v>-0.20286016382318728</v>
      </c>
      <c r="Y2610" s="6">
        <v>6.2576309999999999</v>
      </c>
      <c r="Z2610" s="6">
        <v>6.2576309999999999</v>
      </c>
      <c r="AA2610" s="5">
        <f>+Excel_519CONDOR[[#This Row],[Ptos.Total]]-Excel_519CONDOR[[#This Row],[Ptos.Nilo]]</f>
        <v>-0.20286016382318728</v>
      </c>
      <c r="AB2610"/>
      <c r="AC2610"/>
      <c r="AD2610"/>
      <c r="AE2610"/>
      <c r="AF2610"/>
      <c r="AG2610"/>
      <c r="AH2610"/>
      <c r="AI2610"/>
    </row>
    <row r="2611" spans="1:35" x14ac:dyDescent="0.25">
      <c r="A2611" t="s">
        <v>2567</v>
      </c>
      <c r="B2611" t="s">
        <v>67</v>
      </c>
      <c r="C2611" t="s">
        <v>1371</v>
      </c>
      <c r="D2611" t="s">
        <v>2900</v>
      </c>
      <c r="E2611">
        <v>8730310</v>
      </c>
      <c r="F2611" t="s">
        <v>2586</v>
      </c>
      <c r="G2611" t="s">
        <v>22</v>
      </c>
      <c r="H2611" t="s">
        <v>23</v>
      </c>
      <c r="I2611" s="1"/>
      <c r="J2611" s="1">
        <v>45810</v>
      </c>
      <c r="K2611" s="11">
        <f>+Excel_519CONDOR[[#This Row],[Fx.r]]</f>
        <v>45810</v>
      </c>
      <c r="L2611" s="1">
        <v>45810</v>
      </c>
      <c r="M2611" s="1"/>
      <c r="N2611" s="1">
        <v>45949</v>
      </c>
      <c r="O2611" s="1">
        <v>45950</v>
      </c>
      <c r="P2611" s="1" t="s">
        <v>24</v>
      </c>
      <c r="Q2611" t="s">
        <v>25</v>
      </c>
      <c r="R2611" t="s">
        <v>25</v>
      </c>
      <c r="S2611" t="s">
        <v>3715</v>
      </c>
      <c r="T2611" s="6">
        <v>1.7025310243772864</v>
      </c>
      <c r="U2611" s="6">
        <v>0</v>
      </c>
      <c r="V2611" s="6">
        <v>5.5693998336791992</v>
      </c>
      <c r="W2611" s="5">
        <v>7.2719308580564856</v>
      </c>
      <c r="X2611" s="6">
        <f>+Excel_519CONDOR[[#This Row],[Ptos.Total]]-Excel_519CONDOR[[#This Row],[Ptos.PO]]</f>
        <v>-1.4194351383167714E-7</v>
      </c>
      <c r="Y2611" s="6">
        <v>7.2719309999999995</v>
      </c>
      <c r="Z2611" s="6">
        <v>7.2719309999999995</v>
      </c>
      <c r="AA2611" s="5">
        <f>+Excel_519CONDOR[[#This Row],[Ptos.Total]]-Excel_519CONDOR[[#This Row],[Ptos.Nilo]]</f>
        <v>-1.4194351383167714E-7</v>
      </c>
      <c r="AB2611"/>
      <c r="AC2611"/>
      <c r="AD2611"/>
      <c r="AE2611"/>
      <c r="AF2611"/>
      <c r="AG2611"/>
      <c r="AH2611"/>
      <c r="AI2611"/>
    </row>
    <row r="2612" spans="1:35" x14ac:dyDescent="0.25">
      <c r="A2612" t="s">
        <v>2567</v>
      </c>
      <c r="B2612" t="s">
        <v>67</v>
      </c>
      <c r="C2612" t="s">
        <v>1371</v>
      </c>
      <c r="D2612" t="s">
        <v>2901</v>
      </c>
      <c r="E2612">
        <v>8730313</v>
      </c>
      <c r="F2612" t="s">
        <v>2586</v>
      </c>
      <c r="G2612" t="s">
        <v>22</v>
      </c>
      <c r="H2612" t="s">
        <v>23</v>
      </c>
      <c r="I2612" s="1"/>
      <c r="J2612" s="1">
        <v>45810</v>
      </c>
      <c r="K2612" s="11">
        <f>+Excel_519CONDOR[[#This Row],[Fx.r]]</f>
        <v>45810</v>
      </c>
      <c r="L2612" s="1">
        <v>45810</v>
      </c>
      <c r="M2612" s="1"/>
      <c r="N2612" s="1">
        <v>45864</v>
      </c>
      <c r="O2612" s="1">
        <v>45930</v>
      </c>
      <c r="P2612" s="1" t="s">
        <v>24</v>
      </c>
      <c r="Q2612" t="s">
        <v>25</v>
      </c>
      <c r="R2612" t="s">
        <v>25</v>
      </c>
      <c r="S2612" t="s">
        <v>3715</v>
      </c>
      <c r="T2612" s="6">
        <v>0.48537100249761345</v>
      </c>
      <c r="U2612" s="6">
        <v>0</v>
      </c>
      <c r="V2612" s="6">
        <v>5.5693998336791992</v>
      </c>
      <c r="W2612" s="5">
        <v>6.0547708361768127</v>
      </c>
      <c r="X2612" s="6">
        <f>+Excel_519CONDOR[[#This Row],[Ptos.Total]]-Excel_519CONDOR[[#This Row],[Ptos.PO]]</f>
        <v>-0.20286016382318728</v>
      </c>
      <c r="Y2612" s="6">
        <v>6.2576309999999999</v>
      </c>
      <c r="Z2612" s="6">
        <v>6.2576309999999999</v>
      </c>
      <c r="AA2612" s="5">
        <f>+Excel_519CONDOR[[#This Row],[Ptos.Total]]-Excel_519CONDOR[[#This Row],[Ptos.Nilo]]</f>
        <v>-0.20286016382318728</v>
      </c>
      <c r="AB2612"/>
      <c r="AC2612"/>
      <c r="AD2612"/>
      <c r="AE2612"/>
      <c r="AF2612"/>
      <c r="AG2612"/>
      <c r="AH2612"/>
      <c r="AI2612"/>
    </row>
    <row r="2613" spans="1:35" x14ac:dyDescent="0.25">
      <c r="A2613" t="s">
        <v>2567</v>
      </c>
      <c r="B2613" t="s">
        <v>67</v>
      </c>
      <c r="C2613" t="s">
        <v>1371</v>
      </c>
      <c r="D2613" t="s">
        <v>2902</v>
      </c>
      <c r="E2613">
        <v>8730321</v>
      </c>
      <c r="F2613" t="s">
        <v>2586</v>
      </c>
      <c r="G2613" t="s">
        <v>22</v>
      </c>
      <c r="H2613" t="s">
        <v>23</v>
      </c>
      <c r="I2613" s="1"/>
      <c r="J2613" s="1">
        <v>45810</v>
      </c>
      <c r="K2613" s="11">
        <f>+Excel_519CONDOR[[#This Row],[Fx.r]]</f>
        <v>45810</v>
      </c>
      <c r="L2613" s="1">
        <v>45810</v>
      </c>
      <c r="M2613" s="1"/>
      <c r="N2613" s="1">
        <v>45873</v>
      </c>
      <c r="O2613" s="1">
        <v>45874</v>
      </c>
      <c r="P2613" s="1" t="s">
        <v>24</v>
      </c>
      <c r="Q2613" t="s">
        <v>25</v>
      </c>
      <c r="R2613" t="s">
        <v>25</v>
      </c>
      <c r="S2613" t="s">
        <v>3715</v>
      </c>
      <c r="T2613" s="6">
        <v>2.1082510316705108</v>
      </c>
      <c r="U2613" s="6">
        <v>0</v>
      </c>
      <c r="V2613" s="6">
        <v>5.5693998336791992</v>
      </c>
      <c r="W2613" s="5">
        <v>7.67765086534971</v>
      </c>
      <c r="X2613" s="6">
        <f>+Excel_519CONDOR[[#This Row],[Ptos.Total]]-Excel_519CONDOR[[#This Row],[Ptos.PO]]</f>
        <v>-1.3465029002901474E-7</v>
      </c>
      <c r="Y2613" s="6">
        <v>7.677651</v>
      </c>
      <c r="Z2613" s="6">
        <v>7.677651</v>
      </c>
      <c r="AA2613" s="5">
        <f>+Excel_519CONDOR[[#This Row],[Ptos.Total]]-Excel_519CONDOR[[#This Row],[Ptos.Nilo]]</f>
        <v>-1.3465029002901474E-7</v>
      </c>
      <c r="AB2613"/>
      <c r="AC2613"/>
      <c r="AD2613"/>
      <c r="AE2613"/>
      <c r="AF2613"/>
      <c r="AG2613"/>
      <c r="AH2613"/>
      <c r="AI2613"/>
    </row>
    <row r="2614" spans="1:35" x14ac:dyDescent="0.25">
      <c r="A2614" t="s">
        <v>2567</v>
      </c>
      <c r="B2614" t="s">
        <v>67</v>
      </c>
      <c r="C2614" t="s">
        <v>1371</v>
      </c>
      <c r="D2614" t="s">
        <v>2903</v>
      </c>
      <c r="E2614">
        <v>8730315</v>
      </c>
      <c r="F2614" t="s">
        <v>2586</v>
      </c>
      <c r="G2614" t="s">
        <v>22</v>
      </c>
      <c r="H2614" t="s">
        <v>23</v>
      </c>
      <c r="I2614" s="1"/>
      <c r="J2614" s="1">
        <v>45810</v>
      </c>
      <c r="K2614" s="11">
        <f>+Excel_519CONDOR[[#This Row],[Fx.r]]</f>
        <v>45810</v>
      </c>
      <c r="L2614" s="1">
        <v>45810</v>
      </c>
      <c r="M2614" s="1"/>
      <c r="N2614" s="1">
        <v>45873</v>
      </c>
      <c r="O2614" s="1">
        <v>45874</v>
      </c>
      <c r="P2614" s="1" t="s">
        <v>24</v>
      </c>
      <c r="Q2614" t="s">
        <v>25</v>
      </c>
      <c r="R2614" t="s">
        <v>25</v>
      </c>
      <c r="S2614" t="s">
        <v>3715</v>
      </c>
      <c r="T2614" s="6">
        <v>1.4996710173212886</v>
      </c>
      <c r="U2614" s="6">
        <v>0</v>
      </c>
      <c r="V2614" s="6">
        <v>5.5693998336791992</v>
      </c>
      <c r="W2614" s="5">
        <v>7.0690708510004878</v>
      </c>
      <c r="X2614" s="6">
        <f>+Excel_519CONDOR[[#This Row],[Ptos.Total]]-Excel_519CONDOR[[#This Row],[Ptos.PO]]</f>
        <v>-1.4899951228386499E-7</v>
      </c>
      <c r="Y2614" s="6">
        <v>7.0690710000000001</v>
      </c>
      <c r="Z2614" s="6">
        <v>7.0690710000000001</v>
      </c>
      <c r="AA2614" s="5">
        <f>+Excel_519CONDOR[[#This Row],[Ptos.Total]]-Excel_519CONDOR[[#This Row],[Ptos.Nilo]]</f>
        <v>-1.4899951228386499E-7</v>
      </c>
      <c r="AB2614"/>
      <c r="AC2614"/>
      <c r="AD2614"/>
      <c r="AE2614"/>
      <c r="AF2614"/>
      <c r="AG2614"/>
      <c r="AH2614"/>
      <c r="AI2614"/>
    </row>
    <row r="2615" spans="1:35" x14ac:dyDescent="0.25">
      <c r="A2615" t="s">
        <v>2567</v>
      </c>
      <c r="B2615" t="s">
        <v>67</v>
      </c>
      <c r="C2615" t="s">
        <v>1371</v>
      </c>
      <c r="D2615" t="s">
        <v>2904</v>
      </c>
      <c r="E2615">
        <v>8730322</v>
      </c>
      <c r="F2615" t="s">
        <v>2586</v>
      </c>
      <c r="G2615" t="s">
        <v>22</v>
      </c>
      <c r="H2615" t="s">
        <v>23</v>
      </c>
      <c r="I2615" s="1"/>
      <c r="J2615" s="1">
        <v>45810</v>
      </c>
      <c r="K2615" s="11">
        <f>+Excel_519CONDOR[[#This Row],[Fx.r]]</f>
        <v>45810</v>
      </c>
      <c r="L2615" s="1">
        <v>45810</v>
      </c>
      <c r="M2615" s="1"/>
      <c r="N2615" s="1">
        <v>45891</v>
      </c>
      <c r="O2615" s="1">
        <v>45892</v>
      </c>
      <c r="P2615" s="1" t="s">
        <v>24</v>
      </c>
      <c r="Q2615" t="s">
        <v>25</v>
      </c>
      <c r="R2615" t="s">
        <v>25</v>
      </c>
      <c r="S2615" t="s">
        <v>3715</v>
      </c>
      <c r="T2615" s="6">
        <v>1.9053910246145129</v>
      </c>
      <c r="U2615" s="6">
        <v>0</v>
      </c>
      <c r="V2615" s="6">
        <v>5.5693998336791992</v>
      </c>
      <c r="W2615" s="5">
        <v>7.4747908582937121</v>
      </c>
      <c r="X2615" s="6">
        <f>+Excel_519CONDOR[[#This Row],[Ptos.Total]]-Excel_519CONDOR[[#This Row],[Ptos.PO]]</f>
        <v>1.0142998582937128</v>
      </c>
      <c r="Y2615" s="6">
        <v>6.4604909999999993</v>
      </c>
      <c r="Z2615" s="6">
        <v>6.4604909999999993</v>
      </c>
      <c r="AA2615" s="5">
        <f>+Excel_519CONDOR[[#This Row],[Ptos.Total]]-Excel_519CONDOR[[#This Row],[Ptos.Nilo]]</f>
        <v>1.0142998582937128</v>
      </c>
      <c r="AB2615"/>
      <c r="AC2615"/>
      <c r="AD2615"/>
      <c r="AE2615"/>
      <c r="AF2615"/>
      <c r="AG2615"/>
      <c r="AH2615"/>
      <c r="AI2615"/>
    </row>
    <row r="2616" spans="1:35" x14ac:dyDescent="0.25">
      <c r="A2616" t="s">
        <v>2567</v>
      </c>
      <c r="B2616" t="s">
        <v>67</v>
      </c>
      <c r="C2616" t="s">
        <v>1371</v>
      </c>
      <c r="D2616" t="s">
        <v>2905</v>
      </c>
      <c r="E2616">
        <v>8730318</v>
      </c>
      <c r="F2616" t="s">
        <v>2586</v>
      </c>
      <c r="G2616" t="s">
        <v>22</v>
      </c>
      <c r="H2616" t="s">
        <v>23</v>
      </c>
      <c r="I2616" s="1"/>
      <c r="J2616" s="1">
        <v>45810</v>
      </c>
      <c r="K2616" s="11">
        <f>+Excel_519CONDOR[[#This Row],[Fx.r]]</f>
        <v>45810</v>
      </c>
      <c r="L2616" s="1">
        <v>45810</v>
      </c>
      <c r="M2616" s="1"/>
      <c r="N2616" s="1">
        <v>45873</v>
      </c>
      <c r="O2616" s="1">
        <v>45874</v>
      </c>
      <c r="P2616" s="1" t="s">
        <v>24</v>
      </c>
      <c r="Q2616" t="s">
        <v>25</v>
      </c>
      <c r="R2616" t="s">
        <v>25</v>
      </c>
      <c r="S2616" t="s">
        <v>3715</v>
      </c>
      <c r="T2616" s="6">
        <v>2.5139710321449638</v>
      </c>
      <c r="U2616" s="6">
        <v>0</v>
      </c>
      <c r="V2616" s="6">
        <v>5.5693998336791992</v>
      </c>
      <c r="W2616" s="5">
        <v>8.083370865824163</v>
      </c>
      <c r="X2616" s="6">
        <f>+Excel_519CONDOR[[#This Row],[Ptos.Total]]-Excel_519CONDOR[[#This Row],[Ptos.PO]]</f>
        <v>-1.3417583666353039E-7</v>
      </c>
      <c r="Y2616" s="6">
        <v>8.0833709999999996</v>
      </c>
      <c r="Z2616" s="6">
        <v>8.0833709999999996</v>
      </c>
      <c r="AA2616" s="5">
        <f>+Excel_519CONDOR[[#This Row],[Ptos.Total]]-Excel_519CONDOR[[#This Row],[Ptos.Nilo]]</f>
        <v>-1.3417583666353039E-7</v>
      </c>
      <c r="AB2616"/>
      <c r="AC2616"/>
      <c r="AD2616"/>
      <c r="AE2616"/>
      <c r="AF2616"/>
      <c r="AG2616"/>
      <c r="AH2616"/>
      <c r="AI2616"/>
    </row>
    <row r="2617" spans="1:35" x14ac:dyDescent="0.25">
      <c r="A2617" t="s">
        <v>2567</v>
      </c>
      <c r="B2617" t="s">
        <v>67</v>
      </c>
      <c r="C2617" t="s">
        <v>1371</v>
      </c>
      <c r="D2617" t="s">
        <v>2906</v>
      </c>
      <c r="E2617">
        <v>8730307</v>
      </c>
      <c r="F2617" t="s">
        <v>2586</v>
      </c>
      <c r="G2617" t="s">
        <v>22</v>
      </c>
      <c r="H2617" t="s">
        <v>23</v>
      </c>
      <c r="I2617" s="1"/>
      <c r="J2617" s="1">
        <v>45810</v>
      </c>
      <c r="K2617" s="11">
        <f>+Excel_519CONDOR[[#This Row],[Fx.r]]</f>
        <v>45810</v>
      </c>
      <c r="L2617" s="1">
        <v>45810</v>
      </c>
      <c r="M2617" s="1"/>
      <c r="N2617" s="1">
        <v>45873</v>
      </c>
      <c r="O2617" s="1">
        <v>45874</v>
      </c>
      <c r="P2617" s="1" t="s">
        <v>24</v>
      </c>
      <c r="Q2617" t="s">
        <v>25</v>
      </c>
      <c r="R2617" t="s">
        <v>25</v>
      </c>
      <c r="S2617" t="s">
        <v>3715</v>
      </c>
      <c r="T2617" s="6">
        <v>0.48537100249761345</v>
      </c>
      <c r="U2617" s="6">
        <v>0</v>
      </c>
      <c r="V2617" s="6">
        <v>5.5693998336791992</v>
      </c>
      <c r="W2617" s="5">
        <v>6.0547708361768127</v>
      </c>
      <c r="X2617" s="6">
        <f>+Excel_519CONDOR[[#This Row],[Ptos.Total]]-Excel_519CONDOR[[#This Row],[Ptos.PO]]</f>
        <v>-1.6382318790419959E-7</v>
      </c>
      <c r="Y2617" s="6">
        <v>6.0547710000000006</v>
      </c>
      <c r="Z2617" s="6">
        <v>6.0547710000000006</v>
      </c>
      <c r="AA2617" s="5">
        <f>+Excel_519CONDOR[[#This Row],[Ptos.Total]]-Excel_519CONDOR[[#This Row],[Ptos.Nilo]]</f>
        <v>-1.6382318790419959E-7</v>
      </c>
      <c r="AB2617"/>
      <c r="AC2617"/>
      <c r="AD2617"/>
      <c r="AE2617"/>
      <c r="AF2617"/>
      <c r="AG2617"/>
      <c r="AH2617"/>
      <c r="AI2617"/>
    </row>
    <row r="2618" spans="1:35" x14ac:dyDescent="0.25">
      <c r="A2618" t="s">
        <v>2567</v>
      </c>
      <c r="B2618" t="s">
        <v>67</v>
      </c>
      <c r="C2618" t="s">
        <v>1371</v>
      </c>
      <c r="D2618" t="s">
        <v>2907</v>
      </c>
      <c r="E2618">
        <v>8730308</v>
      </c>
      <c r="F2618" t="s">
        <v>2586</v>
      </c>
      <c r="G2618" t="s">
        <v>22</v>
      </c>
      <c r="H2618" t="s">
        <v>23</v>
      </c>
      <c r="I2618" s="1"/>
      <c r="J2618" s="1">
        <v>45810</v>
      </c>
      <c r="K2618" s="11">
        <f>+Excel_519CONDOR[[#This Row],[Fx.r]]</f>
        <v>45810</v>
      </c>
      <c r="L2618" s="1">
        <v>45810</v>
      </c>
      <c r="M2618" s="1"/>
      <c r="N2618" s="1">
        <v>45873</v>
      </c>
      <c r="O2618" s="1">
        <v>45874</v>
      </c>
      <c r="P2618" s="1" t="s">
        <v>24</v>
      </c>
      <c r="Q2618" t="s">
        <v>25</v>
      </c>
      <c r="R2618" t="s">
        <v>25</v>
      </c>
      <c r="S2618" t="s">
        <v>3715</v>
      </c>
      <c r="T2618" s="6">
        <v>1.0939510168468356</v>
      </c>
      <c r="U2618" s="6">
        <v>0</v>
      </c>
      <c r="V2618" s="6">
        <v>5.5693998336791992</v>
      </c>
      <c r="W2618" s="5">
        <v>6.6633508505260348</v>
      </c>
      <c r="X2618" s="6">
        <f>+Excel_519CONDOR[[#This Row],[Ptos.Total]]-Excel_519CONDOR[[#This Row],[Ptos.PO]]</f>
        <v>-1.4947396476117092E-7</v>
      </c>
      <c r="Y2618" s="6">
        <v>6.6633509999999996</v>
      </c>
      <c r="Z2618" s="6">
        <v>6.6633509999999996</v>
      </c>
      <c r="AA2618" s="5">
        <f>+Excel_519CONDOR[[#This Row],[Ptos.Total]]-Excel_519CONDOR[[#This Row],[Ptos.Nilo]]</f>
        <v>-1.4947396476117092E-7</v>
      </c>
      <c r="AB2618"/>
      <c r="AC2618"/>
      <c r="AD2618"/>
      <c r="AE2618"/>
      <c r="AF2618"/>
      <c r="AG2618"/>
      <c r="AH2618"/>
      <c r="AI2618"/>
    </row>
    <row r="2619" spans="1:35" x14ac:dyDescent="0.25">
      <c r="A2619" t="s">
        <v>2567</v>
      </c>
      <c r="B2619" t="s">
        <v>67</v>
      </c>
      <c r="C2619" t="s">
        <v>1371</v>
      </c>
      <c r="D2619" t="s">
        <v>2908</v>
      </c>
      <c r="E2619">
        <v>8730314</v>
      </c>
      <c r="F2619" t="s">
        <v>2586</v>
      </c>
      <c r="G2619" t="s">
        <v>22</v>
      </c>
      <c r="H2619" t="s">
        <v>23</v>
      </c>
      <c r="I2619" s="1"/>
      <c r="J2619" s="1">
        <v>45810</v>
      </c>
      <c r="K2619" s="11">
        <f>+Excel_519CONDOR[[#This Row],[Fx.r]]</f>
        <v>45810</v>
      </c>
      <c r="L2619" s="1">
        <v>45810</v>
      </c>
      <c r="M2619" s="1"/>
      <c r="N2619" s="1">
        <v>45873</v>
      </c>
      <c r="O2619" s="1">
        <v>45874</v>
      </c>
      <c r="P2619" s="1" t="s">
        <v>24</v>
      </c>
      <c r="Q2619" t="s">
        <v>25</v>
      </c>
      <c r="R2619" t="s">
        <v>25</v>
      </c>
      <c r="S2619" t="s">
        <v>3715</v>
      </c>
      <c r="T2619" s="6">
        <v>1.2968110170840621</v>
      </c>
      <c r="U2619" s="6">
        <v>0</v>
      </c>
      <c r="V2619" s="6">
        <v>5.5693998336791992</v>
      </c>
      <c r="W2619" s="5">
        <v>6.8662108507632613</v>
      </c>
      <c r="X2619" s="6">
        <f>+Excel_519CONDOR[[#This Row],[Ptos.Total]]-Excel_519CONDOR[[#This Row],[Ptos.PO]]</f>
        <v>0.20285985076326174</v>
      </c>
      <c r="Y2619" s="6">
        <v>6.6633509999999996</v>
      </c>
      <c r="Z2619" s="6">
        <v>6.6633509999999996</v>
      </c>
      <c r="AA2619" s="5">
        <f>+Excel_519CONDOR[[#This Row],[Ptos.Total]]-Excel_519CONDOR[[#This Row],[Ptos.Nilo]]</f>
        <v>0.20285985076326174</v>
      </c>
      <c r="AB2619"/>
      <c r="AC2619"/>
      <c r="AD2619"/>
      <c r="AE2619"/>
      <c r="AF2619"/>
      <c r="AG2619"/>
      <c r="AH2619"/>
      <c r="AI2619"/>
    </row>
    <row r="2620" spans="1:35" x14ac:dyDescent="0.25">
      <c r="A2620" t="s">
        <v>2567</v>
      </c>
      <c r="B2620" t="s">
        <v>67</v>
      </c>
      <c r="C2620" t="s">
        <v>1371</v>
      </c>
      <c r="D2620" t="s">
        <v>2909</v>
      </c>
      <c r="E2620">
        <v>8731073</v>
      </c>
      <c r="F2620" t="s">
        <v>2586</v>
      </c>
      <c r="G2620" t="s">
        <v>22</v>
      </c>
      <c r="H2620" t="s">
        <v>23</v>
      </c>
      <c r="I2620" s="1"/>
      <c r="J2620" s="1">
        <v>45811</v>
      </c>
      <c r="K2620" s="11">
        <f>+Excel_519CONDOR[[#This Row],[Fx.r]]</f>
        <v>45811</v>
      </c>
      <c r="L2620" s="1">
        <v>45811</v>
      </c>
      <c r="M2620" s="1"/>
      <c r="N2620" s="1">
        <v>45946</v>
      </c>
      <c r="O2620" s="1">
        <v>45947</v>
      </c>
      <c r="P2620" s="1" t="s">
        <v>24</v>
      </c>
      <c r="Q2620" t="s">
        <v>25</v>
      </c>
      <c r="R2620" t="s">
        <v>25</v>
      </c>
      <c r="S2620" t="s">
        <v>3715</v>
      </c>
      <c r="T2620" s="6">
        <v>3.5282710537874102</v>
      </c>
      <c r="U2620" s="6">
        <v>0</v>
      </c>
      <c r="V2620" s="6">
        <v>5.5693998336791992</v>
      </c>
      <c r="W2620" s="5">
        <v>9.0976708874666095</v>
      </c>
      <c r="X2620" s="6">
        <f>+Excel_519CONDOR[[#This Row],[Ptos.Total]]-Excel_519CONDOR[[#This Row],[Ptos.PO]]</f>
        <v>-0.20286011253338998</v>
      </c>
      <c r="Y2620" s="6">
        <v>9.3005309999999994</v>
      </c>
      <c r="Z2620" s="6">
        <v>9.3005309999999994</v>
      </c>
      <c r="AA2620" s="5">
        <f>+Excel_519CONDOR[[#This Row],[Ptos.Total]]-Excel_519CONDOR[[#This Row],[Ptos.Nilo]]</f>
        <v>-0.20286011253338998</v>
      </c>
      <c r="AB2620"/>
      <c r="AC2620"/>
      <c r="AD2620"/>
      <c r="AE2620"/>
      <c r="AF2620"/>
      <c r="AG2620"/>
      <c r="AH2620"/>
      <c r="AI2620"/>
    </row>
    <row r="2621" spans="1:35" x14ac:dyDescent="0.25">
      <c r="A2621" t="s">
        <v>2567</v>
      </c>
      <c r="B2621" t="s">
        <v>67</v>
      </c>
      <c r="C2621" t="s">
        <v>1371</v>
      </c>
      <c r="D2621" t="s">
        <v>2910</v>
      </c>
      <c r="E2621">
        <v>8731074</v>
      </c>
      <c r="F2621" t="s">
        <v>2586</v>
      </c>
      <c r="G2621" t="s">
        <v>22</v>
      </c>
      <c r="H2621" t="s">
        <v>23</v>
      </c>
      <c r="I2621" s="1"/>
      <c r="J2621" s="1">
        <v>45811</v>
      </c>
      <c r="K2621" s="11">
        <f>+Excel_519CONDOR[[#This Row],[Fx.r]]</f>
        <v>45811</v>
      </c>
      <c r="L2621" s="1">
        <v>45811</v>
      </c>
      <c r="M2621" s="1"/>
      <c r="N2621" s="1">
        <v>45873</v>
      </c>
      <c r="O2621" s="1">
        <v>45874</v>
      </c>
      <c r="P2621" s="1" t="s">
        <v>24</v>
      </c>
      <c r="Q2621" t="s">
        <v>25</v>
      </c>
      <c r="R2621" t="s">
        <v>25</v>
      </c>
      <c r="S2621" t="s">
        <v>3715</v>
      </c>
      <c r="T2621" s="6">
        <v>3.5282710537874102</v>
      </c>
      <c r="U2621" s="6">
        <v>0</v>
      </c>
      <c r="V2621" s="6">
        <v>5.5693998336791992</v>
      </c>
      <c r="W2621" s="5">
        <v>9.0976708874666095</v>
      </c>
      <c r="X2621" s="6">
        <f>+Excel_519CONDOR[[#This Row],[Ptos.Total]]-Excel_519CONDOR[[#This Row],[Ptos.PO]]</f>
        <v>0.20285988746660877</v>
      </c>
      <c r="Y2621" s="6">
        <v>8.8948110000000007</v>
      </c>
      <c r="Z2621" s="6">
        <v>8.8948110000000007</v>
      </c>
      <c r="AA2621" s="5">
        <f>+Excel_519CONDOR[[#This Row],[Ptos.Total]]-Excel_519CONDOR[[#This Row],[Ptos.Nilo]]</f>
        <v>0.20285988746660877</v>
      </c>
      <c r="AB2621"/>
      <c r="AC2621"/>
      <c r="AD2621"/>
      <c r="AE2621"/>
      <c r="AF2621"/>
      <c r="AG2621"/>
      <c r="AH2621"/>
      <c r="AI2621"/>
    </row>
    <row r="2622" spans="1:35" x14ac:dyDescent="0.25">
      <c r="A2622" t="s">
        <v>2567</v>
      </c>
      <c r="B2622" t="s">
        <v>67</v>
      </c>
      <c r="C2622" t="s">
        <v>1371</v>
      </c>
      <c r="D2622" t="s">
        <v>2911</v>
      </c>
      <c r="E2622">
        <v>8732006</v>
      </c>
      <c r="F2622" t="s">
        <v>2586</v>
      </c>
      <c r="G2622" t="s">
        <v>22</v>
      </c>
      <c r="H2622" t="s">
        <v>23</v>
      </c>
      <c r="I2622" s="1"/>
      <c r="J2622" s="1">
        <v>45813</v>
      </c>
      <c r="K2622" s="11">
        <f>+Excel_519CONDOR[[#This Row],[Fx.r]]</f>
        <v>45813</v>
      </c>
      <c r="L2622" s="1">
        <v>45813</v>
      </c>
      <c r="M2622" s="1"/>
      <c r="N2622" s="1">
        <v>45873</v>
      </c>
      <c r="O2622" s="1">
        <v>45874</v>
      </c>
      <c r="P2622" s="1" t="s">
        <v>24</v>
      </c>
      <c r="Q2622" t="s">
        <v>25</v>
      </c>
      <c r="R2622" t="s">
        <v>25</v>
      </c>
      <c r="S2622" t="s">
        <v>3715</v>
      </c>
      <c r="T2622" s="6">
        <v>0.48537100249761345</v>
      </c>
      <c r="U2622" s="6">
        <v>0</v>
      </c>
      <c r="V2622" s="6">
        <v>5.5693998336791992</v>
      </c>
      <c r="W2622" s="5">
        <v>6.0547708361768127</v>
      </c>
      <c r="X2622" s="6">
        <f>+Excel_519CONDOR[[#This Row],[Ptos.Total]]-Excel_519CONDOR[[#This Row],[Ptos.PO]]</f>
        <v>0.20285983617681236</v>
      </c>
      <c r="Y2622" s="6">
        <v>5.8519110000000003</v>
      </c>
      <c r="Z2622" s="6">
        <v>5.8519110000000003</v>
      </c>
      <c r="AA2622" s="5">
        <f>+Excel_519CONDOR[[#This Row],[Ptos.Total]]-Excel_519CONDOR[[#This Row],[Ptos.Nilo]]</f>
        <v>0.20285983617681236</v>
      </c>
      <c r="AB2622"/>
      <c r="AC2622"/>
      <c r="AD2622"/>
      <c r="AE2622"/>
      <c r="AF2622"/>
      <c r="AG2622"/>
      <c r="AH2622"/>
      <c r="AI2622"/>
    </row>
    <row r="2623" spans="1:35" x14ac:dyDescent="0.25">
      <c r="A2623" t="s">
        <v>2567</v>
      </c>
      <c r="B2623" t="s">
        <v>67</v>
      </c>
      <c r="C2623" t="s">
        <v>1371</v>
      </c>
      <c r="D2623" t="s">
        <v>2912</v>
      </c>
      <c r="E2623">
        <v>8732003</v>
      </c>
      <c r="F2623" t="s">
        <v>2586</v>
      </c>
      <c r="G2623" t="s">
        <v>22</v>
      </c>
      <c r="H2623" t="s">
        <v>23</v>
      </c>
      <c r="I2623" s="1"/>
      <c r="J2623" s="1">
        <v>45813</v>
      </c>
      <c r="K2623" s="11">
        <f>+Excel_519CONDOR[[#This Row],[Fx.r]]</f>
        <v>45813</v>
      </c>
      <c r="L2623" s="1">
        <v>45813</v>
      </c>
      <c r="M2623" s="1"/>
      <c r="N2623" s="1">
        <v>45891</v>
      </c>
      <c r="O2623" s="1">
        <v>45892</v>
      </c>
      <c r="P2623" s="1" t="s">
        <v>24</v>
      </c>
      <c r="Q2623" t="s">
        <v>25</v>
      </c>
      <c r="R2623" t="s">
        <v>25</v>
      </c>
      <c r="S2623" t="s">
        <v>3715</v>
      </c>
      <c r="T2623" s="6">
        <v>0.89109100979083777</v>
      </c>
      <c r="U2623" s="6">
        <v>0</v>
      </c>
      <c r="V2623" s="6">
        <v>5.5693998336791992</v>
      </c>
      <c r="W2623" s="5">
        <v>6.460490843470037</v>
      </c>
      <c r="X2623" s="6">
        <f>+Excel_519CONDOR[[#This Row],[Ptos.Total]]-Excel_519CONDOR[[#This Row],[Ptos.PO]]</f>
        <v>-1.5652996232518035E-7</v>
      </c>
      <c r="Y2623" s="6">
        <v>6.4604909999999993</v>
      </c>
      <c r="Z2623" s="6">
        <v>6.4604909999999993</v>
      </c>
      <c r="AA2623" s="5">
        <f>+Excel_519CONDOR[[#This Row],[Ptos.Total]]-Excel_519CONDOR[[#This Row],[Ptos.Nilo]]</f>
        <v>-1.5652996232518035E-7</v>
      </c>
      <c r="AB2623"/>
      <c r="AC2623"/>
      <c r="AD2623"/>
      <c r="AE2623"/>
      <c r="AF2623"/>
      <c r="AG2623"/>
      <c r="AH2623"/>
      <c r="AI2623"/>
    </row>
    <row r="2624" spans="1:35" x14ac:dyDescent="0.25">
      <c r="A2624" t="s">
        <v>2567</v>
      </c>
      <c r="B2624" t="s">
        <v>67</v>
      </c>
      <c r="C2624" t="s">
        <v>1371</v>
      </c>
      <c r="D2624" t="s">
        <v>2913</v>
      </c>
      <c r="E2624">
        <v>8732031</v>
      </c>
      <c r="F2624" t="s">
        <v>2586</v>
      </c>
      <c r="G2624" t="s">
        <v>22</v>
      </c>
      <c r="H2624" t="s">
        <v>23</v>
      </c>
      <c r="I2624" s="1"/>
      <c r="J2624" s="1">
        <v>45813</v>
      </c>
      <c r="K2624" s="11">
        <f>+Excel_519CONDOR[[#This Row],[Fx.r]]</f>
        <v>45813</v>
      </c>
      <c r="L2624" s="1">
        <v>45813</v>
      </c>
      <c r="M2624" s="1"/>
      <c r="N2624" s="1">
        <v>45873</v>
      </c>
      <c r="O2624" s="1">
        <v>45874</v>
      </c>
      <c r="P2624" s="1" t="s">
        <v>24</v>
      </c>
      <c r="Q2624" t="s">
        <v>25</v>
      </c>
      <c r="R2624" t="s">
        <v>25</v>
      </c>
      <c r="S2624" t="s">
        <v>3715</v>
      </c>
      <c r="T2624" s="6">
        <v>2.1082510316705108</v>
      </c>
      <c r="U2624" s="6">
        <v>0</v>
      </c>
      <c r="V2624" s="6">
        <v>5.5693998336791992</v>
      </c>
      <c r="W2624" s="5">
        <v>7.67765086534971</v>
      </c>
      <c r="X2624" s="6">
        <f>+Excel_519CONDOR[[#This Row],[Ptos.Total]]-Excel_519CONDOR[[#This Row],[Ptos.PO]]</f>
        <v>-1.3465029002901474E-7</v>
      </c>
      <c r="Y2624" s="6">
        <v>7.677651</v>
      </c>
      <c r="Z2624" s="6">
        <v>7.677651</v>
      </c>
      <c r="AA2624" s="5">
        <f>+Excel_519CONDOR[[#This Row],[Ptos.Total]]-Excel_519CONDOR[[#This Row],[Ptos.Nilo]]</f>
        <v>-1.3465029002901474E-7</v>
      </c>
      <c r="AB2624"/>
      <c r="AC2624"/>
      <c r="AD2624"/>
      <c r="AE2624"/>
      <c r="AF2624"/>
      <c r="AG2624"/>
      <c r="AH2624"/>
      <c r="AI2624"/>
    </row>
    <row r="2625" spans="1:35" x14ac:dyDescent="0.25">
      <c r="A2625" t="s">
        <v>2567</v>
      </c>
      <c r="B2625" t="s">
        <v>67</v>
      </c>
      <c r="C2625" t="s">
        <v>1371</v>
      </c>
      <c r="D2625" t="s">
        <v>2914</v>
      </c>
      <c r="E2625">
        <v>8732020</v>
      </c>
      <c r="F2625" t="s">
        <v>2586</v>
      </c>
      <c r="G2625" t="s">
        <v>22</v>
      </c>
      <c r="H2625" t="s">
        <v>23</v>
      </c>
      <c r="I2625" s="1"/>
      <c r="J2625" s="1">
        <v>45813</v>
      </c>
      <c r="K2625" s="11">
        <f>+Excel_519CONDOR[[#This Row],[Fx.r]]</f>
        <v>45813</v>
      </c>
      <c r="L2625" s="1">
        <v>45813</v>
      </c>
      <c r="M2625" s="1"/>
      <c r="N2625" s="1">
        <v>45873</v>
      </c>
      <c r="O2625" s="1">
        <v>45874</v>
      </c>
      <c r="P2625" s="1" t="s">
        <v>24</v>
      </c>
      <c r="Q2625" t="s">
        <v>25</v>
      </c>
      <c r="R2625" t="s">
        <v>25</v>
      </c>
      <c r="S2625" t="s">
        <v>3715</v>
      </c>
      <c r="T2625" s="6">
        <v>0.48537100249761345</v>
      </c>
      <c r="U2625" s="6">
        <v>0</v>
      </c>
      <c r="V2625" s="6">
        <v>5.5693998336791992</v>
      </c>
      <c r="W2625" s="5">
        <v>6.0547708361768127</v>
      </c>
      <c r="X2625" s="6">
        <f>+Excel_519CONDOR[[#This Row],[Ptos.Total]]-Excel_519CONDOR[[#This Row],[Ptos.PO]]</f>
        <v>-0.20286016382318728</v>
      </c>
      <c r="Y2625" s="6">
        <v>6.2576309999999999</v>
      </c>
      <c r="Z2625" s="6">
        <v>6.2576309999999999</v>
      </c>
      <c r="AA2625" s="5">
        <f>+Excel_519CONDOR[[#This Row],[Ptos.Total]]-Excel_519CONDOR[[#This Row],[Ptos.Nilo]]</f>
        <v>-0.20286016382318728</v>
      </c>
      <c r="AB2625"/>
      <c r="AC2625"/>
      <c r="AD2625"/>
      <c r="AE2625"/>
      <c r="AF2625"/>
      <c r="AG2625"/>
      <c r="AH2625"/>
      <c r="AI2625"/>
    </row>
    <row r="2626" spans="1:35" x14ac:dyDescent="0.25">
      <c r="A2626" t="s">
        <v>2567</v>
      </c>
      <c r="B2626" t="s">
        <v>67</v>
      </c>
      <c r="C2626" t="s">
        <v>1371</v>
      </c>
      <c r="D2626" t="s">
        <v>2915</v>
      </c>
      <c r="E2626">
        <v>8732027</v>
      </c>
      <c r="F2626" t="s">
        <v>2586</v>
      </c>
      <c r="G2626" t="s">
        <v>22</v>
      </c>
      <c r="H2626" t="s">
        <v>23</v>
      </c>
      <c r="I2626" s="1"/>
      <c r="J2626" s="1">
        <v>45813</v>
      </c>
      <c r="K2626" s="11">
        <f>+Excel_519CONDOR[[#This Row],[Fx.r]]</f>
        <v>45813</v>
      </c>
      <c r="L2626" s="1">
        <v>45813</v>
      </c>
      <c r="M2626" s="1"/>
      <c r="N2626" s="1">
        <v>45873</v>
      </c>
      <c r="O2626" s="1">
        <v>45874</v>
      </c>
      <c r="P2626" s="1" t="s">
        <v>24</v>
      </c>
      <c r="Q2626" t="s">
        <v>25</v>
      </c>
      <c r="R2626" t="s">
        <v>25</v>
      </c>
      <c r="S2626" t="s">
        <v>3715</v>
      </c>
      <c r="T2626" s="6">
        <v>0.68823100955361127</v>
      </c>
      <c r="U2626" s="6">
        <v>0</v>
      </c>
      <c r="V2626" s="6">
        <v>5.5693998336791992</v>
      </c>
      <c r="W2626" s="5">
        <v>6.2576308432328105</v>
      </c>
      <c r="X2626" s="6">
        <f>+Excel_519CONDOR[[#This Row],[Ptos.Total]]-Excel_519CONDOR[[#This Row],[Ptos.PO]]</f>
        <v>-1.5676718945201173E-7</v>
      </c>
      <c r="Y2626" s="6">
        <v>6.2576309999999999</v>
      </c>
      <c r="Z2626" s="6">
        <v>6.2576309999999999</v>
      </c>
      <c r="AA2626" s="5">
        <f>+Excel_519CONDOR[[#This Row],[Ptos.Total]]-Excel_519CONDOR[[#This Row],[Ptos.Nilo]]</f>
        <v>-1.5676718945201173E-7</v>
      </c>
      <c r="AB2626"/>
      <c r="AC2626"/>
      <c r="AD2626"/>
      <c r="AE2626"/>
      <c r="AF2626"/>
      <c r="AG2626"/>
      <c r="AH2626"/>
      <c r="AI2626"/>
    </row>
    <row r="2627" spans="1:35" x14ac:dyDescent="0.25">
      <c r="A2627" t="s">
        <v>2567</v>
      </c>
      <c r="B2627" t="s">
        <v>67</v>
      </c>
      <c r="C2627" t="s">
        <v>1371</v>
      </c>
      <c r="D2627" t="s">
        <v>2916</v>
      </c>
      <c r="E2627">
        <v>8731975</v>
      </c>
      <c r="F2627" t="s">
        <v>2586</v>
      </c>
      <c r="G2627" t="s">
        <v>22</v>
      </c>
      <c r="H2627" t="s">
        <v>23</v>
      </c>
      <c r="I2627" s="1"/>
      <c r="J2627" s="1">
        <v>45813</v>
      </c>
      <c r="K2627" s="11">
        <f>+Excel_519CONDOR[[#This Row],[Fx.r]]</f>
        <v>45813</v>
      </c>
      <c r="L2627" s="1">
        <v>45813</v>
      </c>
      <c r="M2627" s="1"/>
      <c r="N2627" s="1">
        <v>45891</v>
      </c>
      <c r="O2627" s="1">
        <v>45892</v>
      </c>
      <c r="P2627" s="1" t="s">
        <v>24</v>
      </c>
      <c r="Q2627" t="s">
        <v>25</v>
      </c>
      <c r="R2627" t="s">
        <v>25</v>
      </c>
      <c r="S2627" t="s">
        <v>3715</v>
      </c>
      <c r="T2627" s="6">
        <v>0.68823100955361127</v>
      </c>
      <c r="U2627" s="6">
        <v>0</v>
      </c>
      <c r="V2627" s="6">
        <v>5.5693998336791992</v>
      </c>
      <c r="W2627" s="5">
        <v>6.2576308432328105</v>
      </c>
      <c r="X2627" s="6">
        <f>+Excel_519CONDOR[[#This Row],[Ptos.Total]]-Excel_519CONDOR[[#This Row],[Ptos.PO]]</f>
        <v>-1.5676718945201173E-7</v>
      </c>
      <c r="Y2627" s="6">
        <v>6.2576309999999999</v>
      </c>
      <c r="Z2627" s="6">
        <v>6.2576309999999999</v>
      </c>
      <c r="AA2627" s="5">
        <f>+Excel_519CONDOR[[#This Row],[Ptos.Total]]-Excel_519CONDOR[[#This Row],[Ptos.Nilo]]</f>
        <v>-1.5676718945201173E-7</v>
      </c>
      <c r="AB2627"/>
      <c r="AC2627"/>
      <c r="AD2627"/>
      <c r="AE2627"/>
      <c r="AF2627"/>
      <c r="AG2627"/>
      <c r="AH2627"/>
      <c r="AI2627"/>
    </row>
    <row r="2628" spans="1:35" x14ac:dyDescent="0.25">
      <c r="A2628" t="s">
        <v>2567</v>
      </c>
      <c r="B2628" t="s">
        <v>67</v>
      </c>
      <c r="C2628" t="s">
        <v>1371</v>
      </c>
      <c r="D2628" t="s">
        <v>2917</v>
      </c>
      <c r="E2628">
        <v>8732004</v>
      </c>
      <c r="F2628" t="s">
        <v>2586</v>
      </c>
      <c r="G2628" t="s">
        <v>22</v>
      </c>
      <c r="H2628" t="s">
        <v>23</v>
      </c>
      <c r="I2628" s="1"/>
      <c r="J2628" s="1">
        <v>45813</v>
      </c>
      <c r="K2628" s="11">
        <f>+Excel_519CONDOR[[#This Row],[Fx.r]]</f>
        <v>45813</v>
      </c>
      <c r="L2628" s="1">
        <v>45813</v>
      </c>
      <c r="M2628" s="1"/>
      <c r="N2628" s="1">
        <v>45873</v>
      </c>
      <c r="O2628" s="1">
        <v>45874</v>
      </c>
      <c r="P2628" s="1" t="s">
        <v>24</v>
      </c>
      <c r="Q2628" t="s">
        <v>25</v>
      </c>
      <c r="R2628" t="s">
        <v>25</v>
      </c>
      <c r="S2628" t="s">
        <v>3715</v>
      </c>
      <c r="T2628" s="6">
        <v>0.48537100249761345</v>
      </c>
      <c r="U2628" s="6">
        <v>0</v>
      </c>
      <c r="V2628" s="6">
        <v>5.5693998336791992</v>
      </c>
      <c r="W2628" s="5">
        <v>6.0547708361768127</v>
      </c>
      <c r="X2628" s="6">
        <f>+Excel_519CONDOR[[#This Row],[Ptos.Total]]-Excel_519CONDOR[[#This Row],[Ptos.PO]]</f>
        <v>-0.20286016382318728</v>
      </c>
      <c r="Y2628" s="6">
        <v>6.2576309999999999</v>
      </c>
      <c r="Z2628" s="6">
        <v>6.2576309999999999</v>
      </c>
      <c r="AA2628" s="5">
        <f>+Excel_519CONDOR[[#This Row],[Ptos.Total]]-Excel_519CONDOR[[#This Row],[Ptos.Nilo]]</f>
        <v>-0.20286016382318728</v>
      </c>
      <c r="AB2628"/>
      <c r="AC2628"/>
      <c r="AD2628"/>
      <c r="AE2628"/>
      <c r="AF2628"/>
      <c r="AG2628"/>
      <c r="AH2628"/>
      <c r="AI2628"/>
    </row>
    <row r="2629" spans="1:35" x14ac:dyDescent="0.25">
      <c r="A2629" t="s">
        <v>2567</v>
      </c>
      <c r="B2629" t="s">
        <v>67</v>
      </c>
      <c r="C2629" t="s">
        <v>1371</v>
      </c>
      <c r="D2629" t="s">
        <v>2918</v>
      </c>
      <c r="E2629">
        <v>8731960</v>
      </c>
      <c r="F2629" t="s">
        <v>2586</v>
      </c>
      <c r="G2629" t="s">
        <v>22</v>
      </c>
      <c r="H2629" t="s">
        <v>23</v>
      </c>
      <c r="I2629" s="1"/>
      <c r="J2629" s="1">
        <v>45813</v>
      </c>
      <c r="K2629" s="11">
        <f>+Excel_519CONDOR[[#This Row],[Fx.r]]</f>
        <v>45813</v>
      </c>
      <c r="L2629" s="1">
        <v>45813</v>
      </c>
      <c r="M2629" s="1"/>
      <c r="N2629" s="1">
        <v>45891</v>
      </c>
      <c r="O2629" s="1">
        <v>45892</v>
      </c>
      <c r="P2629" s="1" t="s">
        <v>24</v>
      </c>
      <c r="Q2629" t="s">
        <v>25</v>
      </c>
      <c r="R2629" t="s">
        <v>25</v>
      </c>
      <c r="S2629" t="s">
        <v>3715</v>
      </c>
      <c r="T2629" s="6">
        <v>0.68823100955361127</v>
      </c>
      <c r="U2629" s="6">
        <v>0</v>
      </c>
      <c r="V2629" s="6">
        <v>5.5693998336791992</v>
      </c>
      <c r="W2629" s="5">
        <v>6.2576308432328105</v>
      </c>
      <c r="X2629" s="6">
        <f>+Excel_519CONDOR[[#This Row],[Ptos.Total]]-Excel_519CONDOR[[#This Row],[Ptos.PO]]</f>
        <v>-1.5676718945201173E-7</v>
      </c>
      <c r="Y2629" s="6">
        <v>6.2576309999999999</v>
      </c>
      <c r="Z2629" s="6">
        <v>6.2576309999999999</v>
      </c>
      <c r="AA2629" s="5">
        <f>+Excel_519CONDOR[[#This Row],[Ptos.Total]]-Excel_519CONDOR[[#This Row],[Ptos.Nilo]]</f>
        <v>-1.5676718945201173E-7</v>
      </c>
      <c r="AB2629"/>
      <c r="AC2629"/>
      <c r="AD2629"/>
      <c r="AE2629"/>
      <c r="AF2629"/>
      <c r="AG2629"/>
      <c r="AH2629"/>
      <c r="AI2629"/>
    </row>
    <row r="2630" spans="1:35" x14ac:dyDescent="0.25">
      <c r="A2630" t="s">
        <v>2567</v>
      </c>
      <c r="B2630" t="s">
        <v>67</v>
      </c>
      <c r="C2630" t="s">
        <v>1371</v>
      </c>
      <c r="D2630" t="s">
        <v>2919</v>
      </c>
      <c r="E2630">
        <v>8732005</v>
      </c>
      <c r="F2630" t="s">
        <v>2586</v>
      </c>
      <c r="G2630" t="s">
        <v>22</v>
      </c>
      <c r="H2630" t="s">
        <v>23</v>
      </c>
      <c r="I2630" s="1"/>
      <c r="J2630" s="1">
        <v>45813</v>
      </c>
      <c r="K2630" s="11">
        <f>+Excel_519CONDOR[[#This Row],[Fx.r]]</f>
        <v>45813</v>
      </c>
      <c r="L2630" s="1">
        <v>45813</v>
      </c>
      <c r="M2630" s="1"/>
      <c r="N2630" s="1">
        <v>45891</v>
      </c>
      <c r="O2630" s="1">
        <v>45892</v>
      </c>
      <c r="P2630" s="1" t="s">
        <v>24</v>
      </c>
      <c r="Q2630" t="s">
        <v>25</v>
      </c>
      <c r="R2630" t="s">
        <v>25</v>
      </c>
      <c r="S2630" t="s">
        <v>3715</v>
      </c>
      <c r="T2630" s="6">
        <v>1.0939510168468356</v>
      </c>
      <c r="U2630" s="6">
        <v>0</v>
      </c>
      <c r="V2630" s="6">
        <v>5.5693998336791992</v>
      </c>
      <c r="W2630" s="5">
        <v>6.6633508505260348</v>
      </c>
      <c r="X2630" s="6">
        <f>+Excel_519CONDOR[[#This Row],[Ptos.Total]]-Excel_519CONDOR[[#This Row],[Ptos.PO]]</f>
        <v>-1.4947396476117092E-7</v>
      </c>
      <c r="Y2630" s="6">
        <v>6.6633509999999996</v>
      </c>
      <c r="Z2630" s="6">
        <v>6.6633509999999996</v>
      </c>
      <c r="AA2630" s="5">
        <f>+Excel_519CONDOR[[#This Row],[Ptos.Total]]-Excel_519CONDOR[[#This Row],[Ptos.Nilo]]</f>
        <v>-1.4947396476117092E-7</v>
      </c>
      <c r="AB2630"/>
      <c r="AC2630"/>
      <c r="AD2630"/>
      <c r="AE2630"/>
      <c r="AF2630"/>
      <c r="AG2630"/>
      <c r="AH2630"/>
      <c r="AI2630"/>
    </row>
    <row r="2631" spans="1:35" x14ac:dyDescent="0.25">
      <c r="A2631" t="s">
        <v>2567</v>
      </c>
      <c r="B2631" t="s">
        <v>67</v>
      </c>
      <c r="C2631" t="s">
        <v>1371</v>
      </c>
      <c r="D2631" t="s">
        <v>2920</v>
      </c>
      <c r="E2631">
        <v>8731928</v>
      </c>
      <c r="F2631" t="s">
        <v>2586</v>
      </c>
      <c r="G2631" t="s">
        <v>22</v>
      </c>
      <c r="H2631" t="s">
        <v>23</v>
      </c>
      <c r="I2631" s="1"/>
      <c r="J2631" s="1">
        <v>45813</v>
      </c>
      <c r="K2631" s="11">
        <f>+Excel_519CONDOR[[#This Row],[Fx.r]]</f>
        <v>45813</v>
      </c>
      <c r="L2631" s="1">
        <v>45813</v>
      </c>
      <c r="M2631" s="1"/>
      <c r="N2631" s="1">
        <v>45947</v>
      </c>
      <c r="O2631" s="1">
        <v>45949</v>
      </c>
      <c r="P2631" s="1" t="s">
        <v>24</v>
      </c>
      <c r="Q2631" t="s">
        <v>25</v>
      </c>
      <c r="R2631" t="s">
        <v>25</v>
      </c>
      <c r="S2631" t="s">
        <v>3715</v>
      </c>
      <c r="T2631" s="6">
        <v>1.2968110170840621</v>
      </c>
      <c r="U2631" s="6">
        <v>0</v>
      </c>
      <c r="V2631" s="6">
        <v>5.5693998336791992</v>
      </c>
      <c r="W2631" s="5">
        <v>6.8662108507632613</v>
      </c>
      <c r="X2631" s="6">
        <f>+Excel_519CONDOR[[#This Row],[Ptos.Total]]-Excel_519CONDOR[[#This Row],[Ptos.PO]]</f>
        <v>0.20285985076326174</v>
      </c>
      <c r="Y2631" s="6">
        <v>6.6633509999999996</v>
      </c>
      <c r="Z2631" s="6">
        <v>6.6633509999999996</v>
      </c>
      <c r="AA2631" s="5">
        <f>+Excel_519CONDOR[[#This Row],[Ptos.Total]]-Excel_519CONDOR[[#This Row],[Ptos.Nilo]]</f>
        <v>0.20285985076326174</v>
      </c>
      <c r="AB2631"/>
      <c r="AC2631"/>
      <c r="AD2631"/>
      <c r="AE2631"/>
      <c r="AF2631"/>
      <c r="AG2631"/>
      <c r="AH2631"/>
      <c r="AI2631"/>
    </row>
    <row r="2632" spans="1:35" x14ac:dyDescent="0.25">
      <c r="A2632" t="s">
        <v>2567</v>
      </c>
      <c r="B2632" t="s">
        <v>67</v>
      </c>
      <c r="C2632" t="s">
        <v>1371</v>
      </c>
      <c r="D2632" t="s">
        <v>2921</v>
      </c>
      <c r="E2632">
        <v>8731965</v>
      </c>
      <c r="F2632" t="s">
        <v>2586</v>
      </c>
      <c r="G2632" t="s">
        <v>22</v>
      </c>
      <c r="H2632" t="s">
        <v>23</v>
      </c>
      <c r="I2632" s="1"/>
      <c r="J2632" s="1">
        <v>45813</v>
      </c>
      <c r="K2632" s="11">
        <f>+Excel_519CONDOR[[#This Row],[Fx.r]]</f>
        <v>45813</v>
      </c>
      <c r="L2632" s="1">
        <v>45813</v>
      </c>
      <c r="M2632" s="1"/>
      <c r="N2632" s="1">
        <v>45891</v>
      </c>
      <c r="O2632" s="1">
        <v>45892</v>
      </c>
      <c r="P2632" s="1" t="s">
        <v>24</v>
      </c>
      <c r="Q2632" t="s">
        <v>25</v>
      </c>
      <c r="R2632" t="s">
        <v>25</v>
      </c>
      <c r="S2632" t="s">
        <v>3715</v>
      </c>
      <c r="T2632" s="6">
        <v>0.68823100955361127</v>
      </c>
      <c r="U2632" s="6">
        <v>0</v>
      </c>
      <c r="V2632" s="6">
        <v>5.5693998336791992</v>
      </c>
      <c r="W2632" s="5">
        <v>6.2576308432328105</v>
      </c>
      <c r="X2632" s="6">
        <f>+Excel_519CONDOR[[#This Row],[Ptos.Total]]-Excel_519CONDOR[[#This Row],[Ptos.PO]]</f>
        <v>-1.5676718945201173E-7</v>
      </c>
      <c r="Y2632" s="6">
        <v>6.2576309999999999</v>
      </c>
      <c r="Z2632" s="6">
        <v>6.2576309999999999</v>
      </c>
      <c r="AA2632" s="5">
        <f>+Excel_519CONDOR[[#This Row],[Ptos.Total]]-Excel_519CONDOR[[#This Row],[Ptos.Nilo]]</f>
        <v>-1.5676718945201173E-7</v>
      </c>
      <c r="AB2632"/>
      <c r="AC2632"/>
      <c r="AD2632"/>
      <c r="AE2632"/>
      <c r="AF2632"/>
      <c r="AG2632"/>
      <c r="AH2632"/>
      <c r="AI2632"/>
    </row>
    <row r="2633" spans="1:35" x14ac:dyDescent="0.25">
      <c r="A2633" t="s">
        <v>2567</v>
      </c>
      <c r="B2633" t="s">
        <v>67</v>
      </c>
      <c r="C2633" t="s">
        <v>1371</v>
      </c>
      <c r="D2633" t="s">
        <v>2922</v>
      </c>
      <c r="E2633">
        <v>8732028</v>
      </c>
      <c r="F2633" t="s">
        <v>2586</v>
      </c>
      <c r="G2633" t="s">
        <v>22</v>
      </c>
      <c r="H2633" t="s">
        <v>23</v>
      </c>
      <c r="I2633" s="1"/>
      <c r="J2633" s="1">
        <v>45813</v>
      </c>
      <c r="K2633" s="11">
        <f>+Excel_519CONDOR[[#This Row],[Fx.r]]</f>
        <v>45813</v>
      </c>
      <c r="L2633" s="1">
        <v>45813</v>
      </c>
      <c r="M2633" s="1"/>
      <c r="N2633" s="1">
        <v>45873</v>
      </c>
      <c r="O2633" s="1">
        <v>45874</v>
      </c>
      <c r="P2633" s="1" t="s">
        <v>24</v>
      </c>
      <c r="Q2633" t="s">
        <v>25</v>
      </c>
      <c r="R2633" t="s">
        <v>25</v>
      </c>
      <c r="S2633" t="s">
        <v>3715</v>
      </c>
      <c r="T2633" s="6">
        <v>0.68823100955361127</v>
      </c>
      <c r="U2633" s="6">
        <v>0</v>
      </c>
      <c r="V2633" s="6">
        <v>5.5693998336791992</v>
      </c>
      <c r="W2633" s="5">
        <v>6.2576308432328105</v>
      </c>
      <c r="X2633" s="6">
        <f>+Excel_519CONDOR[[#This Row],[Ptos.Total]]-Excel_519CONDOR[[#This Row],[Ptos.PO]]</f>
        <v>-1.5676718945201173E-7</v>
      </c>
      <c r="Y2633" s="6">
        <v>6.2576309999999999</v>
      </c>
      <c r="Z2633" s="6">
        <v>6.2576309999999999</v>
      </c>
      <c r="AA2633" s="5">
        <f>+Excel_519CONDOR[[#This Row],[Ptos.Total]]-Excel_519CONDOR[[#This Row],[Ptos.Nilo]]</f>
        <v>-1.5676718945201173E-7</v>
      </c>
      <c r="AB2633"/>
      <c r="AC2633"/>
      <c r="AD2633"/>
      <c r="AE2633"/>
      <c r="AF2633"/>
      <c r="AG2633"/>
      <c r="AH2633"/>
      <c r="AI2633"/>
    </row>
    <row r="2634" spans="1:35" x14ac:dyDescent="0.25">
      <c r="A2634" t="s">
        <v>2567</v>
      </c>
      <c r="B2634" t="s">
        <v>67</v>
      </c>
      <c r="C2634" t="s">
        <v>1371</v>
      </c>
      <c r="D2634" t="s">
        <v>2923</v>
      </c>
      <c r="E2634">
        <v>8732016</v>
      </c>
      <c r="F2634" t="s">
        <v>2586</v>
      </c>
      <c r="G2634" t="s">
        <v>22</v>
      </c>
      <c r="H2634" t="s">
        <v>23</v>
      </c>
      <c r="I2634" s="1"/>
      <c r="J2634" s="1">
        <v>45813</v>
      </c>
      <c r="K2634" s="11">
        <f>+Excel_519CONDOR[[#This Row],[Fx.r]]</f>
        <v>45813</v>
      </c>
      <c r="L2634" s="1">
        <v>45813</v>
      </c>
      <c r="M2634" s="1"/>
      <c r="N2634" s="1">
        <v>45891</v>
      </c>
      <c r="O2634" s="1">
        <v>45892</v>
      </c>
      <c r="P2634" s="1" t="s">
        <v>24</v>
      </c>
      <c r="Q2634" t="s">
        <v>25</v>
      </c>
      <c r="R2634" t="s">
        <v>25</v>
      </c>
      <c r="S2634" t="s">
        <v>3715</v>
      </c>
      <c r="T2634" s="6">
        <v>1.4996710173212886</v>
      </c>
      <c r="U2634" s="6">
        <v>0</v>
      </c>
      <c r="V2634" s="6">
        <v>5.5693998336791992</v>
      </c>
      <c r="W2634" s="5">
        <v>7.0690708510004878</v>
      </c>
      <c r="X2634" s="6">
        <f>+Excel_519CONDOR[[#This Row],[Ptos.Total]]-Excel_519CONDOR[[#This Row],[Ptos.PO]]</f>
        <v>-1.4899951228386499E-7</v>
      </c>
      <c r="Y2634" s="6">
        <v>7.0690710000000001</v>
      </c>
      <c r="Z2634" s="6">
        <v>7.0690710000000001</v>
      </c>
      <c r="AA2634" s="5">
        <f>+Excel_519CONDOR[[#This Row],[Ptos.Total]]-Excel_519CONDOR[[#This Row],[Ptos.Nilo]]</f>
        <v>-1.4899951228386499E-7</v>
      </c>
      <c r="AB2634"/>
      <c r="AC2634"/>
      <c r="AD2634"/>
      <c r="AE2634"/>
      <c r="AF2634"/>
      <c r="AG2634"/>
      <c r="AH2634"/>
      <c r="AI2634"/>
    </row>
    <row r="2635" spans="1:35" x14ac:dyDescent="0.25">
      <c r="A2635" t="s">
        <v>2567</v>
      </c>
      <c r="B2635" t="s">
        <v>67</v>
      </c>
      <c r="C2635" t="s">
        <v>1371</v>
      </c>
      <c r="D2635" t="s">
        <v>2924</v>
      </c>
      <c r="E2635">
        <v>8732001</v>
      </c>
      <c r="F2635" t="s">
        <v>2586</v>
      </c>
      <c r="G2635" t="s">
        <v>22</v>
      </c>
      <c r="H2635" t="s">
        <v>23</v>
      </c>
      <c r="I2635" s="1"/>
      <c r="J2635" s="1">
        <v>45813</v>
      </c>
      <c r="K2635" s="11">
        <f>+Excel_519CONDOR[[#This Row],[Fx.r]]</f>
        <v>45813</v>
      </c>
      <c r="L2635" s="1">
        <v>45813</v>
      </c>
      <c r="M2635" s="1"/>
      <c r="N2635" s="1">
        <v>45891</v>
      </c>
      <c r="O2635" s="1">
        <v>45892</v>
      </c>
      <c r="P2635" s="1" t="s">
        <v>24</v>
      </c>
      <c r="Q2635" t="s">
        <v>25</v>
      </c>
      <c r="R2635" t="s">
        <v>25</v>
      </c>
      <c r="S2635" t="s">
        <v>3715</v>
      </c>
      <c r="T2635" s="6">
        <v>0.68823100955361127</v>
      </c>
      <c r="U2635" s="6">
        <v>0</v>
      </c>
      <c r="V2635" s="6">
        <v>5.5693998336791992</v>
      </c>
      <c r="W2635" s="5">
        <v>6.2576308432328105</v>
      </c>
      <c r="X2635" s="6">
        <f>+Excel_519CONDOR[[#This Row],[Ptos.Total]]-Excel_519CONDOR[[#This Row],[Ptos.PO]]</f>
        <v>-1.5676718945201173E-7</v>
      </c>
      <c r="Y2635" s="6">
        <v>6.2576309999999999</v>
      </c>
      <c r="Z2635" s="6">
        <v>6.2576309999999999</v>
      </c>
      <c r="AA2635" s="5">
        <f>+Excel_519CONDOR[[#This Row],[Ptos.Total]]-Excel_519CONDOR[[#This Row],[Ptos.Nilo]]</f>
        <v>-1.5676718945201173E-7</v>
      </c>
      <c r="AB2635"/>
      <c r="AC2635"/>
      <c r="AD2635"/>
      <c r="AE2635"/>
      <c r="AF2635"/>
      <c r="AG2635"/>
      <c r="AH2635"/>
      <c r="AI2635"/>
    </row>
    <row r="2636" spans="1:35" x14ac:dyDescent="0.25">
      <c r="A2636" t="s">
        <v>2567</v>
      </c>
      <c r="B2636" t="s">
        <v>67</v>
      </c>
      <c r="C2636" t="s">
        <v>1371</v>
      </c>
      <c r="D2636" t="s">
        <v>2925</v>
      </c>
      <c r="E2636">
        <v>8731978</v>
      </c>
      <c r="F2636" t="s">
        <v>2586</v>
      </c>
      <c r="G2636" t="s">
        <v>22</v>
      </c>
      <c r="H2636" t="s">
        <v>23</v>
      </c>
      <c r="I2636" s="1"/>
      <c r="J2636" s="1">
        <v>45813</v>
      </c>
      <c r="K2636" s="11">
        <f>+Excel_519CONDOR[[#This Row],[Fx.r]]</f>
        <v>45813</v>
      </c>
      <c r="L2636" s="1">
        <v>45813</v>
      </c>
      <c r="M2636" s="1"/>
      <c r="N2636" s="1">
        <v>45891</v>
      </c>
      <c r="O2636" s="1">
        <v>45910</v>
      </c>
      <c r="P2636" s="1" t="s">
        <v>24</v>
      </c>
      <c r="Q2636" t="s">
        <v>25</v>
      </c>
      <c r="R2636" t="s">
        <v>25</v>
      </c>
      <c r="S2636" t="s">
        <v>3715</v>
      </c>
      <c r="T2636" s="6">
        <v>0.89109100979083777</v>
      </c>
      <c r="U2636" s="6">
        <v>0</v>
      </c>
      <c r="V2636" s="6">
        <v>5.5693998336791992</v>
      </c>
      <c r="W2636" s="5">
        <v>6.460490843470037</v>
      </c>
      <c r="X2636" s="6">
        <f>+Excel_519CONDOR[[#This Row],[Ptos.Total]]-Excel_519CONDOR[[#This Row],[Ptos.PO]]</f>
        <v>-1.5652996232518035E-7</v>
      </c>
      <c r="Y2636" s="6">
        <v>6.4604909999999993</v>
      </c>
      <c r="Z2636" s="6">
        <v>6.4604909999999993</v>
      </c>
      <c r="AA2636" s="5">
        <f>+Excel_519CONDOR[[#This Row],[Ptos.Total]]-Excel_519CONDOR[[#This Row],[Ptos.Nilo]]</f>
        <v>-1.5652996232518035E-7</v>
      </c>
      <c r="AB2636"/>
      <c r="AC2636"/>
      <c r="AD2636"/>
      <c r="AE2636"/>
      <c r="AF2636"/>
      <c r="AG2636"/>
      <c r="AH2636"/>
      <c r="AI2636"/>
    </row>
    <row r="2637" spans="1:35" x14ac:dyDescent="0.25">
      <c r="A2637" t="s">
        <v>2567</v>
      </c>
      <c r="B2637" t="s">
        <v>67</v>
      </c>
      <c r="C2637" t="s">
        <v>1371</v>
      </c>
      <c r="D2637" t="s">
        <v>2926</v>
      </c>
      <c r="E2637">
        <v>8731936</v>
      </c>
      <c r="F2637" t="s">
        <v>2586</v>
      </c>
      <c r="G2637" t="s">
        <v>22</v>
      </c>
      <c r="H2637" t="s">
        <v>23</v>
      </c>
      <c r="I2637" s="1"/>
      <c r="J2637" s="1">
        <v>45813</v>
      </c>
      <c r="K2637" s="11">
        <f>+Excel_519CONDOR[[#This Row],[Fx.r]]</f>
        <v>45813</v>
      </c>
      <c r="L2637" s="1">
        <v>45813</v>
      </c>
      <c r="M2637" s="1"/>
      <c r="N2637" s="1">
        <v>45891</v>
      </c>
      <c r="O2637" s="1">
        <v>45892</v>
      </c>
      <c r="P2637" s="1" t="s">
        <v>24</v>
      </c>
      <c r="Q2637" t="s">
        <v>25</v>
      </c>
      <c r="R2637" t="s">
        <v>25</v>
      </c>
      <c r="S2637" t="s">
        <v>3715</v>
      </c>
      <c r="T2637" s="6">
        <v>0.48537100249761345</v>
      </c>
      <c r="U2637" s="6">
        <v>0</v>
      </c>
      <c r="V2637" s="6">
        <v>5.5693998336791992</v>
      </c>
      <c r="W2637" s="5">
        <v>6.0547708361768127</v>
      </c>
      <c r="X2637" s="6">
        <f>+Excel_519CONDOR[[#This Row],[Ptos.Total]]-Excel_519CONDOR[[#This Row],[Ptos.PO]]</f>
        <v>-1.6382318790419959E-7</v>
      </c>
      <c r="Y2637" s="6">
        <v>6.0547710000000006</v>
      </c>
      <c r="Z2637" s="6">
        <v>6.0547710000000006</v>
      </c>
      <c r="AA2637" s="5">
        <f>+Excel_519CONDOR[[#This Row],[Ptos.Total]]-Excel_519CONDOR[[#This Row],[Ptos.Nilo]]</f>
        <v>-1.6382318790419959E-7</v>
      </c>
      <c r="AB2637"/>
      <c r="AC2637"/>
      <c r="AD2637"/>
      <c r="AE2637"/>
      <c r="AF2637"/>
      <c r="AG2637"/>
      <c r="AH2637"/>
      <c r="AI2637"/>
    </row>
    <row r="2638" spans="1:35" x14ac:dyDescent="0.25">
      <c r="A2638" t="s">
        <v>2567</v>
      </c>
      <c r="B2638" t="s">
        <v>67</v>
      </c>
      <c r="C2638" t="s">
        <v>1371</v>
      </c>
      <c r="D2638" t="s">
        <v>2927</v>
      </c>
      <c r="E2638">
        <v>8731939</v>
      </c>
      <c r="F2638" t="s">
        <v>2586</v>
      </c>
      <c r="G2638" t="s">
        <v>22</v>
      </c>
      <c r="H2638" t="s">
        <v>23</v>
      </c>
      <c r="I2638" s="1"/>
      <c r="J2638" s="1">
        <v>45813</v>
      </c>
      <c r="K2638" s="11">
        <f>+Excel_519CONDOR[[#This Row],[Fx.r]]</f>
        <v>45813</v>
      </c>
      <c r="L2638" s="1">
        <v>45813</v>
      </c>
      <c r="M2638" s="1"/>
      <c r="N2638" s="1">
        <v>45947</v>
      </c>
      <c r="O2638" s="1">
        <v>45948</v>
      </c>
      <c r="P2638" s="1" t="s">
        <v>24</v>
      </c>
      <c r="Q2638" t="s">
        <v>25</v>
      </c>
      <c r="R2638" t="s">
        <v>25</v>
      </c>
      <c r="S2638" t="s">
        <v>3715</v>
      </c>
      <c r="T2638" s="6">
        <v>0.48537100249761345</v>
      </c>
      <c r="U2638" s="6">
        <v>0</v>
      </c>
      <c r="V2638" s="6">
        <v>5.5693998336791992</v>
      </c>
      <c r="W2638" s="5">
        <v>6.0547708361768127</v>
      </c>
      <c r="X2638" s="6">
        <f>+Excel_519CONDOR[[#This Row],[Ptos.Total]]-Excel_519CONDOR[[#This Row],[Ptos.PO]]</f>
        <v>-1.6382318790419959E-7</v>
      </c>
      <c r="Y2638" s="6">
        <v>6.0547710000000006</v>
      </c>
      <c r="Z2638" s="6">
        <v>6.0547710000000006</v>
      </c>
      <c r="AA2638" s="5">
        <f>+Excel_519CONDOR[[#This Row],[Ptos.Total]]-Excel_519CONDOR[[#This Row],[Ptos.Nilo]]</f>
        <v>-1.6382318790419959E-7</v>
      </c>
      <c r="AB2638"/>
      <c r="AC2638"/>
      <c r="AD2638"/>
      <c r="AE2638"/>
      <c r="AF2638"/>
      <c r="AG2638"/>
      <c r="AH2638"/>
      <c r="AI2638"/>
    </row>
    <row r="2639" spans="1:35" x14ac:dyDescent="0.25">
      <c r="A2639" t="s">
        <v>2567</v>
      </c>
      <c r="B2639" t="s">
        <v>67</v>
      </c>
      <c r="C2639" t="s">
        <v>1371</v>
      </c>
      <c r="D2639" t="s">
        <v>2928</v>
      </c>
      <c r="E2639">
        <v>8732545</v>
      </c>
      <c r="F2639" t="s">
        <v>2586</v>
      </c>
      <c r="G2639" t="s">
        <v>22</v>
      </c>
      <c r="H2639" t="s">
        <v>23</v>
      </c>
      <c r="I2639" s="1"/>
      <c r="J2639" s="1">
        <v>45814</v>
      </c>
      <c r="K2639" s="11">
        <f>+Excel_519CONDOR[[#This Row],[Fx.r]]</f>
        <v>45814</v>
      </c>
      <c r="L2639" s="1">
        <v>45814</v>
      </c>
      <c r="M2639" s="1"/>
      <c r="N2639" s="1">
        <v>45895</v>
      </c>
      <c r="O2639" s="1">
        <v>45896</v>
      </c>
      <c r="P2639" s="1" t="s">
        <v>24</v>
      </c>
      <c r="Q2639" t="s">
        <v>25</v>
      </c>
      <c r="R2639" t="s">
        <v>25</v>
      </c>
      <c r="S2639" t="s">
        <v>3715</v>
      </c>
      <c r="T2639" s="6">
        <v>1.4996710173212886</v>
      </c>
      <c r="U2639" s="6">
        <v>0</v>
      </c>
      <c r="V2639" s="6">
        <v>5.5693998336791992</v>
      </c>
      <c r="W2639" s="5">
        <v>7.0690708510004878</v>
      </c>
      <c r="X2639" s="6">
        <f>+Excel_519CONDOR[[#This Row],[Ptos.Total]]-Excel_519CONDOR[[#This Row],[Ptos.PO]]</f>
        <v>-0.40572014899951192</v>
      </c>
      <c r="Y2639" s="6">
        <v>7.4747909999999997</v>
      </c>
      <c r="Z2639" s="6">
        <v>7.4747909999999997</v>
      </c>
      <c r="AA2639" s="5">
        <f>+Excel_519CONDOR[[#This Row],[Ptos.Total]]-Excel_519CONDOR[[#This Row],[Ptos.Nilo]]</f>
        <v>-0.40572014899951192</v>
      </c>
      <c r="AB2639"/>
      <c r="AC2639"/>
      <c r="AD2639"/>
      <c r="AE2639"/>
      <c r="AF2639"/>
      <c r="AG2639"/>
      <c r="AH2639"/>
      <c r="AI2639"/>
    </row>
    <row r="2640" spans="1:35" x14ac:dyDescent="0.25">
      <c r="A2640" t="s">
        <v>2567</v>
      </c>
      <c r="B2640" t="s">
        <v>67</v>
      </c>
      <c r="C2640" t="s">
        <v>1371</v>
      </c>
      <c r="D2640" t="s">
        <v>2929</v>
      </c>
      <c r="E2640">
        <v>8732551</v>
      </c>
      <c r="F2640" t="s">
        <v>2586</v>
      </c>
      <c r="G2640" t="s">
        <v>22</v>
      </c>
      <c r="H2640" t="s">
        <v>23</v>
      </c>
      <c r="I2640" s="1"/>
      <c r="J2640" s="1">
        <v>45814</v>
      </c>
      <c r="K2640" s="11">
        <f>+Excel_519CONDOR[[#This Row],[Fx.r]]</f>
        <v>45814</v>
      </c>
      <c r="L2640" s="1">
        <v>45814</v>
      </c>
      <c r="M2640" s="1"/>
      <c r="N2640" s="1">
        <v>45873</v>
      </c>
      <c r="O2640" s="1">
        <v>45874</v>
      </c>
      <c r="P2640" s="1" t="s">
        <v>24</v>
      </c>
      <c r="Q2640" t="s">
        <v>25</v>
      </c>
      <c r="R2640" t="s">
        <v>25</v>
      </c>
      <c r="S2640" t="s">
        <v>3715</v>
      </c>
      <c r="T2640" s="6">
        <v>0.89109100979083777</v>
      </c>
      <c r="U2640" s="6">
        <v>0</v>
      </c>
      <c r="V2640" s="6">
        <v>5.5693998336791992</v>
      </c>
      <c r="W2640" s="5">
        <v>6.460490843470037</v>
      </c>
      <c r="X2640" s="6">
        <f>+Excel_519CONDOR[[#This Row],[Ptos.Total]]-Excel_519CONDOR[[#This Row],[Ptos.PO]]</f>
        <v>-1.5652996232518035E-7</v>
      </c>
      <c r="Y2640" s="6">
        <v>6.4604909999999993</v>
      </c>
      <c r="Z2640" s="6">
        <v>6.4604909999999993</v>
      </c>
      <c r="AA2640" s="5">
        <f>+Excel_519CONDOR[[#This Row],[Ptos.Total]]-Excel_519CONDOR[[#This Row],[Ptos.Nilo]]</f>
        <v>-1.5652996232518035E-7</v>
      </c>
      <c r="AB2640"/>
      <c r="AC2640"/>
      <c r="AD2640"/>
      <c r="AE2640"/>
      <c r="AF2640"/>
      <c r="AG2640"/>
      <c r="AH2640"/>
      <c r="AI2640"/>
    </row>
    <row r="2641" spans="1:35" x14ac:dyDescent="0.25">
      <c r="A2641" t="s">
        <v>2567</v>
      </c>
      <c r="B2641" t="s">
        <v>67</v>
      </c>
      <c r="C2641" t="s">
        <v>1371</v>
      </c>
      <c r="D2641" t="s">
        <v>2930</v>
      </c>
      <c r="E2641">
        <v>8732609</v>
      </c>
      <c r="F2641" t="s">
        <v>2586</v>
      </c>
      <c r="G2641" t="s">
        <v>22</v>
      </c>
      <c r="H2641" t="s">
        <v>23</v>
      </c>
      <c r="I2641" s="1"/>
      <c r="J2641" s="1">
        <v>45814</v>
      </c>
      <c r="K2641" s="11">
        <f>+Excel_519CONDOR[[#This Row],[Fx.r]]</f>
        <v>45814</v>
      </c>
      <c r="L2641" s="1">
        <v>45814</v>
      </c>
      <c r="M2641" s="1"/>
      <c r="N2641" s="1">
        <v>45948</v>
      </c>
      <c r="O2641" s="1">
        <v>45949</v>
      </c>
      <c r="P2641" s="1" t="s">
        <v>24</v>
      </c>
      <c r="Q2641" t="s">
        <v>25</v>
      </c>
      <c r="R2641" t="s">
        <v>25</v>
      </c>
      <c r="S2641" t="s">
        <v>3715</v>
      </c>
      <c r="T2641" s="6">
        <v>1.0939510168468356</v>
      </c>
      <c r="U2641" s="6">
        <v>0</v>
      </c>
      <c r="V2641" s="6">
        <v>5.5693998336791992</v>
      </c>
      <c r="W2641" s="5">
        <v>6.6633508505260348</v>
      </c>
      <c r="X2641" s="6">
        <f>+Excel_519CONDOR[[#This Row],[Ptos.Total]]-Excel_519CONDOR[[#This Row],[Ptos.PO]]</f>
        <v>-1.4947396476117092E-7</v>
      </c>
      <c r="Y2641" s="6">
        <v>6.6633509999999996</v>
      </c>
      <c r="Z2641" s="6">
        <v>6.6633509999999996</v>
      </c>
      <c r="AA2641" s="5">
        <f>+Excel_519CONDOR[[#This Row],[Ptos.Total]]-Excel_519CONDOR[[#This Row],[Ptos.Nilo]]</f>
        <v>-1.4947396476117092E-7</v>
      </c>
      <c r="AB2641"/>
      <c r="AC2641"/>
      <c r="AD2641"/>
      <c r="AE2641"/>
      <c r="AF2641"/>
      <c r="AG2641"/>
      <c r="AH2641"/>
      <c r="AI2641"/>
    </row>
    <row r="2642" spans="1:35" x14ac:dyDescent="0.25">
      <c r="A2642" t="s">
        <v>2567</v>
      </c>
      <c r="B2642" t="s">
        <v>67</v>
      </c>
      <c r="C2642" t="s">
        <v>1371</v>
      </c>
      <c r="D2642" t="s">
        <v>2931</v>
      </c>
      <c r="E2642">
        <v>8732572</v>
      </c>
      <c r="F2642" t="s">
        <v>2586</v>
      </c>
      <c r="G2642" t="s">
        <v>22</v>
      </c>
      <c r="H2642" t="s">
        <v>23</v>
      </c>
      <c r="I2642" s="1"/>
      <c r="J2642" s="1">
        <v>45814</v>
      </c>
      <c r="K2642" s="11">
        <f>+Excel_519CONDOR[[#This Row],[Fx.r]]</f>
        <v>45814</v>
      </c>
      <c r="L2642" s="1">
        <v>45814</v>
      </c>
      <c r="M2642" s="1"/>
      <c r="N2642" s="1">
        <v>45947</v>
      </c>
      <c r="O2642" s="1">
        <v>45949</v>
      </c>
      <c r="P2642" s="1" t="s">
        <v>24</v>
      </c>
      <c r="Q2642" t="s">
        <v>25</v>
      </c>
      <c r="R2642" t="s">
        <v>25</v>
      </c>
      <c r="S2642" t="s">
        <v>3715</v>
      </c>
      <c r="T2642" s="6">
        <v>1.4996710173212886</v>
      </c>
      <c r="U2642" s="6">
        <v>0</v>
      </c>
      <c r="V2642" s="6">
        <v>5.5693998336791992</v>
      </c>
      <c r="W2642" s="5">
        <v>7.0690708510004878</v>
      </c>
      <c r="X2642" s="6">
        <f>+Excel_519CONDOR[[#This Row],[Ptos.Total]]-Excel_519CONDOR[[#This Row],[Ptos.PO]]</f>
        <v>-1.4899951228386499E-7</v>
      </c>
      <c r="Y2642" s="6">
        <v>7.0690710000000001</v>
      </c>
      <c r="Z2642" s="6">
        <v>7.0690710000000001</v>
      </c>
      <c r="AA2642" s="5">
        <f>+Excel_519CONDOR[[#This Row],[Ptos.Total]]-Excel_519CONDOR[[#This Row],[Ptos.Nilo]]</f>
        <v>-1.4899951228386499E-7</v>
      </c>
      <c r="AB2642"/>
      <c r="AC2642"/>
      <c r="AD2642"/>
      <c r="AE2642"/>
      <c r="AF2642"/>
      <c r="AG2642"/>
      <c r="AH2642"/>
      <c r="AI2642"/>
    </row>
    <row r="2643" spans="1:35" x14ac:dyDescent="0.25">
      <c r="A2643" t="s">
        <v>2567</v>
      </c>
      <c r="B2643" t="s">
        <v>67</v>
      </c>
      <c r="C2643" t="s">
        <v>1371</v>
      </c>
      <c r="D2643" t="s">
        <v>2932</v>
      </c>
      <c r="E2643">
        <v>8732501</v>
      </c>
      <c r="F2643" t="s">
        <v>2586</v>
      </c>
      <c r="G2643" t="s">
        <v>22</v>
      </c>
      <c r="H2643" t="s">
        <v>23</v>
      </c>
      <c r="I2643" s="1"/>
      <c r="J2643" s="1">
        <v>45814</v>
      </c>
      <c r="K2643" s="11">
        <f>+Excel_519CONDOR[[#This Row],[Fx.r]]</f>
        <v>45814</v>
      </c>
      <c r="L2643" s="1">
        <v>45814</v>
      </c>
      <c r="M2643" s="1"/>
      <c r="N2643" s="1">
        <v>45873</v>
      </c>
      <c r="O2643" s="1">
        <v>45874</v>
      </c>
      <c r="P2643" s="1" t="s">
        <v>24</v>
      </c>
      <c r="Q2643" t="s">
        <v>25</v>
      </c>
      <c r="R2643" t="s">
        <v>25</v>
      </c>
      <c r="S2643" t="s">
        <v>3715</v>
      </c>
      <c r="T2643" s="6">
        <v>1.4996710173212886</v>
      </c>
      <c r="U2643" s="6">
        <v>0</v>
      </c>
      <c r="V2643" s="6">
        <v>5.5693998336791992</v>
      </c>
      <c r="W2643" s="5">
        <v>7.0690708510004878</v>
      </c>
      <c r="X2643" s="6">
        <f>+Excel_519CONDOR[[#This Row],[Ptos.Total]]-Excel_519CONDOR[[#This Row],[Ptos.PO]]</f>
        <v>-1.4899951228386499E-7</v>
      </c>
      <c r="Y2643" s="6">
        <v>7.0690710000000001</v>
      </c>
      <c r="Z2643" s="6">
        <v>7.0690710000000001</v>
      </c>
      <c r="AA2643" s="5">
        <f>+Excel_519CONDOR[[#This Row],[Ptos.Total]]-Excel_519CONDOR[[#This Row],[Ptos.Nilo]]</f>
        <v>-1.4899951228386499E-7</v>
      </c>
      <c r="AB2643"/>
      <c r="AC2643"/>
      <c r="AD2643"/>
      <c r="AE2643"/>
      <c r="AF2643"/>
      <c r="AG2643"/>
      <c r="AH2643"/>
      <c r="AI2643"/>
    </row>
    <row r="2644" spans="1:35" x14ac:dyDescent="0.25">
      <c r="A2644" t="s">
        <v>2567</v>
      </c>
      <c r="B2644" t="s">
        <v>67</v>
      </c>
      <c r="C2644" t="s">
        <v>1371</v>
      </c>
      <c r="D2644" t="s">
        <v>2933</v>
      </c>
      <c r="E2644">
        <v>8732606</v>
      </c>
      <c r="F2644" t="s">
        <v>2586</v>
      </c>
      <c r="G2644" t="s">
        <v>22</v>
      </c>
      <c r="H2644" t="s">
        <v>23</v>
      </c>
      <c r="I2644" s="1"/>
      <c r="J2644" s="1">
        <v>45814</v>
      </c>
      <c r="K2644" s="11">
        <f>+Excel_519CONDOR[[#This Row],[Fx.r]]</f>
        <v>45814</v>
      </c>
      <c r="L2644" s="1">
        <v>45814</v>
      </c>
      <c r="M2644" s="1"/>
      <c r="N2644" s="1">
        <v>45948</v>
      </c>
      <c r="O2644" s="1">
        <v>45949</v>
      </c>
      <c r="P2644" s="1" t="s">
        <v>24</v>
      </c>
      <c r="Q2644" t="s">
        <v>25</v>
      </c>
      <c r="R2644" t="s">
        <v>25</v>
      </c>
      <c r="S2644" t="s">
        <v>3715</v>
      </c>
      <c r="T2644" s="6">
        <v>1.0939510168468356</v>
      </c>
      <c r="U2644" s="6">
        <v>0</v>
      </c>
      <c r="V2644" s="6">
        <v>5.5693998336791992</v>
      </c>
      <c r="W2644" s="5">
        <v>6.6633508505260348</v>
      </c>
      <c r="X2644" s="6">
        <f>+Excel_519CONDOR[[#This Row],[Ptos.Total]]-Excel_519CONDOR[[#This Row],[Ptos.PO]]</f>
        <v>-1.4947396476117092E-7</v>
      </c>
      <c r="Y2644" s="6">
        <v>6.6633509999999996</v>
      </c>
      <c r="Z2644" s="6">
        <v>6.6633509999999996</v>
      </c>
      <c r="AA2644" s="5">
        <f>+Excel_519CONDOR[[#This Row],[Ptos.Total]]-Excel_519CONDOR[[#This Row],[Ptos.Nilo]]</f>
        <v>-1.4947396476117092E-7</v>
      </c>
      <c r="AB2644"/>
      <c r="AC2644"/>
      <c r="AD2644"/>
      <c r="AE2644"/>
      <c r="AF2644"/>
      <c r="AG2644"/>
      <c r="AH2644"/>
      <c r="AI2644"/>
    </row>
    <row r="2645" spans="1:35" x14ac:dyDescent="0.25">
      <c r="A2645" t="s">
        <v>2567</v>
      </c>
      <c r="B2645" t="s">
        <v>67</v>
      </c>
      <c r="C2645" t="s">
        <v>1371</v>
      </c>
      <c r="D2645" t="s">
        <v>2934</v>
      </c>
      <c r="E2645">
        <v>8732810</v>
      </c>
      <c r="F2645" t="s">
        <v>2586</v>
      </c>
      <c r="G2645" t="s">
        <v>22</v>
      </c>
      <c r="H2645" t="s">
        <v>23</v>
      </c>
      <c r="I2645" s="1"/>
      <c r="J2645" s="1">
        <v>45817</v>
      </c>
      <c r="K2645" s="11">
        <f>+Excel_519CONDOR[[#This Row],[Fx.r]]</f>
        <v>45817</v>
      </c>
      <c r="L2645" s="1">
        <v>45817</v>
      </c>
      <c r="M2645" s="1"/>
      <c r="N2645" s="1">
        <v>45873</v>
      </c>
      <c r="O2645" s="1">
        <v>45874</v>
      </c>
      <c r="P2645" s="1" t="s">
        <v>24</v>
      </c>
      <c r="Q2645" t="s">
        <v>25</v>
      </c>
      <c r="R2645" t="s">
        <v>25</v>
      </c>
      <c r="S2645" t="s">
        <v>3715</v>
      </c>
      <c r="T2645" s="6">
        <v>0.89109100979083777</v>
      </c>
      <c r="U2645" s="6">
        <v>0</v>
      </c>
      <c r="V2645" s="6">
        <v>5.5693998336791992</v>
      </c>
      <c r="W2645" s="5">
        <v>6.460490843470037</v>
      </c>
      <c r="X2645" s="6">
        <f>+Excel_519CONDOR[[#This Row],[Ptos.Total]]-Excel_519CONDOR[[#This Row],[Ptos.PO]]</f>
        <v>-1.5652996232518035E-7</v>
      </c>
      <c r="Y2645" s="6">
        <v>6.4604909999999993</v>
      </c>
      <c r="Z2645" s="6">
        <v>6.4604909999999993</v>
      </c>
      <c r="AA2645" s="5">
        <f>+Excel_519CONDOR[[#This Row],[Ptos.Total]]-Excel_519CONDOR[[#This Row],[Ptos.Nilo]]</f>
        <v>-1.5652996232518035E-7</v>
      </c>
      <c r="AB2645"/>
      <c r="AC2645"/>
      <c r="AD2645"/>
      <c r="AE2645"/>
      <c r="AF2645"/>
      <c r="AG2645"/>
      <c r="AH2645"/>
      <c r="AI2645"/>
    </row>
    <row r="2646" spans="1:35" x14ac:dyDescent="0.25">
      <c r="A2646" t="s">
        <v>2567</v>
      </c>
      <c r="B2646" t="s">
        <v>67</v>
      </c>
      <c r="C2646" t="s">
        <v>1371</v>
      </c>
      <c r="D2646" t="s">
        <v>2935</v>
      </c>
      <c r="E2646">
        <v>8732811</v>
      </c>
      <c r="F2646" t="s">
        <v>2586</v>
      </c>
      <c r="G2646" t="s">
        <v>22</v>
      </c>
      <c r="H2646" t="s">
        <v>23</v>
      </c>
      <c r="I2646" s="1"/>
      <c r="J2646" s="1">
        <v>45817</v>
      </c>
      <c r="K2646" s="11">
        <f>+Excel_519CONDOR[[#This Row],[Fx.r]]</f>
        <v>45817</v>
      </c>
      <c r="L2646" s="1">
        <v>45817</v>
      </c>
      <c r="M2646" s="1"/>
      <c r="N2646" s="1">
        <v>45873</v>
      </c>
      <c r="O2646" s="1">
        <v>45874</v>
      </c>
      <c r="P2646" s="1" t="s">
        <v>24</v>
      </c>
      <c r="Q2646" t="s">
        <v>25</v>
      </c>
      <c r="R2646" t="s">
        <v>25</v>
      </c>
      <c r="S2646" t="s">
        <v>3715</v>
      </c>
      <c r="T2646" s="6">
        <v>0.89109100979083777</v>
      </c>
      <c r="U2646" s="6">
        <v>0</v>
      </c>
      <c r="V2646" s="6">
        <v>5.5693998336791992</v>
      </c>
      <c r="W2646" s="5">
        <v>6.460490843470037</v>
      </c>
      <c r="X2646" s="6">
        <f>+Excel_519CONDOR[[#This Row],[Ptos.Total]]-Excel_519CONDOR[[#This Row],[Ptos.PO]]</f>
        <v>-1.5652996232518035E-7</v>
      </c>
      <c r="Y2646" s="6">
        <v>6.4604909999999993</v>
      </c>
      <c r="Z2646" s="6">
        <v>6.4604909999999993</v>
      </c>
      <c r="AA2646" s="5">
        <f>+Excel_519CONDOR[[#This Row],[Ptos.Total]]-Excel_519CONDOR[[#This Row],[Ptos.Nilo]]</f>
        <v>-1.5652996232518035E-7</v>
      </c>
      <c r="AB2646"/>
      <c r="AC2646"/>
      <c r="AD2646"/>
      <c r="AE2646"/>
      <c r="AF2646"/>
      <c r="AG2646"/>
      <c r="AH2646"/>
      <c r="AI2646"/>
    </row>
    <row r="2647" spans="1:35" x14ac:dyDescent="0.25">
      <c r="A2647" t="s">
        <v>2567</v>
      </c>
      <c r="B2647" t="s">
        <v>67</v>
      </c>
      <c r="C2647" t="s">
        <v>1371</v>
      </c>
      <c r="D2647" t="s">
        <v>2936</v>
      </c>
      <c r="E2647">
        <v>8732808</v>
      </c>
      <c r="F2647" t="s">
        <v>2586</v>
      </c>
      <c r="G2647" t="s">
        <v>22</v>
      </c>
      <c r="H2647" t="s">
        <v>23</v>
      </c>
      <c r="I2647" s="1"/>
      <c r="J2647" s="1">
        <v>45817</v>
      </c>
      <c r="K2647" s="11">
        <f>+Excel_519CONDOR[[#This Row],[Fx.r]]</f>
        <v>45817</v>
      </c>
      <c r="L2647" s="1">
        <v>45817</v>
      </c>
      <c r="M2647" s="1"/>
      <c r="N2647" s="1">
        <v>45948</v>
      </c>
      <c r="O2647" s="1">
        <v>45949</v>
      </c>
      <c r="P2647" s="1" t="s">
        <v>24</v>
      </c>
      <c r="Q2647" t="s">
        <v>25</v>
      </c>
      <c r="R2647" t="s">
        <v>25</v>
      </c>
      <c r="S2647" t="s">
        <v>3715</v>
      </c>
      <c r="T2647" s="6">
        <v>0.89109100979083777</v>
      </c>
      <c r="U2647" s="6">
        <v>0</v>
      </c>
      <c r="V2647" s="6">
        <v>5.5693998336791992</v>
      </c>
      <c r="W2647" s="5">
        <v>6.460490843470037</v>
      </c>
      <c r="X2647" s="6">
        <f>+Excel_519CONDOR[[#This Row],[Ptos.Total]]-Excel_519CONDOR[[#This Row],[Ptos.PO]]</f>
        <v>-0.20286015652996259</v>
      </c>
      <c r="Y2647" s="6">
        <v>6.6633509999999996</v>
      </c>
      <c r="Z2647" s="6">
        <v>6.6633509999999996</v>
      </c>
      <c r="AA2647" s="5">
        <f>+Excel_519CONDOR[[#This Row],[Ptos.Total]]-Excel_519CONDOR[[#This Row],[Ptos.Nilo]]</f>
        <v>-0.20286015652996259</v>
      </c>
      <c r="AB2647"/>
      <c r="AC2647"/>
      <c r="AD2647"/>
      <c r="AE2647"/>
      <c r="AF2647"/>
      <c r="AG2647"/>
      <c r="AH2647"/>
      <c r="AI2647"/>
    </row>
    <row r="2648" spans="1:35" x14ac:dyDescent="0.25">
      <c r="A2648" t="s">
        <v>2567</v>
      </c>
      <c r="B2648" t="s">
        <v>67</v>
      </c>
      <c r="C2648" t="s">
        <v>1371</v>
      </c>
      <c r="D2648" t="s">
        <v>2937</v>
      </c>
      <c r="E2648">
        <v>8732809</v>
      </c>
      <c r="F2648" t="s">
        <v>2651</v>
      </c>
      <c r="G2648" t="s">
        <v>46</v>
      </c>
      <c r="H2648" t="s">
        <v>1356</v>
      </c>
      <c r="I2648" s="1"/>
      <c r="J2648" s="1">
        <v>45817</v>
      </c>
      <c r="K2648" s="11">
        <f>+Excel_519CONDOR[[#This Row],[Fx.r]]</f>
        <v>45817</v>
      </c>
      <c r="L2648" s="1">
        <v>45817</v>
      </c>
      <c r="M2648" s="1"/>
      <c r="O2648" s="1"/>
      <c r="P2648" s="1" t="s">
        <v>24</v>
      </c>
      <c r="Q2648" t="s">
        <v>25</v>
      </c>
      <c r="R2648" t="s">
        <v>25</v>
      </c>
      <c r="S2648" t="s">
        <v>3715</v>
      </c>
      <c r="T2648" s="6">
        <v>0.89109100979083777</v>
      </c>
      <c r="U2648" s="6">
        <v>0</v>
      </c>
      <c r="V2648" s="6">
        <v>5.5693998336791992</v>
      </c>
      <c r="W2648" s="5">
        <v>6.460490843470037</v>
      </c>
      <c r="X2648" s="6">
        <f>+Excel_519CONDOR[[#This Row],[Ptos.Total]]-Excel_519CONDOR[[#This Row],[Ptos.PO]]</f>
        <v>0.29109084347003744</v>
      </c>
      <c r="Y2648" s="6">
        <v>6.1693999999999996</v>
      </c>
      <c r="Z2648" s="6">
        <v>0</v>
      </c>
      <c r="AA2648" s="5">
        <f>+Excel_519CONDOR[[#This Row],[Ptos.Total]]-Excel_519CONDOR[[#This Row],[Ptos.Nilo]]</f>
        <v>6.460490843470037</v>
      </c>
      <c r="AB2648"/>
      <c r="AC2648"/>
      <c r="AD2648"/>
      <c r="AE2648"/>
      <c r="AF2648"/>
      <c r="AG2648"/>
      <c r="AH2648"/>
      <c r="AI2648"/>
    </row>
    <row r="2649" spans="1:35" x14ac:dyDescent="0.25">
      <c r="A2649" t="s">
        <v>2567</v>
      </c>
      <c r="B2649" t="s">
        <v>67</v>
      </c>
      <c r="C2649" t="s">
        <v>1371</v>
      </c>
      <c r="D2649" t="s">
        <v>2938</v>
      </c>
      <c r="E2649">
        <v>8732805</v>
      </c>
      <c r="F2649" t="s">
        <v>2586</v>
      </c>
      <c r="G2649" t="s">
        <v>22</v>
      </c>
      <c r="H2649" t="s">
        <v>23</v>
      </c>
      <c r="I2649" s="1"/>
      <c r="J2649" s="1">
        <v>45817</v>
      </c>
      <c r="K2649" s="11">
        <f>+Excel_519CONDOR[[#This Row],[Fx.r]]</f>
        <v>45817</v>
      </c>
      <c r="L2649" s="1">
        <v>45817</v>
      </c>
      <c r="M2649" s="1"/>
      <c r="N2649" s="1">
        <v>45948</v>
      </c>
      <c r="O2649" s="1">
        <v>46002</v>
      </c>
      <c r="P2649" s="1" t="s">
        <v>24</v>
      </c>
      <c r="Q2649" t="s">
        <v>25</v>
      </c>
      <c r="R2649" t="s">
        <v>25</v>
      </c>
      <c r="S2649" t="s">
        <v>3715</v>
      </c>
      <c r="T2649" s="6">
        <v>0.89109100000000008</v>
      </c>
      <c r="U2649" s="6">
        <v>0</v>
      </c>
      <c r="V2649" s="6">
        <v>5.5693999999999999</v>
      </c>
      <c r="W2649" s="5">
        <v>6.4604910000000002</v>
      </c>
      <c r="X2649" s="6">
        <f>+Excel_519CONDOR[[#This Row],[Ptos.Total]]-Excel_519CONDOR[[#This Row],[Ptos.PO]]</f>
        <v>1.1440000000000339E-2</v>
      </c>
      <c r="Y2649" s="6">
        <v>6.4490509999999999</v>
      </c>
      <c r="Z2649" s="6">
        <v>6.4604909999999993</v>
      </c>
      <c r="AA2649" s="5">
        <f>+Excel_519CONDOR[[#This Row],[Ptos.Total]]-Excel_519CONDOR[[#This Row],[Ptos.Nilo]]</f>
        <v>0</v>
      </c>
      <c r="AB2649"/>
      <c r="AC2649"/>
      <c r="AD2649"/>
      <c r="AE2649"/>
      <c r="AF2649"/>
      <c r="AG2649"/>
      <c r="AH2649"/>
      <c r="AI2649"/>
    </row>
    <row r="2650" spans="1:35" x14ac:dyDescent="0.25">
      <c r="A2650" t="s">
        <v>2567</v>
      </c>
      <c r="B2650" t="s">
        <v>67</v>
      </c>
      <c r="C2650" t="s">
        <v>1371</v>
      </c>
      <c r="D2650" t="s">
        <v>2939</v>
      </c>
      <c r="E2650">
        <v>8732802</v>
      </c>
      <c r="F2650" t="s">
        <v>2586</v>
      </c>
      <c r="G2650" t="s">
        <v>22</v>
      </c>
      <c r="H2650" t="s">
        <v>23</v>
      </c>
      <c r="I2650" s="1"/>
      <c r="J2650" s="1">
        <v>45817</v>
      </c>
      <c r="K2650" s="11">
        <f>+Excel_519CONDOR[[#This Row],[Fx.r]]</f>
        <v>45817</v>
      </c>
      <c r="L2650" s="1">
        <v>45817</v>
      </c>
      <c r="M2650" s="1"/>
      <c r="N2650" s="1">
        <v>45894</v>
      </c>
      <c r="O2650" s="1">
        <v>45895</v>
      </c>
      <c r="P2650" s="1" t="s">
        <v>24</v>
      </c>
      <c r="Q2650" t="s">
        <v>25</v>
      </c>
      <c r="R2650" t="s">
        <v>25</v>
      </c>
      <c r="S2650" t="s">
        <v>3715</v>
      </c>
      <c r="T2650" s="6">
        <v>0.89109100979083777</v>
      </c>
      <c r="U2650" s="6">
        <v>0</v>
      </c>
      <c r="V2650" s="6">
        <v>5.5693998336791992</v>
      </c>
      <c r="W2650" s="5">
        <v>6.460490843470037</v>
      </c>
      <c r="X2650" s="6">
        <f>+Excel_519CONDOR[[#This Row],[Ptos.Total]]-Excel_519CONDOR[[#This Row],[Ptos.PO]]</f>
        <v>-1.5652996232518035E-7</v>
      </c>
      <c r="Y2650" s="6">
        <v>6.4604909999999993</v>
      </c>
      <c r="Z2650" s="6">
        <v>6.4604909999999993</v>
      </c>
      <c r="AA2650" s="5">
        <f>+Excel_519CONDOR[[#This Row],[Ptos.Total]]-Excel_519CONDOR[[#This Row],[Ptos.Nilo]]</f>
        <v>-1.5652996232518035E-7</v>
      </c>
      <c r="AB2650"/>
      <c r="AC2650"/>
      <c r="AD2650"/>
      <c r="AE2650"/>
      <c r="AF2650"/>
      <c r="AG2650"/>
      <c r="AH2650"/>
      <c r="AI2650"/>
    </row>
    <row r="2651" spans="1:35" x14ac:dyDescent="0.25">
      <c r="A2651" t="s">
        <v>2567</v>
      </c>
      <c r="B2651" t="s">
        <v>67</v>
      </c>
      <c r="C2651" t="s">
        <v>1371</v>
      </c>
      <c r="D2651" t="s">
        <v>2940</v>
      </c>
      <c r="E2651">
        <v>8732803</v>
      </c>
      <c r="F2651" t="s">
        <v>2586</v>
      </c>
      <c r="G2651" t="s">
        <v>22</v>
      </c>
      <c r="H2651" t="s">
        <v>23</v>
      </c>
      <c r="I2651" s="1"/>
      <c r="J2651" s="1">
        <v>45817</v>
      </c>
      <c r="K2651" s="11">
        <f>+Excel_519CONDOR[[#This Row],[Fx.r]]</f>
        <v>45817</v>
      </c>
      <c r="L2651" s="1">
        <v>45817</v>
      </c>
      <c r="M2651" s="1"/>
      <c r="N2651" s="1">
        <v>45894</v>
      </c>
      <c r="O2651" s="1">
        <v>45895</v>
      </c>
      <c r="P2651" s="1" t="s">
        <v>24</v>
      </c>
      <c r="Q2651" t="s">
        <v>25</v>
      </c>
      <c r="R2651" t="s">
        <v>25</v>
      </c>
      <c r="S2651" t="s">
        <v>3715</v>
      </c>
      <c r="T2651" s="6">
        <v>0.89109100979083777</v>
      </c>
      <c r="U2651" s="6">
        <v>0</v>
      </c>
      <c r="V2651" s="6">
        <v>5.5693998336791992</v>
      </c>
      <c r="W2651" s="5">
        <v>6.460490843470037</v>
      </c>
      <c r="X2651" s="6">
        <f>+Excel_519CONDOR[[#This Row],[Ptos.Total]]-Excel_519CONDOR[[#This Row],[Ptos.PO]]</f>
        <v>-0.20286015652996259</v>
      </c>
      <c r="Y2651" s="6">
        <v>6.6633509999999996</v>
      </c>
      <c r="Z2651" s="6">
        <v>6.6633509999999996</v>
      </c>
      <c r="AA2651" s="5">
        <f>+Excel_519CONDOR[[#This Row],[Ptos.Total]]-Excel_519CONDOR[[#This Row],[Ptos.Nilo]]</f>
        <v>-0.20286015652996259</v>
      </c>
      <c r="AB2651"/>
      <c r="AC2651"/>
      <c r="AD2651"/>
      <c r="AE2651"/>
      <c r="AF2651"/>
      <c r="AG2651"/>
      <c r="AH2651"/>
      <c r="AI2651"/>
    </row>
    <row r="2652" spans="1:35" x14ac:dyDescent="0.25">
      <c r="A2652" t="s">
        <v>2567</v>
      </c>
      <c r="B2652" t="s">
        <v>67</v>
      </c>
      <c r="C2652" t="s">
        <v>1371</v>
      </c>
      <c r="D2652" t="s">
        <v>2941</v>
      </c>
      <c r="E2652">
        <v>8732801</v>
      </c>
      <c r="F2652" t="s">
        <v>2586</v>
      </c>
      <c r="G2652" t="s">
        <v>22</v>
      </c>
      <c r="H2652" t="s">
        <v>23</v>
      </c>
      <c r="I2652" s="1"/>
      <c r="J2652" s="1">
        <v>45817</v>
      </c>
      <c r="K2652" s="11">
        <f>+Excel_519CONDOR[[#This Row],[Fx.r]]</f>
        <v>45817</v>
      </c>
      <c r="L2652" s="1">
        <v>45817</v>
      </c>
      <c r="M2652" s="1"/>
      <c r="N2652" s="1">
        <v>45948</v>
      </c>
      <c r="O2652" s="1">
        <v>46001</v>
      </c>
      <c r="P2652" s="1" t="s">
        <v>24</v>
      </c>
      <c r="Q2652" t="s">
        <v>25</v>
      </c>
      <c r="R2652" t="s">
        <v>25</v>
      </c>
      <c r="S2652" t="s">
        <v>3715</v>
      </c>
      <c r="T2652" s="6">
        <v>0.89109100000000008</v>
      </c>
      <c r="U2652" s="6">
        <v>0</v>
      </c>
      <c r="V2652" s="6">
        <v>5.5693999999999999</v>
      </c>
      <c r="W2652" s="5">
        <v>6.4604910000000002</v>
      </c>
      <c r="X2652" s="6">
        <f>+Excel_519CONDOR[[#This Row],[Ptos.Total]]-Excel_519CONDOR[[#This Row],[Ptos.PO]]</f>
        <v>0</v>
      </c>
      <c r="Y2652" s="6">
        <v>6.4604909999999993</v>
      </c>
      <c r="Z2652" s="6">
        <v>6.6633509999999996</v>
      </c>
      <c r="AA2652" s="5">
        <f>+Excel_519CONDOR[[#This Row],[Ptos.Total]]-Excel_519CONDOR[[#This Row],[Ptos.Nilo]]</f>
        <v>-0.20285999999999937</v>
      </c>
      <c r="AB2652"/>
      <c r="AC2652"/>
      <c r="AD2652"/>
      <c r="AE2652"/>
      <c r="AF2652"/>
      <c r="AG2652"/>
      <c r="AH2652"/>
      <c r="AI2652"/>
    </row>
    <row r="2653" spans="1:35" x14ac:dyDescent="0.25">
      <c r="A2653" t="s">
        <v>2567</v>
      </c>
      <c r="B2653" t="s">
        <v>67</v>
      </c>
      <c r="C2653" t="s">
        <v>1371</v>
      </c>
      <c r="D2653" t="s">
        <v>2942</v>
      </c>
      <c r="E2653">
        <v>8732797</v>
      </c>
      <c r="F2653" t="s">
        <v>2586</v>
      </c>
      <c r="G2653" t="s">
        <v>22</v>
      </c>
      <c r="H2653" t="s">
        <v>23</v>
      </c>
      <c r="I2653" s="1"/>
      <c r="J2653" s="1">
        <v>45817</v>
      </c>
      <c r="K2653" s="11">
        <f>+Excel_519CONDOR[[#This Row],[Fx.r]]</f>
        <v>45817</v>
      </c>
      <c r="L2653" s="1">
        <v>45817</v>
      </c>
      <c r="M2653" s="1"/>
      <c r="N2653" s="1">
        <v>45891</v>
      </c>
      <c r="O2653" s="1">
        <v>45892</v>
      </c>
      <c r="P2653" s="1" t="s">
        <v>24</v>
      </c>
      <c r="Q2653" t="s">
        <v>25</v>
      </c>
      <c r="R2653" t="s">
        <v>25</v>
      </c>
      <c r="S2653" t="s">
        <v>3715</v>
      </c>
      <c r="T2653" s="6">
        <v>0.68823100955361127</v>
      </c>
      <c r="U2653" s="6">
        <v>0</v>
      </c>
      <c r="V2653" s="6">
        <v>5.5693998336791992</v>
      </c>
      <c r="W2653" s="5">
        <v>6.2576308432328105</v>
      </c>
      <c r="X2653" s="6">
        <f>+Excel_519CONDOR[[#This Row],[Ptos.Total]]-Excel_519CONDOR[[#This Row],[Ptos.PO]]</f>
        <v>0.20285984323280992</v>
      </c>
      <c r="Y2653" s="6">
        <v>6.0547710000000006</v>
      </c>
      <c r="Z2653" s="6">
        <v>6.0547710000000006</v>
      </c>
      <c r="AA2653" s="5">
        <f>+Excel_519CONDOR[[#This Row],[Ptos.Total]]-Excel_519CONDOR[[#This Row],[Ptos.Nilo]]</f>
        <v>0.20285984323280992</v>
      </c>
      <c r="AB2653"/>
      <c r="AC2653"/>
      <c r="AD2653"/>
      <c r="AE2653"/>
      <c r="AF2653"/>
      <c r="AG2653"/>
      <c r="AH2653"/>
      <c r="AI2653"/>
    </row>
    <row r="2654" spans="1:35" x14ac:dyDescent="0.25">
      <c r="A2654" t="s">
        <v>2567</v>
      </c>
      <c r="B2654" t="s">
        <v>67</v>
      </c>
      <c r="C2654" t="s">
        <v>1371</v>
      </c>
      <c r="D2654" t="s">
        <v>2943</v>
      </c>
      <c r="E2654">
        <v>8732799</v>
      </c>
      <c r="F2654" t="s">
        <v>2586</v>
      </c>
      <c r="G2654" t="s">
        <v>22</v>
      </c>
      <c r="H2654" t="s">
        <v>23</v>
      </c>
      <c r="I2654" s="1"/>
      <c r="J2654" s="1">
        <v>45817</v>
      </c>
      <c r="K2654" s="11">
        <f>+Excel_519CONDOR[[#This Row],[Fx.r]]</f>
        <v>45817</v>
      </c>
      <c r="L2654" s="1">
        <v>45817</v>
      </c>
      <c r="M2654" s="1"/>
      <c r="N2654" s="1">
        <v>45873</v>
      </c>
      <c r="O2654" s="1">
        <v>45874</v>
      </c>
      <c r="P2654" s="1" t="s">
        <v>24</v>
      </c>
      <c r="Q2654" t="s">
        <v>25</v>
      </c>
      <c r="R2654" t="s">
        <v>25</v>
      </c>
      <c r="S2654" t="s">
        <v>3715</v>
      </c>
      <c r="T2654" s="6">
        <v>0.68823100955361127</v>
      </c>
      <c r="U2654" s="6">
        <v>0</v>
      </c>
      <c r="V2654" s="6">
        <v>5.5693998336791992</v>
      </c>
      <c r="W2654" s="5">
        <v>6.2576308432328105</v>
      </c>
      <c r="X2654" s="6">
        <f>+Excel_519CONDOR[[#This Row],[Ptos.Total]]-Excel_519CONDOR[[#This Row],[Ptos.PO]]</f>
        <v>-1.5676718945201173E-7</v>
      </c>
      <c r="Y2654" s="6">
        <v>6.2576309999999999</v>
      </c>
      <c r="Z2654" s="6">
        <v>6.2576309999999999</v>
      </c>
      <c r="AA2654" s="5">
        <f>+Excel_519CONDOR[[#This Row],[Ptos.Total]]-Excel_519CONDOR[[#This Row],[Ptos.Nilo]]</f>
        <v>-1.5676718945201173E-7</v>
      </c>
      <c r="AB2654"/>
      <c r="AC2654"/>
      <c r="AD2654"/>
      <c r="AE2654"/>
      <c r="AF2654"/>
      <c r="AG2654"/>
      <c r="AH2654"/>
      <c r="AI2654"/>
    </row>
    <row r="2655" spans="1:35" x14ac:dyDescent="0.25">
      <c r="A2655" t="s">
        <v>2567</v>
      </c>
      <c r="B2655" t="s">
        <v>67</v>
      </c>
      <c r="C2655" t="s">
        <v>1371</v>
      </c>
      <c r="D2655" t="s">
        <v>2944</v>
      </c>
      <c r="E2655">
        <v>8732795</v>
      </c>
      <c r="F2655" t="s">
        <v>2586</v>
      </c>
      <c r="G2655" t="s">
        <v>22</v>
      </c>
      <c r="H2655" t="s">
        <v>23</v>
      </c>
      <c r="I2655" s="1"/>
      <c r="J2655" s="1">
        <v>45817</v>
      </c>
      <c r="K2655" s="11">
        <f>+Excel_519CONDOR[[#This Row],[Fx.r]]</f>
        <v>45817</v>
      </c>
      <c r="L2655" s="1">
        <v>45817</v>
      </c>
      <c r="M2655" s="1"/>
      <c r="N2655" s="1">
        <v>45948</v>
      </c>
      <c r="O2655" s="1">
        <v>45950</v>
      </c>
      <c r="P2655" s="1" t="s">
        <v>24</v>
      </c>
      <c r="Q2655" t="s">
        <v>25</v>
      </c>
      <c r="R2655" t="s">
        <v>25</v>
      </c>
      <c r="S2655" t="s">
        <v>3715</v>
      </c>
      <c r="T2655" s="6">
        <v>0.48537100249761345</v>
      </c>
      <c r="U2655" s="6">
        <v>0</v>
      </c>
      <c r="V2655" s="6">
        <v>5.5693998336791992</v>
      </c>
      <c r="W2655" s="5">
        <v>6.0547708361768127</v>
      </c>
      <c r="X2655" s="6">
        <f>+Excel_519CONDOR[[#This Row],[Ptos.Total]]-Excel_519CONDOR[[#This Row],[Ptos.PO]]</f>
        <v>-1.6382318790419959E-7</v>
      </c>
      <c r="Y2655" s="6">
        <v>6.0547710000000006</v>
      </c>
      <c r="Z2655" s="6">
        <v>6.0547710000000006</v>
      </c>
      <c r="AA2655" s="5">
        <f>+Excel_519CONDOR[[#This Row],[Ptos.Total]]-Excel_519CONDOR[[#This Row],[Ptos.Nilo]]</f>
        <v>-1.6382318790419959E-7</v>
      </c>
      <c r="AB2655"/>
      <c r="AC2655"/>
      <c r="AD2655"/>
      <c r="AE2655"/>
      <c r="AF2655"/>
      <c r="AG2655"/>
      <c r="AH2655"/>
      <c r="AI2655"/>
    </row>
    <row r="2656" spans="1:35" x14ac:dyDescent="0.25">
      <c r="A2656" t="s">
        <v>2567</v>
      </c>
      <c r="B2656" t="s">
        <v>67</v>
      </c>
      <c r="C2656" t="s">
        <v>1371</v>
      </c>
      <c r="D2656" t="s">
        <v>2945</v>
      </c>
      <c r="E2656">
        <v>8732793</v>
      </c>
      <c r="F2656" t="s">
        <v>2586</v>
      </c>
      <c r="G2656" t="s">
        <v>22</v>
      </c>
      <c r="H2656" t="s">
        <v>23</v>
      </c>
      <c r="I2656" s="1"/>
      <c r="J2656" s="1">
        <v>45817</v>
      </c>
      <c r="K2656" s="11">
        <f>+Excel_519CONDOR[[#This Row],[Fx.r]]</f>
        <v>45817</v>
      </c>
      <c r="L2656" s="1">
        <v>45817</v>
      </c>
      <c r="M2656" s="1"/>
      <c r="N2656" s="1">
        <v>45894</v>
      </c>
      <c r="O2656" s="1">
        <v>45895</v>
      </c>
      <c r="P2656" s="1" t="s">
        <v>24</v>
      </c>
      <c r="Q2656" t="s">
        <v>25</v>
      </c>
      <c r="R2656" t="s">
        <v>25</v>
      </c>
      <c r="S2656" t="s">
        <v>3715</v>
      </c>
      <c r="T2656" s="6">
        <v>0.48537100249761345</v>
      </c>
      <c r="U2656" s="6">
        <v>0</v>
      </c>
      <c r="V2656" s="6">
        <v>5.5693998336791992</v>
      </c>
      <c r="W2656" s="5">
        <v>6.0547708361768127</v>
      </c>
      <c r="X2656" s="6">
        <f>+Excel_519CONDOR[[#This Row],[Ptos.Total]]-Excel_519CONDOR[[#This Row],[Ptos.PO]]</f>
        <v>-0.20286016382318728</v>
      </c>
      <c r="Y2656" s="6">
        <v>6.2576309999999999</v>
      </c>
      <c r="Z2656" s="6">
        <v>6.2576309999999999</v>
      </c>
      <c r="AA2656" s="5">
        <f>+Excel_519CONDOR[[#This Row],[Ptos.Total]]-Excel_519CONDOR[[#This Row],[Ptos.Nilo]]</f>
        <v>-0.20286016382318728</v>
      </c>
      <c r="AB2656"/>
      <c r="AC2656"/>
      <c r="AD2656"/>
      <c r="AE2656"/>
      <c r="AF2656"/>
      <c r="AG2656"/>
      <c r="AH2656"/>
      <c r="AI2656"/>
    </row>
    <row r="2657" spans="1:35" x14ac:dyDescent="0.25">
      <c r="A2657" t="s">
        <v>2567</v>
      </c>
      <c r="B2657" t="s">
        <v>67</v>
      </c>
      <c r="C2657" t="s">
        <v>1371</v>
      </c>
      <c r="D2657" t="s">
        <v>2946</v>
      </c>
      <c r="E2657">
        <v>8732796</v>
      </c>
      <c r="F2657" t="s">
        <v>2586</v>
      </c>
      <c r="G2657" t="s">
        <v>22</v>
      </c>
      <c r="H2657" t="s">
        <v>23</v>
      </c>
      <c r="I2657" s="1"/>
      <c r="J2657" s="1">
        <v>45817</v>
      </c>
      <c r="K2657" s="11">
        <f>+Excel_519CONDOR[[#This Row],[Fx.r]]</f>
        <v>45817</v>
      </c>
      <c r="L2657" s="1">
        <v>45817</v>
      </c>
      <c r="M2657" s="1"/>
      <c r="N2657" s="1">
        <v>45948</v>
      </c>
      <c r="O2657" s="1">
        <v>45950</v>
      </c>
      <c r="P2657" s="1" t="s">
        <v>24</v>
      </c>
      <c r="Q2657" t="s">
        <v>25</v>
      </c>
      <c r="R2657" t="s">
        <v>25</v>
      </c>
      <c r="S2657" t="s">
        <v>3715</v>
      </c>
      <c r="T2657" s="6">
        <v>0.48537100249761345</v>
      </c>
      <c r="U2657" s="6">
        <v>0</v>
      </c>
      <c r="V2657" s="6">
        <v>5.5693998336791992</v>
      </c>
      <c r="W2657" s="5">
        <v>6.0547708361768127</v>
      </c>
      <c r="X2657" s="6">
        <f>+Excel_519CONDOR[[#This Row],[Ptos.Total]]-Excel_519CONDOR[[#This Row],[Ptos.PO]]</f>
        <v>-1.6382318790419959E-7</v>
      </c>
      <c r="Y2657" s="6">
        <v>6.0547710000000006</v>
      </c>
      <c r="Z2657" s="6">
        <v>6.0547710000000006</v>
      </c>
      <c r="AA2657" s="5">
        <f>+Excel_519CONDOR[[#This Row],[Ptos.Total]]-Excel_519CONDOR[[#This Row],[Ptos.Nilo]]</f>
        <v>-1.6382318790419959E-7</v>
      </c>
      <c r="AB2657"/>
      <c r="AC2657"/>
      <c r="AD2657"/>
      <c r="AE2657"/>
      <c r="AF2657"/>
      <c r="AG2657"/>
      <c r="AH2657"/>
      <c r="AI2657"/>
    </row>
    <row r="2658" spans="1:35" x14ac:dyDescent="0.25">
      <c r="A2658" t="s">
        <v>2567</v>
      </c>
      <c r="B2658" t="s">
        <v>67</v>
      </c>
      <c r="C2658" t="s">
        <v>1371</v>
      </c>
      <c r="D2658" t="s">
        <v>2947</v>
      </c>
      <c r="E2658">
        <v>8732791</v>
      </c>
      <c r="F2658" t="s">
        <v>2586</v>
      </c>
      <c r="G2658" t="s">
        <v>22</v>
      </c>
      <c r="H2658" t="s">
        <v>23</v>
      </c>
      <c r="I2658" s="1"/>
      <c r="J2658" s="1">
        <v>45817</v>
      </c>
      <c r="K2658" s="11">
        <f>+Excel_519CONDOR[[#This Row],[Fx.r]]</f>
        <v>45817</v>
      </c>
      <c r="L2658" s="1">
        <v>45817</v>
      </c>
      <c r="M2658" s="1"/>
      <c r="N2658" s="1">
        <v>45894</v>
      </c>
      <c r="O2658" s="1">
        <v>45895</v>
      </c>
      <c r="P2658" s="1" t="s">
        <v>24</v>
      </c>
      <c r="Q2658" t="s">
        <v>25</v>
      </c>
      <c r="R2658" t="s">
        <v>25</v>
      </c>
      <c r="S2658" t="s">
        <v>3715</v>
      </c>
      <c r="T2658" s="6">
        <v>0.48537100249761345</v>
      </c>
      <c r="U2658" s="6">
        <v>0</v>
      </c>
      <c r="V2658" s="6">
        <v>5.5693998336791992</v>
      </c>
      <c r="W2658" s="5">
        <v>6.0547708361768127</v>
      </c>
      <c r="X2658" s="6">
        <f>+Excel_519CONDOR[[#This Row],[Ptos.Total]]-Excel_519CONDOR[[#This Row],[Ptos.PO]]</f>
        <v>-1.6382318790419959E-7</v>
      </c>
      <c r="Y2658" s="6">
        <v>6.0547710000000006</v>
      </c>
      <c r="Z2658" s="6">
        <v>6.0547710000000006</v>
      </c>
      <c r="AA2658" s="5">
        <f>+Excel_519CONDOR[[#This Row],[Ptos.Total]]-Excel_519CONDOR[[#This Row],[Ptos.Nilo]]</f>
        <v>-1.6382318790419959E-7</v>
      </c>
      <c r="AB2658"/>
      <c r="AC2658"/>
      <c r="AD2658"/>
      <c r="AE2658"/>
      <c r="AF2658"/>
      <c r="AG2658"/>
      <c r="AH2658"/>
      <c r="AI2658"/>
    </row>
    <row r="2659" spans="1:35" x14ac:dyDescent="0.25">
      <c r="A2659" t="s">
        <v>2567</v>
      </c>
      <c r="B2659" t="s">
        <v>67</v>
      </c>
      <c r="C2659" t="s">
        <v>1371</v>
      </c>
      <c r="D2659" t="s">
        <v>2948</v>
      </c>
      <c r="E2659">
        <v>8732789</v>
      </c>
      <c r="F2659" t="s">
        <v>2586</v>
      </c>
      <c r="G2659" t="s">
        <v>22</v>
      </c>
      <c r="H2659" t="s">
        <v>23</v>
      </c>
      <c r="I2659" s="1"/>
      <c r="J2659" s="1">
        <v>45817</v>
      </c>
      <c r="K2659" s="11">
        <f>+Excel_519CONDOR[[#This Row],[Fx.r]]</f>
        <v>45817</v>
      </c>
      <c r="L2659" s="1">
        <v>45817</v>
      </c>
      <c r="M2659" s="1"/>
      <c r="N2659" s="1">
        <v>45894</v>
      </c>
      <c r="O2659" s="1">
        <v>45895</v>
      </c>
      <c r="P2659" s="1" t="s">
        <v>24</v>
      </c>
      <c r="Q2659" t="s">
        <v>25</v>
      </c>
      <c r="R2659" t="s">
        <v>25</v>
      </c>
      <c r="S2659" t="s">
        <v>3715</v>
      </c>
      <c r="T2659" s="6">
        <v>0.48537100249761345</v>
      </c>
      <c r="U2659" s="6">
        <v>0</v>
      </c>
      <c r="V2659" s="6">
        <v>5.5693998336791992</v>
      </c>
      <c r="W2659" s="5">
        <v>6.0547708361768127</v>
      </c>
      <c r="X2659" s="6">
        <f>+Excel_519CONDOR[[#This Row],[Ptos.Total]]-Excel_519CONDOR[[#This Row],[Ptos.PO]]</f>
        <v>-1.6382318790419959E-7</v>
      </c>
      <c r="Y2659" s="6">
        <v>6.0547710000000006</v>
      </c>
      <c r="Z2659" s="6">
        <v>6.0547710000000006</v>
      </c>
      <c r="AA2659" s="5">
        <f>+Excel_519CONDOR[[#This Row],[Ptos.Total]]-Excel_519CONDOR[[#This Row],[Ptos.Nilo]]</f>
        <v>-1.6382318790419959E-7</v>
      </c>
      <c r="AB2659"/>
      <c r="AC2659"/>
      <c r="AD2659"/>
      <c r="AE2659"/>
      <c r="AF2659"/>
      <c r="AG2659"/>
      <c r="AH2659"/>
      <c r="AI2659"/>
    </row>
    <row r="2660" spans="1:35" x14ac:dyDescent="0.25">
      <c r="A2660" t="s">
        <v>2567</v>
      </c>
      <c r="B2660" t="s">
        <v>67</v>
      </c>
      <c r="C2660" t="s">
        <v>1371</v>
      </c>
      <c r="D2660" t="s">
        <v>2949</v>
      </c>
      <c r="E2660">
        <v>8732786</v>
      </c>
      <c r="F2660" t="s">
        <v>2586</v>
      </c>
      <c r="G2660" t="s">
        <v>22</v>
      </c>
      <c r="H2660" t="s">
        <v>23</v>
      </c>
      <c r="I2660" s="1"/>
      <c r="J2660" s="1">
        <v>45817</v>
      </c>
      <c r="K2660" s="11">
        <f>+Excel_519CONDOR[[#This Row],[Fx.r]]</f>
        <v>45817</v>
      </c>
      <c r="L2660" s="1">
        <v>45817</v>
      </c>
      <c r="M2660" s="1"/>
      <c r="N2660" s="1">
        <v>45873</v>
      </c>
      <c r="O2660" s="1">
        <v>45874</v>
      </c>
      <c r="P2660" s="1" t="s">
        <v>24</v>
      </c>
      <c r="Q2660" t="s">
        <v>25</v>
      </c>
      <c r="R2660" t="s">
        <v>25</v>
      </c>
      <c r="S2660" t="s">
        <v>3715</v>
      </c>
      <c r="T2660" s="6">
        <v>0.89109100979083777</v>
      </c>
      <c r="U2660" s="6">
        <v>0</v>
      </c>
      <c r="V2660" s="6">
        <v>5.5693998336791992</v>
      </c>
      <c r="W2660" s="5">
        <v>6.460490843470037</v>
      </c>
      <c r="X2660" s="6">
        <f>+Excel_519CONDOR[[#This Row],[Ptos.Total]]-Excel_519CONDOR[[#This Row],[Ptos.PO]]</f>
        <v>0.40571984347003642</v>
      </c>
      <c r="Y2660" s="6">
        <v>6.0547710000000006</v>
      </c>
      <c r="Z2660" s="6">
        <v>6.0547710000000006</v>
      </c>
      <c r="AA2660" s="5">
        <f>+Excel_519CONDOR[[#This Row],[Ptos.Total]]-Excel_519CONDOR[[#This Row],[Ptos.Nilo]]</f>
        <v>0.40571984347003642</v>
      </c>
      <c r="AB2660"/>
      <c r="AC2660"/>
      <c r="AD2660"/>
      <c r="AE2660"/>
      <c r="AF2660"/>
      <c r="AG2660"/>
      <c r="AH2660"/>
      <c r="AI2660"/>
    </row>
    <row r="2661" spans="1:35" x14ac:dyDescent="0.25">
      <c r="A2661" t="s">
        <v>2567</v>
      </c>
      <c r="B2661" t="s">
        <v>67</v>
      </c>
      <c r="C2661" t="s">
        <v>1371</v>
      </c>
      <c r="D2661" t="s">
        <v>2950</v>
      </c>
      <c r="E2661">
        <v>8732790</v>
      </c>
      <c r="F2661" t="s">
        <v>2586</v>
      </c>
      <c r="G2661" t="s">
        <v>22</v>
      </c>
      <c r="H2661" t="s">
        <v>23</v>
      </c>
      <c r="I2661" s="1"/>
      <c r="J2661" s="1">
        <v>45817</v>
      </c>
      <c r="K2661" s="11">
        <f>+Excel_519CONDOR[[#This Row],[Fx.r]]</f>
        <v>45817</v>
      </c>
      <c r="L2661" s="1">
        <v>45817</v>
      </c>
      <c r="M2661" s="1"/>
      <c r="N2661" s="1">
        <v>45873</v>
      </c>
      <c r="O2661" s="1">
        <v>45874</v>
      </c>
      <c r="P2661" s="1" t="s">
        <v>24</v>
      </c>
      <c r="Q2661" t="s">
        <v>25</v>
      </c>
      <c r="R2661" t="s">
        <v>25</v>
      </c>
      <c r="S2661" t="s">
        <v>3715</v>
      </c>
      <c r="T2661" s="6">
        <v>0.89109100979083777</v>
      </c>
      <c r="U2661" s="6">
        <v>0</v>
      </c>
      <c r="V2661" s="6">
        <v>5.5693998336791992</v>
      </c>
      <c r="W2661" s="5">
        <v>6.460490843470037</v>
      </c>
      <c r="X2661" s="6">
        <f>+Excel_519CONDOR[[#This Row],[Ptos.Total]]-Excel_519CONDOR[[#This Row],[Ptos.PO]]</f>
        <v>-1.5652996232518035E-7</v>
      </c>
      <c r="Y2661" s="6">
        <v>6.4604909999999993</v>
      </c>
      <c r="Z2661" s="6">
        <v>6.4604909999999993</v>
      </c>
      <c r="AA2661" s="5">
        <f>+Excel_519CONDOR[[#This Row],[Ptos.Total]]-Excel_519CONDOR[[#This Row],[Ptos.Nilo]]</f>
        <v>-1.5652996232518035E-7</v>
      </c>
      <c r="AB2661"/>
      <c r="AC2661"/>
      <c r="AD2661"/>
      <c r="AE2661"/>
      <c r="AF2661"/>
      <c r="AG2661"/>
      <c r="AH2661"/>
      <c r="AI2661"/>
    </row>
    <row r="2662" spans="1:35" x14ac:dyDescent="0.25">
      <c r="A2662" t="s">
        <v>2567</v>
      </c>
      <c r="B2662" t="s">
        <v>67</v>
      </c>
      <c r="C2662" t="s">
        <v>1371</v>
      </c>
      <c r="D2662" t="s">
        <v>2951</v>
      </c>
      <c r="E2662">
        <v>8732787</v>
      </c>
      <c r="F2662" t="s">
        <v>2586</v>
      </c>
      <c r="G2662" t="s">
        <v>22</v>
      </c>
      <c r="H2662" t="s">
        <v>23</v>
      </c>
      <c r="I2662" s="1"/>
      <c r="J2662" s="1">
        <v>45817</v>
      </c>
      <c r="K2662" s="11">
        <f>+Excel_519CONDOR[[#This Row],[Fx.r]]</f>
        <v>45817</v>
      </c>
      <c r="L2662" s="1">
        <v>45817</v>
      </c>
      <c r="M2662" s="1"/>
      <c r="N2662" s="1">
        <v>45873</v>
      </c>
      <c r="O2662" s="1">
        <v>45874</v>
      </c>
      <c r="P2662" s="1" t="s">
        <v>24</v>
      </c>
      <c r="Q2662" t="s">
        <v>25</v>
      </c>
      <c r="R2662" t="s">
        <v>25</v>
      </c>
      <c r="S2662" t="s">
        <v>3715</v>
      </c>
      <c r="T2662" s="6">
        <v>0.89109100979083777</v>
      </c>
      <c r="U2662" s="6">
        <v>0</v>
      </c>
      <c r="V2662" s="6">
        <v>5.5693998336791992</v>
      </c>
      <c r="W2662" s="5">
        <v>6.460490843470037</v>
      </c>
      <c r="X2662" s="6">
        <f>+Excel_519CONDOR[[#This Row],[Ptos.Total]]-Excel_519CONDOR[[#This Row],[Ptos.PO]]</f>
        <v>-1.5652996232518035E-7</v>
      </c>
      <c r="Y2662" s="6">
        <v>6.4604909999999993</v>
      </c>
      <c r="Z2662" s="6">
        <v>6.4604909999999993</v>
      </c>
      <c r="AA2662" s="5">
        <f>+Excel_519CONDOR[[#This Row],[Ptos.Total]]-Excel_519CONDOR[[#This Row],[Ptos.Nilo]]</f>
        <v>-1.5652996232518035E-7</v>
      </c>
      <c r="AB2662"/>
      <c r="AC2662"/>
      <c r="AD2662"/>
      <c r="AE2662"/>
      <c r="AF2662"/>
      <c r="AG2662"/>
      <c r="AH2662"/>
      <c r="AI2662"/>
    </row>
    <row r="2663" spans="1:35" x14ac:dyDescent="0.25">
      <c r="A2663" t="s">
        <v>2567</v>
      </c>
      <c r="B2663" t="s">
        <v>67</v>
      </c>
      <c r="C2663" t="s">
        <v>1371</v>
      </c>
      <c r="D2663" t="s">
        <v>2952</v>
      </c>
      <c r="E2663">
        <v>8732784</v>
      </c>
      <c r="F2663" t="s">
        <v>2586</v>
      </c>
      <c r="G2663" t="s">
        <v>22</v>
      </c>
      <c r="H2663" t="s">
        <v>23</v>
      </c>
      <c r="I2663" s="1"/>
      <c r="J2663" s="1">
        <v>45817</v>
      </c>
      <c r="K2663" s="11">
        <f>+Excel_519CONDOR[[#This Row],[Fx.r]]</f>
        <v>45817</v>
      </c>
      <c r="L2663" s="1">
        <v>45817</v>
      </c>
      <c r="M2663" s="1"/>
      <c r="N2663" s="1">
        <v>45948</v>
      </c>
      <c r="O2663" s="1">
        <v>45949</v>
      </c>
      <c r="P2663" s="1" t="s">
        <v>24</v>
      </c>
      <c r="Q2663" t="s">
        <v>25</v>
      </c>
      <c r="R2663" t="s">
        <v>25</v>
      </c>
      <c r="S2663" t="s">
        <v>3715</v>
      </c>
      <c r="T2663" s="6">
        <v>0.89109100979083777</v>
      </c>
      <c r="U2663" s="6">
        <v>0</v>
      </c>
      <c r="V2663" s="6">
        <v>5.5693998336791992</v>
      </c>
      <c r="W2663" s="5">
        <v>6.460490843470037</v>
      </c>
      <c r="X2663" s="6">
        <f>+Excel_519CONDOR[[#This Row],[Ptos.Total]]-Excel_519CONDOR[[#This Row],[Ptos.PO]]</f>
        <v>-1.5652996232518035E-7</v>
      </c>
      <c r="Y2663" s="6">
        <v>6.4604909999999993</v>
      </c>
      <c r="Z2663" s="6">
        <v>6.4604909999999993</v>
      </c>
      <c r="AA2663" s="5">
        <f>+Excel_519CONDOR[[#This Row],[Ptos.Total]]-Excel_519CONDOR[[#This Row],[Ptos.Nilo]]</f>
        <v>-1.5652996232518035E-7</v>
      </c>
      <c r="AB2663"/>
      <c r="AC2663"/>
      <c r="AD2663"/>
      <c r="AE2663"/>
      <c r="AF2663"/>
      <c r="AG2663"/>
      <c r="AH2663"/>
      <c r="AI2663"/>
    </row>
    <row r="2664" spans="1:35" x14ac:dyDescent="0.25">
      <c r="A2664" t="s">
        <v>2567</v>
      </c>
      <c r="B2664" t="s">
        <v>67</v>
      </c>
      <c r="C2664" t="s">
        <v>1371</v>
      </c>
      <c r="D2664" t="s">
        <v>2953</v>
      </c>
      <c r="E2664">
        <v>8732785</v>
      </c>
      <c r="F2664" t="s">
        <v>2586</v>
      </c>
      <c r="G2664" t="s">
        <v>22</v>
      </c>
      <c r="H2664" t="s">
        <v>23</v>
      </c>
      <c r="I2664" s="1"/>
      <c r="J2664" s="1">
        <v>45817</v>
      </c>
      <c r="K2664" s="11">
        <f>+Excel_519CONDOR[[#This Row],[Fx.r]]</f>
        <v>45817</v>
      </c>
      <c r="L2664" s="1">
        <v>45817</v>
      </c>
      <c r="M2664" s="1"/>
      <c r="N2664" s="1">
        <v>45873</v>
      </c>
      <c r="O2664" s="1">
        <v>45874</v>
      </c>
      <c r="P2664" s="1" t="s">
        <v>24</v>
      </c>
      <c r="Q2664" t="s">
        <v>25</v>
      </c>
      <c r="R2664" t="s">
        <v>25</v>
      </c>
      <c r="S2664" t="s">
        <v>3715</v>
      </c>
      <c r="T2664" s="6">
        <v>0.89109100979083777</v>
      </c>
      <c r="U2664" s="6">
        <v>0</v>
      </c>
      <c r="V2664" s="6">
        <v>5.5693998336791992</v>
      </c>
      <c r="W2664" s="5">
        <v>6.460490843470037</v>
      </c>
      <c r="X2664" s="6">
        <f>+Excel_519CONDOR[[#This Row],[Ptos.Total]]-Excel_519CONDOR[[#This Row],[Ptos.PO]]</f>
        <v>-0.20286015652996259</v>
      </c>
      <c r="Y2664" s="6">
        <v>6.6633509999999996</v>
      </c>
      <c r="Z2664" s="6">
        <v>6.6633509999999996</v>
      </c>
      <c r="AA2664" s="5">
        <f>+Excel_519CONDOR[[#This Row],[Ptos.Total]]-Excel_519CONDOR[[#This Row],[Ptos.Nilo]]</f>
        <v>-0.20286015652996259</v>
      </c>
      <c r="AB2664"/>
      <c r="AC2664"/>
      <c r="AD2664"/>
      <c r="AE2664"/>
      <c r="AF2664"/>
      <c r="AG2664"/>
      <c r="AH2664"/>
      <c r="AI2664"/>
    </row>
    <row r="2665" spans="1:35" x14ac:dyDescent="0.25">
      <c r="A2665" t="s">
        <v>2567</v>
      </c>
      <c r="B2665" t="s">
        <v>67</v>
      </c>
      <c r="C2665" t="s">
        <v>1371</v>
      </c>
      <c r="D2665" t="s">
        <v>2954</v>
      </c>
      <c r="E2665">
        <v>8734106</v>
      </c>
      <c r="F2665" t="s">
        <v>2586</v>
      </c>
      <c r="G2665" t="s">
        <v>22</v>
      </c>
      <c r="H2665" t="s">
        <v>23</v>
      </c>
      <c r="I2665" s="1"/>
      <c r="J2665" s="1">
        <v>45820</v>
      </c>
      <c r="K2665" s="11">
        <f>+Excel_519CONDOR[[#This Row],[Fx.r]]</f>
        <v>45820</v>
      </c>
      <c r="L2665" s="1">
        <v>45820</v>
      </c>
      <c r="M2665" s="1"/>
      <c r="N2665" s="1">
        <v>45947</v>
      </c>
      <c r="O2665" s="1">
        <v>45949</v>
      </c>
      <c r="P2665" s="1" t="s">
        <v>24</v>
      </c>
      <c r="Q2665" t="s">
        <v>25</v>
      </c>
      <c r="R2665" t="s">
        <v>25</v>
      </c>
      <c r="S2665" t="s">
        <v>3715</v>
      </c>
      <c r="T2665" s="6">
        <v>1.9053910246145129</v>
      </c>
      <c r="U2665" s="6">
        <v>0</v>
      </c>
      <c r="V2665" s="6">
        <v>5.5693998336791992</v>
      </c>
      <c r="W2665" s="5">
        <v>7.4747908582937121</v>
      </c>
      <c r="X2665" s="6">
        <f>+Excel_519CONDOR[[#This Row],[Ptos.Total]]-Excel_519CONDOR[[#This Row],[Ptos.PO]]</f>
        <v>-1.4170628759302417E-7</v>
      </c>
      <c r="Y2665" s="6">
        <v>7.4747909999999997</v>
      </c>
      <c r="Z2665" s="6">
        <v>7.4747909999999997</v>
      </c>
      <c r="AA2665" s="5">
        <f>+Excel_519CONDOR[[#This Row],[Ptos.Total]]-Excel_519CONDOR[[#This Row],[Ptos.Nilo]]</f>
        <v>-1.4170628759302417E-7</v>
      </c>
      <c r="AB2665"/>
      <c r="AC2665"/>
      <c r="AD2665"/>
      <c r="AE2665"/>
      <c r="AF2665"/>
      <c r="AG2665"/>
      <c r="AH2665"/>
      <c r="AI2665"/>
    </row>
    <row r="2666" spans="1:35" x14ac:dyDescent="0.25">
      <c r="A2666" t="s">
        <v>2567</v>
      </c>
      <c r="B2666" t="s">
        <v>67</v>
      </c>
      <c r="C2666" t="s">
        <v>1371</v>
      </c>
      <c r="D2666" t="s">
        <v>2955</v>
      </c>
      <c r="E2666">
        <v>8734128</v>
      </c>
      <c r="F2666" t="s">
        <v>2586</v>
      </c>
      <c r="G2666" t="s">
        <v>22</v>
      </c>
      <c r="H2666" t="s">
        <v>23</v>
      </c>
      <c r="I2666" s="1"/>
      <c r="J2666" s="1">
        <v>45820</v>
      </c>
      <c r="K2666" s="11">
        <f>+Excel_519CONDOR[[#This Row],[Fx.r]]</f>
        <v>45820</v>
      </c>
      <c r="L2666" s="1">
        <v>45820</v>
      </c>
      <c r="M2666" s="1"/>
      <c r="N2666" s="1">
        <v>45948</v>
      </c>
      <c r="O2666" s="1">
        <v>45949</v>
      </c>
      <c r="P2666" s="1" t="s">
        <v>24</v>
      </c>
      <c r="Q2666" t="s">
        <v>25</v>
      </c>
      <c r="R2666" t="s">
        <v>25</v>
      </c>
      <c r="S2666" t="s">
        <v>3715</v>
      </c>
      <c r="T2666" s="6">
        <v>0.89109100979083777</v>
      </c>
      <c r="U2666" s="6">
        <v>0</v>
      </c>
      <c r="V2666" s="6">
        <v>5.5693998336791992</v>
      </c>
      <c r="W2666" s="5">
        <v>6.460490843470037</v>
      </c>
      <c r="X2666" s="6">
        <f>+Excel_519CONDOR[[#This Row],[Ptos.Total]]-Excel_519CONDOR[[#This Row],[Ptos.PO]]</f>
        <v>-1.5652996232518035E-7</v>
      </c>
      <c r="Y2666" s="6">
        <v>6.4604909999999993</v>
      </c>
      <c r="Z2666" s="6">
        <v>6.4604909999999993</v>
      </c>
      <c r="AA2666" s="5">
        <f>+Excel_519CONDOR[[#This Row],[Ptos.Total]]-Excel_519CONDOR[[#This Row],[Ptos.Nilo]]</f>
        <v>-1.5652996232518035E-7</v>
      </c>
      <c r="AB2666"/>
      <c r="AC2666"/>
      <c r="AD2666"/>
      <c r="AE2666"/>
      <c r="AF2666"/>
      <c r="AG2666"/>
      <c r="AH2666"/>
      <c r="AI2666"/>
    </row>
    <row r="2667" spans="1:35" x14ac:dyDescent="0.25">
      <c r="A2667" t="s">
        <v>2567</v>
      </c>
      <c r="B2667" t="s">
        <v>67</v>
      </c>
      <c r="C2667" t="s">
        <v>1371</v>
      </c>
      <c r="D2667" t="s">
        <v>2956</v>
      </c>
      <c r="E2667">
        <v>8734103</v>
      </c>
      <c r="F2667" t="s">
        <v>2586</v>
      </c>
      <c r="G2667" t="s">
        <v>22</v>
      </c>
      <c r="H2667" t="s">
        <v>23</v>
      </c>
      <c r="I2667" s="1"/>
      <c r="J2667" s="1">
        <v>45820</v>
      </c>
      <c r="K2667" s="11">
        <f>+Excel_519CONDOR[[#This Row],[Fx.r]]</f>
        <v>45820</v>
      </c>
      <c r="L2667" s="1">
        <v>45820</v>
      </c>
      <c r="M2667" s="1"/>
      <c r="N2667" s="1">
        <v>45873</v>
      </c>
      <c r="O2667" s="1">
        <v>45874</v>
      </c>
      <c r="P2667" s="1" t="s">
        <v>24</v>
      </c>
      <c r="Q2667" t="s">
        <v>25</v>
      </c>
      <c r="R2667" t="s">
        <v>25</v>
      </c>
      <c r="S2667" t="s">
        <v>3715</v>
      </c>
      <c r="T2667" s="6">
        <v>0.68823100955361127</v>
      </c>
      <c r="U2667" s="6">
        <v>0</v>
      </c>
      <c r="V2667" s="6">
        <v>5.5693998336791992</v>
      </c>
      <c r="W2667" s="5">
        <v>6.2576308432328105</v>
      </c>
      <c r="X2667" s="6">
        <f>+Excel_519CONDOR[[#This Row],[Ptos.Total]]-Excel_519CONDOR[[#This Row],[Ptos.PO]]</f>
        <v>-1.5676718945201173E-7</v>
      </c>
      <c r="Y2667" s="6">
        <v>6.2576309999999999</v>
      </c>
      <c r="Z2667" s="6">
        <v>6.2576309999999999</v>
      </c>
      <c r="AA2667" s="5">
        <f>+Excel_519CONDOR[[#This Row],[Ptos.Total]]-Excel_519CONDOR[[#This Row],[Ptos.Nilo]]</f>
        <v>-1.5676718945201173E-7</v>
      </c>
      <c r="AB2667"/>
      <c r="AC2667"/>
      <c r="AD2667"/>
      <c r="AE2667"/>
      <c r="AF2667"/>
      <c r="AG2667"/>
      <c r="AH2667"/>
      <c r="AI2667"/>
    </row>
    <row r="2668" spans="1:35" x14ac:dyDescent="0.25">
      <c r="A2668" t="s">
        <v>2567</v>
      </c>
      <c r="B2668" t="s">
        <v>67</v>
      </c>
      <c r="C2668" t="s">
        <v>1371</v>
      </c>
      <c r="D2668" t="s">
        <v>2957</v>
      </c>
      <c r="E2668">
        <v>8734111</v>
      </c>
      <c r="F2668" t="s">
        <v>2586</v>
      </c>
      <c r="G2668" t="s">
        <v>22</v>
      </c>
      <c r="H2668" t="s">
        <v>23</v>
      </c>
      <c r="I2668" s="1"/>
      <c r="J2668" s="1">
        <v>45820</v>
      </c>
      <c r="K2668" s="11">
        <f>+Excel_519CONDOR[[#This Row],[Fx.r]]</f>
        <v>45820</v>
      </c>
      <c r="L2668" s="1">
        <v>45820</v>
      </c>
      <c r="M2668" s="1"/>
      <c r="N2668" s="1">
        <v>45947</v>
      </c>
      <c r="O2668" s="1">
        <v>45949</v>
      </c>
      <c r="P2668" s="1" t="s">
        <v>24</v>
      </c>
      <c r="Q2668" t="s">
        <v>25</v>
      </c>
      <c r="R2668" t="s">
        <v>25</v>
      </c>
      <c r="S2668" t="s">
        <v>3715</v>
      </c>
      <c r="T2668" s="6">
        <v>1.7025310243772864</v>
      </c>
      <c r="U2668" s="6">
        <v>0</v>
      </c>
      <c r="V2668" s="6">
        <v>5.5693998336791992</v>
      </c>
      <c r="W2668" s="5">
        <v>7.2719308580564856</v>
      </c>
      <c r="X2668" s="6">
        <f>+Excel_519CONDOR[[#This Row],[Ptos.Total]]-Excel_519CONDOR[[#This Row],[Ptos.PO]]</f>
        <v>-1.4194351383167714E-7</v>
      </c>
      <c r="Y2668" s="6">
        <v>7.2719309999999995</v>
      </c>
      <c r="Z2668" s="6">
        <v>7.2719309999999995</v>
      </c>
      <c r="AA2668" s="5">
        <f>+Excel_519CONDOR[[#This Row],[Ptos.Total]]-Excel_519CONDOR[[#This Row],[Ptos.Nilo]]</f>
        <v>-1.4194351383167714E-7</v>
      </c>
      <c r="AB2668"/>
      <c r="AC2668"/>
      <c r="AD2668"/>
      <c r="AE2668"/>
      <c r="AF2668"/>
      <c r="AG2668"/>
      <c r="AH2668"/>
      <c r="AI2668"/>
    </row>
    <row r="2669" spans="1:35" x14ac:dyDescent="0.25">
      <c r="A2669" t="s">
        <v>2567</v>
      </c>
      <c r="B2669" t="s">
        <v>67</v>
      </c>
      <c r="C2669" t="s">
        <v>1371</v>
      </c>
      <c r="D2669" t="s">
        <v>2958</v>
      </c>
      <c r="E2669">
        <v>8734107</v>
      </c>
      <c r="F2669" t="s">
        <v>2586</v>
      </c>
      <c r="G2669" t="s">
        <v>22</v>
      </c>
      <c r="H2669" t="s">
        <v>23</v>
      </c>
      <c r="I2669" s="1"/>
      <c r="J2669" s="1">
        <v>45820</v>
      </c>
      <c r="K2669" s="11">
        <f>+Excel_519CONDOR[[#This Row],[Fx.r]]</f>
        <v>45820</v>
      </c>
      <c r="L2669" s="1">
        <v>45820</v>
      </c>
      <c r="M2669" s="1"/>
      <c r="N2669" s="1">
        <v>45873</v>
      </c>
      <c r="O2669" s="1">
        <v>45874</v>
      </c>
      <c r="P2669" s="1" t="s">
        <v>24</v>
      </c>
      <c r="Q2669" t="s">
        <v>25</v>
      </c>
      <c r="R2669" t="s">
        <v>25</v>
      </c>
      <c r="S2669" t="s">
        <v>3715</v>
      </c>
      <c r="T2669" s="6">
        <v>0.68823100955361127</v>
      </c>
      <c r="U2669" s="6">
        <v>0</v>
      </c>
      <c r="V2669" s="6">
        <v>5.5693998336791992</v>
      </c>
      <c r="W2669" s="5">
        <v>6.2576308432328105</v>
      </c>
      <c r="X2669" s="6">
        <f>+Excel_519CONDOR[[#This Row],[Ptos.Total]]-Excel_519CONDOR[[#This Row],[Ptos.PO]]</f>
        <v>-1.5676718945201173E-7</v>
      </c>
      <c r="Y2669" s="6">
        <v>6.2576309999999999</v>
      </c>
      <c r="Z2669" s="6">
        <v>6.2576309999999999</v>
      </c>
      <c r="AA2669" s="5">
        <f>+Excel_519CONDOR[[#This Row],[Ptos.Total]]-Excel_519CONDOR[[#This Row],[Ptos.Nilo]]</f>
        <v>-1.5676718945201173E-7</v>
      </c>
      <c r="AB2669"/>
      <c r="AC2669"/>
      <c r="AD2669"/>
      <c r="AE2669"/>
      <c r="AF2669"/>
      <c r="AG2669"/>
      <c r="AH2669"/>
      <c r="AI2669"/>
    </row>
    <row r="2670" spans="1:35" x14ac:dyDescent="0.25">
      <c r="A2670" t="s">
        <v>2567</v>
      </c>
      <c r="B2670" t="s">
        <v>67</v>
      </c>
      <c r="C2670" t="s">
        <v>1371</v>
      </c>
      <c r="D2670" t="s">
        <v>2959</v>
      </c>
      <c r="E2670">
        <v>8734132</v>
      </c>
      <c r="F2670" t="s">
        <v>2586</v>
      </c>
      <c r="G2670" t="s">
        <v>22</v>
      </c>
      <c r="H2670" t="s">
        <v>23</v>
      </c>
      <c r="I2670" s="1"/>
      <c r="J2670" s="1">
        <v>45820</v>
      </c>
      <c r="K2670" s="11">
        <f>+Excel_519CONDOR[[#This Row],[Fx.r]]</f>
        <v>45820</v>
      </c>
      <c r="L2670" s="1">
        <v>45820</v>
      </c>
      <c r="M2670" s="1"/>
      <c r="N2670" s="1">
        <v>45948</v>
      </c>
      <c r="O2670" s="1">
        <v>45950</v>
      </c>
      <c r="P2670" s="1" t="s">
        <v>24</v>
      </c>
      <c r="Q2670" t="s">
        <v>25</v>
      </c>
      <c r="R2670" t="s">
        <v>25</v>
      </c>
      <c r="S2670" t="s">
        <v>3715</v>
      </c>
      <c r="T2670" s="6">
        <v>0.48537100249761345</v>
      </c>
      <c r="U2670" s="6">
        <v>0</v>
      </c>
      <c r="V2670" s="6">
        <v>5.5693998336791992</v>
      </c>
      <c r="W2670" s="5">
        <v>6.0547708361768127</v>
      </c>
      <c r="X2670" s="6">
        <f>+Excel_519CONDOR[[#This Row],[Ptos.Total]]-Excel_519CONDOR[[#This Row],[Ptos.PO]]</f>
        <v>0.20285983617681236</v>
      </c>
      <c r="Y2670" s="6">
        <v>5.8519110000000003</v>
      </c>
      <c r="Z2670" s="6">
        <v>5.8519110000000003</v>
      </c>
      <c r="AA2670" s="5">
        <f>+Excel_519CONDOR[[#This Row],[Ptos.Total]]-Excel_519CONDOR[[#This Row],[Ptos.Nilo]]</f>
        <v>0.20285983617681236</v>
      </c>
      <c r="AB2670"/>
      <c r="AC2670"/>
      <c r="AD2670"/>
      <c r="AE2670"/>
      <c r="AF2670"/>
      <c r="AG2670"/>
      <c r="AH2670"/>
      <c r="AI2670"/>
    </row>
    <row r="2671" spans="1:35" x14ac:dyDescent="0.25">
      <c r="A2671" t="s">
        <v>2567</v>
      </c>
      <c r="B2671" t="s">
        <v>67</v>
      </c>
      <c r="C2671" t="s">
        <v>1371</v>
      </c>
      <c r="D2671" t="s">
        <v>2960</v>
      </c>
      <c r="E2671">
        <v>8734137</v>
      </c>
      <c r="F2671" t="s">
        <v>2586</v>
      </c>
      <c r="G2671" t="s">
        <v>22</v>
      </c>
      <c r="H2671" t="s">
        <v>23</v>
      </c>
      <c r="I2671" s="1"/>
      <c r="J2671" s="1">
        <v>45820</v>
      </c>
      <c r="K2671" s="11">
        <f>+Excel_519CONDOR[[#This Row],[Fx.r]]</f>
        <v>45820</v>
      </c>
      <c r="L2671" s="1">
        <v>45820</v>
      </c>
      <c r="M2671" s="1"/>
      <c r="N2671" s="1">
        <v>45891</v>
      </c>
      <c r="O2671" s="1">
        <v>45892</v>
      </c>
      <c r="P2671" s="1" t="s">
        <v>24</v>
      </c>
      <c r="Q2671" t="s">
        <v>25</v>
      </c>
      <c r="R2671" t="s">
        <v>25</v>
      </c>
      <c r="S2671" t="s">
        <v>3715</v>
      </c>
      <c r="T2671" s="6">
        <v>0.48537100249761345</v>
      </c>
      <c r="U2671" s="6">
        <v>0</v>
      </c>
      <c r="V2671" s="6">
        <v>5.5693998336791992</v>
      </c>
      <c r="W2671" s="5">
        <v>6.0547708361768127</v>
      </c>
      <c r="X2671" s="6">
        <f>+Excel_519CONDOR[[#This Row],[Ptos.Total]]-Excel_519CONDOR[[#This Row],[Ptos.PO]]</f>
        <v>-1.6382318790419959E-7</v>
      </c>
      <c r="Y2671" s="6">
        <v>6.0547710000000006</v>
      </c>
      <c r="Z2671" s="6">
        <v>6.0547710000000006</v>
      </c>
      <c r="AA2671" s="5">
        <f>+Excel_519CONDOR[[#This Row],[Ptos.Total]]-Excel_519CONDOR[[#This Row],[Ptos.Nilo]]</f>
        <v>-1.6382318790419959E-7</v>
      </c>
      <c r="AB2671"/>
      <c r="AC2671"/>
      <c r="AD2671"/>
      <c r="AE2671"/>
      <c r="AF2671"/>
      <c r="AG2671"/>
      <c r="AH2671"/>
      <c r="AI2671"/>
    </row>
    <row r="2672" spans="1:35" x14ac:dyDescent="0.25">
      <c r="A2672" t="s">
        <v>2567</v>
      </c>
      <c r="B2672" t="s">
        <v>67</v>
      </c>
      <c r="C2672" t="s">
        <v>1371</v>
      </c>
      <c r="D2672" t="s">
        <v>2961</v>
      </c>
      <c r="E2672">
        <v>8734124</v>
      </c>
      <c r="F2672" t="s">
        <v>2586</v>
      </c>
      <c r="G2672" t="s">
        <v>22</v>
      </c>
      <c r="H2672" t="s">
        <v>23</v>
      </c>
      <c r="I2672" s="1"/>
      <c r="J2672" s="1">
        <v>45820</v>
      </c>
      <c r="K2672" s="11">
        <f>+Excel_519CONDOR[[#This Row],[Fx.r]]</f>
        <v>45820</v>
      </c>
      <c r="L2672" s="1">
        <v>45820</v>
      </c>
      <c r="M2672" s="1"/>
      <c r="N2672" s="1">
        <v>45948</v>
      </c>
      <c r="O2672" s="1">
        <v>45950</v>
      </c>
      <c r="P2672" s="1" t="s">
        <v>24</v>
      </c>
      <c r="Q2672" t="s">
        <v>25</v>
      </c>
      <c r="R2672" t="s">
        <v>25</v>
      </c>
      <c r="S2672" t="s">
        <v>3715</v>
      </c>
      <c r="T2672" s="6">
        <v>1.0939510168468356</v>
      </c>
      <c r="U2672" s="6">
        <v>0</v>
      </c>
      <c r="V2672" s="6">
        <v>5.5693998336791992</v>
      </c>
      <c r="W2672" s="5">
        <v>6.6633508505260348</v>
      </c>
      <c r="X2672" s="6">
        <f>+Excel_519CONDOR[[#This Row],[Ptos.Total]]-Excel_519CONDOR[[#This Row],[Ptos.PO]]</f>
        <v>0.60857985052603425</v>
      </c>
      <c r="Y2672" s="6">
        <v>6.0547710000000006</v>
      </c>
      <c r="Z2672" s="6">
        <v>6.0547710000000006</v>
      </c>
      <c r="AA2672" s="5">
        <f>+Excel_519CONDOR[[#This Row],[Ptos.Total]]-Excel_519CONDOR[[#This Row],[Ptos.Nilo]]</f>
        <v>0.60857985052603425</v>
      </c>
      <c r="AB2672"/>
      <c r="AC2672"/>
      <c r="AD2672"/>
      <c r="AE2672"/>
      <c r="AF2672"/>
      <c r="AG2672"/>
      <c r="AH2672"/>
      <c r="AI2672"/>
    </row>
    <row r="2673" spans="1:35" x14ac:dyDescent="0.25">
      <c r="A2673" t="s">
        <v>2567</v>
      </c>
      <c r="B2673" t="s">
        <v>67</v>
      </c>
      <c r="C2673" t="s">
        <v>1371</v>
      </c>
      <c r="D2673" t="s">
        <v>2962</v>
      </c>
      <c r="E2673">
        <v>8734099</v>
      </c>
      <c r="F2673" t="s">
        <v>2586</v>
      </c>
      <c r="G2673" t="s">
        <v>22</v>
      </c>
      <c r="H2673" t="s">
        <v>23</v>
      </c>
      <c r="I2673" s="1"/>
      <c r="J2673" s="1">
        <v>45820</v>
      </c>
      <c r="K2673" s="11">
        <f>+Excel_519CONDOR[[#This Row],[Fx.r]]</f>
        <v>45820</v>
      </c>
      <c r="L2673" s="1">
        <v>45820</v>
      </c>
      <c r="M2673" s="1"/>
      <c r="N2673" s="1">
        <v>45947</v>
      </c>
      <c r="O2673" s="1">
        <v>45949</v>
      </c>
      <c r="P2673" s="1" t="s">
        <v>24</v>
      </c>
      <c r="Q2673" t="s">
        <v>25</v>
      </c>
      <c r="R2673" t="s">
        <v>25</v>
      </c>
      <c r="S2673" t="s">
        <v>3715</v>
      </c>
      <c r="T2673" s="6">
        <v>2.1082510316705108</v>
      </c>
      <c r="U2673" s="6">
        <v>0</v>
      </c>
      <c r="V2673" s="6">
        <v>5.5693998336791992</v>
      </c>
      <c r="W2673" s="5">
        <v>7.67765086534971</v>
      </c>
      <c r="X2673" s="6">
        <f>+Excel_519CONDOR[[#This Row],[Ptos.Total]]-Excel_519CONDOR[[#This Row],[Ptos.PO]]</f>
        <v>-1.3465029002901474E-7</v>
      </c>
      <c r="Y2673" s="6">
        <v>7.677651</v>
      </c>
      <c r="Z2673" s="6">
        <v>7.677651</v>
      </c>
      <c r="AA2673" s="5">
        <f>+Excel_519CONDOR[[#This Row],[Ptos.Total]]-Excel_519CONDOR[[#This Row],[Ptos.Nilo]]</f>
        <v>-1.3465029002901474E-7</v>
      </c>
      <c r="AB2673"/>
      <c r="AC2673"/>
      <c r="AD2673"/>
      <c r="AE2673"/>
      <c r="AF2673"/>
      <c r="AG2673"/>
      <c r="AH2673"/>
      <c r="AI2673"/>
    </row>
    <row r="2674" spans="1:35" x14ac:dyDescent="0.25">
      <c r="A2674" t="s">
        <v>2567</v>
      </c>
      <c r="B2674" t="s">
        <v>67</v>
      </c>
      <c r="C2674" t="s">
        <v>1371</v>
      </c>
      <c r="D2674" t="s">
        <v>2963</v>
      </c>
      <c r="E2674">
        <v>8734113</v>
      </c>
      <c r="F2674" t="s">
        <v>2586</v>
      </c>
      <c r="G2674" t="s">
        <v>22</v>
      </c>
      <c r="H2674" t="s">
        <v>23</v>
      </c>
      <c r="I2674" s="1"/>
      <c r="J2674" s="1">
        <v>45820</v>
      </c>
      <c r="K2674" s="11">
        <f>+Excel_519CONDOR[[#This Row],[Fx.r]]</f>
        <v>45820</v>
      </c>
      <c r="L2674" s="1">
        <v>45820</v>
      </c>
      <c r="M2674" s="1"/>
      <c r="N2674" s="1">
        <v>45947</v>
      </c>
      <c r="O2674" s="1">
        <v>45949</v>
      </c>
      <c r="P2674" s="1" t="s">
        <v>24</v>
      </c>
      <c r="Q2674" t="s">
        <v>25</v>
      </c>
      <c r="R2674" t="s">
        <v>25</v>
      </c>
      <c r="S2674" t="s">
        <v>3715</v>
      </c>
      <c r="T2674" s="6">
        <v>1.2968110170840621</v>
      </c>
      <c r="U2674" s="6">
        <v>0</v>
      </c>
      <c r="V2674" s="6">
        <v>5.5693998336791992</v>
      </c>
      <c r="W2674" s="5">
        <v>6.8662108507632613</v>
      </c>
      <c r="X2674" s="6">
        <f>+Excel_519CONDOR[[#This Row],[Ptos.Total]]-Excel_519CONDOR[[#This Row],[Ptos.PO]]</f>
        <v>-1.4923673852251795E-7</v>
      </c>
      <c r="Y2674" s="6">
        <v>6.8662109999999998</v>
      </c>
      <c r="Z2674" s="6">
        <v>6.8662109999999998</v>
      </c>
      <c r="AA2674" s="5">
        <f>+Excel_519CONDOR[[#This Row],[Ptos.Total]]-Excel_519CONDOR[[#This Row],[Ptos.Nilo]]</f>
        <v>-1.4923673852251795E-7</v>
      </c>
      <c r="AB2674"/>
      <c r="AC2674"/>
      <c r="AD2674"/>
      <c r="AE2674"/>
      <c r="AF2674"/>
      <c r="AG2674"/>
      <c r="AH2674"/>
      <c r="AI2674"/>
    </row>
    <row r="2675" spans="1:35" x14ac:dyDescent="0.25">
      <c r="A2675" t="s">
        <v>2567</v>
      </c>
      <c r="B2675" t="s">
        <v>67</v>
      </c>
      <c r="C2675" t="s">
        <v>1371</v>
      </c>
      <c r="D2675" t="s">
        <v>2964</v>
      </c>
      <c r="E2675">
        <v>8734100</v>
      </c>
      <c r="F2675" t="s">
        <v>2586</v>
      </c>
      <c r="G2675" t="s">
        <v>22</v>
      </c>
      <c r="H2675" t="s">
        <v>23</v>
      </c>
      <c r="I2675" s="1"/>
      <c r="J2675" s="1">
        <v>45820</v>
      </c>
      <c r="K2675" s="11">
        <f>+Excel_519CONDOR[[#This Row],[Fx.r]]</f>
        <v>45820</v>
      </c>
      <c r="L2675" s="1">
        <v>45820</v>
      </c>
      <c r="M2675" s="1"/>
      <c r="N2675" s="1">
        <v>45873</v>
      </c>
      <c r="O2675" s="1">
        <v>45874</v>
      </c>
      <c r="P2675" s="1" t="s">
        <v>24</v>
      </c>
      <c r="Q2675" t="s">
        <v>25</v>
      </c>
      <c r="R2675" t="s">
        <v>25</v>
      </c>
      <c r="S2675" t="s">
        <v>3715</v>
      </c>
      <c r="T2675" s="6">
        <v>0.89109100979083777</v>
      </c>
      <c r="U2675" s="6">
        <v>0</v>
      </c>
      <c r="V2675" s="6">
        <v>5.5693998336791992</v>
      </c>
      <c r="W2675" s="5">
        <v>6.460490843470037</v>
      </c>
      <c r="X2675" s="6">
        <f>+Excel_519CONDOR[[#This Row],[Ptos.Total]]-Excel_519CONDOR[[#This Row],[Ptos.PO]]</f>
        <v>0.20285984347003705</v>
      </c>
      <c r="Y2675" s="6">
        <v>6.2576309999999999</v>
      </c>
      <c r="Z2675" s="6">
        <v>6.2576309999999999</v>
      </c>
      <c r="AA2675" s="5">
        <f>+Excel_519CONDOR[[#This Row],[Ptos.Total]]-Excel_519CONDOR[[#This Row],[Ptos.Nilo]]</f>
        <v>0.20285984347003705</v>
      </c>
      <c r="AB2675"/>
      <c r="AC2675"/>
      <c r="AD2675"/>
      <c r="AE2675"/>
      <c r="AF2675"/>
      <c r="AG2675"/>
      <c r="AH2675"/>
      <c r="AI2675"/>
    </row>
    <row r="2676" spans="1:35" x14ac:dyDescent="0.25">
      <c r="A2676" t="s">
        <v>2567</v>
      </c>
      <c r="B2676" t="s">
        <v>67</v>
      </c>
      <c r="C2676" t="s">
        <v>1371</v>
      </c>
      <c r="D2676" t="s">
        <v>2965</v>
      </c>
      <c r="E2676">
        <v>8734095</v>
      </c>
      <c r="F2676" t="s">
        <v>2586</v>
      </c>
      <c r="G2676" t="s">
        <v>22</v>
      </c>
      <c r="H2676" t="s">
        <v>23</v>
      </c>
      <c r="I2676" s="1"/>
      <c r="J2676" s="1">
        <v>45820</v>
      </c>
      <c r="K2676" s="11">
        <f>+Excel_519CONDOR[[#This Row],[Fx.r]]</f>
        <v>45820</v>
      </c>
      <c r="L2676" s="1">
        <v>45820</v>
      </c>
      <c r="M2676" s="1"/>
      <c r="N2676" s="1">
        <v>45947</v>
      </c>
      <c r="O2676" s="1">
        <v>45949</v>
      </c>
      <c r="P2676" s="1" t="s">
        <v>24</v>
      </c>
      <c r="Q2676" t="s">
        <v>25</v>
      </c>
      <c r="R2676" t="s">
        <v>25</v>
      </c>
      <c r="S2676" t="s">
        <v>3715</v>
      </c>
      <c r="T2676" s="6">
        <v>2.1082510316705108</v>
      </c>
      <c r="U2676" s="6">
        <v>0</v>
      </c>
      <c r="V2676" s="6">
        <v>5.5693998336791992</v>
      </c>
      <c r="W2676" s="5">
        <v>7.67765086534971</v>
      </c>
      <c r="X2676" s="6">
        <f>+Excel_519CONDOR[[#This Row],[Ptos.Total]]-Excel_519CONDOR[[#This Row],[Ptos.PO]]</f>
        <v>-1.3465029002901474E-7</v>
      </c>
      <c r="Y2676" s="6">
        <v>7.677651</v>
      </c>
      <c r="Z2676" s="6">
        <v>7.677651</v>
      </c>
      <c r="AA2676" s="5">
        <f>+Excel_519CONDOR[[#This Row],[Ptos.Total]]-Excel_519CONDOR[[#This Row],[Ptos.Nilo]]</f>
        <v>-1.3465029002901474E-7</v>
      </c>
      <c r="AB2676"/>
      <c r="AC2676"/>
      <c r="AD2676"/>
      <c r="AE2676"/>
      <c r="AF2676"/>
      <c r="AG2676"/>
      <c r="AH2676"/>
      <c r="AI2676"/>
    </row>
    <row r="2677" spans="1:35" x14ac:dyDescent="0.25">
      <c r="A2677" t="s">
        <v>2567</v>
      </c>
      <c r="B2677" t="s">
        <v>67</v>
      </c>
      <c r="C2677" t="s">
        <v>1371</v>
      </c>
      <c r="D2677" t="s">
        <v>2966</v>
      </c>
      <c r="E2677">
        <v>8734558</v>
      </c>
      <c r="F2677" t="s">
        <v>2586</v>
      </c>
      <c r="G2677" t="s">
        <v>22</v>
      </c>
      <c r="H2677" t="s">
        <v>23</v>
      </c>
      <c r="I2677" s="1"/>
      <c r="J2677" s="1">
        <v>45821</v>
      </c>
      <c r="K2677" s="11">
        <f>+Excel_519CONDOR[[#This Row],[Fx.r]]</f>
        <v>45821</v>
      </c>
      <c r="L2677" s="1">
        <v>45821</v>
      </c>
      <c r="M2677" s="1"/>
      <c r="N2677" s="1">
        <v>45894</v>
      </c>
      <c r="O2677" s="1">
        <v>45895</v>
      </c>
      <c r="P2677" s="1" t="s">
        <v>24</v>
      </c>
      <c r="Q2677" t="s">
        <v>25</v>
      </c>
      <c r="R2677" t="s">
        <v>25</v>
      </c>
      <c r="S2677" t="s">
        <v>3715</v>
      </c>
      <c r="T2677" s="6">
        <v>1.0939510168468356</v>
      </c>
      <c r="U2677" s="6">
        <v>0</v>
      </c>
      <c r="V2677" s="6">
        <v>5.5693998336791992</v>
      </c>
      <c r="W2677" s="5">
        <v>6.6633508505260348</v>
      </c>
      <c r="X2677" s="6">
        <f>+Excel_519CONDOR[[#This Row],[Ptos.Total]]-Excel_519CONDOR[[#This Row],[Ptos.PO]]</f>
        <v>-1.4947396476117092E-7</v>
      </c>
      <c r="Y2677" s="6">
        <v>6.6633509999999996</v>
      </c>
      <c r="Z2677" s="6">
        <v>6.6633509999999996</v>
      </c>
      <c r="AA2677" s="5">
        <f>+Excel_519CONDOR[[#This Row],[Ptos.Total]]-Excel_519CONDOR[[#This Row],[Ptos.Nilo]]</f>
        <v>-1.4947396476117092E-7</v>
      </c>
      <c r="AB2677"/>
      <c r="AC2677"/>
      <c r="AD2677"/>
      <c r="AE2677"/>
      <c r="AF2677"/>
      <c r="AG2677"/>
      <c r="AH2677"/>
      <c r="AI2677"/>
    </row>
    <row r="2678" spans="1:35" x14ac:dyDescent="0.25">
      <c r="A2678" t="s">
        <v>2567</v>
      </c>
      <c r="B2678" t="s">
        <v>67</v>
      </c>
      <c r="C2678" t="s">
        <v>1371</v>
      </c>
      <c r="D2678" t="s">
        <v>2967</v>
      </c>
      <c r="E2678">
        <v>8734429</v>
      </c>
      <c r="F2678" t="s">
        <v>2586</v>
      </c>
      <c r="G2678" t="s">
        <v>22</v>
      </c>
      <c r="H2678" t="s">
        <v>23</v>
      </c>
      <c r="I2678" s="1"/>
      <c r="J2678" s="1">
        <v>45821</v>
      </c>
      <c r="K2678" s="11">
        <f>+Excel_519CONDOR[[#This Row],[Fx.r]]</f>
        <v>45821</v>
      </c>
      <c r="L2678" s="1">
        <v>45821</v>
      </c>
      <c r="M2678" s="1"/>
      <c r="N2678" s="1">
        <v>45948</v>
      </c>
      <c r="O2678" s="1">
        <v>45950</v>
      </c>
      <c r="P2678" s="1" t="s">
        <v>24</v>
      </c>
      <c r="Q2678" t="s">
        <v>25</v>
      </c>
      <c r="R2678" t="s">
        <v>25</v>
      </c>
      <c r="S2678" t="s">
        <v>3715</v>
      </c>
      <c r="T2678" s="6">
        <v>0.68823100955361127</v>
      </c>
      <c r="U2678" s="6">
        <v>0</v>
      </c>
      <c r="V2678" s="6">
        <v>5.5693998336791992</v>
      </c>
      <c r="W2678" s="5">
        <v>6.2576308432328105</v>
      </c>
      <c r="X2678" s="6">
        <f>+Excel_519CONDOR[[#This Row],[Ptos.Total]]-Excel_519CONDOR[[#This Row],[Ptos.PO]]</f>
        <v>-1.5676718945201173E-7</v>
      </c>
      <c r="Y2678" s="6">
        <v>6.2576309999999999</v>
      </c>
      <c r="Z2678" s="6">
        <v>6.2576309999999999</v>
      </c>
      <c r="AA2678" s="5">
        <f>+Excel_519CONDOR[[#This Row],[Ptos.Total]]-Excel_519CONDOR[[#This Row],[Ptos.Nilo]]</f>
        <v>-1.5676718945201173E-7</v>
      </c>
      <c r="AB2678"/>
      <c r="AC2678"/>
      <c r="AD2678"/>
      <c r="AE2678"/>
      <c r="AF2678"/>
      <c r="AG2678"/>
      <c r="AH2678"/>
      <c r="AI2678"/>
    </row>
    <row r="2679" spans="1:35" x14ac:dyDescent="0.25">
      <c r="A2679" t="s">
        <v>2567</v>
      </c>
      <c r="B2679" t="s">
        <v>67</v>
      </c>
      <c r="C2679" t="s">
        <v>1371</v>
      </c>
      <c r="D2679" t="s">
        <v>2968</v>
      </c>
      <c r="E2679">
        <v>8734444</v>
      </c>
      <c r="F2679" t="s">
        <v>2586</v>
      </c>
      <c r="G2679" t="s">
        <v>22</v>
      </c>
      <c r="H2679" t="s">
        <v>23</v>
      </c>
      <c r="I2679" s="1"/>
      <c r="J2679" s="1">
        <v>45821</v>
      </c>
      <c r="K2679" s="11">
        <f>+Excel_519CONDOR[[#This Row],[Fx.r]]</f>
        <v>45821</v>
      </c>
      <c r="L2679" s="1">
        <v>45821</v>
      </c>
      <c r="M2679" s="1"/>
      <c r="N2679" s="1">
        <v>45948</v>
      </c>
      <c r="O2679" s="1">
        <v>45950</v>
      </c>
      <c r="P2679" s="1" t="s">
        <v>24</v>
      </c>
      <c r="Q2679" t="s">
        <v>25</v>
      </c>
      <c r="R2679" t="s">
        <v>25</v>
      </c>
      <c r="S2679" t="s">
        <v>3715</v>
      </c>
      <c r="T2679" s="6">
        <v>0.48537100249761345</v>
      </c>
      <c r="U2679" s="6">
        <v>0</v>
      </c>
      <c r="V2679" s="6">
        <v>5.5693998336791992</v>
      </c>
      <c r="W2679" s="5">
        <v>6.0547708361768127</v>
      </c>
      <c r="X2679" s="6">
        <f>+Excel_519CONDOR[[#This Row],[Ptos.Total]]-Excel_519CONDOR[[#This Row],[Ptos.PO]]</f>
        <v>0.20285983617681236</v>
      </c>
      <c r="Y2679" s="6">
        <v>5.8519110000000003</v>
      </c>
      <c r="Z2679" s="6">
        <v>5.8519110000000003</v>
      </c>
      <c r="AA2679" s="5">
        <f>+Excel_519CONDOR[[#This Row],[Ptos.Total]]-Excel_519CONDOR[[#This Row],[Ptos.Nilo]]</f>
        <v>0.20285983617681236</v>
      </c>
      <c r="AB2679"/>
      <c r="AC2679"/>
      <c r="AD2679"/>
      <c r="AE2679"/>
      <c r="AF2679"/>
      <c r="AG2679"/>
      <c r="AH2679"/>
      <c r="AI2679"/>
    </row>
    <row r="2680" spans="1:35" x14ac:dyDescent="0.25">
      <c r="A2680" t="s">
        <v>2567</v>
      </c>
      <c r="B2680" t="s">
        <v>67</v>
      </c>
      <c r="C2680" t="s">
        <v>1371</v>
      </c>
      <c r="D2680" t="s">
        <v>2969</v>
      </c>
      <c r="E2680">
        <v>8734531</v>
      </c>
      <c r="F2680" t="s">
        <v>2586</v>
      </c>
      <c r="G2680" t="s">
        <v>22</v>
      </c>
      <c r="H2680" t="s">
        <v>23</v>
      </c>
      <c r="I2680" s="1"/>
      <c r="J2680" s="1">
        <v>45821</v>
      </c>
      <c r="K2680" s="11">
        <f>+Excel_519CONDOR[[#This Row],[Fx.r]]</f>
        <v>45821</v>
      </c>
      <c r="L2680" s="1">
        <v>45821</v>
      </c>
      <c r="M2680" s="1"/>
      <c r="N2680" s="1">
        <v>45894</v>
      </c>
      <c r="O2680" s="1">
        <v>45895</v>
      </c>
      <c r="P2680" s="1" t="s">
        <v>24</v>
      </c>
      <c r="Q2680" t="s">
        <v>25</v>
      </c>
      <c r="R2680" t="s">
        <v>25</v>
      </c>
      <c r="S2680" t="s">
        <v>3715</v>
      </c>
      <c r="T2680" s="6">
        <v>1.0939510168468356</v>
      </c>
      <c r="U2680" s="6">
        <v>0</v>
      </c>
      <c r="V2680" s="6">
        <v>5.5693998336791992</v>
      </c>
      <c r="W2680" s="5">
        <v>6.6633508505260348</v>
      </c>
      <c r="X2680" s="6">
        <f>+Excel_519CONDOR[[#This Row],[Ptos.Total]]-Excel_519CONDOR[[#This Row],[Ptos.PO]]</f>
        <v>-1.4947396476117092E-7</v>
      </c>
      <c r="Y2680" s="6">
        <v>6.6633509999999996</v>
      </c>
      <c r="Z2680" s="6">
        <v>6.6633509999999996</v>
      </c>
      <c r="AA2680" s="5">
        <f>+Excel_519CONDOR[[#This Row],[Ptos.Total]]-Excel_519CONDOR[[#This Row],[Ptos.Nilo]]</f>
        <v>-1.4947396476117092E-7</v>
      </c>
      <c r="AB2680"/>
      <c r="AC2680"/>
      <c r="AD2680"/>
      <c r="AE2680"/>
      <c r="AF2680"/>
      <c r="AG2680"/>
      <c r="AH2680"/>
      <c r="AI2680"/>
    </row>
    <row r="2681" spans="1:35" x14ac:dyDescent="0.25">
      <c r="A2681" t="s">
        <v>2567</v>
      </c>
      <c r="B2681" t="s">
        <v>67</v>
      </c>
      <c r="C2681" t="s">
        <v>1371</v>
      </c>
      <c r="D2681" t="s">
        <v>2970</v>
      </c>
      <c r="E2681">
        <v>8734457</v>
      </c>
      <c r="F2681" t="s">
        <v>2586</v>
      </c>
      <c r="G2681" t="s">
        <v>22</v>
      </c>
      <c r="H2681" t="s">
        <v>23</v>
      </c>
      <c r="I2681" s="1"/>
      <c r="J2681" s="1">
        <v>45821</v>
      </c>
      <c r="K2681" s="11">
        <f>+Excel_519CONDOR[[#This Row],[Fx.r]]</f>
        <v>45821</v>
      </c>
      <c r="L2681" s="1">
        <v>45821</v>
      </c>
      <c r="M2681" s="1"/>
      <c r="N2681" s="1">
        <v>45948</v>
      </c>
      <c r="O2681" s="1">
        <v>45950</v>
      </c>
      <c r="P2681" s="1" t="s">
        <v>24</v>
      </c>
      <c r="Q2681" t="s">
        <v>25</v>
      </c>
      <c r="R2681" t="s">
        <v>25</v>
      </c>
      <c r="S2681" t="s">
        <v>3715</v>
      </c>
      <c r="T2681" s="6">
        <v>0.68823100955361127</v>
      </c>
      <c r="U2681" s="6">
        <v>0</v>
      </c>
      <c r="V2681" s="6">
        <v>5.5693998336791992</v>
      </c>
      <c r="W2681" s="5">
        <v>6.2576308432328105</v>
      </c>
      <c r="X2681" s="6">
        <f>+Excel_519CONDOR[[#This Row],[Ptos.Total]]-Excel_519CONDOR[[#This Row],[Ptos.PO]]</f>
        <v>-1.5676718945201173E-7</v>
      </c>
      <c r="Y2681" s="6">
        <v>6.2576309999999999</v>
      </c>
      <c r="Z2681" s="6">
        <v>6.2576309999999999</v>
      </c>
      <c r="AA2681" s="5">
        <f>+Excel_519CONDOR[[#This Row],[Ptos.Total]]-Excel_519CONDOR[[#This Row],[Ptos.Nilo]]</f>
        <v>-1.5676718945201173E-7</v>
      </c>
      <c r="AB2681"/>
      <c r="AC2681"/>
      <c r="AD2681"/>
      <c r="AE2681"/>
      <c r="AF2681"/>
      <c r="AG2681"/>
      <c r="AH2681"/>
      <c r="AI2681"/>
    </row>
    <row r="2682" spans="1:35" x14ac:dyDescent="0.25">
      <c r="A2682" t="s">
        <v>2567</v>
      </c>
      <c r="B2682" t="s">
        <v>67</v>
      </c>
      <c r="C2682" t="s">
        <v>1371</v>
      </c>
      <c r="D2682" t="s">
        <v>2971</v>
      </c>
      <c r="E2682">
        <v>8734527</v>
      </c>
      <c r="F2682" t="s">
        <v>2586</v>
      </c>
      <c r="G2682" t="s">
        <v>22</v>
      </c>
      <c r="H2682" t="s">
        <v>23</v>
      </c>
      <c r="I2682" s="1"/>
      <c r="J2682" s="1">
        <v>45821</v>
      </c>
      <c r="K2682" s="11">
        <f>+Excel_519CONDOR[[#This Row],[Fx.r]]</f>
        <v>45821</v>
      </c>
      <c r="L2682" s="1">
        <v>45821</v>
      </c>
      <c r="M2682" s="1"/>
      <c r="N2682" s="1">
        <v>45894</v>
      </c>
      <c r="O2682" s="1">
        <v>45895</v>
      </c>
      <c r="P2682" s="1" t="s">
        <v>24</v>
      </c>
      <c r="Q2682" t="s">
        <v>25</v>
      </c>
      <c r="R2682" t="s">
        <v>25</v>
      </c>
      <c r="S2682" t="s">
        <v>3715</v>
      </c>
      <c r="T2682" s="6">
        <v>1.0939510168468356</v>
      </c>
      <c r="U2682" s="6">
        <v>0</v>
      </c>
      <c r="V2682" s="6">
        <v>5.5693998336791992</v>
      </c>
      <c r="W2682" s="5">
        <v>6.6633508505260348</v>
      </c>
      <c r="X2682" s="6">
        <f>+Excel_519CONDOR[[#This Row],[Ptos.Total]]-Excel_519CONDOR[[#This Row],[Ptos.PO]]</f>
        <v>-1.4947396476117092E-7</v>
      </c>
      <c r="Y2682" s="6">
        <v>6.6633509999999996</v>
      </c>
      <c r="Z2682" s="6">
        <v>6.6633509999999996</v>
      </c>
      <c r="AA2682" s="5">
        <f>+Excel_519CONDOR[[#This Row],[Ptos.Total]]-Excel_519CONDOR[[#This Row],[Ptos.Nilo]]</f>
        <v>-1.4947396476117092E-7</v>
      </c>
      <c r="AB2682"/>
      <c r="AC2682"/>
      <c r="AD2682"/>
      <c r="AE2682"/>
      <c r="AF2682"/>
      <c r="AG2682"/>
      <c r="AH2682"/>
      <c r="AI2682"/>
    </row>
    <row r="2683" spans="1:35" x14ac:dyDescent="0.25">
      <c r="A2683" t="s">
        <v>2567</v>
      </c>
      <c r="B2683" t="s">
        <v>67</v>
      </c>
      <c r="C2683" t="s">
        <v>1371</v>
      </c>
      <c r="D2683" t="s">
        <v>2972</v>
      </c>
      <c r="E2683">
        <v>8734375</v>
      </c>
      <c r="F2683" t="s">
        <v>2586</v>
      </c>
      <c r="G2683" t="s">
        <v>22</v>
      </c>
      <c r="H2683" t="s">
        <v>23</v>
      </c>
      <c r="I2683" s="1"/>
      <c r="J2683" s="1">
        <v>45821</v>
      </c>
      <c r="K2683" s="11">
        <f>+Excel_519CONDOR[[#This Row],[Fx.r]]</f>
        <v>45821</v>
      </c>
      <c r="L2683" s="1">
        <v>45821</v>
      </c>
      <c r="M2683" s="1"/>
      <c r="N2683" s="1">
        <v>45948</v>
      </c>
      <c r="O2683" s="1">
        <v>45950</v>
      </c>
      <c r="P2683" s="1" t="s">
        <v>24</v>
      </c>
      <c r="Q2683" t="s">
        <v>25</v>
      </c>
      <c r="R2683" t="s">
        <v>25</v>
      </c>
      <c r="S2683" t="s">
        <v>3715</v>
      </c>
      <c r="T2683" s="6">
        <v>0.68823100955361127</v>
      </c>
      <c r="U2683" s="6">
        <v>0</v>
      </c>
      <c r="V2683" s="6">
        <v>5.5693998336791992</v>
      </c>
      <c r="W2683" s="5">
        <v>6.2576308432328105</v>
      </c>
      <c r="X2683" s="6">
        <f>+Excel_519CONDOR[[#This Row],[Ptos.Total]]-Excel_519CONDOR[[#This Row],[Ptos.PO]]</f>
        <v>-1.5676718945201173E-7</v>
      </c>
      <c r="Y2683" s="6">
        <v>6.2576309999999999</v>
      </c>
      <c r="Z2683" s="6">
        <v>6.2576309999999999</v>
      </c>
      <c r="AA2683" s="5">
        <f>+Excel_519CONDOR[[#This Row],[Ptos.Total]]-Excel_519CONDOR[[#This Row],[Ptos.Nilo]]</f>
        <v>-1.5676718945201173E-7</v>
      </c>
      <c r="AB2683"/>
      <c r="AC2683"/>
      <c r="AD2683"/>
      <c r="AE2683"/>
      <c r="AF2683"/>
      <c r="AG2683"/>
      <c r="AH2683"/>
      <c r="AI2683"/>
    </row>
    <row r="2684" spans="1:35" x14ac:dyDescent="0.25">
      <c r="A2684" t="s">
        <v>2567</v>
      </c>
      <c r="B2684" t="s">
        <v>67</v>
      </c>
      <c r="C2684" t="s">
        <v>1371</v>
      </c>
      <c r="D2684" t="s">
        <v>2973</v>
      </c>
      <c r="E2684">
        <v>8734481</v>
      </c>
      <c r="F2684" t="s">
        <v>2586</v>
      </c>
      <c r="G2684" t="s">
        <v>22</v>
      </c>
      <c r="H2684" t="s">
        <v>23</v>
      </c>
      <c r="I2684" s="1"/>
      <c r="J2684" s="1">
        <v>45821</v>
      </c>
      <c r="K2684" s="11">
        <f>+Excel_519CONDOR[[#This Row],[Fx.r]]</f>
        <v>45821</v>
      </c>
      <c r="L2684" s="1">
        <v>45821</v>
      </c>
      <c r="M2684" s="1"/>
      <c r="N2684" s="1">
        <v>45948</v>
      </c>
      <c r="O2684" s="1">
        <v>45950</v>
      </c>
      <c r="P2684" s="1" t="s">
        <v>24</v>
      </c>
      <c r="Q2684" t="s">
        <v>25</v>
      </c>
      <c r="R2684" t="s">
        <v>25</v>
      </c>
      <c r="S2684" t="s">
        <v>3715</v>
      </c>
      <c r="T2684" s="6">
        <v>0.68823100955361127</v>
      </c>
      <c r="U2684" s="6">
        <v>0</v>
      </c>
      <c r="V2684" s="6">
        <v>5.5693998336791992</v>
      </c>
      <c r="W2684" s="5">
        <v>6.2576308432328105</v>
      </c>
      <c r="X2684" s="6">
        <f>+Excel_519CONDOR[[#This Row],[Ptos.Total]]-Excel_519CONDOR[[#This Row],[Ptos.PO]]</f>
        <v>-1.5676718945201173E-7</v>
      </c>
      <c r="Y2684" s="6">
        <v>6.2576309999999999</v>
      </c>
      <c r="Z2684" s="6">
        <v>6.2576309999999999</v>
      </c>
      <c r="AA2684" s="5">
        <f>+Excel_519CONDOR[[#This Row],[Ptos.Total]]-Excel_519CONDOR[[#This Row],[Ptos.Nilo]]</f>
        <v>-1.5676718945201173E-7</v>
      </c>
      <c r="AB2684"/>
      <c r="AC2684"/>
      <c r="AD2684"/>
      <c r="AE2684"/>
      <c r="AF2684"/>
      <c r="AG2684"/>
      <c r="AH2684"/>
      <c r="AI2684"/>
    </row>
    <row r="2685" spans="1:35" x14ac:dyDescent="0.25">
      <c r="A2685" t="s">
        <v>2567</v>
      </c>
      <c r="B2685" t="s">
        <v>67</v>
      </c>
      <c r="C2685" t="s">
        <v>1371</v>
      </c>
      <c r="D2685" t="s">
        <v>2974</v>
      </c>
      <c r="E2685">
        <v>8734498</v>
      </c>
      <c r="F2685" t="s">
        <v>2586</v>
      </c>
      <c r="G2685" t="s">
        <v>22</v>
      </c>
      <c r="H2685" t="s">
        <v>23</v>
      </c>
      <c r="I2685" s="1"/>
      <c r="J2685" s="1">
        <v>45821</v>
      </c>
      <c r="K2685" s="11">
        <f>+Excel_519CONDOR[[#This Row],[Fx.r]]</f>
        <v>45821</v>
      </c>
      <c r="L2685" s="1">
        <v>45821</v>
      </c>
      <c r="M2685" s="1"/>
      <c r="N2685" s="1">
        <v>45891</v>
      </c>
      <c r="O2685" s="1">
        <v>45892</v>
      </c>
      <c r="P2685" s="1" t="s">
        <v>24</v>
      </c>
      <c r="Q2685" t="s">
        <v>25</v>
      </c>
      <c r="R2685" t="s">
        <v>25</v>
      </c>
      <c r="S2685" t="s">
        <v>3715</v>
      </c>
      <c r="T2685" s="6">
        <v>0.89109100979083777</v>
      </c>
      <c r="U2685" s="6">
        <v>0</v>
      </c>
      <c r="V2685" s="6">
        <v>5.5693998336791992</v>
      </c>
      <c r="W2685" s="5">
        <v>6.460490843470037</v>
      </c>
      <c r="X2685" s="6">
        <f>+Excel_519CONDOR[[#This Row],[Ptos.Total]]-Excel_519CONDOR[[#This Row],[Ptos.PO]]</f>
        <v>-1.5652996232518035E-7</v>
      </c>
      <c r="Y2685" s="6">
        <v>6.4604909999999993</v>
      </c>
      <c r="Z2685" s="6">
        <v>6.4604909999999993</v>
      </c>
      <c r="AA2685" s="5">
        <f>+Excel_519CONDOR[[#This Row],[Ptos.Total]]-Excel_519CONDOR[[#This Row],[Ptos.Nilo]]</f>
        <v>-1.5652996232518035E-7</v>
      </c>
      <c r="AB2685"/>
      <c r="AC2685"/>
      <c r="AD2685"/>
      <c r="AE2685"/>
      <c r="AF2685"/>
      <c r="AG2685"/>
      <c r="AH2685"/>
      <c r="AI2685"/>
    </row>
    <row r="2686" spans="1:35" x14ac:dyDescent="0.25">
      <c r="A2686" t="s">
        <v>2567</v>
      </c>
      <c r="B2686" t="s">
        <v>67</v>
      </c>
      <c r="C2686" t="s">
        <v>1371</v>
      </c>
      <c r="D2686" t="s">
        <v>2975</v>
      </c>
      <c r="E2686">
        <v>8734461</v>
      </c>
      <c r="F2686" t="s">
        <v>2586</v>
      </c>
      <c r="G2686" t="s">
        <v>22</v>
      </c>
      <c r="H2686" t="s">
        <v>23</v>
      </c>
      <c r="I2686" s="1"/>
      <c r="J2686" s="1">
        <v>45821</v>
      </c>
      <c r="K2686" s="11">
        <f>+Excel_519CONDOR[[#This Row],[Fx.r]]</f>
        <v>45821</v>
      </c>
      <c r="L2686" s="1">
        <v>45821</v>
      </c>
      <c r="M2686" s="1"/>
      <c r="N2686" s="1">
        <v>45948</v>
      </c>
      <c r="O2686" s="1">
        <v>45950</v>
      </c>
      <c r="P2686" s="1" t="s">
        <v>24</v>
      </c>
      <c r="Q2686" t="s">
        <v>25</v>
      </c>
      <c r="R2686" t="s">
        <v>25</v>
      </c>
      <c r="S2686" t="s">
        <v>3715</v>
      </c>
      <c r="T2686" s="6">
        <v>0.48537100249761345</v>
      </c>
      <c r="U2686" s="6">
        <v>0</v>
      </c>
      <c r="V2686" s="6">
        <v>5.5693998336791992</v>
      </c>
      <c r="W2686" s="5">
        <v>6.0547708361768127</v>
      </c>
      <c r="X2686" s="6">
        <f>+Excel_519CONDOR[[#This Row],[Ptos.Total]]-Excel_519CONDOR[[#This Row],[Ptos.PO]]</f>
        <v>0.20285983617681236</v>
      </c>
      <c r="Y2686" s="6">
        <v>5.8519110000000003</v>
      </c>
      <c r="Z2686" s="6">
        <v>5.8519110000000003</v>
      </c>
      <c r="AA2686" s="5">
        <f>+Excel_519CONDOR[[#This Row],[Ptos.Total]]-Excel_519CONDOR[[#This Row],[Ptos.Nilo]]</f>
        <v>0.20285983617681236</v>
      </c>
      <c r="AB2686"/>
      <c r="AC2686"/>
      <c r="AD2686"/>
      <c r="AE2686"/>
      <c r="AF2686"/>
      <c r="AG2686"/>
      <c r="AH2686"/>
      <c r="AI2686"/>
    </row>
    <row r="2687" spans="1:35" x14ac:dyDescent="0.25">
      <c r="A2687" t="s">
        <v>2567</v>
      </c>
      <c r="B2687" t="s">
        <v>67</v>
      </c>
      <c r="C2687" t="s">
        <v>1371</v>
      </c>
      <c r="D2687" t="s">
        <v>2976</v>
      </c>
      <c r="E2687">
        <v>8734452</v>
      </c>
      <c r="F2687" t="s">
        <v>2586</v>
      </c>
      <c r="G2687" t="s">
        <v>22</v>
      </c>
      <c r="H2687" t="s">
        <v>23</v>
      </c>
      <c r="I2687" s="1"/>
      <c r="J2687" s="1">
        <v>45821</v>
      </c>
      <c r="K2687" s="11">
        <f>+Excel_519CONDOR[[#This Row],[Fx.r]]</f>
        <v>45821</v>
      </c>
      <c r="L2687" s="1">
        <v>45821</v>
      </c>
      <c r="M2687" s="1"/>
      <c r="N2687" s="1">
        <v>45947</v>
      </c>
      <c r="O2687" s="1">
        <v>45949</v>
      </c>
      <c r="P2687" s="1" t="s">
        <v>24</v>
      </c>
      <c r="Q2687" t="s">
        <v>25</v>
      </c>
      <c r="R2687" t="s">
        <v>25</v>
      </c>
      <c r="S2687" t="s">
        <v>3715</v>
      </c>
      <c r="T2687" s="6">
        <v>0.68823100955361127</v>
      </c>
      <c r="U2687" s="6">
        <v>0</v>
      </c>
      <c r="V2687" s="6">
        <v>5.5693998336791992</v>
      </c>
      <c r="W2687" s="5">
        <v>6.2576308432328105</v>
      </c>
      <c r="X2687" s="6">
        <f>+Excel_519CONDOR[[#This Row],[Ptos.Total]]-Excel_519CONDOR[[#This Row],[Ptos.PO]]</f>
        <v>-0.40572015676718909</v>
      </c>
      <c r="Y2687" s="6">
        <v>6.6633509999999996</v>
      </c>
      <c r="Z2687" s="6">
        <v>6.6633509999999996</v>
      </c>
      <c r="AA2687" s="5">
        <f>+Excel_519CONDOR[[#This Row],[Ptos.Total]]-Excel_519CONDOR[[#This Row],[Ptos.Nilo]]</f>
        <v>-0.40572015676718909</v>
      </c>
      <c r="AB2687"/>
      <c r="AC2687"/>
      <c r="AD2687"/>
      <c r="AE2687"/>
      <c r="AF2687"/>
      <c r="AG2687"/>
      <c r="AH2687"/>
      <c r="AI2687"/>
    </row>
    <row r="2688" spans="1:35" x14ac:dyDescent="0.25">
      <c r="A2688" t="s">
        <v>2567</v>
      </c>
      <c r="B2688" t="s">
        <v>67</v>
      </c>
      <c r="C2688" t="s">
        <v>1371</v>
      </c>
      <c r="D2688" t="s">
        <v>2977</v>
      </c>
      <c r="E2688">
        <v>8734418</v>
      </c>
      <c r="F2688" t="s">
        <v>2586</v>
      </c>
      <c r="G2688" t="s">
        <v>22</v>
      </c>
      <c r="H2688" t="s">
        <v>23</v>
      </c>
      <c r="I2688" s="1"/>
      <c r="J2688" s="1">
        <v>45821</v>
      </c>
      <c r="K2688" s="11">
        <f>+Excel_519CONDOR[[#This Row],[Fx.r]]</f>
        <v>45821</v>
      </c>
      <c r="L2688" s="1">
        <v>45821</v>
      </c>
      <c r="M2688" s="1"/>
      <c r="N2688" s="1">
        <v>45948</v>
      </c>
      <c r="O2688" s="1">
        <v>45950</v>
      </c>
      <c r="P2688" s="1" t="s">
        <v>24</v>
      </c>
      <c r="Q2688" t="s">
        <v>25</v>
      </c>
      <c r="R2688" t="s">
        <v>25</v>
      </c>
      <c r="S2688" t="s">
        <v>3715</v>
      </c>
      <c r="T2688" s="6">
        <v>0.68823100955361127</v>
      </c>
      <c r="U2688" s="6">
        <v>0</v>
      </c>
      <c r="V2688" s="6">
        <v>5.5693998336791992</v>
      </c>
      <c r="W2688" s="5">
        <v>6.2576308432328105</v>
      </c>
      <c r="X2688" s="6">
        <f>+Excel_519CONDOR[[#This Row],[Ptos.Total]]-Excel_519CONDOR[[#This Row],[Ptos.PO]]</f>
        <v>0.20285984323280992</v>
      </c>
      <c r="Y2688" s="6">
        <v>6.0547710000000006</v>
      </c>
      <c r="Z2688" s="6">
        <v>6.0547710000000006</v>
      </c>
      <c r="AA2688" s="5">
        <f>+Excel_519CONDOR[[#This Row],[Ptos.Total]]-Excel_519CONDOR[[#This Row],[Ptos.Nilo]]</f>
        <v>0.20285984323280992</v>
      </c>
      <c r="AB2688"/>
      <c r="AC2688"/>
      <c r="AD2688"/>
      <c r="AE2688"/>
      <c r="AF2688"/>
      <c r="AG2688"/>
      <c r="AH2688"/>
      <c r="AI2688"/>
    </row>
    <row r="2689" spans="1:35" x14ac:dyDescent="0.25">
      <c r="A2689" t="s">
        <v>2567</v>
      </c>
      <c r="B2689" t="s">
        <v>67</v>
      </c>
      <c r="C2689" t="s">
        <v>1371</v>
      </c>
      <c r="D2689" t="s">
        <v>2978</v>
      </c>
      <c r="E2689">
        <v>8734533</v>
      </c>
      <c r="F2689" t="s">
        <v>2586</v>
      </c>
      <c r="G2689" t="s">
        <v>22</v>
      </c>
      <c r="H2689" t="s">
        <v>23</v>
      </c>
      <c r="I2689" s="1"/>
      <c r="J2689" s="1">
        <v>45821</v>
      </c>
      <c r="K2689" s="11">
        <f>+Excel_519CONDOR[[#This Row],[Fx.r]]</f>
        <v>45821</v>
      </c>
      <c r="L2689" s="1">
        <v>45821</v>
      </c>
      <c r="M2689" s="1"/>
      <c r="N2689" s="1">
        <v>45894</v>
      </c>
      <c r="O2689" s="1">
        <v>45895</v>
      </c>
      <c r="P2689" s="1" t="s">
        <v>24</v>
      </c>
      <c r="Q2689" t="s">
        <v>25</v>
      </c>
      <c r="R2689" t="s">
        <v>25</v>
      </c>
      <c r="S2689" t="s">
        <v>3715</v>
      </c>
      <c r="T2689" s="6">
        <v>1.7025310243772864</v>
      </c>
      <c r="U2689" s="6">
        <v>0</v>
      </c>
      <c r="V2689" s="6">
        <v>5.5693998336791992</v>
      </c>
      <c r="W2689" s="5">
        <v>7.2719308580564856</v>
      </c>
      <c r="X2689" s="6">
        <f>+Excel_519CONDOR[[#This Row],[Ptos.Total]]-Excel_519CONDOR[[#This Row],[Ptos.PO]]</f>
        <v>-0.60858014194351462</v>
      </c>
      <c r="Y2689" s="6">
        <v>7.8805110000000003</v>
      </c>
      <c r="Z2689" s="6">
        <v>7.8805110000000003</v>
      </c>
      <c r="AA2689" s="5">
        <f>+Excel_519CONDOR[[#This Row],[Ptos.Total]]-Excel_519CONDOR[[#This Row],[Ptos.Nilo]]</f>
        <v>-0.60858014194351462</v>
      </c>
      <c r="AB2689"/>
      <c r="AC2689"/>
      <c r="AD2689"/>
      <c r="AE2689"/>
      <c r="AF2689"/>
      <c r="AG2689"/>
      <c r="AH2689"/>
      <c r="AI2689"/>
    </row>
    <row r="2690" spans="1:35" x14ac:dyDescent="0.25">
      <c r="A2690" t="s">
        <v>2567</v>
      </c>
      <c r="B2690" t="s">
        <v>67</v>
      </c>
      <c r="C2690" t="s">
        <v>1371</v>
      </c>
      <c r="D2690" t="s">
        <v>2979</v>
      </c>
      <c r="E2690">
        <v>8734554</v>
      </c>
      <c r="F2690" t="s">
        <v>2586</v>
      </c>
      <c r="G2690" t="s">
        <v>22</v>
      </c>
      <c r="H2690" t="s">
        <v>23</v>
      </c>
      <c r="I2690" s="1"/>
      <c r="J2690" s="1">
        <v>45821</v>
      </c>
      <c r="K2690" s="11">
        <f>+Excel_519CONDOR[[#This Row],[Fx.r]]</f>
        <v>45821</v>
      </c>
      <c r="L2690" s="1">
        <v>45821</v>
      </c>
      <c r="M2690" s="1"/>
      <c r="N2690" s="1">
        <v>45894</v>
      </c>
      <c r="O2690" s="1">
        <v>45895</v>
      </c>
      <c r="P2690" s="1" t="s">
        <v>24</v>
      </c>
      <c r="Q2690" t="s">
        <v>25</v>
      </c>
      <c r="R2690" t="s">
        <v>25</v>
      </c>
      <c r="S2690" t="s">
        <v>3715</v>
      </c>
      <c r="T2690" s="6">
        <v>1.4996710173212886</v>
      </c>
      <c r="U2690" s="6">
        <v>0</v>
      </c>
      <c r="V2690" s="6">
        <v>5.5693998336791992</v>
      </c>
      <c r="W2690" s="5">
        <v>7.0690708510004878</v>
      </c>
      <c r="X2690" s="6">
        <f>+Excel_519CONDOR[[#This Row],[Ptos.Total]]-Excel_519CONDOR[[#This Row],[Ptos.PO]]</f>
        <v>-1.4899951228386499E-7</v>
      </c>
      <c r="Y2690" s="6">
        <v>7.0690710000000001</v>
      </c>
      <c r="Z2690" s="6">
        <v>7.0690710000000001</v>
      </c>
      <c r="AA2690" s="5">
        <f>+Excel_519CONDOR[[#This Row],[Ptos.Total]]-Excel_519CONDOR[[#This Row],[Ptos.Nilo]]</f>
        <v>-1.4899951228386499E-7</v>
      </c>
      <c r="AB2690"/>
      <c r="AC2690"/>
      <c r="AD2690"/>
      <c r="AE2690"/>
      <c r="AF2690"/>
      <c r="AG2690"/>
      <c r="AH2690"/>
      <c r="AI2690"/>
    </row>
    <row r="2691" spans="1:35" x14ac:dyDescent="0.25">
      <c r="A2691" t="s">
        <v>2567</v>
      </c>
      <c r="B2691" t="s">
        <v>67</v>
      </c>
      <c r="C2691" t="s">
        <v>1371</v>
      </c>
      <c r="D2691" t="s">
        <v>2980</v>
      </c>
      <c r="E2691">
        <v>8734433</v>
      </c>
      <c r="F2691" t="s">
        <v>2586</v>
      </c>
      <c r="G2691" t="s">
        <v>22</v>
      </c>
      <c r="H2691" t="s">
        <v>23</v>
      </c>
      <c r="I2691" s="1"/>
      <c r="J2691" s="1">
        <v>45821</v>
      </c>
      <c r="K2691" s="11">
        <f>+Excel_519CONDOR[[#This Row],[Fx.r]]</f>
        <v>45821</v>
      </c>
      <c r="L2691" s="1">
        <v>45821</v>
      </c>
      <c r="M2691" s="1"/>
      <c r="N2691" s="1">
        <v>45891</v>
      </c>
      <c r="O2691" s="1">
        <v>45892</v>
      </c>
      <c r="P2691" s="1" t="s">
        <v>24</v>
      </c>
      <c r="Q2691" t="s">
        <v>25</v>
      </c>
      <c r="R2691" t="s">
        <v>25</v>
      </c>
      <c r="S2691" t="s">
        <v>3715</v>
      </c>
      <c r="T2691" s="6">
        <v>0.48537100249761345</v>
      </c>
      <c r="U2691" s="6">
        <v>0</v>
      </c>
      <c r="V2691" s="6">
        <v>5.5693998336791992</v>
      </c>
      <c r="W2691" s="5">
        <v>6.0547708361768127</v>
      </c>
      <c r="X2691" s="6">
        <f>+Excel_519CONDOR[[#This Row],[Ptos.Total]]-Excel_519CONDOR[[#This Row],[Ptos.PO]]</f>
        <v>0.20285983617681236</v>
      </c>
      <c r="Y2691" s="6">
        <v>5.8519110000000003</v>
      </c>
      <c r="Z2691" s="6">
        <v>5.8519110000000003</v>
      </c>
      <c r="AA2691" s="5">
        <f>+Excel_519CONDOR[[#This Row],[Ptos.Total]]-Excel_519CONDOR[[#This Row],[Ptos.Nilo]]</f>
        <v>0.20285983617681236</v>
      </c>
      <c r="AB2691"/>
      <c r="AC2691"/>
      <c r="AD2691"/>
      <c r="AE2691"/>
      <c r="AF2691"/>
      <c r="AG2691"/>
      <c r="AH2691"/>
      <c r="AI2691"/>
    </row>
    <row r="2692" spans="1:35" x14ac:dyDescent="0.25">
      <c r="A2692" t="s">
        <v>2567</v>
      </c>
      <c r="B2692" t="s">
        <v>67</v>
      </c>
      <c r="C2692" t="s">
        <v>1371</v>
      </c>
      <c r="D2692" t="s">
        <v>2981</v>
      </c>
      <c r="E2692">
        <v>8734501</v>
      </c>
      <c r="F2692" t="s">
        <v>2586</v>
      </c>
      <c r="G2692" t="s">
        <v>22</v>
      </c>
      <c r="H2692" t="s">
        <v>23</v>
      </c>
      <c r="I2692" s="1"/>
      <c r="J2692" s="1">
        <v>45821</v>
      </c>
      <c r="K2692" s="11">
        <f>+Excel_519CONDOR[[#This Row],[Fx.r]]</f>
        <v>45821</v>
      </c>
      <c r="L2692" s="1">
        <v>45821</v>
      </c>
      <c r="M2692" s="1"/>
      <c r="N2692" s="1">
        <v>45948</v>
      </c>
      <c r="O2692" s="1">
        <v>45950</v>
      </c>
      <c r="P2692" s="1" t="s">
        <v>24</v>
      </c>
      <c r="Q2692" t="s">
        <v>25</v>
      </c>
      <c r="R2692" t="s">
        <v>25</v>
      </c>
      <c r="S2692" t="s">
        <v>3715</v>
      </c>
      <c r="T2692" s="6">
        <v>0.48537100249761345</v>
      </c>
      <c r="U2692" s="6">
        <v>0</v>
      </c>
      <c r="V2692" s="6">
        <v>5.5693998336791992</v>
      </c>
      <c r="W2692" s="5">
        <v>6.0547708361768127</v>
      </c>
      <c r="X2692" s="6">
        <f>+Excel_519CONDOR[[#This Row],[Ptos.Total]]-Excel_519CONDOR[[#This Row],[Ptos.PO]]</f>
        <v>0.20285983617681236</v>
      </c>
      <c r="Y2692" s="6">
        <v>5.8519110000000003</v>
      </c>
      <c r="Z2692" s="6">
        <v>5.8519110000000003</v>
      </c>
      <c r="AA2692" s="5">
        <f>+Excel_519CONDOR[[#This Row],[Ptos.Total]]-Excel_519CONDOR[[#This Row],[Ptos.Nilo]]</f>
        <v>0.20285983617681236</v>
      </c>
      <c r="AB2692"/>
      <c r="AC2692"/>
      <c r="AD2692"/>
      <c r="AE2692"/>
      <c r="AF2692"/>
      <c r="AG2692"/>
      <c r="AH2692"/>
      <c r="AI2692"/>
    </row>
    <row r="2693" spans="1:35" x14ac:dyDescent="0.25">
      <c r="A2693" t="s">
        <v>2567</v>
      </c>
      <c r="B2693" t="s">
        <v>67</v>
      </c>
      <c r="C2693" t="s">
        <v>1371</v>
      </c>
      <c r="D2693" t="s">
        <v>2982</v>
      </c>
      <c r="E2693">
        <v>8734465</v>
      </c>
      <c r="F2693" t="s">
        <v>2983</v>
      </c>
      <c r="G2693" t="s">
        <v>55</v>
      </c>
      <c r="H2693" t="s">
        <v>56</v>
      </c>
      <c r="I2693" s="1"/>
      <c r="J2693" s="1">
        <v>45821</v>
      </c>
      <c r="K2693" s="11">
        <f>+Excel_519CONDOR[[#This Row],[Fx.r]]</f>
        <v>45821</v>
      </c>
      <c r="L2693" s="1">
        <v>45821</v>
      </c>
      <c r="M2693" s="1"/>
      <c r="N2693" s="1">
        <v>45948</v>
      </c>
      <c r="O2693" s="1"/>
      <c r="P2693" s="1" t="s">
        <v>24</v>
      </c>
      <c r="Q2693" t="s">
        <v>25</v>
      </c>
      <c r="R2693" t="s">
        <v>25</v>
      </c>
      <c r="S2693" t="s">
        <v>3715</v>
      </c>
      <c r="T2693" s="6">
        <v>0.48537100249761345</v>
      </c>
      <c r="U2693" s="6">
        <v>0</v>
      </c>
      <c r="V2693" s="6">
        <v>5.5693998336791992</v>
      </c>
      <c r="W2693" s="5">
        <v>6.0547708361768127</v>
      </c>
      <c r="X2693" s="6">
        <f>+Excel_519CONDOR[[#This Row],[Ptos.Total]]-Excel_519CONDOR[[#This Row],[Ptos.PO]]</f>
        <v>0.20285983617681236</v>
      </c>
      <c r="Y2693" s="6">
        <v>5.8519110000000003</v>
      </c>
      <c r="Z2693" s="6">
        <v>5.8519110000000003</v>
      </c>
      <c r="AA2693" s="5">
        <f>+Excel_519CONDOR[[#This Row],[Ptos.Total]]-Excel_519CONDOR[[#This Row],[Ptos.Nilo]]</f>
        <v>0.20285983617681236</v>
      </c>
      <c r="AB2693"/>
      <c r="AC2693"/>
      <c r="AD2693"/>
      <c r="AE2693"/>
      <c r="AF2693"/>
      <c r="AG2693"/>
      <c r="AH2693"/>
      <c r="AI2693"/>
    </row>
    <row r="2694" spans="1:35" x14ac:dyDescent="0.25">
      <c r="A2694" t="s">
        <v>2567</v>
      </c>
      <c r="B2694" t="s">
        <v>67</v>
      </c>
      <c r="C2694" t="s">
        <v>1371</v>
      </c>
      <c r="D2694" t="s">
        <v>2984</v>
      </c>
      <c r="E2694">
        <v>8734546</v>
      </c>
      <c r="F2694" t="s">
        <v>2586</v>
      </c>
      <c r="G2694" t="s">
        <v>22</v>
      </c>
      <c r="H2694" t="s">
        <v>23</v>
      </c>
      <c r="I2694" s="1"/>
      <c r="J2694" s="1">
        <v>45821</v>
      </c>
      <c r="K2694" s="11">
        <f>+Excel_519CONDOR[[#This Row],[Fx.r]]</f>
        <v>45821</v>
      </c>
      <c r="L2694" s="1">
        <v>45821</v>
      </c>
      <c r="M2694" s="1"/>
      <c r="N2694" s="1">
        <v>45894</v>
      </c>
      <c r="O2694" s="1">
        <v>45895</v>
      </c>
      <c r="P2694" s="1" t="s">
        <v>24</v>
      </c>
      <c r="Q2694" t="s">
        <v>25</v>
      </c>
      <c r="R2694" t="s">
        <v>25</v>
      </c>
      <c r="S2694" t="s">
        <v>3715</v>
      </c>
      <c r="T2694" s="6">
        <v>1.2968110170840621</v>
      </c>
      <c r="U2694" s="6">
        <v>0</v>
      </c>
      <c r="V2694" s="6">
        <v>5.5693998336791992</v>
      </c>
      <c r="W2694" s="5">
        <v>6.8662108507632613</v>
      </c>
      <c r="X2694" s="6">
        <f>+Excel_519CONDOR[[#This Row],[Ptos.Total]]-Excel_519CONDOR[[#This Row],[Ptos.PO]]</f>
        <v>-0.20286014923673878</v>
      </c>
      <c r="Y2694" s="6">
        <v>7.0690710000000001</v>
      </c>
      <c r="Z2694" s="6">
        <v>7.0690710000000001</v>
      </c>
      <c r="AA2694" s="5">
        <f>+Excel_519CONDOR[[#This Row],[Ptos.Total]]-Excel_519CONDOR[[#This Row],[Ptos.Nilo]]</f>
        <v>-0.20286014923673878</v>
      </c>
      <c r="AB2694"/>
      <c r="AC2694"/>
      <c r="AD2694"/>
      <c r="AE2694"/>
      <c r="AF2694"/>
      <c r="AG2694"/>
      <c r="AH2694"/>
      <c r="AI2694"/>
    </row>
    <row r="2695" spans="1:35" x14ac:dyDescent="0.25">
      <c r="A2695" t="s">
        <v>2567</v>
      </c>
      <c r="B2695" t="s">
        <v>67</v>
      </c>
      <c r="C2695" t="s">
        <v>1371</v>
      </c>
      <c r="D2695" t="s">
        <v>2985</v>
      </c>
      <c r="E2695">
        <v>8734411</v>
      </c>
      <c r="F2695" t="s">
        <v>2586</v>
      </c>
      <c r="G2695" t="s">
        <v>22</v>
      </c>
      <c r="H2695" t="s">
        <v>23</v>
      </c>
      <c r="I2695" s="1"/>
      <c r="J2695" s="1">
        <v>45821</v>
      </c>
      <c r="K2695" s="11">
        <f>+Excel_519CONDOR[[#This Row],[Fx.r]]</f>
        <v>45821</v>
      </c>
      <c r="L2695" s="1">
        <v>45821</v>
      </c>
      <c r="M2695" s="1"/>
      <c r="N2695" s="1">
        <v>45894</v>
      </c>
      <c r="O2695" s="1">
        <v>45895</v>
      </c>
      <c r="P2695" s="1" t="s">
        <v>24</v>
      </c>
      <c r="Q2695" t="s">
        <v>25</v>
      </c>
      <c r="R2695" t="s">
        <v>25</v>
      </c>
      <c r="S2695" t="s">
        <v>3715</v>
      </c>
      <c r="T2695" s="6">
        <v>0.68823100955361127</v>
      </c>
      <c r="U2695" s="6">
        <v>0</v>
      </c>
      <c r="V2695" s="6">
        <v>5.5693998336791992</v>
      </c>
      <c r="W2695" s="5">
        <v>6.2576308432328105</v>
      </c>
      <c r="X2695" s="6">
        <f>+Excel_519CONDOR[[#This Row],[Ptos.Total]]-Excel_519CONDOR[[#This Row],[Ptos.PO]]</f>
        <v>0.20285984323280992</v>
      </c>
      <c r="Y2695" s="6">
        <v>6.0547710000000006</v>
      </c>
      <c r="Z2695" s="6">
        <v>6.0547710000000006</v>
      </c>
      <c r="AA2695" s="5">
        <f>+Excel_519CONDOR[[#This Row],[Ptos.Total]]-Excel_519CONDOR[[#This Row],[Ptos.Nilo]]</f>
        <v>0.20285984323280992</v>
      </c>
      <c r="AB2695"/>
      <c r="AC2695"/>
      <c r="AD2695"/>
      <c r="AE2695"/>
      <c r="AF2695"/>
      <c r="AG2695"/>
      <c r="AH2695"/>
      <c r="AI2695"/>
    </row>
    <row r="2696" spans="1:35" x14ac:dyDescent="0.25">
      <c r="A2696" t="s">
        <v>2567</v>
      </c>
      <c r="B2696" t="s">
        <v>67</v>
      </c>
      <c r="C2696" t="s">
        <v>1371</v>
      </c>
      <c r="D2696" t="s">
        <v>2986</v>
      </c>
      <c r="E2696">
        <v>8734437</v>
      </c>
      <c r="F2696" t="s">
        <v>2586</v>
      </c>
      <c r="G2696" t="s">
        <v>22</v>
      </c>
      <c r="H2696" t="s">
        <v>23</v>
      </c>
      <c r="I2696" s="1"/>
      <c r="J2696" s="1">
        <v>45821</v>
      </c>
      <c r="K2696" s="11">
        <f>+Excel_519CONDOR[[#This Row],[Fx.r]]</f>
        <v>45821</v>
      </c>
      <c r="L2696" s="1">
        <v>45821</v>
      </c>
      <c r="M2696" s="1"/>
      <c r="N2696" s="1">
        <v>45894</v>
      </c>
      <c r="O2696" s="1">
        <v>45895</v>
      </c>
      <c r="P2696" s="1" t="s">
        <v>24</v>
      </c>
      <c r="Q2696" t="s">
        <v>25</v>
      </c>
      <c r="R2696" t="s">
        <v>25</v>
      </c>
      <c r="S2696" t="s">
        <v>3715</v>
      </c>
      <c r="T2696" s="6">
        <v>0.68823100955361127</v>
      </c>
      <c r="U2696" s="6">
        <v>0</v>
      </c>
      <c r="V2696" s="6">
        <v>5.5693998336791992</v>
      </c>
      <c r="W2696" s="5">
        <v>6.2576308432328105</v>
      </c>
      <c r="X2696" s="6">
        <f>+Excel_519CONDOR[[#This Row],[Ptos.Total]]-Excel_519CONDOR[[#This Row],[Ptos.PO]]</f>
        <v>-0.20286015676718883</v>
      </c>
      <c r="Y2696" s="6">
        <v>6.4604909999999993</v>
      </c>
      <c r="Z2696" s="6">
        <v>6.4604909999999993</v>
      </c>
      <c r="AA2696" s="5">
        <f>+Excel_519CONDOR[[#This Row],[Ptos.Total]]-Excel_519CONDOR[[#This Row],[Ptos.Nilo]]</f>
        <v>-0.20286015676718883</v>
      </c>
      <c r="AB2696"/>
      <c r="AC2696"/>
      <c r="AD2696"/>
      <c r="AE2696"/>
      <c r="AF2696"/>
      <c r="AG2696"/>
      <c r="AH2696"/>
      <c r="AI2696"/>
    </row>
    <row r="2697" spans="1:35" x14ac:dyDescent="0.25">
      <c r="A2697" t="s">
        <v>2567</v>
      </c>
      <c r="B2697" t="s">
        <v>67</v>
      </c>
      <c r="C2697" t="s">
        <v>1371</v>
      </c>
      <c r="D2697" t="s">
        <v>2987</v>
      </c>
      <c r="E2697">
        <v>8734566</v>
      </c>
      <c r="F2697" t="s">
        <v>2586</v>
      </c>
      <c r="G2697" t="s">
        <v>22</v>
      </c>
      <c r="H2697" t="s">
        <v>23</v>
      </c>
      <c r="I2697" s="1"/>
      <c r="J2697" s="1">
        <v>45821</v>
      </c>
      <c r="K2697" s="11">
        <f>+Excel_519CONDOR[[#This Row],[Fx.r]]</f>
        <v>45821</v>
      </c>
      <c r="L2697" s="1">
        <v>45821</v>
      </c>
      <c r="M2697" s="1"/>
      <c r="N2697" s="1">
        <v>45894</v>
      </c>
      <c r="O2697" s="1">
        <v>45895</v>
      </c>
      <c r="P2697" s="1" t="s">
        <v>24</v>
      </c>
      <c r="Q2697" t="s">
        <v>25</v>
      </c>
      <c r="R2697" t="s">
        <v>25</v>
      </c>
      <c r="S2697" t="s">
        <v>3715</v>
      </c>
      <c r="T2697" s="6">
        <v>1.0939510168468356</v>
      </c>
      <c r="U2697" s="6">
        <v>0</v>
      </c>
      <c r="V2697" s="6">
        <v>5.5693998336791992</v>
      </c>
      <c r="W2697" s="5">
        <v>6.6633508505260348</v>
      </c>
      <c r="X2697" s="6">
        <f>+Excel_519CONDOR[[#This Row],[Ptos.Total]]-Excel_519CONDOR[[#This Row],[Ptos.PO]]</f>
        <v>0.60857985052603425</v>
      </c>
      <c r="Y2697" s="6">
        <v>6.0547710000000006</v>
      </c>
      <c r="Z2697" s="6">
        <v>6.0547710000000006</v>
      </c>
      <c r="AA2697" s="5">
        <f>+Excel_519CONDOR[[#This Row],[Ptos.Total]]-Excel_519CONDOR[[#This Row],[Ptos.Nilo]]</f>
        <v>0.60857985052603425</v>
      </c>
      <c r="AB2697"/>
      <c r="AC2697"/>
      <c r="AD2697"/>
      <c r="AE2697"/>
      <c r="AF2697"/>
      <c r="AG2697"/>
      <c r="AH2697"/>
      <c r="AI2697"/>
    </row>
    <row r="2698" spans="1:35" x14ac:dyDescent="0.25">
      <c r="A2698" t="s">
        <v>2567</v>
      </c>
      <c r="B2698" t="s">
        <v>67</v>
      </c>
      <c r="C2698" t="s">
        <v>1371</v>
      </c>
      <c r="D2698" t="s">
        <v>2988</v>
      </c>
      <c r="E2698">
        <v>8734563</v>
      </c>
      <c r="F2698" t="s">
        <v>2586</v>
      </c>
      <c r="G2698" t="s">
        <v>22</v>
      </c>
      <c r="H2698" t="s">
        <v>23</v>
      </c>
      <c r="I2698" s="1"/>
      <c r="J2698" s="1">
        <v>45821</v>
      </c>
      <c r="K2698" s="11">
        <f>+Excel_519CONDOR[[#This Row],[Fx.r]]</f>
        <v>45821</v>
      </c>
      <c r="L2698" s="1">
        <v>45821</v>
      </c>
      <c r="M2698" s="1"/>
      <c r="N2698" s="1">
        <v>45894</v>
      </c>
      <c r="O2698" s="1">
        <v>45895</v>
      </c>
      <c r="P2698" s="1" t="s">
        <v>24</v>
      </c>
      <c r="Q2698" t="s">
        <v>25</v>
      </c>
      <c r="R2698" t="s">
        <v>25</v>
      </c>
      <c r="S2698" t="s">
        <v>3715</v>
      </c>
      <c r="T2698" s="6">
        <v>1.9053910246145129</v>
      </c>
      <c r="U2698" s="6">
        <v>0</v>
      </c>
      <c r="V2698" s="6">
        <v>5.5693998336791992</v>
      </c>
      <c r="W2698" s="5">
        <v>7.4747908582937121</v>
      </c>
      <c r="X2698" s="6">
        <f>+Excel_519CONDOR[[#This Row],[Ptos.Total]]-Excel_519CONDOR[[#This Row],[Ptos.PO]]</f>
        <v>-1.4170628759302417E-7</v>
      </c>
      <c r="Y2698" s="6">
        <v>7.4747909999999997</v>
      </c>
      <c r="Z2698" s="6">
        <v>7.4747909999999997</v>
      </c>
      <c r="AA2698" s="5">
        <f>+Excel_519CONDOR[[#This Row],[Ptos.Total]]-Excel_519CONDOR[[#This Row],[Ptos.Nilo]]</f>
        <v>-1.4170628759302417E-7</v>
      </c>
      <c r="AB2698"/>
      <c r="AC2698"/>
      <c r="AD2698"/>
      <c r="AE2698"/>
      <c r="AF2698"/>
      <c r="AG2698"/>
      <c r="AH2698"/>
      <c r="AI2698"/>
    </row>
    <row r="2699" spans="1:35" x14ac:dyDescent="0.25">
      <c r="A2699" t="s">
        <v>2567</v>
      </c>
      <c r="B2699" t="s">
        <v>67</v>
      </c>
      <c r="C2699" t="s">
        <v>1371</v>
      </c>
      <c r="D2699" t="s">
        <v>2989</v>
      </c>
      <c r="E2699">
        <v>8736130</v>
      </c>
      <c r="F2699" t="s">
        <v>2586</v>
      </c>
      <c r="G2699" t="s">
        <v>22</v>
      </c>
      <c r="H2699" t="s">
        <v>23</v>
      </c>
      <c r="I2699" s="1"/>
      <c r="J2699" s="1">
        <v>45827</v>
      </c>
      <c r="K2699" s="11">
        <f>+Excel_519CONDOR[[#This Row],[Fx.r]]</f>
        <v>45827</v>
      </c>
      <c r="L2699" s="1">
        <v>45827</v>
      </c>
      <c r="M2699" s="1"/>
      <c r="N2699" s="1">
        <v>45894</v>
      </c>
      <c r="O2699" s="1">
        <v>45895</v>
      </c>
      <c r="P2699" s="1" t="s">
        <v>24</v>
      </c>
      <c r="Q2699" t="s">
        <v>25</v>
      </c>
      <c r="R2699" t="s">
        <v>25</v>
      </c>
      <c r="S2699" t="s">
        <v>3715</v>
      </c>
      <c r="T2699" s="6">
        <v>0.89109100979083777</v>
      </c>
      <c r="U2699" s="6">
        <v>0</v>
      </c>
      <c r="V2699" s="6">
        <v>5.5693998336791992</v>
      </c>
      <c r="W2699" s="5">
        <v>6.460490843470037</v>
      </c>
      <c r="X2699" s="6">
        <f>+Excel_519CONDOR[[#This Row],[Ptos.Total]]-Excel_519CONDOR[[#This Row],[Ptos.PO]]</f>
        <v>-0.20286015652996259</v>
      </c>
      <c r="Y2699" s="6">
        <v>6.6633509999999996</v>
      </c>
      <c r="Z2699" s="6">
        <v>6.6633509999999996</v>
      </c>
      <c r="AA2699" s="5">
        <f>+Excel_519CONDOR[[#This Row],[Ptos.Total]]-Excel_519CONDOR[[#This Row],[Ptos.Nilo]]</f>
        <v>-0.20286015652996259</v>
      </c>
      <c r="AB2699"/>
      <c r="AC2699"/>
      <c r="AD2699"/>
      <c r="AE2699"/>
      <c r="AF2699"/>
      <c r="AG2699"/>
      <c r="AH2699"/>
      <c r="AI2699"/>
    </row>
    <row r="2700" spans="1:35" x14ac:dyDescent="0.25">
      <c r="A2700" t="s">
        <v>2567</v>
      </c>
      <c r="B2700" t="s">
        <v>67</v>
      </c>
      <c r="C2700" t="s">
        <v>1371</v>
      </c>
      <c r="D2700" t="s">
        <v>2990</v>
      </c>
      <c r="E2700">
        <v>8736133</v>
      </c>
      <c r="F2700" t="s">
        <v>2586</v>
      </c>
      <c r="G2700" t="s">
        <v>22</v>
      </c>
      <c r="H2700" t="s">
        <v>23</v>
      </c>
      <c r="I2700" s="1"/>
      <c r="J2700" s="1">
        <v>45827</v>
      </c>
      <c r="K2700" s="11">
        <f>+Excel_519CONDOR[[#This Row],[Fx.r]]</f>
        <v>45827</v>
      </c>
      <c r="L2700" s="1">
        <v>45827</v>
      </c>
      <c r="M2700" s="1"/>
      <c r="N2700" s="1">
        <v>45894</v>
      </c>
      <c r="O2700" s="1">
        <v>45895</v>
      </c>
      <c r="P2700" s="1" t="s">
        <v>24</v>
      </c>
      <c r="Q2700" t="s">
        <v>25</v>
      </c>
      <c r="R2700" t="s">
        <v>25</v>
      </c>
      <c r="S2700" t="s">
        <v>3715</v>
      </c>
      <c r="T2700" s="6">
        <v>1.2968110170840621</v>
      </c>
      <c r="U2700" s="6">
        <v>0</v>
      </c>
      <c r="V2700" s="6">
        <v>5.5693998336791992</v>
      </c>
      <c r="W2700" s="5">
        <v>6.8662108507632613</v>
      </c>
      <c r="X2700" s="6">
        <f>+Excel_519CONDOR[[#This Row],[Ptos.Total]]-Excel_519CONDOR[[#This Row],[Ptos.PO]]</f>
        <v>-1.4923673852251795E-7</v>
      </c>
      <c r="Y2700" s="6">
        <v>6.8662109999999998</v>
      </c>
      <c r="Z2700" s="6">
        <v>6.8662109999999998</v>
      </c>
      <c r="AA2700" s="5">
        <f>+Excel_519CONDOR[[#This Row],[Ptos.Total]]-Excel_519CONDOR[[#This Row],[Ptos.Nilo]]</f>
        <v>-1.4923673852251795E-7</v>
      </c>
      <c r="AB2700"/>
      <c r="AC2700"/>
      <c r="AD2700"/>
      <c r="AE2700"/>
      <c r="AF2700"/>
      <c r="AG2700"/>
      <c r="AH2700"/>
      <c r="AI2700"/>
    </row>
    <row r="2701" spans="1:35" x14ac:dyDescent="0.25">
      <c r="A2701" t="s">
        <v>2567</v>
      </c>
      <c r="B2701" t="s">
        <v>67</v>
      </c>
      <c r="C2701" t="s">
        <v>1371</v>
      </c>
      <c r="D2701" t="s">
        <v>2991</v>
      </c>
      <c r="E2701">
        <v>8736154</v>
      </c>
      <c r="F2701" t="s">
        <v>2586</v>
      </c>
      <c r="G2701" t="s">
        <v>22</v>
      </c>
      <c r="H2701" t="s">
        <v>23</v>
      </c>
      <c r="I2701" s="1"/>
      <c r="J2701" s="1">
        <v>45827</v>
      </c>
      <c r="K2701" s="11">
        <f>+Excel_519CONDOR[[#This Row],[Fx.r]]</f>
        <v>45827</v>
      </c>
      <c r="L2701" s="1">
        <v>45827</v>
      </c>
      <c r="M2701" s="1"/>
      <c r="N2701" s="1">
        <v>45948</v>
      </c>
      <c r="O2701" s="1">
        <v>45950</v>
      </c>
      <c r="P2701" s="1" t="s">
        <v>24</v>
      </c>
      <c r="Q2701" t="s">
        <v>25</v>
      </c>
      <c r="R2701" t="s">
        <v>25</v>
      </c>
      <c r="S2701" t="s">
        <v>3715</v>
      </c>
      <c r="T2701" s="6">
        <v>0.48537100249761345</v>
      </c>
      <c r="U2701" s="6">
        <v>0</v>
      </c>
      <c r="V2701" s="6">
        <v>5.5693998336791992</v>
      </c>
      <c r="W2701" s="5">
        <v>6.0547708361768127</v>
      </c>
      <c r="X2701" s="6">
        <f>+Excel_519CONDOR[[#This Row],[Ptos.Total]]-Excel_519CONDOR[[#This Row],[Ptos.PO]]</f>
        <v>-1.6382318790419959E-7</v>
      </c>
      <c r="Y2701" s="6">
        <v>6.0547710000000006</v>
      </c>
      <c r="Z2701" s="6">
        <v>6.0547710000000006</v>
      </c>
      <c r="AA2701" s="5">
        <f>+Excel_519CONDOR[[#This Row],[Ptos.Total]]-Excel_519CONDOR[[#This Row],[Ptos.Nilo]]</f>
        <v>-1.6382318790419959E-7</v>
      </c>
      <c r="AB2701"/>
      <c r="AC2701"/>
      <c r="AD2701"/>
      <c r="AE2701"/>
      <c r="AF2701"/>
      <c r="AG2701"/>
      <c r="AH2701"/>
      <c r="AI2701"/>
    </row>
    <row r="2702" spans="1:35" x14ac:dyDescent="0.25">
      <c r="A2702" t="s">
        <v>2567</v>
      </c>
      <c r="B2702" t="s">
        <v>67</v>
      </c>
      <c r="C2702" t="s">
        <v>1371</v>
      </c>
      <c r="D2702" t="s">
        <v>2992</v>
      </c>
      <c r="E2702">
        <v>8736221</v>
      </c>
      <c r="F2702" t="s">
        <v>2586</v>
      </c>
      <c r="G2702" t="s">
        <v>22</v>
      </c>
      <c r="H2702" t="s">
        <v>23</v>
      </c>
      <c r="I2702" s="1"/>
      <c r="J2702" s="1">
        <v>45827</v>
      </c>
      <c r="K2702" s="11">
        <f>+Excel_519CONDOR[[#This Row],[Fx.r]]</f>
        <v>45827</v>
      </c>
      <c r="L2702" s="1">
        <v>45827</v>
      </c>
      <c r="M2702" s="1"/>
      <c r="N2702" s="1">
        <v>45891</v>
      </c>
      <c r="O2702" s="1">
        <v>45892</v>
      </c>
      <c r="P2702" s="1" t="s">
        <v>24</v>
      </c>
      <c r="Q2702" t="s">
        <v>25</v>
      </c>
      <c r="R2702" t="s">
        <v>25</v>
      </c>
      <c r="S2702" t="s">
        <v>3715</v>
      </c>
      <c r="T2702" s="6">
        <v>0.48537100249761345</v>
      </c>
      <c r="U2702" s="6">
        <v>0</v>
      </c>
      <c r="V2702" s="6">
        <v>5.5693998336791992</v>
      </c>
      <c r="W2702" s="5">
        <v>6.0547708361768127</v>
      </c>
      <c r="X2702" s="6">
        <f>+Excel_519CONDOR[[#This Row],[Ptos.Total]]-Excel_519CONDOR[[#This Row],[Ptos.PO]]</f>
        <v>-1.6382318790419959E-7</v>
      </c>
      <c r="Y2702" s="6">
        <v>6.0547710000000006</v>
      </c>
      <c r="Z2702" s="6">
        <v>6.0547710000000006</v>
      </c>
      <c r="AA2702" s="5">
        <f>+Excel_519CONDOR[[#This Row],[Ptos.Total]]-Excel_519CONDOR[[#This Row],[Ptos.Nilo]]</f>
        <v>-1.6382318790419959E-7</v>
      </c>
      <c r="AB2702"/>
      <c r="AC2702"/>
      <c r="AD2702"/>
      <c r="AE2702"/>
      <c r="AF2702"/>
      <c r="AG2702"/>
      <c r="AH2702"/>
      <c r="AI2702"/>
    </row>
    <row r="2703" spans="1:35" x14ac:dyDescent="0.25">
      <c r="A2703" t="s">
        <v>2567</v>
      </c>
      <c r="B2703" t="s">
        <v>67</v>
      </c>
      <c r="C2703" t="s">
        <v>1371</v>
      </c>
      <c r="D2703" t="s">
        <v>2993</v>
      </c>
      <c r="E2703">
        <v>8736140</v>
      </c>
      <c r="F2703" t="s">
        <v>2586</v>
      </c>
      <c r="G2703" t="s">
        <v>22</v>
      </c>
      <c r="H2703" t="s">
        <v>23</v>
      </c>
      <c r="I2703" s="1"/>
      <c r="J2703" s="1">
        <v>45827</v>
      </c>
      <c r="K2703" s="11">
        <f>+Excel_519CONDOR[[#This Row],[Fx.r]]</f>
        <v>45827</v>
      </c>
      <c r="L2703" s="1">
        <v>45827</v>
      </c>
      <c r="M2703" s="1"/>
      <c r="N2703" s="1">
        <v>45891</v>
      </c>
      <c r="O2703" s="1">
        <v>45892</v>
      </c>
      <c r="P2703" s="1" t="s">
        <v>24</v>
      </c>
      <c r="Q2703" t="s">
        <v>25</v>
      </c>
      <c r="R2703" t="s">
        <v>25</v>
      </c>
      <c r="S2703" t="s">
        <v>3715</v>
      </c>
      <c r="T2703" s="6">
        <v>1.9053910246145129</v>
      </c>
      <c r="U2703" s="6">
        <v>0</v>
      </c>
      <c r="V2703" s="6">
        <v>5.5693998336791992</v>
      </c>
      <c r="W2703" s="5">
        <v>7.4747908582937121</v>
      </c>
      <c r="X2703" s="6">
        <f>+Excel_519CONDOR[[#This Row],[Ptos.Total]]-Excel_519CONDOR[[#This Row],[Ptos.PO]]</f>
        <v>-1.4170628759302417E-7</v>
      </c>
      <c r="Y2703" s="6">
        <v>7.4747909999999997</v>
      </c>
      <c r="Z2703" s="6">
        <v>7.4747909999999997</v>
      </c>
      <c r="AA2703" s="5">
        <f>+Excel_519CONDOR[[#This Row],[Ptos.Total]]-Excel_519CONDOR[[#This Row],[Ptos.Nilo]]</f>
        <v>-1.4170628759302417E-7</v>
      </c>
      <c r="AB2703"/>
      <c r="AC2703"/>
      <c r="AD2703"/>
      <c r="AE2703"/>
      <c r="AF2703"/>
      <c r="AG2703"/>
      <c r="AH2703"/>
      <c r="AI2703"/>
    </row>
    <row r="2704" spans="1:35" x14ac:dyDescent="0.25">
      <c r="A2704" t="s">
        <v>2567</v>
      </c>
      <c r="B2704" t="s">
        <v>67</v>
      </c>
      <c r="C2704" t="s">
        <v>1371</v>
      </c>
      <c r="D2704" t="s">
        <v>2994</v>
      </c>
      <c r="E2704">
        <v>8736088</v>
      </c>
      <c r="F2704" t="s">
        <v>2586</v>
      </c>
      <c r="G2704" t="s">
        <v>22</v>
      </c>
      <c r="H2704" t="s">
        <v>23</v>
      </c>
      <c r="I2704" s="1"/>
      <c r="J2704" s="1">
        <v>45827</v>
      </c>
      <c r="K2704" s="11">
        <f>+Excel_519CONDOR[[#This Row],[Fx.r]]</f>
        <v>45827</v>
      </c>
      <c r="L2704" s="1">
        <v>45827</v>
      </c>
      <c r="M2704" s="1"/>
      <c r="N2704" s="1">
        <v>45894</v>
      </c>
      <c r="O2704" s="1">
        <v>45895</v>
      </c>
      <c r="P2704" s="1" t="s">
        <v>24</v>
      </c>
      <c r="Q2704" t="s">
        <v>25</v>
      </c>
      <c r="R2704" t="s">
        <v>25</v>
      </c>
      <c r="S2704" t="s">
        <v>3715</v>
      </c>
      <c r="T2704" s="6">
        <v>1.0939510168468356</v>
      </c>
      <c r="U2704" s="6">
        <v>0</v>
      </c>
      <c r="V2704" s="6">
        <v>5.5693998336791992</v>
      </c>
      <c r="W2704" s="5">
        <v>6.6633508505260348</v>
      </c>
      <c r="X2704" s="6">
        <f>+Excel_519CONDOR[[#This Row],[Ptos.Total]]-Excel_519CONDOR[[#This Row],[Ptos.PO]]</f>
        <v>-1.4947396476117092E-7</v>
      </c>
      <c r="Y2704" s="6">
        <v>6.6633509999999996</v>
      </c>
      <c r="Z2704" s="6">
        <v>6.6633509999999996</v>
      </c>
      <c r="AA2704" s="5">
        <f>+Excel_519CONDOR[[#This Row],[Ptos.Total]]-Excel_519CONDOR[[#This Row],[Ptos.Nilo]]</f>
        <v>-1.4947396476117092E-7</v>
      </c>
      <c r="AB2704"/>
      <c r="AC2704"/>
      <c r="AD2704"/>
      <c r="AE2704"/>
      <c r="AF2704"/>
      <c r="AG2704"/>
      <c r="AH2704"/>
      <c r="AI2704"/>
    </row>
    <row r="2705" spans="1:35" x14ac:dyDescent="0.25">
      <c r="A2705" t="s">
        <v>2567</v>
      </c>
      <c r="B2705" t="s">
        <v>67</v>
      </c>
      <c r="C2705" t="s">
        <v>1371</v>
      </c>
      <c r="D2705" t="s">
        <v>2995</v>
      </c>
      <c r="E2705">
        <v>8736083</v>
      </c>
      <c r="F2705" t="s">
        <v>2586</v>
      </c>
      <c r="G2705" t="s">
        <v>22</v>
      </c>
      <c r="H2705" t="s">
        <v>23</v>
      </c>
      <c r="I2705" s="1"/>
      <c r="J2705" s="1">
        <v>45827</v>
      </c>
      <c r="K2705" s="11">
        <f>+Excel_519CONDOR[[#This Row],[Fx.r]]</f>
        <v>45827</v>
      </c>
      <c r="L2705" s="1">
        <v>45827</v>
      </c>
      <c r="M2705" s="1"/>
      <c r="N2705" s="1">
        <v>45894</v>
      </c>
      <c r="O2705" s="1">
        <v>45895</v>
      </c>
      <c r="P2705" s="1" t="s">
        <v>24</v>
      </c>
      <c r="Q2705" t="s">
        <v>25</v>
      </c>
      <c r="R2705" t="s">
        <v>25</v>
      </c>
      <c r="S2705" t="s">
        <v>3715</v>
      </c>
      <c r="T2705" s="6">
        <v>1.2968110170840621</v>
      </c>
      <c r="U2705" s="6">
        <v>0</v>
      </c>
      <c r="V2705" s="6">
        <v>5.5693998336791992</v>
      </c>
      <c r="W2705" s="5">
        <v>6.8662108507632613</v>
      </c>
      <c r="X2705" s="6">
        <f>+Excel_519CONDOR[[#This Row],[Ptos.Total]]-Excel_519CONDOR[[#This Row],[Ptos.PO]]</f>
        <v>-1.4923673852251795E-7</v>
      </c>
      <c r="Y2705" s="6">
        <v>6.8662109999999998</v>
      </c>
      <c r="Z2705" s="6">
        <v>6.8662109999999998</v>
      </c>
      <c r="AA2705" s="5">
        <f>+Excel_519CONDOR[[#This Row],[Ptos.Total]]-Excel_519CONDOR[[#This Row],[Ptos.Nilo]]</f>
        <v>-1.4923673852251795E-7</v>
      </c>
      <c r="AB2705"/>
      <c r="AC2705"/>
      <c r="AD2705"/>
      <c r="AE2705"/>
      <c r="AF2705"/>
      <c r="AG2705"/>
      <c r="AH2705"/>
      <c r="AI2705"/>
    </row>
    <row r="2706" spans="1:35" x14ac:dyDescent="0.25">
      <c r="A2706" t="s">
        <v>2567</v>
      </c>
      <c r="B2706" t="s">
        <v>67</v>
      </c>
      <c r="C2706" t="s">
        <v>1371</v>
      </c>
      <c r="D2706" t="s">
        <v>2996</v>
      </c>
      <c r="E2706">
        <v>8736217</v>
      </c>
      <c r="F2706" t="s">
        <v>2586</v>
      </c>
      <c r="G2706" t="s">
        <v>22</v>
      </c>
      <c r="H2706" t="s">
        <v>23</v>
      </c>
      <c r="I2706" s="1"/>
      <c r="J2706" s="1">
        <v>45827</v>
      </c>
      <c r="K2706" s="11">
        <f>+Excel_519CONDOR[[#This Row],[Fx.r]]</f>
        <v>45827</v>
      </c>
      <c r="L2706" s="1">
        <v>45827</v>
      </c>
      <c r="M2706" s="1"/>
      <c r="N2706" s="1">
        <v>45948</v>
      </c>
      <c r="O2706" s="1">
        <v>45950</v>
      </c>
      <c r="P2706" s="1" t="s">
        <v>24</v>
      </c>
      <c r="Q2706" t="s">
        <v>25</v>
      </c>
      <c r="R2706" t="s">
        <v>25</v>
      </c>
      <c r="S2706" t="s">
        <v>3715</v>
      </c>
      <c r="T2706" s="6">
        <v>0.48537100249761345</v>
      </c>
      <c r="U2706" s="6">
        <v>0</v>
      </c>
      <c r="V2706" s="6">
        <v>5.5693998336791992</v>
      </c>
      <c r="W2706" s="5">
        <v>6.0547708361768127</v>
      </c>
      <c r="X2706" s="6">
        <f>+Excel_519CONDOR[[#This Row],[Ptos.Total]]-Excel_519CONDOR[[#This Row],[Ptos.PO]]</f>
        <v>-1.6382318790419959E-7</v>
      </c>
      <c r="Y2706" s="6">
        <v>6.0547710000000006</v>
      </c>
      <c r="Z2706" s="6">
        <v>6.0547710000000006</v>
      </c>
      <c r="AA2706" s="5">
        <f>+Excel_519CONDOR[[#This Row],[Ptos.Total]]-Excel_519CONDOR[[#This Row],[Ptos.Nilo]]</f>
        <v>-1.6382318790419959E-7</v>
      </c>
      <c r="AB2706"/>
      <c r="AC2706"/>
      <c r="AD2706"/>
      <c r="AE2706"/>
      <c r="AF2706"/>
      <c r="AG2706"/>
      <c r="AH2706"/>
      <c r="AI2706"/>
    </row>
    <row r="2707" spans="1:35" x14ac:dyDescent="0.25">
      <c r="A2707" t="s">
        <v>2567</v>
      </c>
      <c r="B2707" t="s">
        <v>67</v>
      </c>
      <c r="C2707" t="s">
        <v>1371</v>
      </c>
      <c r="D2707" t="s">
        <v>2997</v>
      </c>
      <c r="E2707">
        <v>8736149</v>
      </c>
      <c r="F2707" t="s">
        <v>2586</v>
      </c>
      <c r="G2707" t="s">
        <v>22</v>
      </c>
      <c r="H2707" t="s">
        <v>23</v>
      </c>
      <c r="I2707" s="1"/>
      <c r="J2707" s="1">
        <v>45827</v>
      </c>
      <c r="K2707" s="11">
        <f>+Excel_519CONDOR[[#This Row],[Fx.r]]</f>
        <v>45827</v>
      </c>
      <c r="L2707" s="1">
        <v>45827</v>
      </c>
      <c r="M2707" s="1"/>
      <c r="N2707" s="1">
        <v>45894</v>
      </c>
      <c r="O2707" s="1">
        <v>45895</v>
      </c>
      <c r="P2707" s="1" t="s">
        <v>24</v>
      </c>
      <c r="Q2707" t="s">
        <v>25</v>
      </c>
      <c r="R2707" t="s">
        <v>25</v>
      </c>
      <c r="S2707" t="s">
        <v>3715</v>
      </c>
      <c r="T2707" s="6">
        <v>0.48537100249761345</v>
      </c>
      <c r="U2707" s="6">
        <v>0</v>
      </c>
      <c r="V2707" s="6">
        <v>5.5693998336791992</v>
      </c>
      <c r="W2707" s="5">
        <v>6.0547708361768127</v>
      </c>
      <c r="X2707" s="6">
        <f>+Excel_519CONDOR[[#This Row],[Ptos.Total]]-Excel_519CONDOR[[#This Row],[Ptos.PO]]</f>
        <v>-1.6382318790419959E-7</v>
      </c>
      <c r="Y2707" s="6">
        <v>6.0547710000000006</v>
      </c>
      <c r="Z2707" s="6">
        <v>6.0547710000000006</v>
      </c>
      <c r="AA2707" s="5">
        <f>+Excel_519CONDOR[[#This Row],[Ptos.Total]]-Excel_519CONDOR[[#This Row],[Ptos.Nilo]]</f>
        <v>-1.6382318790419959E-7</v>
      </c>
      <c r="AB2707"/>
      <c r="AC2707"/>
      <c r="AD2707"/>
      <c r="AE2707"/>
      <c r="AF2707"/>
      <c r="AG2707"/>
      <c r="AH2707"/>
      <c r="AI2707"/>
    </row>
    <row r="2708" spans="1:35" x14ac:dyDescent="0.25">
      <c r="A2708" t="s">
        <v>2567</v>
      </c>
      <c r="B2708" t="s">
        <v>67</v>
      </c>
      <c r="C2708" t="s">
        <v>1371</v>
      </c>
      <c r="D2708" t="s">
        <v>2998</v>
      </c>
      <c r="E2708">
        <v>8736137</v>
      </c>
      <c r="F2708" t="s">
        <v>2586</v>
      </c>
      <c r="G2708" t="s">
        <v>22</v>
      </c>
      <c r="H2708" t="s">
        <v>23</v>
      </c>
      <c r="I2708" s="1"/>
      <c r="J2708" s="1">
        <v>45827</v>
      </c>
      <c r="K2708" s="11">
        <f>+Excel_519CONDOR[[#This Row],[Fx.r]]</f>
        <v>45827</v>
      </c>
      <c r="L2708" s="1">
        <v>45827</v>
      </c>
      <c r="M2708" s="1"/>
      <c r="N2708" s="1">
        <v>45891</v>
      </c>
      <c r="O2708" s="1">
        <v>45892</v>
      </c>
      <c r="P2708" s="1" t="s">
        <v>24</v>
      </c>
      <c r="Q2708" t="s">
        <v>25</v>
      </c>
      <c r="R2708" t="s">
        <v>25</v>
      </c>
      <c r="S2708" t="s">
        <v>3715</v>
      </c>
      <c r="T2708" s="6">
        <v>1.4996710173212886</v>
      </c>
      <c r="U2708" s="6">
        <v>0</v>
      </c>
      <c r="V2708" s="6">
        <v>5.5693998336791992</v>
      </c>
      <c r="W2708" s="5">
        <v>7.0690708510004878</v>
      </c>
      <c r="X2708" s="6">
        <f>+Excel_519CONDOR[[#This Row],[Ptos.Total]]-Excel_519CONDOR[[#This Row],[Ptos.PO]]</f>
        <v>0.20285985100048798</v>
      </c>
      <c r="Y2708" s="6">
        <v>6.8662109999999998</v>
      </c>
      <c r="Z2708" s="6">
        <v>6.8662109999999998</v>
      </c>
      <c r="AA2708" s="5">
        <f>+Excel_519CONDOR[[#This Row],[Ptos.Total]]-Excel_519CONDOR[[#This Row],[Ptos.Nilo]]</f>
        <v>0.20285985100048798</v>
      </c>
      <c r="AB2708"/>
      <c r="AC2708"/>
      <c r="AD2708"/>
      <c r="AE2708"/>
      <c r="AF2708"/>
      <c r="AG2708"/>
      <c r="AH2708"/>
      <c r="AI2708"/>
    </row>
    <row r="2709" spans="1:35" x14ac:dyDescent="0.25">
      <c r="A2709" t="s">
        <v>2567</v>
      </c>
      <c r="B2709" t="s">
        <v>67</v>
      </c>
      <c r="C2709" t="s">
        <v>1371</v>
      </c>
      <c r="D2709" t="s">
        <v>2999</v>
      </c>
      <c r="E2709">
        <v>8736102</v>
      </c>
      <c r="F2709" t="s">
        <v>2586</v>
      </c>
      <c r="G2709" t="s">
        <v>22</v>
      </c>
      <c r="H2709" t="s">
        <v>23</v>
      </c>
      <c r="I2709" s="1"/>
      <c r="J2709" s="1">
        <v>45827</v>
      </c>
      <c r="K2709" s="11">
        <f>+Excel_519CONDOR[[#This Row],[Fx.r]]</f>
        <v>45827</v>
      </c>
      <c r="L2709" s="1">
        <v>45827</v>
      </c>
      <c r="M2709" s="1"/>
      <c r="N2709" s="1">
        <v>45894</v>
      </c>
      <c r="O2709" s="1">
        <v>45895</v>
      </c>
      <c r="P2709" s="1" t="s">
        <v>24</v>
      </c>
      <c r="Q2709" t="s">
        <v>25</v>
      </c>
      <c r="R2709" t="s">
        <v>25</v>
      </c>
      <c r="S2709" t="s">
        <v>3715</v>
      </c>
      <c r="T2709" s="6">
        <v>0.68823100955361127</v>
      </c>
      <c r="U2709" s="6">
        <v>0</v>
      </c>
      <c r="V2709" s="6">
        <v>5.5693998336791992</v>
      </c>
      <c r="W2709" s="5">
        <v>6.2576308432328105</v>
      </c>
      <c r="X2709" s="6">
        <f>+Excel_519CONDOR[[#This Row],[Ptos.Total]]-Excel_519CONDOR[[#This Row],[Ptos.PO]]</f>
        <v>-0.60858015676718935</v>
      </c>
      <c r="Y2709" s="6">
        <v>6.8662109999999998</v>
      </c>
      <c r="Z2709" s="6">
        <v>6.8662109999999998</v>
      </c>
      <c r="AA2709" s="5">
        <f>+Excel_519CONDOR[[#This Row],[Ptos.Total]]-Excel_519CONDOR[[#This Row],[Ptos.Nilo]]</f>
        <v>-0.60858015676718935</v>
      </c>
      <c r="AB2709"/>
      <c r="AC2709"/>
      <c r="AD2709"/>
      <c r="AE2709"/>
      <c r="AF2709"/>
      <c r="AG2709"/>
      <c r="AH2709"/>
      <c r="AI2709"/>
    </row>
    <row r="2710" spans="1:35" x14ac:dyDescent="0.25">
      <c r="A2710" t="s">
        <v>2567</v>
      </c>
      <c r="B2710" t="s">
        <v>67</v>
      </c>
      <c r="C2710" t="s">
        <v>1371</v>
      </c>
      <c r="D2710" t="s">
        <v>3000</v>
      </c>
      <c r="E2710">
        <v>8736123</v>
      </c>
      <c r="F2710" t="s">
        <v>2586</v>
      </c>
      <c r="G2710" t="s">
        <v>22</v>
      </c>
      <c r="H2710" t="s">
        <v>23</v>
      </c>
      <c r="I2710" s="1"/>
      <c r="J2710" s="1">
        <v>45827</v>
      </c>
      <c r="K2710" s="11">
        <f>+Excel_519CONDOR[[#This Row],[Fx.r]]</f>
        <v>45827</v>
      </c>
      <c r="L2710" s="1">
        <v>45827</v>
      </c>
      <c r="M2710" s="1"/>
      <c r="N2710" s="1">
        <v>45894</v>
      </c>
      <c r="O2710" s="1">
        <v>45895</v>
      </c>
      <c r="P2710" s="1" t="s">
        <v>24</v>
      </c>
      <c r="Q2710" t="s">
        <v>25</v>
      </c>
      <c r="R2710" t="s">
        <v>25</v>
      </c>
      <c r="S2710" t="s">
        <v>3715</v>
      </c>
      <c r="T2710" s="6">
        <v>1.0939510168468356</v>
      </c>
      <c r="U2710" s="6">
        <v>0</v>
      </c>
      <c r="V2710" s="6">
        <v>5.5693998336791992</v>
      </c>
      <c r="W2710" s="5">
        <v>6.6633508505260348</v>
      </c>
      <c r="X2710" s="6">
        <f>+Excel_519CONDOR[[#This Row],[Ptos.Total]]-Excel_519CONDOR[[#This Row],[Ptos.PO]]</f>
        <v>-1.4947396476117092E-7</v>
      </c>
      <c r="Y2710" s="6">
        <v>6.6633509999999996</v>
      </c>
      <c r="Z2710" s="6">
        <v>6.6633509999999996</v>
      </c>
      <c r="AA2710" s="5">
        <f>+Excel_519CONDOR[[#This Row],[Ptos.Total]]-Excel_519CONDOR[[#This Row],[Ptos.Nilo]]</f>
        <v>-1.4947396476117092E-7</v>
      </c>
      <c r="AB2710"/>
      <c r="AC2710"/>
      <c r="AD2710"/>
      <c r="AE2710"/>
      <c r="AF2710"/>
      <c r="AG2710"/>
      <c r="AH2710"/>
      <c r="AI2710"/>
    </row>
    <row r="2711" spans="1:35" x14ac:dyDescent="0.25">
      <c r="A2711" t="s">
        <v>2567</v>
      </c>
      <c r="B2711" t="s">
        <v>67</v>
      </c>
      <c r="C2711" t="s">
        <v>1371</v>
      </c>
      <c r="D2711" t="s">
        <v>3001</v>
      </c>
      <c r="E2711">
        <v>8736144</v>
      </c>
      <c r="F2711" t="s">
        <v>2586</v>
      </c>
      <c r="G2711" t="s">
        <v>22</v>
      </c>
      <c r="H2711" t="s">
        <v>23</v>
      </c>
      <c r="I2711" s="1"/>
      <c r="J2711" s="1">
        <v>45827</v>
      </c>
      <c r="K2711" s="11">
        <f>+Excel_519CONDOR[[#This Row],[Fx.r]]</f>
        <v>45827</v>
      </c>
      <c r="L2711" s="1">
        <v>45827</v>
      </c>
      <c r="M2711" s="1"/>
      <c r="N2711" s="1">
        <v>45946</v>
      </c>
      <c r="O2711" s="1">
        <v>45947</v>
      </c>
      <c r="P2711" s="1" t="s">
        <v>24</v>
      </c>
      <c r="Q2711" t="s">
        <v>25</v>
      </c>
      <c r="R2711" t="s">
        <v>25</v>
      </c>
      <c r="S2711" t="s">
        <v>3715</v>
      </c>
      <c r="T2711" s="6">
        <v>2.7168310392009616</v>
      </c>
      <c r="U2711" s="6">
        <v>0</v>
      </c>
      <c r="V2711" s="6">
        <v>5.5693998336791992</v>
      </c>
      <c r="W2711" s="5">
        <v>8.2862308728801608</v>
      </c>
      <c r="X2711" s="6">
        <f>+Excel_519CONDOR[[#This Row],[Ptos.Total]]-Excel_519CONDOR[[#This Row],[Ptos.PO]]</f>
        <v>-1.2711983821134254E-7</v>
      </c>
      <c r="Y2711" s="6">
        <v>8.286230999999999</v>
      </c>
      <c r="Z2711" s="6">
        <v>8.286230999999999</v>
      </c>
      <c r="AA2711" s="5">
        <f>+Excel_519CONDOR[[#This Row],[Ptos.Total]]-Excel_519CONDOR[[#This Row],[Ptos.Nilo]]</f>
        <v>-1.2711983821134254E-7</v>
      </c>
      <c r="AB2711"/>
      <c r="AC2711"/>
      <c r="AD2711"/>
      <c r="AE2711"/>
      <c r="AF2711"/>
      <c r="AG2711"/>
      <c r="AH2711"/>
      <c r="AI2711"/>
    </row>
    <row r="2712" spans="1:35" x14ac:dyDescent="0.25">
      <c r="A2712" t="s">
        <v>2567</v>
      </c>
      <c r="B2712" t="s">
        <v>67</v>
      </c>
      <c r="C2712" t="s">
        <v>1371</v>
      </c>
      <c r="D2712" t="s">
        <v>3002</v>
      </c>
      <c r="E2712">
        <v>8736747</v>
      </c>
      <c r="F2712" t="s">
        <v>2586</v>
      </c>
      <c r="G2712" t="s">
        <v>22</v>
      </c>
      <c r="H2712" t="s">
        <v>23</v>
      </c>
      <c r="I2712" s="1"/>
      <c r="J2712" s="1">
        <v>45828</v>
      </c>
      <c r="K2712" s="11">
        <f>+Excel_519CONDOR[[#This Row],[Fx.r]]</f>
        <v>45828</v>
      </c>
      <c r="L2712" s="1">
        <v>45828</v>
      </c>
      <c r="M2712" s="1"/>
      <c r="N2712" s="1">
        <v>45948</v>
      </c>
      <c r="O2712" s="1">
        <v>45950</v>
      </c>
      <c r="P2712" s="1" t="s">
        <v>24</v>
      </c>
      <c r="Q2712" t="s">
        <v>25</v>
      </c>
      <c r="R2712" t="s">
        <v>25</v>
      </c>
      <c r="S2712" t="s">
        <v>3715</v>
      </c>
      <c r="T2712" s="6">
        <v>0.48537100249761345</v>
      </c>
      <c r="U2712" s="6">
        <v>0</v>
      </c>
      <c r="V2712" s="6">
        <v>5.5693998336791992</v>
      </c>
      <c r="W2712" s="5">
        <v>6.0547708361768127</v>
      </c>
      <c r="X2712" s="6">
        <f>+Excel_519CONDOR[[#This Row],[Ptos.Total]]-Excel_519CONDOR[[#This Row],[Ptos.PO]]</f>
        <v>0.20285983617681236</v>
      </c>
      <c r="Y2712" s="6">
        <v>5.8519110000000003</v>
      </c>
      <c r="Z2712" s="6">
        <v>5.8519110000000003</v>
      </c>
      <c r="AA2712" s="5">
        <f>+Excel_519CONDOR[[#This Row],[Ptos.Total]]-Excel_519CONDOR[[#This Row],[Ptos.Nilo]]</f>
        <v>0.20285983617681236</v>
      </c>
      <c r="AB2712"/>
      <c r="AC2712"/>
      <c r="AD2712"/>
      <c r="AE2712"/>
      <c r="AF2712"/>
      <c r="AG2712"/>
      <c r="AH2712"/>
      <c r="AI2712"/>
    </row>
    <row r="2713" spans="1:35" x14ac:dyDescent="0.25">
      <c r="A2713" t="s">
        <v>2567</v>
      </c>
      <c r="B2713" t="s">
        <v>67</v>
      </c>
      <c r="C2713" t="s">
        <v>1371</v>
      </c>
      <c r="D2713" t="s">
        <v>3003</v>
      </c>
      <c r="E2713">
        <v>8736759</v>
      </c>
      <c r="F2713" t="s">
        <v>2586</v>
      </c>
      <c r="G2713" t="s">
        <v>22</v>
      </c>
      <c r="H2713" t="s">
        <v>23</v>
      </c>
      <c r="I2713" s="1"/>
      <c r="J2713" s="1">
        <v>45828</v>
      </c>
      <c r="K2713" s="11">
        <f>+Excel_519CONDOR[[#This Row],[Fx.r]]</f>
        <v>45828</v>
      </c>
      <c r="L2713" s="1">
        <v>45828</v>
      </c>
      <c r="M2713" s="1"/>
      <c r="N2713" s="1">
        <v>45894</v>
      </c>
      <c r="O2713" s="1">
        <v>45895</v>
      </c>
      <c r="P2713" s="1" t="s">
        <v>24</v>
      </c>
      <c r="Q2713" t="s">
        <v>25</v>
      </c>
      <c r="R2713" t="s">
        <v>25</v>
      </c>
      <c r="S2713" t="s">
        <v>3715</v>
      </c>
      <c r="T2713" s="6">
        <v>0.48537100249761345</v>
      </c>
      <c r="U2713" s="6">
        <v>0</v>
      </c>
      <c r="V2713" s="6">
        <v>5.5693998336791992</v>
      </c>
      <c r="W2713" s="5">
        <v>6.0547708361768127</v>
      </c>
      <c r="X2713" s="6">
        <f>+Excel_519CONDOR[[#This Row],[Ptos.Total]]-Excel_519CONDOR[[#This Row],[Ptos.PO]]</f>
        <v>-1.6382318790419959E-7</v>
      </c>
      <c r="Y2713" s="6">
        <v>6.0547710000000006</v>
      </c>
      <c r="Z2713" s="6">
        <v>6.0547710000000006</v>
      </c>
      <c r="AA2713" s="5">
        <f>+Excel_519CONDOR[[#This Row],[Ptos.Total]]-Excel_519CONDOR[[#This Row],[Ptos.Nilo]]</f>
        <v>-1.6382318790419959E-7</v>
      </c>
      <c r="AB2713"/>
      <c r="AC2713"/>
      <c r="AD2713"/>
      <c r="AE2713"/>
      <c r="AF2713"/>
      <c r="AG2713"/>
      <c r="AH2713"/>
      <c r="AI2713"/>
    </row>
    <row r="2714" spans="1:35" x14ac:dyDescent="0.25">
      <c r="A2714" t="s">
        <v>2567</v>
      </c>
      <c r="B2714" t="s">
        <v>67</v>
      </c>
      <c r="C2714" t="s">
        <v>1371</v>
      </c>
      <c r="D2714" t="s">
        <v>3004</v>
      </c>
      <c r="E2714">
        <v>8736766</v>
      </c>
      <c r="F2714" t="s">
        <v>2586</v>
      </c>
      <c r="G2714" t="s">
        <v>22</v>
      </c>
      <c r="H2714" t="s">
        <v>23</v>
      </c>
      <c r="I2714" s="1"/>
      <c r="J2714" s="1">
        <v>45828</v>
      </c>
      <c r="K2714" s="11">
        <f>+Excel_519CONDOR[[#This Row],[Fx.r]]</f>
        <v>45828</v>
      </c>
      <c r="L2714" s="1">
        <v>45828</v>
      </c>
      <c r="M2714" s="1"/>
      <c r="N2714" s="1">
        <v>45894</v>
      </c>
      <c r="O2714" s="1">
        <v>45895</v>
      </c>
      <c r="P2714" s="1" t="s">
        <v>24</v>
      </c>
      <c r="Q2714" t="s">
        <v>25</v>
      </c>
      <c r="R2714" t="s">
        <v>25</v>
      </c>
      <c r="S2714" t="s">
        <v>3715</v>
      </c>
      <c r="T2714" s="6">
        <v>0.68823100955361127</v>
      </c>
      <c r="U2714" s="6">
        <v>0</v>
      </c>
      <c r="V2714" s="6">
        <v>5.5693998336791992</v>
      </c>
      <c r="W2714" s="5">
        <v>6.2576308432328105</v>
      </c>
      <c r="X2714" s="6">
        <f>+Excel_519CONDOR[[#This Row],[Ptos.Total]]-Excel_519CONDOR[[#This Row],[Ptos.PO]]</f>
        <v>-1.5676718945201173E-7</v>
      </c>
      <c r="Y2714" s="6">
        <v>6.2576309999999999</v>
      </c>
      <c r="Z2714" s="6">
        <v>6.2576309999999999</v>
      </c>
      <c r="AA2714" s="5">
        <f>+Excel_519CONDOR[[#This Row],[Ptos.Total]]-Excel_519CONDOR[[#This Row],[Ptos.Nilo]]</f>
        <v>-1.5676718945201173E-7</v>
      </c>
      <c r="AB2714"/>
      <c r="AC2714"/>
      <c r="AD2714"/>
      <c r="AE2714"/>
      <c r="AF2714"/>
      <c r="AG2714"/>
      <c r="AH2714"/>
      <c r="AI2714"/>
    </row>
    <row r="2715" spans="1:35" x14ac:dyDescent="0.25">
      <c r="A2715" t="s">
        <v>2567</v>
      </c>
      <c r="B2715" t="s">
        <v>67</v>
      </c>
      <c r="C2715" t="s">
        <v>1371</v>
      </c>
      <c r="D2715" t="s">
        <v>3005</v>
      </c>
      <c r="E2715">
        <v>8736778</v>
      </c>
      <c r="F2715" t="s">
        <v>2586</v>
      </c>
      <c r="G2715" t="s">
        <v>22</v>
      </c>
      <c r="H2715" t="s">
        <v>23</v>
      </c>
      <c r="I2715" s="1"/>
      <c r="J2715" s="1">
        <v>45828</v>
      </c>
      <c r="K2715" s="11">
        <f>+Excel_519CONDOR[[#This Row],[Fx.r]]</f>
        <v>45828</v>
      </c>
      <c r="L2715" s="1">
        <v>45828</v>
      </c>
      <c r="M2715" s="1"/>
      <c r="N2715" s="1">
        <v>45947</v>
      </c>
      <c r="O2715" s="1">
        <v>45949</v>
      </c>
      <c r="P2715" s="1" t="s">
        <v>24</v>
      </c>
      <c r="Q2715" t="s">
        <v>25</v>
      </c>
      <c r="R2715" t="s">
        <v>25</v>
      </c>
      <c r="S2715" t="s">
        <v>3715</v>
      </c>
      <c r="T2715" s="6">
        <v>1.2968110170840621</v>
      </c>
      <c r="U2715" s="6">
        <v>0</v>
      </c>
      <c r="V2715" s="6">
        <v>5.5693998336791992</v>
      </c>
      <c r="W2715" s="5">
        <v>6.8662108507632613</v>
      </c>
      <c r="X2715" s="6">
        <f>+Excel_519CONDOR[[#This Row],[Ptos.Total]]-Excel_519CONDOR[[#This Row],[Ptos.PO]]</f>
        <v>-1.4923673852251795E-7</v>
      </c>
      <c r="Y2715" s="6">
        <v>6.8662109999999998</v>
      </c>
      <c r="Z2715" s="6">
        <v>6.8662109999999998</v>
      </c>
      <c r="AA2715" s="5">
        <f>+Excel_519CONDOR[[#This Row],[Ptos.Total]]-Excel_519CONDOR[[#This Row],[Ptos.Nilo]]</f>
        <v>-1.4923673852251795E-7</v>
      </c>
      <c r="AB2715"/>
      <c r="AC2715"/>
      <c r="AD2715"/>
      <c r="AE2715"/>
      <c r="AF2715"/>
      <c r="AG2715"/>
      <c r="AH2715"/>
      <c r="AI2715"/>
    </row>
    <row r="2716" spans="1:35" x14ac:dyDescent="0.25">
      <c r="A2716" t="s">
        <v>2567</v>
      </c>
      <c r="B2716" t="s">
        <v>67</v>
      </c>
      <c r="C2716" t="s">
        <v>1371</v>
      </c>
      <c r="D2716" t="s">
        <v>3006</v>
      </c>
      <c r="E2716">
        <v>8736764</v>
      </c>
      <c r="F2716" t="s">
        <v>2586</v>
      </c>
      <c r="G2716" t="s">
        <v>22</v>
      </c>
      <c r="H2716" t="s">
        <v>23</v>
      </c>
      <c r="I2716" s="1"/>
      <c r="J2716" s="1">
        <v>45828</v>
      </c>
      <c r="K2716" s="11">
        <f>+Excel_519CONDOR[[#This Row],[Fx.r]]</f>
        <v>45828</v>
      </c>
      <c r="L2716" s="1">
        <v>45828</v>
      </c>
      <c r="M2716" s="1"/>
      <c r="N2716" s="1">
        <v>45948</v>
      </c>
      <c r="O2716" s="1">
        <v>45950</v>
      </c>
      <c r="P2716" s="1" t="s">
        <v>24</v>
      </c>
      <c r="Q2716" t="s">
        <v>25</v>
      </c>
      <c r="R2716" t="s">
        <v>25</v>
      </c>
      <c r="S2716" t="s">
        <v>3715</v>
      </c>
      <c r="T2716" s="6">
        <v>0.48537100249761345</v>
      </c>
      <c r="U2716" s="6">
        <v>0</v>
      </c>
      <c r="V2716" s="6">
        <v>5.5693998336791992</v>
      </c>
      <c r="W2716" s="5">
        <v>6.0547708361768127</v>
      </c>
      <c r="X2716" s="6">
        <f>+Excel_519CONDOR[[#This Row],[Ptos.Total]]-Excel_519CONDOR[[#This Row],[Ptos.PO]]</f>
        <v>0.20285983617681236</v>
      </c>
      <c r="Y2716" s="6">
        <v>5.8519110000000003</v>
      </c>
      <c r="Z2716" s="6">
        <v>5.8519110000000003</v>
      </c>
      <c r="AA2716" s="5">
        <f>+Excel_519CONDOR[[#This Row],[Ptos.Total]]-Excel_519CONDOR[[#This Row],[Ptos.Nilo]]</f>
        <v>0.20285983617681236</v>
      </c>
      <c r="AB2716"/>
      <c r="AC2716"/>
      <c r="AD2716"/>
      <c r="AE2716"/>
      <c r="AF2716"/>
      <c r="AG2716"/>
      <c r="AH2716"/>
      <c r="AI2716"/>
    </row>
    <row r="2717" spans="1:35" x14ac:dyDescent="0.25">
      <c r="A2717" t="s">
        <v>2567</v>
      </c>
      <c r="B2717" t="s">
        <v>67</v>
      </c>
      <c r="C2717" t="s">
        <v>1371</v>
      </c>
      <c r="D2717" t="s">
        <v>3007</v>
      </c>
      <c r="E2717">
        <v>8736780</v>
      </c>
      <c r="F2717" t="s">
        <v>2586</v>
      </c>
      <c r="G2717" t="s">
        <v>22</v>
      </c>
      <c r="H2717" t="s">
        <v>23</v>
      </c>
      <c r="I2717" s="1"/>
      <c r="J2717" s="1">
        <v>45828</v>
      </c>
      <c r="K2717" s="11">
        <f>+Excel_519CONDOR[[#This Row],[Fx.r]]</f>
        <v>45828</v>
      </c>
      <c r="L2717" s="1">
        <v>45828</v>
      </c>
      <c r="M2717" s="1"/>
      <c r="N2717" s="1">
        <v>45948</v>
      </c>
      <c r="O2717" s="1">
        <v>45950</v>
      </c>
      <c r="P2717" s="1" t="s">
        <v>24</v>
      </c>
      <c r="Q2717" t="s">
        <v>25</v>
      </c>
      <c r="R2717" t="s">
        <v>25</v>
      </c>
      <c r="S2717" t="s">
        <v>3715</v>
      </c>
      <c r="T2717" s="6">
        <v>0.68823100955361127</v>
      </c>
      <c r="U2717" s="6">
        <v>0</v>
      </c>
      <c r="V2717" s="6">
        <v>5.5693998336791992</v>
      </c>
      <c r="W2717" s="5">
        <v>6.2576308432328105</v>
      </c>
      <c r="X2717" s="6">
        <f>+Excel_519CONDOR[[#This Row],[Ptos.Total]]-Excel_519CONDOR[[#This Row],[Ptos.PO]]</f>
        <v>-1.5676718945201173E-7</v>
      </c>
      <c r="Y2717" s="6">
        <v>6.2576309999999999</v>
      </c>
      <c r="Z2717" s="6">
        <v>6.2576309999999999</v>
      </c>
      <c r="AA2717" s="5">
        <f>+Excel_519CONDOR[[#This Row],[Ptos.Total]]-Excel_519CONDOR[[#This Row],[Ptos.Nilo]]</f>
        <v>-1.5676718945201173E-7</v>
      </c>
      <c r="AB2717"/>
      <c r="AC2717"/>
      <c r="AD2717"/>
      <c r="AE2717"/>
      <c r="AF2717"/>
      <c r="AG2717"/>
      <c r="AH2717"/>
      <c r="AI2717"/>
    </row>
    <row r="2718" spans="1:35" x14ac:dyDescent="0.25">
      <c r="A2718" t="s">
        <v>2567</v>
      </c>
      <c r="B2718" t="s">
        <v>67</v>
      </c>
      <c r="C2718" t="s">
        <v>1371</v>
      </c>
      <c r="D2718" t="s">
        <v>3008</v>
      </c>
      <c r="E2718">
        <v>8736752</v>
      </c>
      <c r="F2718" t="s">
        <v>2651</v>
      </c>
      <c r="G2718" t="s">
        <v>46</v>
      </c>
      <c r="H2718" t="s">
        <v>1356</v>
      </c>
      <c r="I2718" s="1"/>
      <c r="J2718" s="1">
        <v>45828</v>
      </c>
      <c r="K2718" s="11">
        <f>+Excel_519CONDOR[[#This Row],[Fx.r]]</f>
        <v>45828</v>
      </c>
      <c r="L2718" s="1">
        <v>45828</v>
      </c>
      <c r="M2718" s="1"/>
      <c r="O2718" s="1"/>
      <c r="P2718" s="1" t="s">
        <v>24</v>
      </c>
      <c r="Q2718" t="s">
        <v>25</v>
      </c>
      <c r="R2718" t="s">
        <v>25</v>
      </c>
      <c r="S2718" t="s">
        <v>3715</v>
      </c>
      <c r="T2718" s="6">
        <v>0.48537100249761345</v>
      </c>
      <c r="U2718" s="6">
        <v>0</v>
      </c>
      <c r="V2718" s="6">
        <v>5.5693998336791992</v>
      </c>
      <c r="W2718" s="5">
        <v>6.0547708361768127</v>
      </c>
      <c r="X2718" s="6">
        <f>+Excel_519CONDOR[[#This Row],[Ptos.Total]]-Excel_519CONDOR[[#This Row],[Ptos.PO]]</f>
        <v>0.28537083617681258</v>
      </c>
      <c r="Y2718" s="6">
        <v>5.7694000000000001</v>
      </c>
      <c r="Z2718" s="6">
        <v>0</v>
      </c>
      <c r="AA2718" s="5">
        <f>+Excel_519CONDOR[[#This Row],[Ptos.Total]]-Excel_519CONDOR[[#This Row],[Ptos.Nilo]]</f>
        <v>6.0547708361768127</v>
      </c>
      <c r="AB2718"/>
      <c r="AC2718"/>
      <c r="AD2718"/>
      <c r="AE2718"/>
      <c r="AF2718"/>
      <c r="AG2718"/>
      <c r="AH2718"/>
      <c r="AI2718"/>
    </row>
    <row r="2719" spans="1:35" x14ac:dyDescent="0.25">
      <c r="A2719" t="s">
        <v>2567</v>
      </c>
      <c r="B2719" t="s">
        <v>67</v>
      </c>
      <c r="C2719" t="s">
        <v>1371</v>
      </c>
      <c r="D2719" t="s">
        <v>3009</v>
      </c>
      <c r="E2719">
        <v>8736772</v>
      </c>
      <c r="F2719" t="s">
        <v>2586</v>
      </c>
      <c r="G2719" t="s">
        <v>22</v>
      </c>
      <c r="H2719" t="s">
        <v>23</v>
      </c>
      <c r="I2719" s="1"/>
      <c r="J2719" s="1">
        <v>45828</v>
      </c>
      <c r="K2719" s="11">
        <f>+Excel_519CONDOR[[#This Row],[Fx.r]]</f>
        <v>45828</v>
      </c>
      <c r="L2719" s="1">
        <v>45828</v>
      </c>
      <c r="M2719" s="1"/>
      <c r="N2719" s="1">
        <v>45894</v>
      </c>
      <c r="O2719" s="1">
        <v>45895</v>
      </c>
      <c r="P2719" s="1" t="s">
        <v>24</v>
      </c>
      <c r="Q2719" t="s">
        <v>25</v>
      </c>
      <c r="R2719" t="s">
        <v>25</v>
      </c>
      <c r="S2719" t="s">
        <v>3715</v>
      </c>
      <c r="T2719" s="6">
        <v>1.0939510168468356</v>
      </c>
      <c r="U2719" s="6">
        <v>0</v>
      </c>
      <c r="V2719" s="6">
        <v>5.5693998336791992</v>
      </c>
      <c r="W2719" s="5">
        <v>6.6633508505260348</v>
      </c>
      <c r="X2719" s="6">
        <f>+Excel_519CONDOR[[#This Row],[Ptos.Total]]-Excel_519CONDOR[[#This Row],[Ptos.PO]]</f>
        <v>-1.4947396476117092E-7</v>
      </c>
      <c r="Y2719" s="6">
        <v>6.6633509999999996</v>
      </c>
      <c r="Z2719" s="6">
        <v>6.6633509999999996</v>
      </c>
      <c r="AA2719" s="5">
        <f>+Excel_519CONDOR[[#This Row],[Ptos.Total]]-Excel_519CONDOR[[#This Row],[Ptos.Nilo]]</f>
        <v>-1.4947396476117092E-7</v>
      </c>
      <c r="AB2719"/>
      <c r="AC2719"/>
      <c r="AD2719"/>
      <c r="AE2719"/>
      <c r="AF2719"/>
      <c r="AG2719"/>
      <c r="AH2719"/>
      <c r="AI2719"/>
    </row>
    <row r="2720" spans="1:35" x14ac:dyDescent="0.25">
      <c r="A2720" t="s">
        <v>2567</v>
      </c>
      <c r="B2720" t="s">
        <v>67</v>
      </c>
      <c r="C2720" t="s">
        <v>1371</v>
      </c>
      <c r="D2720" t="s">
        <v>3010</v>
      </c>
      <c r="E2720">
        <v>8736955</v>
      </c>
      <c r="F2720" t="s">
        <v>2586</v>
      </c>
      <c r="G2720" t="s">
        <v>22</v>
      </c>
      <c r="H2720" t="s">
        <v>23</v>
      </c>
      <c r="I2720" s="1"/>
      <c r="J2720" s="1">
        <v>45831</v>
      </c>
      <c r="K2720" s="11">
        <f>+Excel_519CONDOR[[#This Row],[Fx.r]]</f>
        <v>45831</v>
      </c>
      <c r="L2720" s="1">
        <v>45831</v>
      </c>
      <c r="M2720" s="1"/>
      <c r="N2720" s="1">
        <v>45948</v>
      </c>
      <c r="O2720" s="1">
        <v>45950</v>
      </c>
      <c r="P2720" s="1" t="s">
        <v>24</v>
      </c>
      <c r="Q2720" t="s">
        <v>25</v>
      </c>
      <c r="R2720" t="s">
        <v>25</v>
      </c>
      <c r="S2720" t="s">
        <v>3715</v>
      </c>
      <c r="T2720" s="6">
        <v>0.48537100249761345</v>
      </c>
      <c r="U2720" s="6">
        <v>0</v>
      </c>
      <c r="V2720" s="6">
        <v>5.5693998336791992</v>
      </c>
      <c r="W2720" s="5">
        <v>6.0547708361768127</v>
      </c>
      <c r="X2720" s="6">
        <f>+Excel_519CONDOR[[#This Row],[Ptos.Total]]-Excel_519CONDOR[[#This Row],[Ptos.PO]]</f>
        <v>0.20285983617681236</v>
      </c>
      <c r="Y2720" s="6">
        <v>5.8519110000000003</v>
      </c>
      <c r="Z2720" s="6">
        <v>5.8519110000000003</v>
      </c>
      <c r="AA2720" s="5">
        <f>+Excel_519CONDOR[[#This Row],[Ptos.Total]]-Excel_519CONDOR[[#This Row],[Ptos.Nilo]]</f>
        <v>0.20285983617681236</v>
      </c>
      <c r="AB2720"/>
      <c r="AC2720"/>
      <c r="AD2720"/>
      <c r="AE2720"/>
      <c r="AF2720"/>
      <c r="AG2720"/>
      <c r="AH2720"/>
      <c r="AI2720"/>
    </row>
    <row r="2721" spans="1:35" x14ac:dyDescent="0.25">
      <c r="A2721" t="s">
        <v>2567</v>
      </c>
      <c r="B2721" t="s">
        <v>67</v>
      </c>
      <c r="C2721" t="s">
        <v>1371</v>
      </c>
      <c r="D2721" t="s">
        <v>3011</v>
      </c>
      <c r="E2721">
        <v>8736973</v>
      </c>
      <c r="F2721" t="s">
        <v>2586</v>
      </c>
      <c r="G2721" t="s">
        <v>22</v>
      </c>
      <c r="H2721" t="s">
        <v>23</v>
      </c>
      <c r="I2721" s="1"/>
      <c r="J2721" s="1">
        <v>45831</v>
      </c>
      <c r="K2721" s="11">
        <f>+Excel_519CONDOR[[#This Row],[Fx.r]]</f>
        <v>45831</v>
      </c>
      <c r="L2721" s="1">
        <v>45831</v>
      </c>
      <c r="M2721" s="1"/>
      <c r="N2721" s="1">
        <v>45894</v>
      </c>
      <c r="O2721" s="1">
        <v>45895</v>
      </c>
      <c r="P2721" s="1" t="s">
        <v>24</v>
      </c>
      <c r="Q2721" t="s">
        <v>25</v>
      </c>
      <c r="R2721" t="s">
        <v>25</v>
      </c>
      <c r="S2721" t="s">
        <v>3715</v>
      </c>
      <c r="T2721" s="6">
        <v>1.2968110170840621</v>
      </c>
      <c r="U2721" s="6">
        <v>0</v>
      </c>
      <c r="V2721" s="6">
        <v>5.5693998336791992</v>
      </c>
      <c r="W2721" s="5">
        <v>6.8662108507632613</v>
      </c>
      <c r="X2721" s="6">
        <f>+Excel_519CONDOR[[#This Row],[Ptos.Total]]-Excel_519CONDOR[[#This Row],[Ptos.PO]]</f>
        <v>-0.20286014923673878</v>
      </c>
      <c r="Y2721" s="6">
        <v>7.0690710000000001</v>
      </c>
      <c r="Z2721" s="6">
        <v>7.0690710000000001</v>
      </c>
      <c r="AA2721" s="5">
        <f>+Excel_519CONDOR[[#This Row],[Ptos.Total]]-Excel_519CONDOR[[#This Row],[Ptos.Nilo]]</f>
        <v>-0.20286014923673878</v>
      </c>
      <c r="AB2721"/>
      <c r="AC2721"/>
      <c r="AD2721"/>
      <c r="AE2721"/>
      <c r="AF2721"/>
      <c r="AG2721"/>
      <c r="AH2721"/>
      <c r="AI2721"/>
    </row>
    <row r="2722" spans="1:35" x14ac:dyDescent="0.25">
      <c r="A2722" t="s">
        <v>2567</v>
      </c>
      <c r="B2722" t="s">
        <v>67</v>
      </c>
      <c r="C2722" t="s">
        <v>1371</v>
      </c>
      <c r="D2722" t="s">
        <v>3012</v>
      </c>
      <c r="E2722">
        <v>8736952</v>
      </c>
      <c r="F2722" t="s">
        <v>2586</v>
      </c>
      <c r="G2722" t="s">
        <v>22</v>
      </c>
      <c r="H2722" t="s">
        <v>23</v>
      </c>
      <c r="I2722" s="1"/>
      <c r="J2722" s="1">
        <v>45831</v>
      </c>
      <c r="K2722" s="11">
        <f>+Excel_519CONDOR[[#This Row],[Fx.r]]</f>
        <v>45831</v>
      </c>
      <c r="L2722" s="1">
        <v>45831</v>
      </c>
      <c r="M2722" s="1"/>
      <c r="N2722" s="1">
        <v>45948</v>
      </c>
      <c r="O2722" s="1">
        <v>45950</v>
      </c>
      <c r="P2722" s="1" t="s">
        <v>24</v>
      </c>
      <c r="Q2722" t="s">
        <v>25</v>
      </c>
      <c r="R2722" t="s">
        <v>25</v>
      </c>
      <c r="S2722" t="s">
        <v>3715</v>
      </c>
      <c r="T2722" s="6">
        <v>0.48537100249761345</v>
      </c>
      <c r="U2722" s="6">
        <v>0</v>
      </c>
      <c r="V2722" s="6">
        <v>5.5693998336791992</v>
      </c>
      <c r="W2722" s="5">
        <v>6.0547708361768127</v>
      </c>
      <c r="X2722" s="6">
        <f>+Excel_519CONDOR[[#This Row],[Ptos.Total]]-Excel_519CONDOR[[#This Row],[Ptos.PO]]</f>
        <v>0.20285983617681236</v>
      </c>
      <c r="Y2722" s="6">
        <v>5.8519110000000003</v>
      </c>
      <c r="Z2722" s="6">
        <v>5.8519110000000003</v>
      </c>
      <c r="AA2722" s="5">
        <f>+Excel_519CONDOR[[#This Row],[Ptos.Total]]-Excel_519CONDOR[[#This Row],[Ptos.Nilo]]</f>
        <v>0.20285983617681236</v>
      </c>
      <c r="AB2722"/>
      <c r="AC2722"/>
      <c r="AD2722"/>
      <c r="AE2722"/>
      <c r="AF2722"/>
      <c r="AG2722"/>
      <c r="AH2722"/>
      <c r="AI2722"/>
    </row>
    <row r="2723" spans="1:35" x14ac:dyDescent="0.25">
      <c r="A2723" t="s">
        <v>2567</v>
      </c>
      <c r="B2723" t="s">
        <v>67</v>
      </c>
      <c r="C2723" t="s">
        <v>1371</v>
      </c>
      <c r="D2723" t="s">
        <v>3013</v>
      </c>
      <c r="E2723">
        <v>8736965</v>
      </c>
      <c r="F2723" t="s">
        <v>2586</v>
      </c>
      <c r="G2723" t="s">
        <v>22</v>
      </c>
      <c r="H2723" t="s">
        <v>23</v>
      </c>
      <c r="I2723" s="1"/>
      <c r="J2723" s="1">
        <v>45831</v>
      </c>
      <c r="K2723" s="11">
        <f>+Excel_519CONDOR[[#This Row],[Fx.r]]</f>
        <v>45831</v>
      </c>
      <c r="L2723" s="1">
        <v>45831</v>
      </c>
      <c r="M2723" s="1"/>
      <c r="N2723" s="1">
        <v>45891</v>
      </c>
      <c r="O2723" s="1">
        <v>45892</v>
      </c>
      <c r="P2723" s="1" t="s">
        <v>24</v>
      </c>
      <c r="Q2723" t="s">
        <v>25</v>
      </c>
      <c r="R2723" t="s">
        <v>25</v>
      </c>
      <c r="S2723" t="s">
        <v>3715</v>
      </c>
      <c r="T2723" s="6">
        <v>0.48537100249761345</v>
      </c>
      <c r="U2723" s="6">
        <v>0</v>
      </c>
      <c r="V2723" s="6">
        <v>5.5693998336791992</v>
      </c>
      <c r="W2723" s="5">
        <v>6.0547708361768127</v>
      </c>
      <c r="X2723" s="6">
        <f>+Excel_519CONDOR[[#This Row],[Ptos.Total]]-Excel_519CONDOR[[#This Row],[Ptos.PO]]</f>
        <v>0.20285983617681236</v>
      </c>
      <c r="Y2723" s="6">
        <v>5.8519110000000003</v>
      </c>
      <c r="Z2723" s="6">
        <v>5.8519110000000003</v>
      </c>
      <c r="AA2723" s="5">
        <f>+Excel_519CONDOR[[#This Row],[Ptos.Total]]-Excel_519CONDOR[[#This Row],[Ptos.Nilo]]</f>
        <v>0.20285983617681236</v>
      </c>
      <c r="AB2723"/>
      <c r="AC2723"/>
      <c r="AD2723"/>
      <c r="AE2723"/>
      <c r="AF2723"/>
      <c r="AG2723"/>
      <c r="AH2723"/>
      <c r="AI2723"/>
    </row>
    <row r="2724" spans="1:35" x14ac:dyDescent="0.25">
      <c r="A2724" t="s">
        <v>2567</v>
      </c>
      <c r="B2724" t="s">
        <v>67</v>
      </c>
      <c r="C2724" t="s">
        <v>1371</v>
      </c>
      <c r="D2724" t="s">
        <v>3014</v>
      </c>
      <c r="E2724">
        <v>8736959</v>
      </c>
      <c r="F2724" t="s">
        <v>2586</v>
      </c>
      <c r="G2724" t="s">
        <v>22</v>
      </c>
      <c r="H2724" t="s">
        <v>23</v>
      </c>
      <c r="I2724" s="1"/>
      <c r="J2724" s="1">
        <v>45831</v>
      </c>
      <c r="K2724" s="11">
        <f>+Excel_519CONDOR[[#This Row],[Fx.r]]</f>
        <v>45831</v>
      </c>
      <c r="L2724" s="1">
        <v>45831</v>
      </c>
      <c r="M2724" s="1"/>
      <c r="N2724" s="1">
        <v>45948</v>
      </c>
      <c r="O2724" s="1">
        <v>45950</v>
      </c>
      <c r="P2724" s="1" t="s">
        <v>24</v>
      </c>
      <c r="Q2724" t="s">
        <v>25</v>
      </c>
      <c r="R2724" t="s">
        <v>25</v>
      </c>
      <c r="S2724" t="s">
        <v>3715</v>
      </c>
      <c r="T2724" s="6">
        <v>0.48537100249761345</v>
      </c>
      <c r="U2724" s="6">
        <v>0</v>
      </c>
      <c r="V2724" s="6">
        <v>5.5693998336791992</v>
      </c>
      <c r="W2724" s="5">
        <v>6.0547708361768127</v>
      </c>
      <c r="X2724" s="6">
        <f>+Excel_519CONDOR[[#This Row],[Ptos.Total]]-Excel_519CONDOR[[#This Row],[Ptos.PO]]</f>
        <v>-1.6382318790419959E-7</v>
      </c>
      <c r="Y2724" s="6">
        <v>6.0547710000000006</v>
      </c>
      <c r="Z2724" s="6">
        <v>6.0547710000000006</v>
      </c>
      <c r="AA2724" s="5">
        <f>+Excel_519CONDOR[[#This Row],[Ptos.Total]]-Excel_519CONDOR[[#This Row],[Ptos.Nilo]]</f>
        <v>-1.6382318790419959E-7</v>
      </c>
      <c r="AB2724"/>
      <c r="AC2724"/>
      <c r="AD2724"/>
      <c r="AE2724"/>
      <c r="AF2724"/>
      <c r="AG2724"/>
      <c r="AH2724"/>
      <c r="AI2724"/>
    </row>
    <row r="2725" spans="1:35" x14ac:dyDescent="0.25">
      <c r="A2725" t="s">
        <v>2567</v>
      </c>
      <c r="B2725" t="s">
        <v>67</v>
      </c>
      <c r="C2725" t="s">
        <v>1371</v>
      </c>
      <c r="D2725" t="s">
        <v>3015</v>
      </c>
      <c r="E2725">
        <v>8736956</v>
      </c>
      <c r="F2725" t="s">
        <v>2586</v>
      </c>
      <c r="G2725" t="s">
        <v>22</v>
      </c>
      <c r="H2725" t="s">
        <v>23</v>
      </c>
      <c r="I2725" s="1"/>
      <c r="J2725" s="1">
        <v>45831</v>
      </c>
      <c r="K2725" s="11">
        <f>+Excel_519CONDOR[[#This Row],[Fx.r]]</f>
        <v>45831</v>
      </c>
      <c r="L2725" s="1">
        <v>45831</v>
      </c>
      <c r="M2725" s="1"/>
      <c r="N2725" s="1">
        <v>45948</v>
      </c>
      <c r="O2725" s="1">
        <v>45950</v>
      </c>
      <c r="P2725" s="1" t="s">
        <v>24</v>
      </c>
      <c r="Q2725" t="s">
        <v>25</v>
      </c>
      <c r="R2725" t="s">
        <v>25</v>
      </c>
      <c r="S2725" t="s">
        <v>3715</v>
      </c>
      <c r="T2725" s="6">
        <v>0.68823100955361127</v>
      </c>
      <c r="U2725" s="6">
        <v>0</v>
      </c>
      <c r="V2725" s="6">
        <v>5.5693998336791992</v>
      </c>
      <c r="W2725" s="5">
        <v>6.2576308432328105</v>
      </c>
      <c r="X2725" s="6">
        <f>+Excel_519CONDOR[[#This Row],[Ptos.Total]]-Excel_519CONDOR[[#This Row],[Ptos.PO]]</f>
        <v>-1.5676718945201173E-7</v>
      </c>
      <c r="Y2725" s="6">
        <v>6.2576309999999999</v>
      </c>
      <c r="Z2725" s="6">
        <v>6.2576309999999999</v>
      </c>
      <c r="AA2725" s="5">
        <f>+Excel_519CONDOR[[#This Row],[Ptos.Total]]-Excel_519CONDOR[[#This Row],[Ptos.Nilo]]</f>
        <v>-1.5676718945201173E-7</v>
      </c>
      <c r="AB2725"/>
      <c r="AC2725"/>
      <c r="AD2725"/>
      <c r="AE2725"/>
      <c r="AF2725"/>
      <c r="AG2725"/>
      <c r="AH2725"/>
      <c r="AI2725"/>
    </row>
    <row r="2726" spans="1:35" x14ac:dyDescent="0.25">
      <c r="A2726" t="s">
        <v>2567</v>
      </c>
      <c r="B2726" t="s">
        <v>67</v>
      </c>
      <c r="C2726" t="s">
        <v>1371</v>
      </c>
      <c r="D2726" t="s">
        <v>3016</v>
      </c>
      <c r="E2726">
        <v>8736961</v>
      </c>
      <c r="F2726" t="s">
        <v>2651</v>
      </c>
      <c r="G2726" t="s">
        <v>46</v>
      </c>
      <c r="H2726" t="s">
        <v>1356</v>
      </c>
      <c r="I2726" s="1"/>
      <c r="J2726" s="1">
        <v>45831</v>
      </c>
      <c r="K2726" s="11">
        <f>+Excel_519CONDOR[[#This Row],[Fx.r]]</f>
        <v>45831</v>
      </c>
      <c r="L2726" s="1">
        <v>45831</v>
      </c>
      <c r="M2726" s="1"/>
      <c r="O2726" s="1"/>
      <c r="P2726" s="1" t="s">
        <v>24</v>
      </c>
      <c r="Q2726" t="s">
        <v>25</v>
      </c>
      <c r="R2726" t="s">
        <v>25</v>
      </c>
      <c r="S2726" t="s">
        <v>3715</v>
      </c>
      <c r="T2726" s="6">
        <v>1.4996710173212886</v>
      </c>
      <c r="U2726" s="6">
        <v>0</v>
      </c>
      <c r="V2726" s="6">
        <v>5.5693998336791992</v>
      </c>
      <c r="W2726" s="5">
        <v>7.0690708510004878</v>
      </c>
      <c r="X2726" s="6">
        <f>+Excel_519CONDOR[[#This Row],[Ptos.Total]]-Excel_519CONDOR[[#This Row],[Ptos.PO]]</f>
        <v>9.9670851000487559E-2</v>
      </c>
      <c r="Y2726" s="6">
        <v>6.9694000000000003</v>
      </c>
      <c r="Z2726" s="6">
        <v>0</v>
      </c>
      <c r="AA2726" s="5">
        <f>+Excel_519CONDOR[[#This Row],[Ptos.Total]]-Excel_519CONDOR[[#This Row],[Ptos.Nilo]]</f>
        <v>7.0690708510004878</v>
      </c>
      <c r="AB2726"/>
      <c r="AC2726"/>
      <c r="AD2726"/>
      <c r="AE2726"/>
      <c r="AF2726"/>
      <c r="AG2726"/>
      <c r="AH2726"/>
      <c r="AI2726"/>
    </row>
    <row r="2727" spans="1:35" x14ac:dyDescent="0.25">
      <c r="A2727" t="s">
        <v>2567</v>
      </c>
      <c r="B2727" t="s">
        <v>67</v>
      </c>
      <c r="C2727" t="s">
        <v>1371</v>
      </c>
      <c r="D2727" t="s">
        <v>3017</v>
      </c>
      <c r="E2727">
        <v>8736974</v>
      </c>
      <c r="F2727" t="s">
        <v>2586</v>
      </c>
      <c r="G2727" t="s">
        <v>22</v>
      </c>
      <c r="H2727" t="s">
        <v>23</v>
      </c>
      <c r="I2727" s="1"/>
      <c r="J2727" s="1">
        <v>45831</v>
      </c>
      <c r="K2727" s="11">
        <f>+Excel_519CONDOR[[#This Row],[Fx.r]]</f>
        <v>45831</v>
      </c>
      <c r="L2727" s="1">
        <v>45831</v>
      </c>
      <c r="M2727" s="1"/>
      <c r="N2727" s="1">
        <v>45947</v>
      </c>
      <c r="O2727" s="1">
        <v>45948</v>
      </c>
      <c r="P2727" s="1" t="s">
        <v>24</v>
      </c>
      <c r="Q2727" t="s">
        <v>25</v>
      </c>
      <c r="R2727" t="s">
        <v>25</v>
      </c>
      <c r="S2727" t="s">
        <v>3715</v>
      </c>
      <c r="T2727" s="6">
        <v>2.5139710321449638</v>
      </c>
      <c r="U2727" s="6">
        <v>0</v>
      </c>
      <c r="V2727" s="6">
        <v>5.5693998336791992</v>
      </c>
      <c r="W2727" s="5">
        <v>8.083370865824163</v>
      </c>
      <c r="X2727" s="6">
        <f>+Excel_519CONDOR[[#This Row],[Ptos.Total]]-Excel_519CONDOR[[#This Row],[Ptos.PO]]</f>
        <v>-1.3417583666353039E-7</v>
      </c>
      <c r="Y2727" s="6">
        <v>8.0833709999999996</v>
      </c>
      <c r="Z2727" s="6">
        <v>8.0833709999999996</v>
      </c>
      <c r="AA2727" s="5">
        <f>+Excel_519CONDOR[[#This Row],[Ptos.Total]]-Excel_519CONDOR[[#This Row],[Ptos.Nilo]]</f>
        <v>-1.3417583666353039E-7</v>
      </c>
      <c r="AB2727"/>
      <c r="AC2727"/>
      <c r="AD2727"/>
      <c r="AE2727"/>
      <c r="AF2727"/>
      <c r="AG2727"/>
      <c r="AH2727"/>
      <c r="AI2727"/>
    </row>
    <row r="2728" spans="1:35" x14ac:dyDescent="0.25">
      <c r="A2728" t="s">
        <v>2567</v>
      </c>
      <c r="B2728" t="s">
        <v>67</v>
      </c>
      <c r="C2728" t="s">
        <v>1371</v>
      </c>
      <c r="D2728" t="s">
        <v>3018</v>
      </c>
      <c r="E2728">
        <v>8736953</v>
      </c>
      <c r="F2728" t="s">
        <v>2586</v>
      </c>
      <c r="G2728" t="s">
        <v>22</v>
      </c>
      <c r="H2728" t="s">
        <v>23</v>
      </c>
      <c r="I2728" s="1"/>
      <c r="J2728" s="1">
        <v>45831</v>
      </c>
      <c r="K2728" s="11">
        <f>+Excel_519CONDOR[[#This Row],[Fx.r]]</f>
        <v>45831</v>
      </c>
      <c r="L2728" s="1">
        <v>45831</v>
      </c>
      <c r="M2728" s="1"/>
      <c r="N2728" s="1">
        <v>45948</v>
      </c>
      <c r="O2728" s="1">
        <v>45950</v>
      </c>
      <c r="P2728" s="1" t="s">
        <v>24</v>
      </c>
      <c r="Q2728" t="s">
        <v>25</v>
      </c>
      <c r="R2728" t="s">
        <v>25</v>
      </c>
      <c r="S2728" t="s">
        <v>3715</v>
      </c>
      <c r="T2728" s="6">
        <v>0.48537100249761345</v>
      </c>
      <c r="U2728" s="6">
        <v>0</v>
      </c>
      <c r="V2728" s="6">
        <v>5.5693998336791992</v>
      </c>
      <c r="W2728" s="5">
        <v>6.0547708361768127</v>
      </c>
      <c r="X2728" s="6">
        <f>+Excel_519CONDOR[[#This Row],[Ptos.Total]]-Excel_519CONDOR[[#This Row],[Ptos.PO]]</f>
        <v>0.20285983617681236</v>
      </c>
      <c r="Y2728" s="6">
        <v>5.8519110000000003</v>
      </c>
      <c r="Z2728" s="6">
        <v>5.8519110000000003</v>
      </c>
      <c r="AA2728" s="5">
        <f>+Excel_519CONDOR[[#This Row],[Ptos.Total]]-Excel_519CONDOR[[#This Row],[Ptos.Nilo]]</f>
        <v>0.20285983617681236</v>
      </c>
      <c r="AB2728"/>
      <c r="AC2728"/>
      <c r="AD2728"/>
      <c r="AE2728"/>
      <c r="AF2728"/>
      <c r="AG2728"/>
      <c r="AH2728"/>
      <c r="AI2728"/>
    </row>
    <row r="2729" spans="1:35" x14ac:dyDescent="0.25">
      <c r="A2729" t="s">
        <v>2567</v>
      </c>
      <c r="B2729" t="s">
        <v>67</v>
      </c>
      <c r="C2729" t="s">
        <v>1371</v>
      </c>
      <c r="D2729" t="s">
        <v>3019</v>
      </c>
      <c r="E2729">
        <v>8736957</v>
      </c>
      <c r="F2729" t="s">
        <v>2586</v>
      </c>
      <c r="G2729" t="s">
        <v>22</v>
      </c>
      <c r="H2729" t="s">
        <v>23</v>
      </c>
      <c r="I2729" s="1"/>
      <c r="J2729" s="1">
        <v>45831</v>
      </c>
      <c r="K2729" s="11">
        <f>+Excel_519CONDOR[[#This Row],[Fx.r]]</f>
        <v>45831</v>
      </c>
      <c r="L2729" s="1">
        <v>45831</v>
      </c>
      <c r="M2729" s="1"/>
      <c r="N2729" s="1">
        <v>45947</v>
      </c>
      <c r="O2729" s="1">
        <v>45949</v>
      </c>
      <c r="P2729" s="1" t="s">
        <v>24</v>
      </c>
      <c r="Q2729" t="s">
        <v>25</v>
      </c>
      <c r="R2729" t="s">
        <v>25</v>
      </c>
      <c r="S2729" t="s">
        <v>3715</v>
      </c>
      <c r="T2729" s="6">
        <v>1.4996710173212886</v>
      </c>
      <c r="U2729" s="6">
        <v>0</v>
      </c>
      <c r="V2729" s="6">
        <v>5.5693998336791992</v>
      </c>
      <c r="W2729" s="5">
        <v>7.0690708510004878</v>
      </c>
      <c r="X2729" s="6">
        <f>+Excel_519CONDOR[[#This Row],[Ptos.Total]]-Excel_519CONDOR[[#This Row],[Ptos.PO]]</f>
        <v>0.20285985100048798</v>
      </c>
      <c r="Y2729" s="6">
        <v>6.8662109999999998</v>
      </c>
      <c r="Z2729" s="6">
        <v>6.8662109999999998</v>
      </c>
      <c r="AA2729" s="5">
        <f>+Excel_519CONDOR[[#This Row],[Ptos.Total]]-Excel_519CONDOR[[#This Row],[Ptos.Nilo]]</f>
        <v>0.20285985100048798</v>
      </c>
      <c r="AB2729"/>
      <c r="AC2729"/>
      <c r="AD2729"/>
      <c r="AE2729"/>
      <c r="AF2729"/>
      <c r="AG2729"/>
      <c r="AH2729"/>
      <c r="AI2729"/>
    </row>
    <row r="2730" spans="1:35" x14ac:dyDescent="0.25">
      <c r="A2730" t="s">
        <v>2567</v>
      </c>
      <c r="B2730" t="s">
        <v>67</v>
      </c>
      <c r="C2730" t="s">
        <v>1371</v>
      </c>
      <c r="D2730" t="s">
        <v>3020</v>
      </c>
      <c r="E2730">
        <v>8736963</v>
      </c>
      <c r="F2730" t="s">
        <v>2586</v>
      </c>
      <c r="G2730" t="s">
        <v>22</v>
      </c>
      <c r="H2730" t="s">
        <v>23</v>
      </c>
      <c r="I2730" s="1"/>
      <c r="J2730" s="1">
        <v>45831</v>
      </c>
      <c r="K2730" s="11">
        <f>+Excel_519CONDOR[[#This Row],[Fx.r]]</f>
        <v>45831</v>
      </c>
      <c r="L2730" s="1">
        <v>45831</v>
      </c>
      <c r="M2730" s="1"/>
      <c r="N2730" s="1">
        <v>45948</v>
      </c>
      <c r="O2730" s="1">
        <v>45950</v>
      </c>
      <c r="P2730" s="1" t="s">
        <v>24</v>
      </c>
      <c r="Q2730" t="s">
        <v>25</v>
      </c>
      <c r="R2730" t="s">
        <v>25</v>
      </c>
      <c r="S2730" t="s">
        <v>3715</v>
      </c>
      <c r="T2730" s="6">
        <v>0.48537100249761345</v>
      </c>
      <c r="U2730" s="6">
        <v>0</v>
      </c>
      <c r="V2730" s="6">
        <v>5.5693998336791992</v>
      </c>
      <c r="W2730" s="5">
        <v>6.0547708361768127</v>
      </c>
      <c r="X2730" s="6">
        <f>+Excel_519CONDOR[[#This Row],[Ptos.Total]]-Excel_519CONDOR[[#This Row],[Ptos.PO]]</f>
        <v>0.20285983617681236</v>
      </c>
      <c r="Y2730" s="6">
        <v>5.8519110000000003</v>
      </c>
      <c r="Z2730" s="6">
        <v>5.8519110000000003</v>
      </c>
      <c r="AA2730" s="5">
        <f>+Excel_519CONDOR[[#This Row],[Ptos.Total]]-Excel_519CONDOR[[#This Row],[Ptos.Nilo]]</f>
        <v>0.20285983617681236</v>
      </c>
      <c r="AB2730"/>
      <c r="AC2730"/>
      <c r="AD2730"/>
      <c r="AE2730"/>
      <c r="AF2730"/>
      <c r="AG2730"/>
      <c r="AH2730"/>
      <c r="AI2730"/>
    </row>
    <row r="2731" spans="1:35" x14ac:dyDescent="0.25">
      <c r="A2731" t="s">
        <v>2567</v>
      </c>
      <c r="B2731" t="s">
        <v>67</v>
      </c>
      <c r="C2731" t="s">
        <v>1371</v>
      </c>
      <c r="D2731" t="s">
        <v>3021</v>
      </c>
      <c r="E2731">
        <v>8736960</v>
      </c>
      <c r="F2731" t="s">
        <v>2586</v>
      </c>
      <c r="G2731" t="s">
        <v>22</v>
      </c>
      <c r="H2731" t="s">
        <v>23</v>
      </c>
      <c r="I2731" s="1"/>
      <c r="J2731" s="1">
        <v>45831</v>
      </c>
      <c r="K2731" s="11">
        <f>+Excel_519CONDOR[[#This Row],[Fx.r]]</f>
        <v>45831</v>
      </c>
      <c r="L2731" s="1">
        <v>45831</v>
      </c>
      <c r="M2731" s="1"/>
      <c r="N2731" s="1">
        <v>45948</v>
      </c>
      <c r="O2731" s="1">
        <v>45950</v>
      </c>
      <c r="P2731" s="1" t="s">
        <v>24</v>
      </c>
      <c r="Q2731" t="s">
        <v>25</v>
      </c>
      <c r="R2731" t="s">
        <v>25</v>
      </c>
      <c r="S2731" t="s">
        <v>3715</v>
      </c>
      <c r="T2731" s="6">
        <v>0.48537100249761345</v>
      </c>
      <c r="U2731" s="6">
        <v>0</v>
      </c>
      <c r="V2731" s="6">
        <v>5.5693998336791992</v>
      </c>
      <c r="W2731" s="5">
        <v>6.0547708361768127</v>
      </c>
      <c r="X2731" s="6">
        <f>+Excel_519CONDOR[[#This Row],[Ptos.Total]]-Excel_519CONDOR[[#This Row],[Ptos.PO]]</f>
        <v>0.20285983617681236</v>
      </c>
      <c r="Y2731" s="6">
        <v>5.8519110000000003</v>
      </c>
      <c r="Z2731" s="6">
        <v>5.8519110000000003</v>
      </c>
      <c r="AA2731" s="5">
        <f>+Excel_519CONDOR[[#This Row],[Ptos.Total]]-Excel_519CONDOR[[#This Row],[Ptos.Nilo]]</f>
        <v>0.20285983617681236</v>
      </c>
      <c r="AB2731"/>
      <c r="AC2731"/>
      <c r="AD2731"/>
      <c r="AE2731"/>
      <c r="AF2731"/>
      <c r="AG2731"/>
      <c r="AH2731"/>
      <c r="AI2731"/>
    </row>
    <row r="2732" spans="1:35" x14ac:dyDescent="0.25">
      <c r="A2732" t="s">
        <v>2567</v>
      </c>
      <c r="B2732" t="s">
        <v>67</v>
      </c>
      <c r="C2732" t="s">
        <v>1371</v>
      </c>
      <c r="D2732" t="s">
        <v>3022</v>
      </c>
      <c r="E2732">
        <v>8736964</v>
      </c>
      <c r="F2732" t="s">
        <v>2586</v>
      </c>
      <c r="G2732" t="s">
        <v>22</v>
      </c>
      <c r="H2732" t="s">
        <v>23</v>
      </c>
      <c r="I2732" s="1"/>
      <c r="J2732" s="1">
        <v>45831</v>
      </c>
      <c r="K2732" s="11">
        <f>+Excel_519CONDOR[[#This Row],[Fx.r]]</f>
        <v>45831</v>
      </c>
      <c r="L2732" s="1">
        <v>45831</v>
      </c>
      <c r="M2732" s="1"/>
      <c r="N2732" s="1">
        <v>45947</v>
      </c>
      <c r="O2732" s="1">
        <v>46002</v>
      </c>
      <c r="P2732" s="1" t="s">
        <v>24</v>
      </c>
      <c r="Q2732" t="s">
        <v>25</v>
      </c>
      <c r="R2732" t="s">
        <v>25</v>
      </c>
      <c r="S2732" t="s">
        <v>3715</v>
      </c>
      <c r="T2732" s="6">
        <v>0.485371</v>
      </c>
      <c r="U2732" s="6">
        <v>0</v>
      </c>
      <c r="V2732" s="6">
        <v>5.5693999999999999</v>
      </c>
      <c r="W2732" s="5">
        <v>6.0547709999999997</v>
      </c>
      <c r="X2732" s="6">
        <f>+Excel_519CONDOR[[#This Row],[Ptos.Total]]-Excel_519CONDOR[[#This Row],[Ptos.PO]]</f>
        <v>-1.4300000000000423E-2</v>
      </c>
      <c r="Y2732" s="6">
        <v>6.0690710000000001</v>
      </c>
      <c r="Z2732" s="6">
        <v>6.0547710000000006</v>
      </c>
      <c r="AA2732" s="5">
        <f>+Excel_519CONDOR[[#This Row],[Ptos.Total]]-Excel_519CONDOR[[#This Row],[Ptos.Nilo]]</f>
        <v>0</v>
      </c>
      <c r="AB2732"/>
      <c r="AC2732"/>
      <c r="AD2732"/>
      <c r="AE2732"/>
      <c r="AF2732"/>
      <c r="AG2732"/>
      <c r="AH2732"/>
      <c r="AI2732"/>
    </row>
    <row r="2733" spans="1:35" x14ac:dyDescent="0.25">
      <c r="A2733" t="s">
        <v>2567</v>
      </c>
      <c r="B2733" t="s">
        <v>67</v>
      </c>
      <c r="C2733" t="s">
        <v>1371</v>
      </c>
      <c r="D2733" t="s">
        <v>3023</v>
      </c>
      <c r="E2733">
        <v>8736969</v>
      </c>
      <c r="F2733" t="s">
        <v>2586</v>
      </c>
      <c r="G2733" t="s">
        <v>22</v>
      </c>
      <c r="H2733" t="s">
        <v>23</v>
      </c>
      <c r="I2733" s="1"/>
      <c r="J2733" s="1">
        <v>45831</v>
      </c>
      <c r="K2733" s="11">
        <f>+Excel_519CONDOR[[#This Row],[Fx.r]]</f>
        <v>45831</v>
      </c>
      <c r="L2733" s="1">
        <v>45831</v>
      </c>
      <c r="M2733" s="1"/>
      <c r="N2733" s="1">
        <v>45948</v>
      </c>
      <c r="O2733" s="1">
        <v>45950</v>
      </c>
      <c r="P2733" s="1" t="s">
        <v>24</v>
      </c>
      <c r="Q2733" t="s">
        <v>25</v>
      </c>
      <c r="R2733" t="s">
        <v>25</v>
      </c>
      <c r="S2733" t="s">
        <v>3715</v>
      </c>
      <c r="T2733" s="6">
        <v>0.68823100955361127</v>
      </c>
      <c r="U2733" s="6">
        <v>0</v>
      </c>
      <c r="V2733" s="6">
        <v>5.5693998336791992</v>
      </c>
      <c r="W2733" s="5">
        <v>6.2576308432328105</v>
      </c>
      <c r="X2733" s="6">
        <f>+Excel_519CONDOR[[#This Row],[Ptos.Total]]-Excel_519CONDOR[[#This Row],[Ptos.PO]]</f>
        <v>-1.5676718945201173E-7</v>
      </c>
      <c r="Y2733" s="6">
        <v>6.2576309999999999</v>
      </c>
      <c r="Z2733" s="6">
        <v>6.2576309999999999</v>
      </c>
      <c r="AA2733" s="5">
        <f>+Excel_519CONDOR[[#This Row],[Ptos.Total]]-Excel_519CONDOR[[#This Row],[Ptos.Nilo]]</f>
        <v>-1.5676718945201173E-7</v>
      </c>
      <c r="AB2733"/>
      <c r="AC2733"/>
      <c r="AD2733"/>
      <c r="AE2733"/>
      <c r="AF2733"/>
      <c r="AG2733"/>
      <c r="AH2733"/>
      <c r="AI2733"/>
    </row>
    <row r="2734" spans="1:35" x14ac:dyDescent="0.25">
      <c r="A2734" t="s">
        <v>2567</v>
      </c>
      <c r="B2734" t="s">
        <v>67</v>
      </c>
      <c r="C2734" t="s">
        <v>1371</v>
      </c>
      <c r="D2734" t="s">
        <v>3024</v>
      </c>
      <c r="E2734">
        <v>8736967</v>
      </c>
      <c r="F2734" t="s">
        <v>2586</v>
      </c>
      <c r="G2734" t="s">
        <v>22</v>
      </c>
      <c r="H2734" t="s">
        <v>23</v>
      </c>
      <c r="I2734" s="1"/>
      <c r="J2734" s="1">
        <v>45831</v>
      </c>
      <c r="K2734" s="11">
        <f>+Excel_519CONDOR[[#This Row],[Fx.r]]</f>
        <v>45831</v>
      </c>
      <c r="L2734" s="1">
        <v>45831</v>
      </c>
      <c r="M2734" s="1"/>
      <c r="N2734" s="1">
        <v>45948</v>
      </c>
      <c r="O2734" s="1">
        <v>45950</v>
      </c>
      <c r="P2734" s="1" t="s">
        <v>24</v>
      </c>
      <c r="Q2734" t="s">
        <v>25</v>
      </c>
      <c r="R2734" t="s">
        <v>25</v>
      </c>
      <c r="S2734" t="s">
        <v>3715</v>
      </c>
      <c r="T2734" s="6">
        <v>0.48537100249761345</v>
      </c>
      <c r="U2734" s="6">
        <v>0</v>
      </c>
      <c r="V2734" s="6">
        <v>5.5693998336791992</v>
      </c>
      <c r="W2734" s="5">
        <v>6.0547708361768127</v>
      </c>
      <c r="X2734" s="6">
        <f>+Excel_519CONDOR[[#This Row],[Ptos.Total]]-Excel_519CONDOR[[#This Row],[Ptos.PO]]</f>
        <v>-1.6382318790419959E-7</v>
      </c>
      <c r="Y2734" s="6">
        <v>6.0547710000000006</v>
      </c>
      <c r="Z2734" s="6">
        <v>6.0547710000000006</v>
      </c>
      <c r="AA2734" s="5">
        <f>+Excel_519CONDOR[[#This Row],[Ptos.Total]]-Excel_519CONDOR[[#This Row],[Ptos.Nilo]]</f>
        <v>-1.6382318790419959E-7</v>
      </c>
      <c r="AB2734"/>
      <c r="AC2734"/>
      <c r="AD2734"/>
      <c r="AE2734"/>
      <c r="AF2734"/>
      <c r="AG2734"/>
      <c r="AH2734"/>
      <c r="AI2734"/>
    </row>
    <row r="2735" spans="1:35" x14ac:dyDescent="0.25">
      <c r="A2735" t="s">
        <v>2567</v>
      </c>
      <c r="B2735" t="s">
        <v>67</v>
      </c>
      <c r="C2735" t="s">
        <v>1371</v>
      </c>
      <c r="D2735" t="s">
        <v>3025</v>
      </c>
      <c r="E2735">
        <v>8738403</v>
      </c>
      <c r="F2735" t="s">
        <v>2586</v>
      </c>
      <c r="G2735" t="s">
        <v>22</v>
      </c>
      <c r="H2735" t="s">
        <v>23</v>
      </c>
      <c r="I2735" s="1"/>
      <c r="J2735" s="1">
        <v>45834</v>
      </c>
      <c r="K2735" s="11">
        <f>+Excel_519CONDOR[[#This Row],[Fx.r]]</f>
        <v>45834</v>
      </c>
      <c r="L2735" s="1">
        <v>45834</v>
      </c>
      <c r="M2735" s="1"/>
      <c r="N2735" s="1">
        <v>45947</v>
      </c>
      <c r="O2735" s="1">
        <v>45949</v>
      </c>
      <c r="P2735" s="1" t="s">
        <v>24</v>
      </c>
      <c r="Q2735" t="s">
        <v>25</v>
      </c>
      <c r="R2735" t="s">
        <v>25</v>
      </c>
      <c r="S2735" t="s">
        <v>3715</v>
      </c>
      <c r="T2735" s="6">
        <v>1.7025310243772864</v>
      </c>
      <c r="U2735" s="6">
        <v>0</v>
      </c>
      <c r="V2735" s="6">
        <v>5.5693998336791992</v>
      </c>
      <c r="W2735" s="5">
        <v>7.2719308580564856</v>
      </c>
      <c r="X2735" s="6">
        <f>+Excel_519CONDOR[[#This Row],[Ptos.Total]]-Excel_519CONDOR[[#This Row],[Ptos.PO]]</f>
        <v>0.20285985805648554</v>
      </c>
      <c r="Y2735" s="6">
        <v>7.0690710000000001</v>
      </c>
      <c r="Z2735" s="6">
        <v>7.0690710000000001</v>
      </c>
      <c r="AA2735" s="5">
        <f>+Excel_519CONDOR[[#This Row],[Ptos.Total]]-Excel_519CONDOR[[#This Row],[Ptos.Nilo]]</f>
        <v>0.20285985805648554</v>
      </c>
      <c r="AB2735"/>
      <c r="AC2735"/>
      <c r="AD2735"/>
      <c r="AE2735"/>
      <c r="AF2735"/>
      <c r="AG2735"/>
      <c r="AH2735"/>
      <c r="AI2735"/>
    </row>
    <row r="2736" spans="1:35" x14ac:dyDescent="0.25">
      <c r="A2736" t="s">
        <v>2567</v>
      </c>
      <c r="B2736" t="s">
        <v>67</v>
      </c>
      <c r="C2736" t="s">
        <v>1371</v>
      </c>
      <c r="D2736" t="s">
        <v>3026</v>
      </c>
      <c r="E2736">
        <v>8738380</v>
      </c>
      <c r="F2736" t="s">
        <v>2586</v>
      </c>
      <c r="G2736" t="s">
        <v>22</v>
      </c>
      <c r="H2736" t="s">
        <v>23</v>
      </c>
      <c r="I2736" s="1"/>
      <c r="J2736" s="1">
        <v>45834</v>
      </c>
      <c r="K2736" s="11">
        <f>+Excel_519CONDOR[[#This Row],[Fx.r]]</f>
        <v>45834</v>
      </c>
      <c r="L2736" s="1">
        <v>45834</v>
      </c>
      <c r="M2736" s="1"/>
      <c r="N2736" s="1">
        <v>45947</v>
      </c>
      <c r="O2736" s="1">
        <v>45949</v>
      </c>
      <c r="P2736" s="1" t="s">
        <v>24</v>
      </c>
      <c r="Q2736" t="s">
        <v>25</v>
      </c>
      <c r="R2736" t="s">
        <v>25</v>
      </c>
      <c r="S2736" t="s">
        <v>3715</v>
      </c>
      <c r="T2736" s="6">
        <v>1.2968110170840621</v>
      </c>
      <c r="U2736" s="6">
        <v>0</v>
      </c>
      <c r="V2736" s="6">
        <v>5.5693998336791992</v>
      </c>
      <c r="W2736" s="5">
        <v>6.8662108507632613</v>
      </c>
      <c r="X2736" s="6">
        <f>+Excel_519CONDOR[[#This Row],[Ptos.Total]]-Excel_519CONDOR[[#This Row],[Ptos.PO]]</f>
        <v>-1.4923673852251795E-7</v>
      </c>
      <c r="Y2736" s="6">
        <v>6.8662109999999998</v>
      </c>
      <c r="Z2736" s="6">
        <v>6.8662109999999998</v>
      </c>
      <c r="AA2736" s="5">
        <f>+Excel_519CONDOR[[#This Row],[Ptos.Total]]-Excel_519CONDOR[[#This Row],[Ptos.Nilo]]</f>
        <v>-1.4923673852251795E-7</v>
      </c>
      <c r="AB2736"/>
      <c r="AC2736"/>
      <c r="AD2736"/>
      <c r="AE2736"/>
      <c r="AF2736"/>
      <c r="AG2736"/>
      <c r="AH2736"/>
      <c r="AI2736"/>
    </row>
    <row r="2737" spans="1:35" x14ac:dyDescent="0.25">
      <c r="A2737" t="s">
        <v>2567</v>
      </c>
      <c r="B2737" t="s">
        <v>67</v>
      </c>
      <c r="C2737" t="s">
        <v>1371</v>
      </c>
      <c r="D2737" t="s">
        <v>3027</v>
      </c>
      <c r="E2737">
        <v>8738393</v>
      </c>
      <c r="F2737" t="s">
        <v>2586</v>
      </c>
      <c r="G2737" t="s">
        <v>22</v>
      </c>
      <c r="H2737" t="s">
        <v>23</v>
      </c>
      <c r="I2737" s="1"/>
      <c r="J2737" s="1">
        <v>45834</v>
      </c>
      <c r="K2737" s="11">
        <f>+Excel_519CONDOR[[#This Row],[Fx.r]]</f>
        <v>45834</v>
      </c>
      <c r="L2737" s="1">
        <v>45834</v>
      </c>
      <c r="M2737" s="1"/>
      <c r="N2737" s="1">
        <v>45947</v>
      </c>
      <c r="O2737" s="1">
        <v>45949</v>
      </c>
      <c r="P2737" s="1" t="s">
        <v>24</v>
      </c>
      <c r="Q2737" t="s">
        <v>25</v>
      </c>
      <c r="R2737" t="s">
        <v>25</v>
      </c>
      <c r="S2737" t="s">
        <v>3715</v>
      </c>
      <c r="T2737" s="6">
        <v>1.9053910246145129</v>
      </c>
      <c r="U2737" s="6">
        <v>0</v>
      </c>
      <c r="V2737" s="6">
        <v>5.5693998336791992</v>
      </c>
      <c r="W2737" s="5">
        <v>7.4747908582937121</v>
      </c>
      <c r="X2737" s="6">
        <f>+Excel_519CONDOR[[#This Row],[Ptos.Total]]-Excel_519CONDOR[[#This Row],[Ptos.PO]]</f>
        <v>-1.4170628759302417E-7</v>
      </c>
      <c r="Y2737" s="6">
        <v>7.4747909999999997</v>
      </c>
      <c r="Z2737" s="6">
        <v>7.4747909999999997</v>
      </c>
      <c r="AA2737" s="5">
        <f>+Excel_519CONDOR[[#This Row],[Ptos.Total]]-Excel_519CONDOR[[#This Row],[Ptos.Nilo]]</f>
        <v>-1.4170628759302417E-7</v>
      </c>
      <c r="AB2737"/>
      <c r="AC2737"/>
      <c r="AD2737"/>
      <c r="AE2737"/>
      <c r="AF2737"/>
      <c r="AG2737"/>
      <c r="AH2737"/>
      <c r="AI2737"/>
    </row>
    <row r="2738" spans="1:35" x14ac:dyDescent="0.25">
      <c r="A2738" t="s">
        <v>2567</v>
      </c>
      <c r="B2738" t="s">
        <v>67</v>
      </c>
      <c r="C2738" t="s">
        <v>1371</v>
      </c>
      <c r="D2738" t="s">
        <v>3028</v>
      </c>
      <c r="E2738">
        <v>8738378</v>
      </c>
      <c r="F2738" t="s">
        <v>2586</v>
      </c>
      <c r="G2738" t="s">
        <v>22</v>
      </c>
      <c r="H2738" t="s">
        <v>23</v>
      </c>
      <c r="I2738" s="1"/>
      <c r="J2738" s="1">
        <v>45834</v>
      </c>
      <c r="K2738" s="11">
        <f>+Excel_519CONDOR[[#This Row],[Fx.r]]</f>
        <v>45834</v>
      </c>
      <c r="L2738" s="1">
        <v>45834</v>
      </c>
      <c r="M2738" s="1"/>
      <c r="N2738" s="1">
        <v>45948</v>
      </c>
      <c r="O2738" s="1">
        <v>45950</v>
      </c>
      <c r="P2738" s="1" t="s">
        <v>24</v>
      </c>
      <c r="Q2738" t="s">
        <v>25</v>
      </c>
      <c r="R2738" t="s">
        <v>25</v>
      </c>
      <c r="S2738" t="s">
        <v>3715</v>
      </c>
      <c r="T2738" s="6">
        <v>1.2968110170840621</v>
      </c>
      <c r="U2738" s="6">
        <v>0</v>
      </c>
      <c r="V2738" s="6">
        <v>5.5693998336791992</v>
      </c>
      <c r="W2738" s="5">
        <v>6.8662108507632613</v>
      </c>
      <c r="X2738" s="6">
        <f>+Excel_519CONDOR[[#This Row],[Ptos.Total]]-Excel_519CONDOR[[#This Row],[Ptos.PO]]</f>
        <v>1.014299850763261</v>
      </c>
      <c r="Y2738" s="6">
        <v>5.8519110000000003</v>
      </c>
      <c r="Z2738" s="6">
        <v>5.8519110000000003</v>
      </c>
      <c r="AA2738" s="5">
        <f>+Excel_519CONDOR[[#This Row],[Ptos.Total]]-Excel_519CONDOR[[#This Row],[Ptos.Nilo]]</f>
        <v>1.014299850763261</v>
      </c>
      <c r="AB2738"/>
      <c r="AC2738"/>
      <c r="AD2738"/>
      <c r="AE2738"/>
      <c r="AF2738"/>
      <c r="AG2738"/>
      <c r="AH2738"/>
      <c r="AI2738"/>
    </row>
    <row r="2739" spans="1:35" x14ac:dyDescent="0.25">
      <c r="A2739" t="s">
        <v>2567</v>
      </c>
      <c r="B2739" t="s">
        <v>67</v>
      </c>
      <c r="C2739" t="s">
        <v>1371</v>
      </c>
      <c r="D2739" t="s">
        <v>3029</v>
      </c>
      <c r="E2739">
        <v>8738358</v>
      </c>
      <c r="F2739" t="s">
        <v>2586</v>
      </c>
      <c r="G2739" t="s">
        <v>22</v>
      </c>
      <c r="H2739" t="s">
        <v>23</v>
      </c>
      <c r="I2739" s="1"/>
      <c r="J2739" s="1">
        <v>45834</v>
      </c>
      <c r="K2739" s="11">
        <f>+Excel_519CONDOR[[#This Row],[Fx.r]]</f>
        <v>45834</v>
      </c>
      <c r="L2739" s="1">
        <v>45834</v>
      </c>
      <c r="M2739" s="1"/>
      <c r="N2739" s="1">
        <v>45891</v>
      </c>
      <c r="O2739" s="1">
        <v>45892</v>
      </c>
      <c r="P2739" s="1" t="s">
        <v>24</v>
      </c>
      <c r="Q2739" t="s">
        <v>25</v>
      </c>
      <c r="R2739" t="s">
        <v>25</v>
      </c>
      <c r="S2739" t="s">
        <v>3715</v>
      </c>
      <c r="T2739" s="6">
        <v>0.48537100249761345</v>
      </c>
      <c r="U2739" s="6">
        <v>0</v>
      </c>
      <c r="V2739" s="6">
        <v>5.5693998336791992</v>
      </c>
      <c r="W2739" s="5">
        <v>6.0547708361768127</v>
      </c>
      <c r="X2739" s="6">
        <f>+Excel_519CONDOR[[#This Row],[Ptos.Total]]-Excel_519CONDOR[[#This Row],[Ptos.PO]]</f>
        <v>0.20285983617681236</v>
      </c>
      <c r="Y2739" s="6">
        <v>5.8519110000000003</v>
      </c>
      <c r="Z2739" s="6">
        <v>5.8519110000000003</v>
      </c>
      <c r="AA2739" s="5">
        <f>+Excel_519CONDOR[[#This Row],[Ptos.Total]]-Excel_519CONDOR[[#This Row],[Ptos.Nilo]]</f>
        <v>0.20285983617681236</v>
      </c>
      <c r="AB2739"/>
      <c r="AC2739"/>
      <c r="AD2739"/>
      <c r="AE2739"/>
      <c r="AF2739"/>
      <c r="AG2739"/>
      <c r="AH2739"/>
      <c r="AI2739"/>
    </row>
    <row r="2740" spans="1:35" x14ac:dyDescent="0.25">
      <c r="A2740" t="s">
        <v>2567</v>
      </c>
      <c r="B2740" t="s">
        <v>67</v>
      </c>
      <c r="C2740" t="s">
        <v>1371</v>
      </c>
      <c r="D2740" t="s">
        <v>3030</v>
      </c>
      <c r="E2740">
        <v>8738394</v>
      </c>
      <c r="F2740" t="s">
        <v>2586</v>
      </c>
      <c r="G2740" t="s">
        <v>22</v>
      </c>
      <c r="H2740" t="s">
        <v>23</v>
      </c>
      <c r="I2740" s="1"/>
      <c r="J2740" s="1">
        <v>45834</v>
      </c>
      <c r="K2740" s="11">
        <f>+Excel_519CONDOR[[#This Row],[Fx.r]]</f>
        <v>45834</v>
      </c>
      <c r="L2740" s="1">
        <v>45834</v>
      </c>
      <c r="M2740" s="1"/>
      <c r="N2740" s="1">
        <v>45891</v>
      </c>
      <c r="O2740" s="1">
        <v>45892</v>
      </c>
      <c r="P2740" s="1" t="s">
        <v>24</v>
      </c>
      <c r="Q2740" t="s">
        <v>25</v>
      </c>
      <c r="R2740" t="s">
        <v>25</v>
      </c>
      <c r="S2740" t="s">
        <v>3715</v>
      </c>
      <c r="T2740" s="6">
        <v>0.48537100249761345</v>
      </c>
      <c r="U2740" s="6">
        <v>0</v>
      </c>
      <c r="V2740" s="6">
        <v>5.5693998336791992</v>
      </c>
      <c r="W2740" s="5">
        <v>6.0547708361768127</v>
      </c>
      <c r="X2740" s="6">
        <f>+Excel_519CONDOR[[#This Row],[Ptos.Total]]-Excel_519CONDOR[[#This Row],[Ptos.PO]]</f>
        <v>0.20285983617681236</v>
      </c>
      <c r="Y2740" s="6">
        <v>5.8519110000000003</v>
      </c>
      <c r="Z2740" s="6">
        <v>5.8519110000000003</v>
      </c>
      <c r="AA2740" s="5">
        <f>+Excel_519CONDOR[[#This Row],[Ptos.Total]]-Excel_519CONDOR[[#This Row],[Ptos.Nilo]]</f>
        <v>0.20285983617681236</v>
      </c>
      <c r="AB2740"/>
      <c r="AC2740"/>
      <c r="AD2740"/>
      <c r="AE2740"/>
      <c r="AF2740"/>
      <c r="AG2740"/>
      <c r="AH2740"/>
      <c r="AI2740"/>
    </row>
    <row r="2741" spans="1:35" x14ac:dyDescent="0.25">
      <c r="A2741" t="s">
        <v>2567</v>
      </c>
      <c r="B2741" t="s">
        <v>67</v>
      </c>
      <c r="C2741" t="s">
        <v>1371</v>
      </c>
      <c r="D2741" t="s">
        <v>3031</v>
      </c>
      <c r="E2741">
        <v>8738357</v>
      </c>
      <c r="F2741" t="s">
        <v>2586</v>
      </c>
      <c r="G2741" t="s">
        <v>22</v>
      </c>
      <c r="H2741" t="s">
        <v>23</v>
      </c>
      <c r="I2741" s="1"/>
      <c r="J2741" s="1">
        <v>45834</v>
      </c>
      <c r="K2741" s="11">
        <f>+Excel_519CONDOR[[#This Row],[Fx.r]]</f>
        <v>45834</v>
      </c>
      <c r="L2741" s="1">
        <v>45834</v>
      </c>
      <c r="M2741" s="1"/>
      <c r="N2741" s="1">
        <v>45947</v>
      </c>
      <c r="O2741" s="1">
        <v>45949</v>
      </c>
      <c r="P2741" s="1" t="s">
        <v>24</v>
      </c>
      <c r="Q2741" t="s">
        <v>25</v>
      </c>
      <c r="R2741" t="s">
        <v>25</v>
      </c>
      <c r="S2741" t="s">
        <v>3715</v>
      </c>
      <c r="T2741" s="6">
        <v>2.1082510316705108</v>
      </c>
      <c r="U2741" s="6">
        <v>0</v>
      </c>
      <c r="V2741" s="6">
        <v>5.5693998336791992</v>
      </c>
      <c r="W2741" s="5">
        <v>7.67765086534971</v>
      </c>
      <c r="X2741" s="6">
        <f>+Excel_519CONDOR[[#This Row],[Ptos.Total]]-Excel_519CONDOR[[#This Row],[Ptos.PO]]</f>
        <v>-1.3465029002901474E-7</v>
      </c>
      <c r="Y2741" s="6">
        <v>7.677651</v>
      </c>
      <c r="Z2741" s="6">
        <v>7.677651</v>
      </c>
      <c r="AA2741" s="5">
        <f>+Excel_519CONDOR[[#This Row],[Ptos.Total]]-Excel_519CONDOR[[#This Row],[Ptos.Nilo]]</f>
        <v>-1.3465029002901474E-7</v>
      </c>
      <c r="AB2741"/>
      <c r="AC2741"/>
      <c r="AD2741"/>
      <c r="AE2741"/>
      <c r="AF2741"/>
      <c r="AG2741"/>
      <c r="AH2741"/>
      <c r="AI2741"/>
    </row>
    <row r="2742" spans="1:35" x14ac:dyDescent="0.25">
      <c r="A2742" t="s">
        <v>2567</v>
      </c>
      <c r="B2742" t="s">
        <v>67</v>
      </c>
      <c r="C2742" t="s">
        <v>1371</v>
      </c>
      <c r="D2742" t="s">
        <v>3032</v>
      </c>
      <c r="E2742">
        <v>8738371</v>
      </c>
      <c r="F2742" t="s">
        <v>2586</v>
      </c>
      <c r="G2742" t="s">
        <v>22</v>
      </c>
      <c r="H2742" t="s">
        <v>23</v>
      </c>
      <c r="I2742" s="1"/>
      <c r="J2742" s="1">
        <v>45834</v>
      </c>
      <c r="K2742" s="11">
        <f>+Excel_519CONDOR[[#This Row],[Fx.r]]</f>
        <v>45834</v>
      </c>
      <c r="L2742" s="1">
        <v>45834</v>
      </c>
      <c r="M2742" s="1"/>
      <c r="N2742" s="1">
        <v>45947</v>
      </c>
      <c r="O2742" s="1">
        <v>45949</v>
      </c>
      <c r="P2742" s="1" t="s">
        <v>24</v>
      </c>
      <c r="Q2742" t="s">
        <v>25</v>
      </c>
      <c r="R2742" t="s">
        <v>25</v>
      </c>
      <c r="S2742" t="s">
        <v>3715</v>
      </c>
      <c r="T2742" s="6">
        <v>2.1082510316705108</v>
      </c>
      <c r="U2742" s="6">
        <v>0</v>
      </c>
      <c r="V2742" s="6">
        <v>5.5693998336791992</v>
      </c>
      <c r="W2742" s="5">
        <v>7.67765086534971</v>
      </c>
      <c r="X2742" s="6">
        <f>+Excel_519CONDOR[[#This Row],[Ptos.Total]]-Excel_519CONDOR[[#This Row],[Ptos.PO]]</f>
        <v>0.81143986534971013</v>
      </c>
      <c r="Y2742" s="6">
        <v>6.8662109999999998</v>
      </c>
      <c r="Z2742" s="6">
        <v>6.8662109999999998</v>
      </c>
      <c r="AA2742" s="5">
        <f>+Excel_519CONDOR[[#This Row],[Ptos.Total]]-Excel_519CONDOR[[#This Row],[Ptos.Nilo]]</f>
        <v>0.81143986534971013</v>
      </c>
      <c r="AB2742"/>
      <c r="AC2742"/>
      <c r="AD2742"/>
      <c r="AE2742"/>
      <c r="AF2742"/>
      <c r="AG2742"/>
      <c r="AH2742"/>
      <c r="AI2742"/>
    </row>
    <row r="2743" spans="1:35" x14ac:dyDescent="0.25">
      <c r="A2743" t="s">
        <v>2567</v>
      </c>
      <c r="B2743" t="s">
        <v>67</v>
      </c>
      <c r="C2743" t="s">
        <v>1371</v>
      </c>
      <c r="D2743" t="s">
        <v>3033</v>
      </c>
      <c r="E2743">
        <v>8738361</v>
      </c>
      <c r="F2743" t="s">
        <v>2586</v>
      </c>
      <c r="G2743" t="s">
        <v>22</v>
      </c>
      <c r="H2743" t="s">
        <v>23</v>
      </c>
      <c r="I2743" s="1"/>
      <c r="J2743" s="1">
        <v>45834</v>
      </c>
      <c r="K2743" s="11">
        <f>+Excel_519CONDOR[[#This Row],[Fx.r]]</f>
        <v>45834</v>
      </c>
      <c r="L2743" s="1">
        <v>45834</v>
      </c>
      <c r="M2743" s="1"/>
      <c r="N2743" s="1">
        <v>45946</v>
      </c>
      <c r="O2743" s="1">
        <v>45947</v>
      </c>
      <c r="P2743" s="1" t="s">
        <v>24</v>
      </c>
      <c r="Q2743" t="s">
        <v>25</v>
      </c>
      <c r="R2743" t="s">
        <v>25</v>
      </c>
      <c r="S2743" t="s">
        <v>3715</v>
      </c>
      <c r="T2743" s="6">
        <v>2.1082510316705108</v>
      </c>
      <c r="U2743" s="6">
        <v>0</v>
      </c>
      <c r="V2743" s="6">
        <v>5.5693998336791992</v>
      </c>
      <c r="W2743" s="5">
        <v>7.67765086534971</v>
      </c>
      <c r="X2743" s="6">
        <f>+Excel_519CONDOR[[#This Row],[Ptos.Total]]-Excel_519CONDOR[[#This Row],[Ptos.PO]]</f>
        <v>0.20285986534971023</v>
      </c>
      <c r="Y2743" s="6">
        <v>7.4747909999999997</v>
      </c>
      <c r="Z2743" s="6">
        <v>7.4747909999999997</v>
      </c>
      <c r="AA2743" s="5">
        <f>+Excel_519CONDOR[[#This Row],[Ptos.Total]]-Excel_519CONDOR[[#This Row],[Ptos.Nilo]]</f>
        <v>0.20285986534971023</v>
      </c>
      <c r="AB2743"/>
      <c r="AC2743"/>
      <c r="AD2743"/>
      <c r="AE2743"/>
      <c r="AF2743"/>
      <c r="AG2743"/>
      <c r="AH2743"/>
      <c r="AI2743"/>
    </row>
    <row r="2744" spans="1:35" x14ac:dyDescent="0.25">
      <c r="A2744" t="s">
        <v>2567</v>
      </c>
      <c r="B2744" t="s">
        <v>67</v>
      </c>
      <c r="C2744" t="s">
        <v>1371</v>
      </c>
      <c r="D2744" t="s">
        <v>3034</v>
      </c>
      <c r="E2744">
        <v>8738405</v>
      </c>
      <c r="F2744" t="s">
        <v>2586</v>
      </c>
      <c r="G2744" t="s">
        <v>22</v>
      </c>
      <c r="H2744" t="s">
        <v>23</v>
      </c>
      <c r="I2744" s="1"/>
      <c r="J2744" s="1">
        <v>45834</v>
      </c>
      <c r="K2744" s="11">
        <f>+Excel_519CONDOR[[#This Row],[Fx.r]]</f>
        <v>45834</v>
      </c>
      <c r="L2744" s="1">
        <v>45834</v>
      </c>
      <c r="M2744" s="1"/>
      <c r="N2744" s="1">
        <v>45947</v>
      </c>
      <c r="O2744" s="1">
        <v>45949</v>
      </c>
      <c r="P2744" s="1" t="s">
        <v>24</v>
      </c>
      <c r="Q2744" t="s">
        <v>25</v>
      </c>
      <c r="R2744" t="s">
        <v>25</v>
      </c>
      <c r="S2744" t="s">
        <v>3715</v>
      </c>
      <c r="T2744" s="6">
        <v>1.7025310243772864</v>
      </c>
      <c r="U2744" s="6">
        <v>0</v>
      </c>
      <c r="V2744" s="6">
        <v>5.5693998336791992</v>
      </c>
      <c r="W2744" s="5">
        <v>7.2719308580564856</v>
      </c>
      <c r="X2744" s="6">
        <f>+Excel_519CONDOR[[#This Row],[Ptos.Total]]-Excel_519CONDOR[[#This Row],[Ptos.PO]]</f>
        <v>-1.4194351383167714E-7</v>
      </c>
      <c r="Y2744" s="6">
        <v>7.2719309999999995</v>
      </c>
      <c r="Z2744" s="6">
        <v>7.2719309999999995</v>
      </c>
      <c r="AA2744" s="5">
        <f>+Excel_519CONDOR[[#This Row],[Ptos.Total]]-Excel_519CONDOR[[#This Row],[Ptos.Nilo]]</f>
        <v>-1.4194351383167714E-7</v>
      </c>
      <c r="AB2744"/>
      <c r="AC2744"/>
      <c r="AD2744"/>
      <c r="AE2744"/>
      <c r="AF2744"/>
      <c r="AG2744"/>
      <c r="AH2744"/>
      <c r="AI2744"/>
    </row>
    <row r="2745" spans="1:35" x14ac:dyDescent="0.25">
      <c r="A2745" t="s">
        <v>2567</v>
      </c>
      <c r="B2745" t="s">
        <v>67</v>
      </c>
      <c r="C2745" t="s">
        <v>1371</v>
      </c>
      <c r="D2745" t="s">
        <v>3035</v>
      </c>
      <c r="E2745">
        <v>8738352</v>
      </c>
      <c r="F2745" t="s">
        <v>2586</v>
      </c>
      <c r="G2745" t="s">
        <v>22</v>
      </c>
      <c r="H2745" t="s">
        <v>23</v>
      </c>
      <c r="I2745" s="1"/>
      <c r="J2745" s="1">
        <v>45834</v>
      </c>
      <c r="K2745" s="11">
        <f>+Excel_519CONDOR[[#This Row],[Fx.r]]</f>
        <v>45834</v>
      </c>
      <c r="L2745" s="1">
        <v>45834</v>
      </c>
      <c r="M2745" s="1"/>
      <c r="N2745" s="1">
        <v>45891</v>
      </c>
      <c r="O2745" s="1">
        <v>45892</v>
      </c>
      <c r="P2745" s="1" t="s">
        <v>24</v>
      </c>
      <c r="Q2745" t="s">
        <v>25</v>
      </c>
      <c r="R2745" t="s">
        <v>25</v>
      </c>
      <c r="S2745" t="s">
        <v>3715</v>
      </c>
      <c r="T2745" s="6">
        <v>0.48537100249761345</v>
      </c>
      <c r="U2745" s="6">
        <v>0</v>
      </c>
      <c r="V2745" s="6">
        <v>5.5693998336791992</v>
      </c>
      <c r="W2745" s="5">
        <v>6.0547708361768127</v>
      </c>
      <c r="X2745" s="6">
        <f>+Excel_519CONDOR[[#This Row],[Ptos.Total]]-Excel_519CONDOR[[#This Row],[Ptos.PO]]</f>
        <v>0.20285983617681236</v>
      </c>
      <c r="Y2745" s="6">
        <v>5.8519110000000003</v>
      </c>
      <c r="Z2745" s="6">
        <v>5.8519110000000003</v>
      </c>
      <c r="AA2745" s="5">
        <f>+Excel_519CONDOR[[#This Row],[Ptos.Total]]-Excel_519CONDOR[[#This Row],[Ptos.Nilo]]</f>
        <v>0.20285983617681236</v>
      </c>
      <c r="AB2745"/>
      <c r="AC2745"/>
      <c r="AD2745"/>
      <c r="AE2745"/>
      <c r="AF2745"/>
      <c r="AG2745"/>
      <c r="AH2745"/>
      <c r="AI2745"/>
    </row>
    <row r="2746" spans="1:35" x14ac:dyDescent="0.25">
      <c r="A2746" t="s">
        <v>2567</v>
      </c>
      <c r="B2746" t="s">
        <v>67</v>
      </c>
      <c r="C2746" t="s">
        <v>1371</v>
      </c>
      <c r="D2746" t="s">
        <v>3036</v>
      </c>
      <c r="E2746">
        <v>8738377</v>
      </c>
      <c r="F2746" t="s">
        <v>2586</v>
      </c>
      <c r="G2746" t="s">
        <v>22</v>
      </c>
      <c r="H2746" t="s">
        <v>23</v>
      </c>
      <c r="I2746" s="1"/>
      <c r="J2746" s="1">
        <v>45834</v>
      </c>
      <c r="K2746" s="11">
        <f>+Excel_519CONDOR[[#This Row],[Fx.r]]</f>
        <v>45834</v>
      </c>
      <c r="L2746" s="1">
        <v>45834</v>
      </c>
      <c r="M2746" s="1"/>
      <c r="N2746" s="1">
        <v>45948</v>
      </c>
      <c r="O2746" s="1">
        <v>45950</v>
      </c>
      <c r="P2746" s="1" t="s">
        <v>24</v>
      </c>
      <c r="Q2746" t="s">
        <v>25</v>
      </c>
      <c r="R2746" t="s">
        <v>25</v>
      </c>
      <c r="S2746" t="s">
        <v>3715</v>
      </c>
      <c r="T2746" s="6">
        <v>0.48537100249761345</v>
      </c>
      <c r="U2746" s="6">
        <v>0</v>
      </c>
      <c r="V2746" s="6">
        <v>5.5693998336791992</v>
      </c>
      <c r="W2746" s="5">
        <v>6.0547708361768127</v>
      </c>
      <c r="X2746" s="6">
        <f>+Excel_519CONDOR[[#This Row],[Ptos.Total]]-Excel_519CONDOR[[#This Row],[Ptos.PO]]</f>
        <v>0.20285983617681236</v>
      </c>
      <c r="Y2746" s="6">
        <v>5.8519110000000003</v>
      </c>
      <c r="Z2746" s="6">
        <v>5.8519110000000003</v>
      </c>
      <c r="AA2746" s="5">
        <f>+Excel_519CONDOR[[#This Row],[Ptos.Total]]-Excel_519CONDOR[[#This Row],[Ptos.Nilo]]</f>
        <v>0.20285983617681236</v>
      </c>
      <c r="AB2746"/>
      <c r="AC2746"/>
      <c r="AD2746"/>
      <c r="AE2746"/>
      <c r="AF2746"/>
      <c r="AG2746"/>
      <c r="AH2746"/>
      <c r="AI2746"/>
    </row>
    <row r="2747" spans="1:35" x14ac:dyDescent="0.25">
      <c r="A2747" t="s">
        <v>2567</v>
      </c>
      <c r="B2747" t="s">
        <v>67</v>
      </c>
      <c r="C2747" t="s">
        <v>1371</v>
      </c>
      <c r="D2747" t="s">
        <v>3037</v>
      </c>
      <c r="E2747">
        <v>8738399</v>
      </c>
      <c r="F2747" t="s">
        <v>2586</v>
      </c>
      <c r="G2747" t="s">
        <v>22</v>
      </c>
      <c r="H2747" t="s">
        <v>23</v>
      </c>
      <c r="I2747" s="1"/>
      <c r="J2747" s="1">
        <v>45834</v>
      </c>
      <c r="K2747" s="11">
        <f>+Excel_519CONDOR[[#This Row],[Fx.r]]</f>
        <v>45834</v>
      </c>
      <c r="L2747" s="1">
        <v>45834</v>
      </c>
      <c r="M2747" s="1"/>
      <c r="N2747" s="1">
        <v>45891</v>
      </c>
      <c r="O2747" s="1">
        <v>45892</v>
      </c>
      <c r="P2747" s="1" t="s">
        <v>24</v>
      </c>
      <c r="Q2747" t="s">
        <v>25</v>
      </c>
      <c r="R2747" t="s">
        <v>25</v>
      </c>
      <c r="S2747" t="s">
        <v>3715</v>
      </c>
      <c r="T2747" s="6">
        <v>1.4996710173212886</v>
      </c>
      <c r="U2747" s="6">
        <v>0</v>
      </c>
      <c r="V2747" s="6">
        <v>5.5693998336791992</v>
      </c>
      <c r="W2747" s="5">
        <v>7.0690708510004878</v>
      </c>
      <c r="X2747" s="6">
        <f>+Excel_519CONDOR[[#This Row],[Ptos.Total]]-Excel_519CONDOR[[#This Row],[Ptos.PO]]</f>
        <v>-0.20286014899951166</v>
      </c>
      <c r="Y2747" s="6">
        <v>7.2719309999999995</v>
      </c>
      <c r="Z2747" s="6">
        <v>7.2719309999999995</v>
      </c>
      <c r="AA2747" s="5">
        <f>+Excel_519CONDOR[[#This Row],[Ptos.Total]]-Excel_519CONDOR[[#This Row],[Ptos.Nilo]]</f>
        <v>-0.20286014899951166</v>
      </c>
      <c r="AB2747"/>
      <c r="AC2747"/>
      <c r="AD2747"/>
      <c r="AE2747"/>
      <c r="AF2747"/>
      <c r="AG2747"/>
      <c r="AH2747"/>
      <c r="AI2747"/>
    </row>
    <row r="2748" spans="1:35" x14ac:dyDescent="0.25">
      <c r="A2748" t="s">
        <v>2567</v>
      </c>
      <c r="B2748" t="s">
        <v>67</v>
      </c>
      <c r="C2748" t="s">
        <v>1371</v>
      </c>
      <c r="D2748" t="s">
        <v>3038</v>
      </c>
      <c r="E2748">
        <v>8738382</v>
      </c>
      <c r="F2748" t="s">
        <v>2586</v>
      </c>
      <c r="G2748" t="s">
        <v>22</v>
      </c>
      <c r="H2748" t="s">
        <v>23</v>
      </c>
      <c r="I2748" s="1"/>
      <c r="J2748" s="1">
        <v>45834</v>
      </c>
      <c r="K2748" s="11">
        <f>+Excel_519CONDOR[[#This Row],[Fx.r]]</f>
        <v>45834</v>
      </c>
      <c r="L2748" s="1">
        <v>45834</v>
      </c>
      <c r="M2748" s="1"/>
      <c r="N2748" s="1">
        <v>45948</v>
      </c>
      <c r="O2748" s="1">
        <v>45949</v>
      </c>
      <c r="P2748" s="1" t="s">
        <v>24</v>
      </c>
      <c r="Q2748" t="s">
        <v>25</v>
      </c>
      <c r="R2748" t="s">
        <v>25</v>
      </c>
      <c r="S2748" t="s">
        <v>3715</v>
      </c>
      <c r="T2748" s="6">
        <v>0.89109100979083777</v>
      </c>
      <c r="U2748" s="6">
        <v>0</v>
      </c>
      <c r="V2748" s="6">
        <v>5.5693998336791992</v>
      </c>
      <c r="W2748" s="5">
        <v>6.460490843470037</v>
      </c>
      <c r="X2748" s="6">
        <f>+Excel_519CONDOR[[#This Row],[Ptos.Total]]-Excel_519CONDOR[[#This Row],[Ptos.PO]]</f>
        <v>-1.5652996232518035E-7</v>
      </c>
      <c r="Y2748" s="6">
        <v>6.4604909999999993</v>
      </c>
      <c r="Z2748" s="6">
        <v>6.4604909999999993</v>
      </c>
      <c r="AA2748" s="5">
        <f>+Excel_519CONDOR[[#This Row],[Ptos.Total]]-Excel_519CONDOR[[#This Row],[Ptos.Nilo]]</f>
        <v>-1.5652996232518035E-7</v>
      </c>
      <c r="AB2748"/>
      <c r="AC2748"/>
      <c r="AD2748"/>
      <c r="AE2748"/>
      <c r="AF2748"/>
      <c r="AG2748"/>
      <c r="AH2748"/>
      <c r="AI2748"/>
    </row>
    <row r="2749" spans="1:35" x14ac:dyDescent="0.25">
      <c r="A2749" t="s">
        <v>2567</v>
      </c>
      <c r="B2749" t="s">
        <v>67</v>
      </c>
      <c r="C2749" t="s">
        <v>1371</v>
      </c>
      <c r="D2749" t="s">
        <v>3039</v>
      </c>
      <c r="E2749">
        <v>8738396</v>
      </c>
      <c r="F2749" t="s">
        <v>2586</v>
      </c>
      <c r="G2749" t="s">
        <v>22</v>
      </c>
      <c r="H2749" t="s">
        <v>23</v>
      </c>
      <c r="I2749" s="1"/>
      <c r="J2749" s="1">
        <v>45834</v>
      </c>
      <c r="K2749" s="11">
        <f>+Excel_519CONDOR[[#This Row],[Fx.r]]</f>
        <v>45834</v>
      </c>
      <c r="L2749" s="1">
        <v>45834</v>
      </c>
      <c r="M2749" s="1"/>
      <c r="N2749" s="1">
        <v>45894</v>
      </c>
      <c r="O2749" s="1">
        <v>45895</v>
      </c>
      <c r="P2749" s="1" t="s">
        <v>24</v>
      </c>
      <c r="Q2749" t="s">
        <v>25</v>
      </c>
      <c r="R2749" t="s">
        <v>25</v>
      </c>
      <c r="S2749" t="s">
        <v>3715</v>
      </c>
      <c r="T2749" s="6">
        <v>0.48537100249761345</v>
      </c>
      <c r="U2749" s="6">
        <v>0</v>
      </c>
      <c r="V2749" s="6">
        <v>5.5693998336791992</v>
      </c>
      <c r="W2749" s="5">
        <v>6.0547708361768127</v>
      </c>
      <c r="X2749" s="6">
        <f>+Excel_519CONDOR[[#This Row],[Ptos.Total]]-Excel_519CONDOR[[#This Row],[Ptos.PO]]</f>
        <v>0.20285983617681236</v>
      </c>
      <c r="Y2749" s="6">
        <v>5.8519110000000003</v>
      </c>
      <c r="Z2749" s="6">
        <v>5.8519110000000003</v>
      </c>
      <c r="AA2749" s="5">
        <f>+Excel_519CONDOR[[#This Row],[Ptos.Total]]-Excel_519CONDOR[[#This Row],[Ptos.Nilo]]</f>
        <v>0.20285983617681236</v>
      </c>
      <c r="AB2749"/>
      <c r="AC2749"/>
      <c r="AD2749"/>
      <c r="AE2749"/>
      <c r="AF2749"/>
      <c r="AG2749"/>
      <c r="AH2749"/>
      <c r="AI2749"/>
    </row>
    <row r="2750" spans="1:35" x14ac:dyDescent="0.25">
      <c r="A2750" t="s">
        <v>2567</v>
      </c>
      <c r="B2750" t="s">
        <v>67</v>
      </c>
      <c r="C2750" t="s">
        <v>1371</v>
      </c>
      <c r="D2750" t="s">
        <v>3040</v>
      </c>
      <c r="E2750">
        <v>8738386</v>
      </c>
      <c r="F2750" t="s">
        <v>2586</v>
      </c>
      <c r="G2750" t="s">
        <v>22</v>
      </c>
      <c r="H2750" t="s">
        <v>23</v>
      </c>
      <c r="I2750" s="1"/>
      <c r="J2750" s="1">
        <v>45834</v>
      </c>
      <c r="K2750" s="11">
        <f>+Excel_519CONDOR[[#This Row],[Fx.r]]</f>
        <v>45834</v>
      </c>
      <c r="L2750" s="1">
        <v>45834</v>
      </c>
      <c r="M2750" s="1"/>
      <c r="N2750" s="1">
        <v>45894</v>
      </c>
      <c r="O2750" s="1">
        <v>45895</v>
      </c>
      <c r="P2750" s="1" t="s">
        <v>24</v>
      </c>
      <c r="Q2750" t="s">
        <v>25</v>
      </c>
      <c r="R2750" t="s">
        <v>25</v>
      </c>
      <c r="S2750" t="s">
        <v>3715</v>
      </c>
      <c r="T2750" s="6">
        <v>0.48537100249761345</v>
      </c>
      <c r="U2750" s="6">
        <v>0</v>
      </c>
      <c r="V2750" s="6">
        <v>5.5693998336791992</v>
      </c>
      <c r="W2750" s="5">
        <v>6.0547708361768127</v>
      </c>
      <c r="X2750" s="6">
        <f>+Excel_519CONDOR[[#This Row],[Ptos.Total]]-Excel_519CONDOR[[#This Row],[Ptos.PO]]</f>
        <v>0.20285983617681236</v>
      </c>
      <c r="Y2750" s="6">
        <v>5.8519110000000003</v>
      </c>
      <c r="Z2750" s="6">
        <v>5.8519110000000003</v>
      </c>
      <c r="AA2750" s="5">
        <f>+Excel_519CONDOR[[#This Row],[Ptos.Total]]-Excel_519CONDOR[[#This Row],[Ptos.Nilo]]</f>
        <v>0.20285983617681236</v>
      </c>
      <c r="AB2750"/>
      <c r="AC2750"/>
      <c r="AD2750"/>
      <c r="AE2750"/>
      <c r="AF2750"/>
      <c r="AG2750"/>
      <c r="AH2750"/>
      <c r="AI2750"/>
    </row>
    <row r="2751" spans="1:35" x14ac:dyDescent="0.25">
      <c r="A2751" t="s">
        <v>2567</v>
      </c>
      <c r="B2751" t="s">
        <v>67</v>
      </c>
      <c r="C2751" t="s">
        <v>1371</v>
      </c>
      <c r="D2751" t="s">
        <v>3041</v>
      </c>
      <c r="E2751">
        <v>8738369</v>
      </c>
      <c r="F2751" t="s">
        <v>2586</v>
      </c>
      <c r="G2751" t="s">
        <v>22</v>
      </c>
      <c r="H2751" t="s">
        <v>23</v>
      </c>
      <c r="I2751" s="1"/>
      <c r="J2751" s="1">
        <v>45834</v>
      </c>
      <c r="K2751" s="11">
        <f>+Excel_519CONDOR[[#This Row],[Fx.r]]</f>
        <v>45834</v>
      </c>
      <c r="L2751" s="1">
        <v>45834</v>
      </c>
      <c r="M2751" s="1"/>
      <c r="N2751" s="1">
        <v>45946</v>
      </c>
      <c r="O2751" s="1">
        <v>45947</v>
      </c>
      <c r="P2751" s="1" t="s">
        <v>24</v>
      </c>
      <c r="Q2751" t="s">
        <v>25</v>
      </c>
      <c r="R2751" t="s">
        <v>25</v>
      </c>
      <c r="S2751" t="s">
        <v>3715</v>
      </c>
      <c r="T2751" s="6">
        <v>2.1082510316705108</v>
      </c>
      <c r="U2751" s="6">
        <v>0</v>
      </c>
      <c r="V2751" s="6">
        <v>5.5693998336791992</v>
      </c>
      <c r="W2751" s="5">
        <v>7.67765086534971</v>
      </c>
      <c r="X2751" s="6">
        <f>+Excel_519CONDOR[[#This Row],[Ptos.Total]]-Excel_519CONDOR[[#This Row],[Ptos.PO]]</f>
        <v>-1.3465029002901474E-7</v>
      </c>
      <c r="Y2751" s="6">
        <v>7.677651</v>
      </c>
      <c r="Z2751" s="6">
        <v>7.677651</v>
      </c>
      <c r="AA2751" s="5">
        <f>+Excel_519CONDOR[[#This Row],[Ptos.Total]]-Excel_519CONDOR[[#This Row],[Ptos.Nilo]]</f>
        <v>-1.3465029002901474E-7</v>
      </c>
      <c r="AB2751"/>
      <c r="AC2751"/>
      <c r="AD2751"/>
      <c r="AE2751"/>
      <c r="AF2751"/>
      <c r="AG2751"/>
      <c r="AH2751"/>
      <c r="AI2751"/>
    </row>
    <row r="2752" spans="1:35" x14ac:dyDescent="0.25">
      <c r="A2752" t="s">
        <v>2567</v>
      </c>
      <c r="B2752" t="s">
        <v>67</v>
      </c>
      <c r="C2752" t="s">
        <v>1371</v>
      </c>
      <c r="D2752" t="s">
        <v>3042</v>
      </c>
      <c r="E2752">
        <v>8738387</v>
      </c>
      <c r="F2752" t="s">
        <v>2586</v>
      </c>
      <c r="G2752" t="s">
        <v>22</v>
      </c>
      <c r="H2752" t="s">
        <v>23</v>
      </c>
      <c r="I2752" s="1"/>
      <c r="J2752" s="1">
        <v>45834</v>
      </c>
      <c r="K2752" s="11">
        <f>+Excel_519CONDOR[[#This Row],[Fx.r]]</f>
        <v>45834</v>
      </c>
      <c r="L2752" s="1">
        <v>45834</v>
      </c>
      <c r="M2752" s="1"/>
      <c r="N2752" s="1">
        <v>45948</v>
      </c>
      <c r="O2752" s="1">
        <v>45950</v>
      </c>
      <c r="P2752" s="1" t="s">
        <v>24</v>
      </c>
      <c r="Q2752" t="s">
        <v>25</v>
      </c>
      <c r="R2752" t="s">
        <v>25</v>
      </c>
      <c r="S2752" t="s">
        <v>3715</v>
      </c>
      <c r="T2752" s="6">
        <v>0.48537100249761345</v>
      </c>
      <c r="U2752" s="6">
        <v>0</v>
      </c>
      <c r="V2752" s="6">
        <v>5.5693998336791992</v>
      </c>
      <c r="W2752" s="5">
        <v>6.0547708361768127</v>
      </c>
      <c r="X2752" s="6">
        <f>+Excel_519CONDOR[[#This Row],[Ptos.Total]]-Excel_519CONDOR[[#This Row],[Ptos.PO]]</f>
        <v>-1.6382318790419959E-7</v>
      </c>
      <c r="Y2752" s="6">
        <v>6.0547710000000006</v>
      </c>
      <c r="Z2752" s="6">
        <v>6.0547710000000006</v>
      </c>
      <c r="AA2752" s="5">
        <f>+Excel_519CONDOR[[#This Row],[Ptos.Total]]-Excel_519CONDOR[[#This Row],[Ptos.Nilo]]</f>
        <v>-1.6382318790419959E-7</v>
      </c>
      <c r="AB2752"/>
      <c r="AC2752"/>
      <c r="AD2752"/>
      <c r="AE2752"/>
      <c r="AF2752"/>
      <c r="AG2752"/>
      <c r="AH2752"/>
      <c r="AI2752"/>
    </row>
    <row r="2753" spans="1:35" x14ac:dyDescent="0.25">
      <c r="A2753" t="s">
        <v>2567</v>
      </c>
      <c r="B2753" t="s">
        <v>67</v>
      </c>
      <c r="C2753" t="s">
        <v>1371</v>
      </c>
      <c r="D2753" t="s">
        <v>3043</v>
      </c>
      <c r="E2753">
        <v>8738406</v>
      </c>
      <c r="F2753" t="s">
        <v>2586</v>
      </c>
      <c r="G2753" t="s">
        <v>22</v>
      </c>
      <c r="H2753" t="s">
        <v>23</v>
      </c>
      <c r="I2753" s="1"/>
      <c r="J2753" s="1">
        <v>45834</v>
      </c>
      <c r="K2753" s="11">
        <f>+Excel_519CONDOR[[#This Row],[Fx.r]]</f>
        <v>45834</v>
      </c>
      <c r="L2753" s="1">
        <v>45834</v>
      </c>
      <c r="M2753" s="1"/>
      <c r="N2753" s="1">
        <v>45947</v>
      </c>
      <c r="O2753" s="1">
        <v>45949</v>
      </c>
      <c r="P2753" s="1" t="s">
        <v>24</v>
      </c>
      <c r="Q2753" t="s">
        <v>25</v>
      </c>
      <c r="R2753" t="s">
        <v>25</v>
      </c>
      <c r="S2753" t="s">
        <v>3715</v>
      </c>
      <c r="T2753" s="6">
        <v>1.7025310243772864</v>
      </c>
      <c r="U2753" s="6">
        <v>0</v>
      </c>
      <c r="V2753" s="6">
        <v>5.5693998336791992</v>
      </c>
      <c r="W2753" s="5">
        <v>7.2719308580564856</v>
      </c>
      <c r="X2753" s="6">
        <f>+Excel_519CONDOR[[#This Row],[Ptos.Total]]-Excel_519CONDOR[[#This Row],[Ptos.PO]]</f>
        <v>-0.20286014194351409</v>
      </c>
      <c r="Y2753" s="6">
        <v>7.4747909999999997</v>
      </c>
      <c r="Z2753" s="6">
        <v>7.4747909999999997</v>
      </c>
      <c r="AA2753" s="5">
        <f>+Excel_519CONDOR[[#This Row],[Ptos.Total]]-Excel_519CONDOR[[#This Row],[Ptos.Nilo]]</f>
        <v>-0.20286014194351409</v>
      </c>
      <c r="AB2753"/>
      <c r="AC2753"/>
      <c r="AD2753"/>
      <c r="AE2753"/>
      <c r="AF2753"/>
      <c r="AG2753"/>
      <c r="AH2753"/>
      <c r="AI2753"/>
    </row>
    <row r="2754" spans="1:35" x14ac:dyDescent="0.25">
      <c r="A2754" t="s">
        <v>2567</v>
      </c>
      <c r="B2754" t="s">
        <v>67</v>
      </c>
      <c r="C2754" t="s">
        <v>1371</v>
      </c>
      <c r="D2754" t="s">
        <v>3044</v>
      </c>
      <c r="E2754">
        <v>8738376</v>
      </c>
      <c r="F2754" t="s">
        <v>2586</v>
      </c>
      <c r="G2754" t="s">
        <v>22</v>
      </c>
      <c r="H2754" t="s">
        <v>23</v>
      </c>
      <c r="I2754" s="1"/>
      <c r="J2754" s="1">
        <v>45834</v>
      </c>
      <c r="K2754" s="11">
        <f>+Excel_519CONDOR[[#This Row],[Fx.r]]</f>
        <v>45834</v>
      </c>
      <c r="L2754" s="1">
        <v>45834</v>
      </c>
      <c r="M2754" s="1"/>
      <c r="N2754" s="1">
        <v>45947</v>
      </c>
      <c r="O2754" s="1">
        <v>45949</v>
      </c>
      <c r="P2754" s="1" t="s">
        <v>24</v>
      </c>
      <c r="Q2754" t="s">
        <v>25</v>
      </c>
      <c r="R2754" t="s">
        <v>25</v>
      </c>
      <c r="S2754" t="s">
        <v>3715</v>
      </c>
      <c r="T2754" s="6">
        <v>1.4996710173212886</v>
      </c>
      <c r="U2754" s="6">
        <v>0</v>
      </c>
      <c r="V2754" s="6">
        <v>5.5693998336791992</v>
      </c>
      <c r="W2754" s="5">
        <v>7.0690708510004878</v>
      </c>
      <c r="X2754" s="6">
        <f>+Excel_519CONDOR[[#This Row],[Ptos.Total]]-Excel_519CONDOR[[#This Row],[Ptos.PO]]</f>
        <v>-1.4899951228386499E-7</v>
      </c>
      <c r="Y2754" s="6">
        <v>7.0690710000000001</v>
      </c>
      <c r="Z2754" s="6">
        <v>7.0690710000000001</v>
      </c>
      <c r="AA2754" s="5">
        <f>+Excel_519CONDOR[[#This Row],[Ptos.Total]]-Excel_519CONDOR[[#This Row],[Ptos.Nilo]]</f>
        <v>-1.4899951228386499E-7</v>
      </c>
      <c r="AB2754"/>
      <c r="AC2754"/>
      <c r="AD2754"/>
      <c r="AE2754"/>
      <c r="AF2754"/>
      <c r="AG2754"/>
      <c r="AH2754"/>
      <c r="AI2754"/>
    </row>
    <row r="2755" spans="1:35" x14ac:dyDescent="0.25">
      <c r="A2755" t="s">
        <v>2567</v>
      </c>
      <c r="B2755" t="s">
        <v>67</v>
      </c>
      <c r="C2755" t="s">
        <v>1371</v>
      </c>
      <c r="D2755" t="s">
        <v>3045</v>
      </c>
      <c r="E2755">
        <v>8738366</v>
      </c>
      <c r="F2755" t="s">
        <v>2586</v>
      </c>
      <c r="G2755" t="s">
        <v>22</v>
      </c>
      <c r="H2755" t="s">
        <v>23</v>
      </c>
      <c r="I2755" s="1"/>
      <c r="J2755" s="1">
        <v>45834</v>
      </c>
      <c r="K2755" s="11">
        <f>+Excel_519CONDOR[[#This Row],[Fx.r]]</f>
        <v>45834</v>
      </c>
      <c r="L2755" s="1">
        <v>45834</v>
      </c>
      <c r="M2755" s="1"/>
      <c r="N2755" s="1">
        <v>45948</v>
      </c>
      <c r="O2755" s="1">
        <v>45950</v>
      </c>
      <c r="P2755" s="1" t="s">
        <v>24</v>
      </c>
      <c r="Q2755" t="s">
        <v>25</v>
      </c>
      <c r="R2755" t="s">
        <v>25</v>
      </c>
      <c r="S2755" t="s">
        <v>3715</v>
      </c>
      <c r="T2755" s="6">
        <v>0.48537100249761345</v>
      </c>
      <c r="U2755" s="6">
        <v>0</v>
      </c>
      <c r="V2755" s="6">
        <v>5.5693998336791992</v>
      </c>
      <c r="W2755" s="5">
        <v>6.0547708361768127</v>
      </c>
      <c r="X2755" s="6">
        <f>+Excel_519CONDOR[[#This Row],[Ptos.Total]]-Excel_519CONDOR[[#This Row],[Ptos.PO]]</f>
        <v>0.20285983617681236</v>
      </c>
      <c r="Y2755" s="6">
        <v>5.8519110000000003</v>
      </c>
      <c r="Z2755" s="6">
        <v>5.8519110000000003</v>
      </c>
      <c r="AA2755" s="5">
        <f>+Excel_519CONDOR[[#This Row],[Ptos.Total]]-Excel_519CONDOR[[#This Row],[Ptos.Nilo]]</f>
        <v>0.20285983617681236</v>
      </c>
      <c r="AB2755"/>
      <c r="AC2755"/>
      <c r="AD2755"/>
      <c r="AE2755"/>
      <c r="AF2755"/>
      <c r="AG2755"/>
      <c r="AH2755"/>
      <c r="AI2755"/>
    </row>
    <row r="2756" spans="1:35" x14ac:dyDescent="0.25">
      <c r="A2756" t="s">
        <v>2567</v>
      </c>
      <c r="B2756" t="s">
        <v>67</v>
      </c>
      <c r="C2756" t="s">
        <v>1371</v>
      </c>
      <c r="D2756" t="s">
        <v>3046</v>
      </c>
      <c r="E2756">
        <v>8738373</v>
      </c>
      <c r="F2756" t="s">
        <v>2586</v>
      </c>
      <c r="G2756" t="s">
        <v>22</v>
      </c>
      <c r="H2756" t="s">
        <v>23</v>
      </c>
      <c r="I2756" s="1"/>
      <c r="J2756" s="1">
        <v>45834</v>
      </c>
      <c r="K2756" s="11">
        <f>+Excel_519CONDOR[[#This Row],[Fx.r]]</f>
        <v>45834</v>
      </c>
      <c r="L2756" s="1">
        <v>45834</v>
      </c>
      <c r="M2756" s="1"/>
      <c r="N2756" s="1">
        <v>45948</v>
      </c>
      <c r="O2756" s="1">
        <v>45949</v>
      </c>
      <c r="P2756" s="1" t="s">
        <v>24</v>
      </c>
      <c r="Q2756" t="s">
        <v>25</v>
      </c>
      <c r="R2756" t="s">
        <v>25</v>
      </c>
      <c r="S2756" t="s">
        <v>3715</v>
      </c>
      <c r="T2756" s="6">
        <v>1.4996710173212886</v>
      </c>
      <c r="U2756" s="6">
        <v>0</v>
      </c>
      <c r="V2756" s="6">
        <v>5.5693998336791992</v>
      </c>
      <c r="W2756" s="5">
        <v>7.0690708510004878</v>
      </c>
      <c r="X2756" s="6">
        <f>+Excel_519CONDOR[[#This Row],[Ptos.Total]]-Excel_519CONDOR[[#This Row],[Ptos.PO]]</f>
        <v>0.6085798510004885</v>
      </c>
      <c r="Y2756" s="6">
        <v>6.4604909999999993</v>
      </c>
      <c r="Z2756" s="6">
        <v>6.4604909999999993</v>
      </c>
      <c r="AA2756" s="5">
        <f>+Excel_519CONDOR[[#This Row],[Ptos.Total]]-Excel_519CONDOR[[#This Row],[Ptos.Nilo]]</f>
        <v>0.6085798510004885</v>
      </c>
      <c r="AB2756"/>
      <c r="AC2756"/>
      <c r="AD2756"/>
      <c r="AE2756"/>
      <c r="AF2756"/>
      <c r="AG2756"/>
      <c r="AH2756"/>
      <c r="AI2756"/>
    </row>
    <row r="2757" spans="1:35" x14ac:dyDescent="0.25">
      <c r="A2757" t="s">
        <v>2567</v>
      </c>
      <c r="B2757" t="s">
        <v>67</v>
      </c>
      <c r="C2757" t="s">
        <v>1371</v>
      </c>
      <c r="D2757" t="s">
        <v>3047</v>
      </c>
      <c r="E2757">
        <v>8738372</v>
      </c>
      <c r="F2757" t="s">
        <v>2586</v>
      </c>
      <c r="G2757" t="s">
        <v>22</v>
      </c>
      <c r="H2757" t="s">
        <v>23</v>
      </c>
      <c r="I2757" s="1"/>
      <c r="J2757" s="1">
        <v>45834</v>
      </c>
      <c r="K2757" s="11">
        <f>+Excel_519CONDOR[[#This Row],[Fx.r]]</f>
        <v>45834</v>
      </c>
      <c r="L2757" s="1">
        <v>45834</v>
      </c>
      <c r="M2757" s="1"/>
      <c r="N2757" s="1">
        <v>45946</v>
      </c>
      <c r="O2757" s="1">
        <v>45947</v>
      </c>
      <c r="P2757" s="1" t="s">
        <v>24</v>
      </c>
      <c r="Q2757" t="s">
        <v>25</v>
      </c>
      <c r="R2757" t="s">
        <v>25</v>
      </c>
      <c r="S2757" t="s">
        <v>3715</v>
      </c>
      <c r="T2757" s="6">
        <v>1.7025310243772864</v>
      </c>
      <c r="U2757" s="6">
        <v>0</v>
      </c>
      <c r="V2757" s="6">
        <v>5.5693998336791992</v>
      </c>
      <c r="W2757" s="5">
        <v>7.2719308580564856</v>
      </c>
      <c r="X2757" s="6">
        <f>+Excel_519CONDOR[[#This Row],[Ptos.Total]]-Excel_519CONDOR[[#This Row],[Ptos.PO]]</f>
        <v>-0.20286014194351409</v>
      </c>
      <c r="Y2757" s="6">
        <v>7.4747909999999997</v>
      </c>
      <c r="Z2757" s="6">
        <v>7.4747909999999997</v>
      </c>
      <c r="AA2757" s="5">
        <f>+Excel_519CONDOR[[#This Row],[Ptos.Total]]-Excel_519CONDOR[[#This Row],[Ptos.Nilo]]</f>
        <v>-0.20286014194351409</v>
      </c>
      <c r="AB2757"/>
      <c r="AC2757"/>
      <c r="AD2757"/>
      <c r="AE2757"/>
      <c r="AF2757"/>
      <c r="AG2757"/>
      <c r="AH2757"/>
      <c r="AI2757"/>
    </row>
    <row r="2758" spans="1:35" x14ac:dyDescent="0.25">
      <c r="A2758" t="s">
        <v>2567</v>
      </c>
      <c r="B2758" t="s">
        <v>67</v>
      </c>
      <c r="C2758" t="s">
        <v>1371</v>
      </c>
      <c r="D2758" t="s">
        <v>3048</v>
      </c>
      <c r="E2758">
        <v>8738345</v>
      </c>
      <c r="F2758" t="s">
        <v>2586</v>
      </c>
      <c r="G2758" t="s">
        <v>22</v>
      </c>
      <c r="H2758" t="s">
        <v>23</v>
      </c>
      <c r="I2758" s="1"/>
      <c r="J2758" s="1">
        <v>45834</v>
      </c>
      <c r="K2758" s="11">
        <f>+Excel_519CONDOR[[#This Row],[Fx.r]]</f>
        <v>45834</v>
      </c>
      <c r="L2758" s="1">
        <v>45834</v>
      </c>
      <c r="M2758" s="1"/>
      <c r="N2758" s="1">
        <v>45891</v>
      </c>
      <c r="O2758" s="1">
        <v>45892</v>
      </c>
      <c r="P2758" s="1" t="s">
        <v>24</v>
      </c>
      <c r="Q2758" t="s">
        <v>25</v>
      </c>
      <c r="R2758" t="s">
        <v>25</v>
      </c>
      <c r="S2758" t="s">
        <v>3715</v>
      </c>
      <c r="T2758" s="6">
        <v>0.48537100249761345</v>
      </c>
      <c r="U2758" s="6">
        <v>0</v>
      </c>
      <c r="V2758" s="6">
        <v>5.5693998336791992</v>
      </c>
      <c r="W2758" s="5">
        <v>6.0547708361768127</v>
      </c>
      <c r="X2758" s="6">
        <f>+Excel_519CONDOR[[#This Row],[Ptos.Total]]-Excel_519CONDOR[[#This Row],[Ptos.PO]]</f>
        <v>0.20285983617681236</v>
      </c>
      <c r="Y2758" s="6">
        <v>5.8519110000000003</v>
      </c>
      <c r="Z2758" s="6">
        <v>5.8519110000000003</v>
      </c>
      <c r="AA2758" s="5">
        <f>+Excel_519CONDOR[[#This Row],[Ptos.Total]]-Excel_519CONDOR[[#This Row],[Ptos.Nilo]]</f>
        <v>0.20285983617681236</v>
      </c>
      <c r="AB2758"/>
      <c r="AC2758"/>
      <c r="AD2758"/>
      <c r="AE2758"/>
      <c r="AF2758"/>
      <c r="AG2758"/>
      <c r="AH2758"/>
      <c r="AI2758"/>
    </row>
    <row r="2759" spans="1:35" x14ac:dyDescent="0.25">
      <c r="A2759" t="s">
        <v>2567</v>
      </c>
      <c r="B2759" t="s">
        <v>67</v>
      </c>
      <c r="C2759" t="s">
        <v>1371</v>
      </c>
      <c r="D2759" t="s">
        <v>3049</v>
      </c>
      <c r="E2759">
        <v>8738407</v>
      </c>
      <c r="F2759" t="s">
        <v>2586</v>
      </c>
      <c r="G2759" t="s">
        <v>22</v>
      </c>
      <c r="H2759" t="s">
        <v>23</v>
      </c>
      <c r="I2759" s="1"/>
      <c r="J2759" s="1">
        <v>45834</v>
      </c>
      <c r="K2759" s="11">
        <f>+Excel_519CONDOR[[#This Row],[Fx.r]]</f>
        <v>45834</v>
      </c>
      <c r="L2759" s="1">
        <v>45834</v>
      </c>
      <c r="M2759" s="1"/>
      <c r="N2759" s="1">
        <v>45948</v>
      </c>
      <c r="O2759" s="1">
        <v>45949</v>
      </c>
      <c r="P2759" s="1" t="s">
        <v>24</v>
      </c>
      <c r="Q2759" t="s">
        <v>25</v>
      </c>
      <c r="R2759" t="s">
        <v>25</v>
      </c>
      <c r="S2759" t="s">
        <v>3715</v>
      </c>
      <c r="T2759" s="6">
        <v>1.4996710173212886</v>
      </c>
      <c r="U2759" s="6">
        <v>0</v>
      </c>
      <c r="V2759" s="6">
        <v>5.5693998336791992</v>
      </c>
      <c r="W2759" s="5">
        <v>7.0690708510004878</v>
      </c>
      <c r="X2759" s="6">
        <f>+Excel_519CONDOR[[#This Row],[Ptos.Total]]-Excel_519CONDOR[[#This Row],[Ptos.PO]]</f>
        <v>0.40571985100048824</v>
      </c>
      <c r="Y2759" s="6">
        <v>6.6633509999999996</v>
      </c>
      <c r="Z2759" s="6">
        <v>6.6633509999999996</v>
      </c>
      <c r="AA2759" s="5">
        <f>+Excel_519CONDOR[[#This Row],[Ptos.Total]]-Excel_519CONDOR[[#This Row],[Ptos.Nilo]]</f>
        <v>0.40571985100048824</v>
      </c>
      <c r="AB2759"/>
      <c r="AC2759"/>
      <c r="AD2759"/>
      <c r="AE2759"/>
      <c r="AF2759"/>
      <c r="AG2759"/>
      <c r="AH2759"/>
      <c r="AI2759"/>
    </row>
    <row r="2760" spans="1:35" x14ac:dyDescent="0.25">
      <c r="A2760" t="s">
        <v>2567</v>
      </c>
      <c r="B2760" t="s">
        <v>67</v>
      </c>
      <c r="C2760" t="s">
        <v>1371</v>
      </c>
      <c r="D2760" t="s">
        <v>3050</v>
      </c>
      <c r="E2760">
        <v>8738408</v>
      </c>
      <c r="F2760" t="s">
        <v>2586</v>
      </c>
      <c r="G2760" t="s">
        <v>22</v>
      </c>
      <c r="H2760" t="s">
        <v>23</v>
      </c>
      <c r="I2760" s="1"/>
      <c r="J2760" s="1">
        <v>45834</v>
      </c>
      <c r="K2760" s="11">
        <f>+Excel_519CONDOR[[#This Row],[Fx.r]]</f>
        <v>45834</v>
      </c>
      <c r="L2760" s="1">
        <v>45834</v>
      </c>
      <c r="M2760" s="1"/>
      <c r="N2760" s="1">
        <v>45947</v>
      </c>
      <c r="O2760" s="1">
        <v>45949</v>
      </c>
      <c r="P2760" s="1" t="s">
        <v>24</v>
      </c>
      <c r="Q2760" t="s">
        <v>25</v>
      </c>
      <c r="R2760" t="s">
        <v>25</v>
      </c>
      <c r="S2760" t="s">
        <v>3715</v>
      </c>
      <c r="T2760" s="6">
        <v>1.4996710173212886</v>
      </c>
      <c r="U2760" s="6">
        <v>0</v>
      </c>
      <c r="V2760" s="6">
        <v>5.5693998336791992</v>
      </c>
      <c r="W2760" s="5">
        <v>7.0690708510004878</v>
      </c>
      <c r="X2760" s="6">
        <f>+Excel_519CONDOR[[#This Row],[Ptos.Total]]-Excel_519CONDOR[[#This Row],[Ptos.PO]]</f>
        <v>-1.4899951228386499E-7</v>
      </c>
      <c r="Y2760" s="6">
        <v>7.0690710000000001</v>
      </c>
      <c r="Z2760" s="6">
        <v>7.0690710000000001</v>
      </c>
      <c r="AA2760" s="5">
        <f>+Excel_519CONDOR[[#This Row],[Ptos.Total]]-Excel_519CONDOR[[#This Row],[Ptos.Nilo]]</f>
        <v>-1.4899951228386499E-7</v>
      </c>
      <c r="AB2760"/>
      <c r="AC2760"/>
      <c r="AD2760"/>
      <c r="AE2760"/>
      <c r="AF2760"/>
      <c r="AG2760"/>
      <c r="AH2760"/>
      <c r="AI2760"/>
    </row>
    <row r="2761" spans="1:35" x14ac:dyDescent="0.25">
      <c r="A2761" t="s">
        <v>2567</v>
      </c>
      <c r="B2761" t="s">
        <v>67</v>
      </c>
      <c r="C2761" t="s">
        <v>1371</v>
      </c>
      <c r="D2761" t="s">
        <v>3051</v>
      </c>
      <c r="E2761">
        <v>8738390</v>
      </c>
      <c r="F2761" t="s">
        <v>2586</v>
      </c>
      <c r="G2761" t="s">
        <v>22</v>
      </c>
      <c r="H2761" t="s">
        <v>23</v>
      </c>
      <c r="I2761" s="1"/>
      <c r="J2761" s="1">
        <v>45834</v>
      </c>
      <c r="K2761" s="11">
        <f>+Excel_519CONDOR[[#This Row],[Fx.r]]</f>
        <v>45834</v>
      </c>
      <c r="L2761" s="1">
        <v>45834</v>
      </c>
      <c r="M2761" s="1"/>
      <c r="N2761" s="1">
        <v>45891</v>
      </c>
      <c r="O2761" s="1">
        <v>45892</v>
      </c>
      <c r="P2761" s="1" t="s">
        <v>24</v>
      </c>
      <c r="Q2761" t="s">
        <v>25</v>
      </c>
      <c r="R2761" t="s">
        <v>25</v>
      </c>
      <c r="S2761" t="s">
        <v>3715</v>
      </c>
      <c r="T2761" s="6">
        <v>0.48537100249761345</v>
      </c>
      <c r="U2761" s="6">
        <v>0</v>
      </c>
      <c r="V2761" s="6">
        <v>5.5693998336791992</v>
      </c>
      <c r="W2761" s="5">
        <v>6.0547708361768127</v>
      </c>
      <c r="X2761" s="6">
        <f>+Excel_519CONDOR[[#This Row],[Ptos.Total]]-Excel_519CONDOR[[#This Row],[Ptos.PO]]</f>
        <v>-1.6382318790419959E-7</v>
      </c>
      <c r="Y2761" s="6">
        <v>6.0547710000000006</v>
      </c>
      <c r="Z2761" s="6">
        <v>6.0547710000000006</v>
      </c>
      <c r="AA2761" s="5">
        <f>+Excel_519CONDOR[[#This Row],[Ptos.Total]]-Excel_519CONDOR[[#This Row],[Ptos.Nilo]]</f>
        <v>-1.6382318790419959E-7</v>
      </c>
      <c r="AB2761"/>
      <c r="AC2761"/>
      <c r="AD2761"/>
      <c r="AE2761"/>
      <c r="AF2761"/>
      <c r="AG2761"/>
      <c r="AH2761"/>
      <c r="AI2761"/>
    </row>
    <row r="2762" spans="1:35" x14ac:dyDescent="0.25">
      <c r="A2762" t="s">
        <v>2567</v>
      </c>
      <c r="B2762" t="s">
        <v>67</v>
      </c>
      <c r="C2762" t="s">
        <v>1371</v>
      </c>
      <c r="D2762" t="s">
        <v>3052</v>
      </c>
      <c r="E2762">
        <v>8738384</v>
      </c>
      <c r="F2762" t="s">
        <v>2651</v>
      </c>
      <c r="G2762" t="s">
        <v>46</v>
      </c>
      <c r="H2762" t="s">
        <v>1356</v>
      </c>
      <c r="I2762" s="1"/>
      <c r="J2762" s="1">
        <v>45834</v>
      </c>
      <c r="K2762" s="11">
        <f>+Excel_519CONDOR[[#This Row],[Fx.r]]</f>
        <v>45834</v>
      </c>
      <c r="L2762" s="1">
        <v>45834</v>
      </c>
      <c r="M2762" s="1"/>
      <c r="O2762" s="1"/>
      <c r="P2762" s="1" t="s">
        <v>24</v>
      </c>
      <c r="Q2762" t="s">
        <v>25</v>
      </c>
      <c r="R2762" t="s">
        <v>25</v>
      </c>
      <c r="S2762" t="s">
        <v>3715</v>
      </c>
      <c r="T2762" s="6">
        <v>0.68823100955361127</v>
      </c>
      <c r="U2762" s="6">
        <v>0</v>
      </c>
      <c r="V2762" s="6">
        <v>5.5693998336791992</v>
      </c>
      <c r="W2762" s="5">
        <v>6.2576308432328105</v>
      </c>
      <c r="X2762" s="6">
        <f>+Excel_519CONDOR[[#This Row],[Ptos.Total]]-Excel_519CONDOR[[#This Row],[Ptos.PO]]</f>
        <v>0.48823084323281041</v>
      </c>
      <c r="Y2762" s="6">
        <v>5.7694000000000001</v>
      </c>
      <c r="Z2762" s="6">
        <v>0</v>
      </c>
      <c r="AA2762" s="5">
        <f>+Excel_519CONDOR[[#This Row],[Ptos.Total]]-Excel_519CONDOR[[#This Row],[Ptos.Nilo]]</f>
        <v>6.2576308432328105</v>
      </c>
      <c r="AB2762"/>
      <c r="AC2762"/>
      <c r="AD2762"/>
      <c r="AE2762"/>
      <c r="AF2762"/>
      <c r="AG2762"/>
      <c r="AH2762"/>
      <c r="AI2762"/>
    </row>
    <row r="2763" spans="1:35" x14ac:dyDescent="0.25">
      <c r="A2763" t="s">
        <v>2567</v>
      </c>
      <c r="B2763" t="s">
        <v>67</v>
      </c>
      <c r="C2763" t="s">
        <v>1371</v>
      </c>
      <c r="D2763" t="s">
        <v>3053</v>
      </c>
      <c r="E2763">
        <v>8738385</v>
      </c>
      <c r="F2763" t="s">
        <v>2651</v>
      </c>
      <c r="G2763" t="s">
        <v>46</v>
      </c>
      <c r="H2763" t="s">
        <v>1356</v>
      </c>
      <c r="I2763" s="1"/>
      <c r="J2763" s="1">
        <v>45834</v>
      </c>
      <c r="K2763" s="11">
        <f>+Excel_519CONDOR[[#This Row],[Fx.r]]</f>
        <v>45834</v>
      </c>
      <c r="L2763" s="1">
        <v>45834</v>
      </c>
      <c r="M2763" s="1"/>
      <c r="O2763" s="1"/>
      <c r="P2763" s="1" t="s">
        <v>24</v>
      </c>
      <c r="Q2763" t="s">
        <v>25</v>
      </c>
      <c r="R2763" t="s">
        <v>25</v>
      </c>
      <c r="S2763" t="s">
        <v>3715</v>
      </c>
      <c r="T2763" s="6">
        <v>0.48537100249761345</v>
      </c>
      <c r="U2763" s="6">
        <v>0</v>
      </c>
      <c r="V2763" s="6">
        <v>5.5693998336791992</v>
      </c>
      <c r="W2763" s="5">
        <v>6.0547708361768127</v>
      </c>
      <c r="X2763" s="6">
        <f>+Excel_519CONDOR[[#This Row],[Ptos.Total]]-Excel_519CONDOR[[#This Row],[Ptos.PO]]</f>
        <v>-0.11462916382318689</v>
      </c>
      <c r="Y2763" s="6">
        <v>6.1693999999999996</v>
      </c>
      <c r="Z2763" s="6">
        <v>0</v>
      </c>
      <c r="AA2763" s="5">
        <f>+Excel_519CONDOR[[#This Row],[Ptos.Total]]-Excel_519CONDOR[[#This Row],[Ptos.Nilo]]</f>
        <v>6.0547708361768127</v>
      </c>
      <c r="AB2763"/>
      <c r="AC2763"/>
      <c r="AD2763"/>
      <c r="AE2763"/>
      <c r="AF2763"/>
      <c r="AG2763"/>
      <c r="AH2763"/>
      <c r="AI2763"/>
    </row>
    <row r="2764" spans="1:35" x14ac:dyDescent="0.25">
      <c r="A2764" t="s">
        <v>2567</v>
      </c>
      <c r="B2764" t="s">
        <v>67</v>
      </c>
      <c r="C2764" t="s">
        <v>1371</v>
      </c>
      <c r="D2764" t="s">
        <v>3054</v>
      </c>
      <c r="E2764">
        <v>8738351</v>
      </c>
      <c r="F2764" t="s">
        <v>2586</v>
      </c>
      <c r="G2764" t="s">
        <v>22</v>
      </c>
      <c r="H2764" t="s">
        <v>23</v>
      </c>
      <c r="I2764" s="1"/>
      <c r="J2764" s="1">
        <v>45834</v>
      </c>
      <c r="K2764" s="11">
        <f>+Excel_519CONDOR[[#This Row],[Fx.r]]</f>
        <v>45834</v>
      </c>
      <c r="L2764" s="1">
        <v>45834</v>
      </c>
      <c r="M2764" s="1"/>
      <c r="N2764" s="1">
        <v>45891</v>
      </c>
      <c r="O2764" s="1">
        <v>45976</v>
      </c>
      <c r="P2764" s="1" t="s">
        <v>24</v>
      </c>
      <c r="Q2764" t="s">
        <v>25</v>
      </c>
      <c r="R2764" t="s">
        <v>25</v>
      </c>
      <c r="S2764" t="s">
        <v>3715</v>
      </c>
      <c r="T2764" s="6">
        <v>0.48537100249761345</v>
      </c>
      <c r="U2764" s="6">
        <v>0</v>
      </c>
      <c r="V2764" s="6">
        <v>5.5693998336791992</v>
      </c>
      <c r="W2764" s="5">
        <v>6.0547708361768127</v>
      </c>
      <c r="X2764" s="6">
        <f>+Excel_519CONDOR[[#This Row],[Ptos.Total]]-Excel_519CONDOR[[#This Row],[Ptos.PO]]</f>
        <v>0.19671083617681262</v>
      </c>
      <c r="Y2764" s="6">
        <v>5.85806</v>
      </c>
      <c r="Z2764" s="6">
        <v>5.8519110000000003</v>
      </c>
      <c r="AA2764" s="5">
        <f>+Excel_519CONDOR[[#This Row],[Ptos.Total]]-Excel_519CONDOR[[#This Row],[Ptos.Nilo]]</f>
        <v>0.20285983617681236</v>
      </c>
      <c r="AB2764"/>
      <c r="AC2764"/>
      <c r="AD2764"/>
      <c r="AE2764"/>
      <c r="AF2764"/>
      <c r="AG2764"/>
      <c r="AH2764"/>
      <c r="AI2764"/>
    </row>
    <row r="2765" spans="1:35" x14ac:dyDescent="0.25">
      <c r="A2765" t="s">
        <v>2567</v>
      </c>
      <c r="B2765" t="s">
        <v>67</v>
      </c>
      <c r="C2765" t="s">
        <v>1371</v>
      </c>
      <c r="D2765" t="s">
        <v>3055</v>
      </c>
      <c r="E2765">
        <v>8738355</v>
      </c>
      <c r="F2765" t="s">
        <v>2586</v>
      </c>
      <c r="G2765" t="s">
        <v>22</v>
      </c>
      <c r="H2765" t="s">
        <v>23</v>
      </c>
      <c r="I2765" s="1"/>
      <c r="J2765" s="1">
        <v>45834</v>
      </c>
      <c r="K2765" s="11">
        <f>+Excel_519CONDOR[[#This Row],[Fx.r]]</f>
        <v>45834</v>
      </c>
      <c r="L2765" s="1">
        <v>45834</v>
      </c>
      <c r="M2765" s="1"/>
      <c r="N2765" s="1">
        <v>45948</v>
      </c>
      <c r="O2765" s="1">
        <v>45950</v>
      </c>
      <c r="P2765" s="1" t="s">
        <v>24</v>
      </c>
      <c r="Q2765" t="s">
        <v>25</v>
      </c>
      <c r="R2765" t="s">
        <v>25</v>
      </c>
      <c r="S2765" t="s">
        <v>3715</v>
      </c>
      <c r="T2765" s="6">
        <v>2.3111110319077373</v>
      </c>
      <c r="U2765" s="6">
        <v>0</v>
      </c>
      <c r="V2765" s="6">
        <v>5.5693998336791992</v>
      </c>
      <c r="W2765" s="5">
        <v>7.8805108655869365</v>
      </c>
      <c r="X2765" s="6">
        <f>+Excel_519CONDOR[[#This Row],[Ptos.Total]]-Excel_519CONDOR[[#This Row],[Ptos.PO]]</f>
        <v>0.40571986558693673</v>
      </c>
      <c r="Y2765" s="6">
        <v>7.4747909999999997</v>
      </c>
      <c r="Z2765" s="6">
        <v>7.4747909999999997</v>
      </c>
      <c r="AA2765" s="5">
        <f>+Excel_519CONDOR[[#This Row],[Ptos.Total]]-Excel_519CONDOR[[#This Row],[Ptos.Nilo]]</f>
        <v>0.40571986558693673</v>
      </c>
      <c r="AB2765"/>
      <c r="AC2765"/>
      <c r="AD2765"/>
      <c r="AE2765"/>
      <c r="AF2765"/>
      <c r="AG2765"/>
      <c r="AH2765"/>
      <c r="AI2765"/>
    </row>
    <row r="2766" spans="1:35" x14ac:dyDescent="0.25">
      <c r="A2766" t="s">
        <v>2567</v>
      </c>
      <c r="B2766" t="s">
        <v>67</v>
      </c>
      <c r="C2766" t="s">
        <v>1371</v>
      </c>
      <c r="D2766" t="s">
        <v>3056</v>
      </c>
      <c r="E2766">
        <v>8738391</v>
      </c>
      <c r="F2766" t="s">
        <v>2586</v>
      </c>
      <c r="G2766" t="s">
        <v>22</v>
      </c>
      <c r="H2766" t="s">
        <v>23</v>
      </c>
      <c r="I2766" s="1"/>
      <c r="J2766" s="1">
        <v>45834</v>
      </c>
      <c r="K2766" s="11">
        <f>+Excel_519CONDOR[[#This Row],[Fx.r]]</f>
        <v>45834</v>
      </c>
      <c r="L2766" s="1">
        <v>45834</v>
      </c>
      <c r="M2766" s="1"/>
      <c r="N2766" s="1">
        <v>45948</v>
      </c>
      <c r="O2766" s="1">
        <v>46002</v>
      </c>
      <c r="P2766" s="1" t="s">
        <v>24</v>
      </c>
      <c r="Q2766" t="s">
        <v>25</v>
      </c>
      <c r="R2766" t="s">
        <v>25</v>
      </c>
      <c r="S2766" t="s">
        <v>3715</v>
      </c>
      <c r="T2766" s="6">
        <v>1.9053910000000001</v>
      </c>
      <c r="U2766" s="6">
        <v>0</v>
      </c>
      <c r="V2766" s="6">
        <v>5.5693999999999999</v>
      </c>
      <c r="W2766" s="5">
        <v>7.4747909999999997</v>
      </c>
      <c r="X2766" s="6">
        <f>+Excel_519CONDOR[[#This Row],[Ptos.Total]]-Excel_519CONDOR[[#This Row],[Ptos.PO]]</f>
        <v>0.42287999999999926</v>
      </c>
      <c r="Y2766" s="6">
        <v>7.0519110000000005</v>
      </c>
      <c r="Z2766" s="6">
        <v>7.0690710000000001</v>
      </c>
      <c r="AA2766" s="5">
        <f>+Excel_519CONDOR[[#This Row],[Ptos.Total]]-Excel_519CONDOR[[#This Row],[Ptos.Nilo]]</f>
        <v>0.40571999999999964</v>
      </c>
      <c r="AB2766"/>
      <c r="AC2766"/>
      <c r="AD2766"/>
      <c r="AE2766"/>
      <c r="AF2766"/>
      <c r="AG2766"/>
      <c r="AH2766"/>
      <c r="AI2766"/>
    </row>
    <row r="2767" spans="1:35" x14ac:dyDescent="0.25">
      <c r="A2767" t="s">
        <v>2567</v>
      </c>
      <c r="B2767" t="s">
        <v>67</v>
      </c>
      <c r="C2767" t="s">
        <v>1371</v>
      </c>
      <c r="D2767" t="s">
        <v>3057</v>
      </c>
      <c r="E2767">
        <v>8738342</v>
      </c>
      <c r="F2767" t="s">
        <v>2586</v>
      </c>
      <c r="G2767" t="s">
        <v>22</v>
      </c>
      <c r="H2767" t="s">
        <v>23</v>
      </c>
      <c r="I2767" s="1"/>
      <c r="J2767" s="1">
        <v>45834</v>
      </c>
      <c r="K2767" s="11">
        <f>+Excel_519CONDOR[[#This Row],[Fx.r]]</f>
        <v>45834</v>
      </c>
      <c r="L2767" s="1">
        <v>45834</v>
      </c>
      <c r="M2767" s="1"/>
      <c r="N2767" s="1">
        <v>45891</v>
      </c>
      <c r="O2767" s="1">
        <v>45892</v>
      </c>
      <c r="P2767" s="1" t="s">
        <v>24</v>
      </c>
      <c r="Q2767" t="s">
        <v>25</v>
      </c>
      <c r="R2767" t="s">
        <v>25</v>
      </c>
      <c r="S2767" t="s">
        <v>3715</v>
      </c>
      <c r="T2767" s="6">
        <v>0.48537100249761345</v>
      </c>
      <c r="U2767" s="6">
        <v>0</v>
      </c>
      <c r="V2767" s="6">
        <v>5.5693998336791992</v>
      </c>
      <c r="W2767" s="5">
        <v>6.0547708361768127</v>
      </c>
      <c r="X2767" s="6">
        <f>+Excel_519CONDOR[[#This Row],[Ptos.Total]]-Excel_519CONDOR[[#This Row],[Ptos.PO]]</f>
        <v>0.20285983617681236</v>
      </c>
      <c r="Y2767" s="6">
        <v>5.8519110000000003</v>
      </c>
      <c r="Z2767" s="6">
        <v>5.8519110000000003</v>
      </c>
      <c r="AA2767" s="5">
        <f>+Excel_519CONDOR[[#This Row],[Ptos.Total]]-Excel_519CONDOR[[#This Row],[Ptos.Nilo]]</f>
        <v>0.20285983617681236</v>
      </c>
      <c r="AB2767"/>
      <c r="AC2767"/>
      <c r="AD2767"/>
      <c r="AE2767"/>
      <c r="AF2767"/>
      <c r="AG2767"/>
      <c r="AH2767"/>
      <c r="AI2767"/>
    </row>
    <row r="2768" spans="1:35" x14ac:dyDescent="0.25">
      <c r="A2768" t="s">
        <v>2567</v>
      </c>
      <c r="B2768" t="s">
        <v>67</v>
      </c>
      <c r="C2768" t="s">
        <v>1371</v>
      </c>
      <c r="D2768" t="s">
        <v>3058</v>
      </c>
      <c r="E2768">
        <v>8738600</v>
      </c>
      <c r="F2768" t="s">
        <v>2586</v>
      </c>
      <c r="G2768" t="s">
        <v>22</v>
      </c>
      <c r="H2768" t="s">
        <v>23</v>
      </c>
      <c r="I2768" s="1"/>
      <c r="J2768" s="1">
        <v>45835</v>
      </c>
      <c r="K2768" s="11">
        <f>+Excel_519CONDOR[[#This Row],[Fx.r]]</f>
        <v>45835</v>
      </c>
      <c r="L2768" s="1">
        <v>45835</v>
      </c>
      <c r="M2768" s="1"/>
      <c r="N2768" s="1">
        <v>45891</v>
      </c>
      <c r="O2768" s="1">
        <v>45892</v>
      </c>
      <c r="P2768" s="1" t="s">
        <v>24</v>
      </c>
      <c r="Q2768" t="s">
        <v>25</v>
      </c>
      <c r="R2768" t="s">
        <v>25</v>
      </c>
      <c r="S2768" t="s">
        <v>3715</v>
      </c>
      <c r="T2768" s="6">
        <v>1.4996710173212886</v>
      </c>
      <c r="U2768" s="6">
        <v>0</v>
      </c>
      <c r="V2768" s="6">
        <v>5.5693998336791992</v>
      </c>
      <c r="W2768" s="5">
        <v>7.0690708510004878</v>
      </c>
      <c r="X2768" s="6">
        <f>+Excel_519CONDOR[[#This Row],[Ptos.Total]]-Excel_519CONDOR[[#This Row],[Ptos.PO]]</f>
        <v>-1.4899951228386499E-7</v>
      </c>
      <c r="Y2768" s="6">
        <v>7.0690710000000001</v>
      </c>
      <c r="Z2768" s="6">
        <v>7.0690710000000001</v>
      </c>
      <c r="AA2768" s="5">
        <f>+Excel_519CONDOR[[#This Row],[Ptos.Total]]-Excel_519CONDOR[[#This Row],[Ptos.Nilo]]</f>
        <v>-1.4899951228386499E-7</v>
      </c>
      <c r="AB2768"/>
      <c r="AC2768"/>
      <c r="AD2768"/>
      <c r="AE2768"/>
      <c r="AF2768"/>
      <c r="AG2768"/>
      <c r="AH2768"/>
      <c r="AI2768"/>
    </row>
    <row r="2769" spans="1:35" x14ac:dyDescent="0.25">
      <c r="A2769" t="s">
        <v>2567</v>
      </c>
      <c r="B2769" t="s">
        <v>67</v>
      </c>
      <c r="C2769" t="s">
        <v>1371</v>
      </c>
      <c r="D2769" t="s">
        <v>3059</v>
      </c>
      <c r="E2769">
        <v>8738610</v>
      </c>
      <c r="F2769" t="s">
        <v>2586</v>
      </c>
      <c r="G2769" t="s">
        <v>22</v>
      </c>
      <c r="H2769" t="s">
        <v>23</v>
      </c>
      <c r="I2769" s="1"/>
      <c r="J2769" s="1">
        <v>45835</v>
      </c>
      <c r="K2769" s="11">
        <f>+Excel_519CONDOR[[#This Row],[Fx.r]]</f>
        <v>45835</v>
      </c>
      <c r="L2769" s="1">
        <v>45835</v>
      </c>
      <c r="M2769" s="1"/>
      <c r="N2769" s="1">
        <v>45894</v>
      </c>
      <c r="O2769" s="1">
        <v>45895</v>
      </c>
      <c r="P2769" s="1" t="s">
        <v>24</v>
      </c>
      <c r="Q2769" t="s">
        <v>25</v>
      </c>
      <c r="R2769" t="s">
        <v>25</v>
      </c>
      <c r="S2769" t="s">
        <v>3715</v>
      </c>
      <c r="T2769" s="6">
        <v>1.0939510168468356</v>
      </c>
      <c r="U2769" s="6">
        <v>0</v>
      </c>
      <c r="V2769" s="6">
        <v>5.5693998336791992</v>
      </c>
      <c r="W2769" s="5">
        <v>6.6633508505260348</v>
      </c>
      <c r="X2769" s="6">
        <f>+Excel_519CONDOR[[#This Row],[Ptos.Total]]-Excel_519CONDOR[[#This Row],[Ptos.PO]]</f>
        <v>-1.8257401494739653</v>
      </c>
      <c r="Y2769" s="6">
        <v>8.4890910000000002</v>
      </c>
      <c r="Z2769" s="6">
        <v>8.4890910000000002</v>
      </c>
      <c r="AA2769" s="5">
        <f>+Excel_519CONDOR[[#This Row],[Ptos.Total]]-Excel_519CONDOR[[#This Row],[Ptos.Nilo]]</f>
        <v>-1.8257401494739653</v>
      </c>
      <c r="AB2769"/>
      <c r="AC2769"/>
      <c r="AD2769"/>
      <c r="AE2769"/>
      <c r="AF2769"/>
      <c r="AG2769"/>
      <c r="AH2769"/>
      <c r="AI2769"/>
    </row>
    <row r="2770" spans="1:35" x14ac:dyDescent="0.25">
      <c r="A2770" t="s">
        <v>2567</v>
      </c>
      <c r="B2770" t="s">
        <v>67</v>
      </c>
      <c r="C2770" t="s">
        <v>1371</v>
      </c>
      <c r="D2770" t="s">
        <v>3060</v>
      </c>
      <c r="E2770">
        <v>8738606</v>
      </c>
      <c r="F2770" t="s">
        <v>2586</v>
      </c>
      <c r="G2770" t="s">
        <v>22</v>
      </c>
      <c r="H2770" t="s">
        <v>23</v>
      </c>
      <c r="I2770" s="1"/>
      <c r="J2770" s="1">
        <v>45835</v>
      </c>
      <c r="K2770" s="11">
        <f>+Excel_519CONDOR[[#This Row],[Fx.r]]</f>
        <v>45835</v>
      </c>
      <c r="L2770" s="1">
        <v>45835</v>
      </c>
      <c r="M2770" s="1"/>
      <c r="N2770" s="1">
        <v>45891</v>
      </c>
      <c r="O2770" s="1">
        <v>45892</v>
      </c>
      <c r="P2770" s="1" t="s">
        <v>24</v>
      </c>
      <c r="Q2770" t="s">
        <v>25</v>
      </c>
      <c r="R2770" t="s">
        <v>25</v>
      </c>
      <c r="S2770" t="s">
        <v>3715</v>
      </c>
      <c r="T2770" s="6">
        <v>1.0939510168468356</v>
      </c>
      <c r="U2770" s="6">
        <v>0</v>
      </c>
      <c r="V2770" s="6">
        <v>5.5693998336791992</v>
      </c>
      <c r="W2770" s="5">
        <v>6.6633508505260348</v>
      </c>
      <c r="X2770" s="6">
        <f>+Excel_519CONDOR[[#This Row],[Ptos.Total]]-Excel_519CONDOR[[#This Row],[Ptos.PO]]</f>
        <v>-1.4947396476117092E-7</v>
      </c>
      <c r="Y2770" s="6">
        <v>6.6633509999999996</v>
      </c>
      <c r="Z2770" s="6">
        <v>6.6633509999999996</v>
      </c>
      <c r="AA2770" s="5">
        <f>+Excel_519CONDOR[[#This Row],[Ptos.Total]]-Excel_519CONDOR[[#This Row],[Ptos.Nilo]]</f>
        <v>-1.4947396476117092E-7</v>
      </c>
      <c r="AB2770"/>
      <c r="AC2770"/>
      <c r="AD2770"/>
      <c r="AE2770"/>
      <c r="AF2770"/>
      <c r="AG2770"/>
      <c r="AH2770"/>
      <c r="AI2770"/>
    </row>
    <row r="2771" spans="1:35" x14ac:dyDescent="0.25">
      <c r="A2771" t="s">
        <v>2567</v>
      </c>
      <c r="B2771" t="s">
        <v>67</v>
      </c>
      <c r="C2771" t="s">
        <v>1371</v>
      </c>
      <c r="D2771" t="s">
        <v>3061</v>
      </c>
      <c r="E2771">
        <v>8738615</v>
      </c>
      <c r="F2771" t="s">
        <v>2651</v>
      </c>
      <c r="G2771" t="s">
        <v>46</v>
      </c>
      <c r="H2771" t="s">
        <v>1356</v>
      </c>
      <c r="I2771" s="1"/>
      <c r="J2771" s="1">
        <v>45835</v>
      </c>
      <c r="K2771" s="11">
        <f>+Excel_519CONDOR[[#This Row],[Fx.r]]</f>
        <v>45835</v>
      </c>
      <c r="L2771" s="1">
        <v>45835</v>
      </c>
      <c r="M2771" s="1"/>
      <c r="O2771" s="1"/>
      <c r="P2771" s="1" t="s">
        <v>24</v>
      </c>
      <c r="Q2771" t="s">
        <v>25</v>
      </c>
      <c r="R2771" t="s">
        <v>25</v>
      </c>
      <c r="S2771" t="s">
        <v>3715</v>
      </c>
      <c r="T2771" s="6">
        <v>3.1225510396754146</v>
      </c>
      <c r="U2771" s="6">
        <v>0</v>
      </c>
      <c r="V2771" s="6">
        <v>5.5693998336791992</v>
      </c>
      <c r="W2771" s="5">
        <v>8.6919508733546138</v>
      </c>
      <c r="X2771" s="6">
        <f>+Excel_519CONDOR[[#This Row],[Ptos.Total]]-Excel_519CONDOR[[#This Row],[Ptos.PO]]</f>
        <v>-0.67744912664538681</v>
      </c>
      <c r="Y2771" s="6">
        <v>9.3694000000000006</v>
      </c>
      <c r="Z2771" s="6">
        <v>0</v>
      </c>
      <c r="AA2771" s="5">
        <f>+Excel_519CONDOR[[#This Row],[Ptos.Total]]-Excel_519CONDOR[[#This Row],[Ptos.Nilo]]</f>
        <v>8.6919508733546138</v>
      </c>
      <c r="AB2771"/>
      <c r="AC2771"/>
      <c r="AD2771"/>
      <c r="AE2771"/>
      <c r="AF2771"/>
      <c r="AG2771"/>
      <c r="AH2771"/>
      <c r="AI2771"/>
    </row>
    <row r="2772" spans="1:35" x14ac:dyDescent="0.25">
      <c r="A2772" t="s">
        <v>2567</v>
      </c>
      <c r="B2772" t="s">
        <v>67</v>
      </c>
      <c r="C2772" t="s">
        <v>1371</v>
      </c>
      <c r="D2772" t="s">
        <v>3062</v>
      </c>
      <c r="E2772">
        <v>8738612</v>
      </c>
      <c r="F2772" t="s">
        <v>2586</v>
      </c>
      <c r="G2772" t="s">
        <v>22</v>
      </c>
      <c r="H2772" t="s">
        <v>23</v>
      </c>
      <c r="I2772" s="1"/>
      <c r="J2772" s="1">
        <v>45835</v>
      </c>
      <c r="K2772" s="11">
        <f>+Excel_519CONDOR[[#This Row],[Fx.r]]</f>
        <v>45835</v>
      </c>
      <c r="L2772" s="1">
        <v>45835</v>
      </c>
      <c r="M2772" s="1"/>
      <c r="N2772" s="1">
        <v>45894</v>
      </c>
      <c r="O2772" s="1">
        <v>45895</v>
      </c>
      <c r="P2772" s="1" t="s">
        <v>24</v>
      </c>
      <c r="Q2772" t="s">
        <v>25</v>
      </c>
      <c r="R2772" t="s">
        <v>25</v>
      </c>
      <c r="S2772" t="s">
        <v>3715</v>
      </c>
      <c r="T2772" s="6">
        <v>0.68823100955361127</v>
      </c>
      <c r="U2772" s="6">
        <v>0</v>
      </c>
      <c r="V2772" s="6">
        <v>5.5693998336791992</v>
      </c>
      <c r="W2772" s="5">
        <v>6.2576308432328105</v>
      </c>
      <c r="X2772" s="6">
        <f>+Excel_519CONDOR[[#This Row],[Ptos.Total]]-Excel_519CONDOR[[#This Row],[Ptos.PO]]</f>
        <v>-1.5676718945201173E-7</v>
      </c>
      <c r="Y2772" s="6">
        <v>6.2576309999999999</v>
      </c>
      <c r="Z2772" s="6">
        <v>6.2576309999999999</v>
      </c>
      <c r="AA2772" s="5">
        <f>+Excel_519CONDOR[[#This Row],[Ptos.Total]]-Excel_519CONDOR[[#This Row],[Ptos.Nilo]]</f>
        <v>-1.5676718945201173E-7</v>
      </c>
      <c r="AB2772"/>
      <c r="AC2772"/>
      <c r="AD2772"/>
      <c r="AE2772"/>
      <c r="AF2772"/>
      <c r="AG2772"/>
      <c r="AH2772"/>
      <c r="AI2772"/>
    </row>
    <row r="2773" spans="1:35" x14ac:dyDescent="0.25">
      <c r="A2773" t="s">
        <v>2567</v>
      </c>
      <c r="B2773" t="s">
        <v>67</v>
      </c>
      <c r="C2773" t="s">
        <v>1371</v>
      </c>
      <c r="D2773" t="s">
        <v>3063</v>
      </c>
      <c r="E2773">
        <v>8738591</v>
      </c>
      <c r="F2773" t="s">
        <v>2586</v>
      </c>
      <c r="G2773" t="s">
        <v>22</v>
      </c>
      <c r="H2773" t="s">
        <v>23</v>
      </c>
      <c r="I2773" s="1"/>
      <c r="J2773" s="1">
        <v>45835</v>
      </c>
      <c r="K2773" s="11">
        <f>+Excel_519CONDOR[[#This Row],[Fx.r]]</f>
        <v>45835</v>
      </c>
      <c r="L2773" s="1">
        <v>45835</v>
      </c>
      <c r="M2773" s="1"/>
      <c r="N2773" s="1">
        <v>45947</v>
      </c>
      <c r="O2773" s="1">
        <v>45949</v>
      </c>
      <c r="P2773" s="1" t="s">
        <v>24</v>
      </c>
      <c r="Q2773" t="s">
        <v>25</v>
      </c>
      <c r="R2773" t="s">
        <v>25</v>
      </c>
      <c r="S2773" t="s">
        <v>3715</v>
      </c>
      <c r="T2773" s="6">
        <v>1.0939510168468356</v>
      </c>
      <c r="U2773" s="6">
        <v>0</v>
      </c>
      <c r="V2773" s="6">
        <v>5.5693998336791992</v>
      </c>
      <c r="W2773" s="5">
        <v>6.6633508505260348</v>
      </c>
      <c r="X2773" s="6">
        <f>+Excel_519CONDOR[[#This Row],[Ptos.Total]]-Excel_519CONDOR[[#This Row],[Ptos.PO]]</f>
        <v>-1.4947396476117092E-7</v>
      </c>
      <c r="Y2773" s="6">
        <v>6.6633509999999996</v>
      </c>
      <c r="Z2773" s="6">
        <v>6.6633509999999996</v>
      </c>
      <c r="AA2773" s="5">
        <f>+Excel_519CONDOR[[#This Row],[Ptos.Total]]-Excel_519CONDOR[[#This Row],[Ptos.Nilo]]</f>
        <v>-1.4947396476117092E-7</v>
      </c>
      <c r="AB2773"/>
      <c r="AC2773"/>
      <c r="AD2773"/>
      <c r="AE2773"/>
      <c r="AF2773"/>
      <c r="AG2773"/>
      <c r="AH2773"/>
      <c r="AI2773"/>
    </row>
    <row r="2774" spans="1:35" x14ac:dyDescent="0.25">
      <c r="A2774" t="s">
        <v>2567</v>
      </c>
      <c r="B2774" t="s">
        <v>67</v>
      </c>
      <c r="C2774" t="s">
        <v>1371</v>
      </c>
      <c r="D2774" t="s">
        <v>3064</v>
      </c>
      <c r="E2774">
        <v>8738620</v>
      </c>
      <c r="F2774" t="s">
        <v>2586</v>
      </c>
      <c r="G2774" t="s">
        <v>22</v>
      </c>
      <c r="H2774" t="s">
        <v>23</v>
      </c>
      <c r="I2774" s="1"/>
      <c r="J2774" s="1">
        <v>45835</v>
      </c>
      <c r="K2774" s="11">
        <f>+Excel_519CONDOR[[#This Row],[Fx.r]]</f>
        <v>45835</v>
      </c>
      <c r="L2774" s="1">
        <v>45835</v>
      </c>
      <c r="M2774" s="1"/>
      <c r="N2774" s="1">
        <v>45948</v>
      </c>
      <c r="O2774" s="1">
        <v>45950</v>
      </c>
      <c r="P2774" s="1" t="s">
        <v>24</v>
      </c>
      <c r="Q2774" t="s">
        <v>25</v>
      </c>
      <c r="R2774" t="s">
        <v>25</v>
      </c>
      <c r="S2774" t="s">
        <v>3715</v>
      </c>
      <c r="T2774" s="6">
        <v>0.68823100955361127</v>
      </c>
      <c r="U2774" s="6">
        <v>0</v>
      </c>
      <c r="V2774" s="6">
        <v>5.5693998336791992</v>
      </c>
      <c r="W2774" s="5">
        <v>6.2576308432328105</v>
      </c>
      <c r="X2774" s="6">
        <f>+Excel_519CONDOR[[#This Row],[Ptos.Total]]-Excel_519CONDOR[[#This Row],[Ptos.PO]]</f>
        <v>-1.5676718945201173E-7</v>
      </c>
      <c r="Y2774" s="6">
        <v>6.2576309999999999</v>
      </c>
      <c r="Z2774" s="6">
        <v>6.2576309999999999</v>
      </c>
      <c r="AA2774" s="5">
        <f>+Excel_519CONDOR[[#This Row],[Ptos.Total]]-Excel_519CONDOR[[#This Row],[Ptos.Nilo]]</f>
        <v>-1.5676718945201173E-7</v>
      </c>
      <c r="AB2774"/>
      <c r="AC2774"/>
      <c r="AD2774"/>
      <c r="AE2774"/>
      <c r="AF2774"/>
      <c r="AG2774"/>
      <c r="AH2774"/>
      <c r="AI2774"/>
    </row>
    <row r="2775" spans="1:35" x14ac:dyDescent="0.25">
      <c r="A2775" t="s">
        <v>2567</v>
      </c>
      <c r="B2775" t="s">
        <v>67</v>
      </c>
      <c r="C2775" t="s">
        <v>1371</v>
      </c>
      <c r="D2775" t="s">
        <v>3065</v>
      </c>
      <c r="E2775">
        <v>8738624</v>
      </c>
      <c r="F2775" t="s">
        <v>2586</v>
      </c>
      <c r="G2775" t="s">
        <v>22</v>
      </c>
      <c r="H2775" t="s">
        <v>23</v>
      </c>
      <c r="I2775" s="1"/>
      <c r="J2775" s="1">
        <v>45835</v>
      </c>
      <c r="K2775" s="11">
        <f>+Excel_519CONDOR[[#This Row],[Fx.r]]</f>
        <v>45835</v>
      </c>
      <c r="L2775" s="1">
        <v>45835</v>
      </c>
      <c r="M2775" s="1"/>
      <c r="N2775" s="1">
        <v>45894</v>
      </c>
      <c r="O2775" s="1">
        <v>45895</v>
      </c>
      <c r="P2775" s="1" t="s">
        <v>24</v>
      </c>
      <c r="Q2775" t="s">
        <v>25</v>
      </c>
      <c r="R2775" t="s">
        <v>25</v>
      </c>
      <c r="S2775" t="s">
        <v>3715</v>
      </c>
      <c r="T2775" s="6">
        <v>1.4996710173212886</v>
      </c>
      <c r="U2775" s="6">
        <v>0</v>
      </c>
      <c r="V2775" s="6">
        <v>5.5693998336791992</v>
      </c>
      <c r="W2775" s="5">
        <v>7.0690708510004878</v>
      </c>
      <c r="X2775" s="6">
        <f>+Excel_519CONDOR[[#This Row],[Ptos.Total]]-Excel_519CONDOR[[#This Row],[Ptos.PO]]</f>
        <v>-0.20286014899951166</v>
      </c>
      <c r="Y2775" s="6">
        <v>7.2719309999999995</v>
      </c>
      <c r="Z2775" s="6">
        <v>7.2719309999999995</v>
      </c>
      <c r="AA2775" s="5">
        <f>+Excel_519CONDOR[[#This Row],[Ptos.Total]]-Excel_519CONDOR[[#This Row],[Ptos.Nilo]]</f>
        <v>-0.20286014899951166</v>
      </c>
      <c r="AB2775"/>
      <c r="AC2775"/>
      <c r="AD2775"/>
      <c r="AE2775"/>
      <c r="AF2775"/>
      <c r="AG2775"/>
      <c r="AH2775"/>
      <c r="AI2775"/>
    </row>
    <row r="2776" spans="1:35" x14ac:dyDescent="0.25">
      <c r="A2776" t="s">
        <v>2567</v>
      </c>
      <c r="B2776" t="s">
        <v>67</v>
      </c>
      <c r="C2776" t="s">
        <v>1371</v>
      </c>
      <c r="D2776" t="s">
        <v>3066</v>
      </c>
      <c r="E2776">
        <v>8738597</v>
      </c>
      <c r="F2776" t="s">
        <v>2586</v>
      </c>
      <c r="G2776" t="s">
        <v>22</v>
      </c>
      <c r="H2776" t="s">
        <v>23</v>
      </c>
      <c r="I2776" s="1"/>
      <c r="J2776" s="1">
        <v>45835</v>
      </c>
      <c r="K2776" s="11">
        <f>+Excel_519CONDOR[[#This Row],[Fx.r]]</f>
        <v>45835</v>
      </c>
      <c r="L2776" s="1">
        <v>45835</v>
      </c>
      <c r="M2776" s="1"/>
      <c r="N2776" s="1">
        <v>45894</v>
      </c>
      <c r="O2776" s="1">
        <v>45895</v>
      </c>
      <c r="P2776" s="1" t="s">
        <v>24</v>
      </c>
      <c r="Q2776" t="s">
        <v>25</v>
      </c>
      <c r="R2776" t="s">
        <v>25</v>
      </c>
      <c r="S2776" t="s">
        <v>3715</v>
      </c>
      <c r="T2776" s="6">
        <v>1.7025310243772864</v>
      </c>
      <c r="U2776" s="6">
        <v>0</v>
      </c>
      <c r="V2776" s="6">
        <v>5.5693998336791992</v>
      </c>
      <c r="W2776" s="5">
        <v>7.2719308580564856</v>
      </c>
      <c r="X2776" s="6">
        <f>+Excel_519CONDOR[[#This Row],[Ptos.Total]]-Excel_519CONDOR[[#This Row],[Ptos.PO]]</f>
        <v>-1.4194351383167714E-7</v>
      </c>
      <c r="Y2776" s="6">
        <v>7.2719309999999995</v>
      </c>
      <c r="Z2776" s="6">
        <v>7.2719309999999995</v>
      </c>
      <c r="AA2776" s="5">
        <f>+Excel_519CONDOR[[#This Row],[Ptos.Total]]-Excel_519CONDOR[[#This Row],[Ptos.Nilo]]</f>
        <v>-1.4194351383167714E-7</v>
      </c>
      <c r="AB2776"/>
      <c r="AC2776"/>
      <c r="AD2776"/>
      <c r="AE2776"/>
      <c r="AF2776"/>
      <c r="AG2776"/>
      <c r="AH2776"/>
      <c r="AI2776"/>
    </row>
    <row r="2777" spans="1:35" x14ac:dyDescent="0.25">
      <c r="A2777" t="s">
        <v>2567</v>
      </c>
      <c r="B2777" t="s">
        <v>67</v>
      </c>
      <c r="C2777" t="s">
        <v>1371</v>
      </c>
      <c r="D2777" t="s">
        <v>3067</v>
      </c>
      <c r="E2777">
        <v>8738621</v>
      </c>
      <c r="F2777" t="s">
        <v>2586</v>
      </c>
      <c r="G2777" t="s">
        <v>22</v>
      </c>
      <c r="H2777" t="s">
        <v>23</v>
      </c>
      <c r="I2777" s="1"/>
      <c r="J2777" s="1">
        <v>45835</v>
      </c>
      <c r="K2777" s="11">
        <f>+Excel_519CONDOR[[#This Row],[Fx.r]]</f>
        <v>45835</v>
      </c>
      <c r="L2777" s="1">
        <v>45835</v>
      </c>
      <c r="M2777" s="1"/>
      <c r="N2777" s="1">
        <v>45891</v>
      </c>
      <c r="O2777" s="1">
        <v>45892</v>
      </c>
      <c r="P2777" s="1" t="s">
        <v>24</v>
      </c>
      <c r="Q2777" t="s">
        <v>25</v>
      </c>
      <c r="R2777" t="s">
        <v>25</v>
      </c>
      <c r="S2777" t="s">
        <v>3715</v>
      </c>
      <c r="T2777" s="6">
        <v>1.2968110170840621</v>
      </c>
      <c r="U2777" s="6">
        <v>0</v>
      </c>
      <c r="V2777" s="6">
        <v>5.5693998336791992</v>
      </c>
      <c r="W2777" s="5">
        <v>6.8662108507632613</v>
      </c>
      <c r="X2777" s="6">
        <f>+Excel_519CONDOR[[#This Row],[Ptos.Total]]-Excel_519CONDOR[[#This Row],[Ptos.PO]]</f>
        <v>-1.4923673852251795E-7</v>
      </c>
      <c r="Y2777" s="6">
        <v>6.8662109999999998</v>
      </c>
      <c r="Z2777" s="6">
        <v>6.8662109999999998</v>
      </c>
      <c r="AA2777" s="5">
        <f>+Excel_519CONDOR[[#This Row],[Ptos.Total]]-Excel_519CONDOR[[#This Row],[Ptos.Nilo]]</f>
        <v>-1.4923673852251795E-7</v>
      </c>
      <c r="AB2777"/>
      <c r="AC2777"/>
      <c r="AD2777"/>
      <c r="AE2777"/>
      <c r="AF2777"/>
      <c r="AG2777"/>
      <c r="AH2777"/>
      <c r="AI2777"/>
    </row>
    <row r="2778" spans="1:35" x14ac:dyDescent="0.25">
      <c r="A2778" t="s">
        <v>2567</v>
      </c>
      <c r="B2778" t="s">
        <v>67</v>
      </c>
      <c r="C2778" t="s">
        <v>1371</v>
      </c>
      <c r="D2778" t="s">
        <v>3068</v>
      </c>
      <c r="E2778">
        <v>8738604</v>
      </c>
      <c r="F2778" t="s">
        <v>2586</v>
      </c>
      <c r="G2778" t="s">
        <v>22</v>
      </c>
      <c r="H2778" t="s">
        <v>23</v>
      </c>
      <c r="I2778" s="1"/>
      <c r="J2778" s="1">
        <v>45835</v>
      </c>
      <c r="K2778" s="11">
        <f>+Excel_519CONDOR[[#This Row],[Fx.r]]</f>
        <v>45835</v>
      </c>
      <c r="L2778" s="1">
        <v>45835</v>
      </c>
      <c r="M2778" s="1"/>
      <c r="N2778" s="1">
        <v>45948</v>
      </c>
      <c r="O2778" s="1">
        <v>45949</v>
      </c>
      <c r="P2778" s="1" t="s">
        <v>24</v>
      </c>
      <c r="Q2778" t="s">
        <v>25</v>
      </c>
      <c r="R2778" t="s">
        <v>25</v>
      </c>
      <c r="S2778" t="s">
        <v>3715</v>
      </c>
      <c r="T2778" s="6">
        <v>0.89109100979083777</v>
      </c>
      <c r="U2778" s="6">
        <v>0</v>
      </c>
      <c r="V2778" s="6">
        <v>5.5693998336791992</v>
      </c>
      <c r="W2778" s="5">
        <v>6.460490843470037</v>
      </c>
      <c r="X2778" s="6">
        <f>+Excel_519CONDOR[[#This Row],[Ptos.Total]]-Excel_519CONDOR[[#This Row],[Ptos.PO]]</f>
        <v>-1.5652996232518035E-7</v>
      </c>
      <c r="Y2778" s="6">
        <v>6.4604909999999993</v>
      </c>
      <c r="Z2778" s="6">
        <v>6.4604909999999993</v>
      </c>
      <c r="AA2778" s="5">
        <f>+Excel_519CONDOR[[#This Row],[Ptos.Total]]-Excel_519CONDOR[[#This Row],[Ptos.Nilo]]</f>
        <v>-1.5652996232518035E-7</v>
      </c>
      <c r="AB2778"/>
      <c r="AC2778"/>
      <c r="AD2778"/>
      <c r="AE2778"/>
      <c r="AF2778"/>
      <c r="AG2778"/>
      <c r="AH2778"/>
      <c r="AI2778"/>
    </row>
    <row r="2779" spans="1:35" x14ac:dyDescent="0.25">
      <c r="A2779" t="s">
        <v>2567</v>
      </c>
      <c r="B2779" t="s">
        <v>67</v>
      </c>
      <c r="C2779" t="s">
        <v>1371</v>
      </c>
      <c r="D2779" t="s">
        <v>3069</v>
      </c>
      <c r="E2779">
        <v>8738889</v>
      </c>
      <c r="F2779" t="s">
        <v>2586</v>
      </c>
      <c r="G2779" t="s">
        <v>22</v>
      </c>
      <c r="H2779" t="s">
        <v>23</v>
      </c>
      <c r="I2779" s="1"/>
      <c r="J2779" s="1">
        <v>45838</v>
      </c>
      <c r="K2779" s="11">
        <f>+Excel_519CONDOR[[#This Row],[Fx.r]]</f>
        <v>45838</v>
      </c>
      <c r="L2779" s="1">
        <v>45838</v>
      </c>
      <c r="M2779" s="1"/>
      <c r="N2779" s="1">
        <v>45891</v>
      </c>
      <c r="O2779" s="1">
        <v>45892</v>
      </c>
      <c r="P2779" s="1" t="s">
        <v>24</v>
      </c>
      <c r="Q2779" t="s">
        <v>25</v>
      </c>
      <c r="R2779" t="s">
        <v>25</v>
      </c>
      <c r="S2779" t="s">
        <v>3715</v>
      </c>
      <c r="T2779" s="6">
        <v>0.68823100955361127</v>
      </c>
      <c r="U2779" s="6">
        <v>0</v>
      </c>
      <c r="V2779" s="6">
        <v>5.5693998336791992</v>
      </c>
      <c r="W2779" s="5">
        <v>6.2576308432328105</v>
      </c>
      <c r="X2779" s="6">
        <f>+Excel_519CONDOR[[#This Row],[Ptos.Total]]-Excel_519CONDOR[[#This Row],[Ptos.PO]]</f>
        <v>-1.5676718945201173E-7</v>
      </c>
      <c r="Y2779" s="6">
        <v>6.2576309999999999</v>
      </c>
      <c r="Z2779" s="6">
        <v>6.2576309999999999</v>
      </c>
      <c r="AA2779" s="5">
        <f>+Excel_519CONDOR[[#This Row],[Ptos.Total]]-Excel_519CONDOR[[#This Row],[Ptos.Nilo]]</f>
        <v>-1.5676718945201173E-7</v>
      </c>
      <c r="AB2779"/>
      <c r="AC2779"/>
      <c r="AD2779"/>
      <c r="AE2779"/>
      <c r="AF2779"/>
      <c r="AG2779"/>
      <c r="AH2779"/>
      <c r="AI2779"/>
    </row>
    <row r="2780" spans="1:35" x14ac:dyDescent="0.25">
      <c r="A2780" t="s">
        <v>2567</v>
      </c>
      <c r="B2780" t="s">
        <v>67</v>
      </c>
      <c r="C2780" t="s">
        <v>1371</v>
      </c>
      <c r="D2780" t="s">
        <v>3070</v>
      </c>
      <c r="E2780">
        <v>8738884</v>
      </c>
      <c r="F2780" t="s">
        <v>2586</v>
      </c>
      <c r="G2780" t="s">
        <v>22</v>
      </c>
      <c r="H2780" t="s">
        <v>23</v>
      </c>
      <c r="I2780" s="1"/>
      <c r="J2780" s="1">
        <v>45838</v>
      </c>
      <c r="K2780" s="11">
        <f>+Excel_519CONDOR[[#This Row],[Fx.r]]</f>
        <v>45838</v>
      </c>
      <c r="L2780" s="1">
        <v>45838</v>
      </c>
      <c r="M2780" s="1"/>
      <c r="N2780" s="1">
        <v>45891</v>
      </c>
      <c r="O2780" s="1">
        <v>45892</v>
      </c>
      <c r="P2780" s="1" t="s">
        <v>24</v>
      </c>
      <c r="Q2780" t="s">
        <v>25</v>
      </c>
      <c r="R2780" t="s">
        <v>25</v>
      </c>
      <c r="S2780" t="s">
        <v>3715</v>
      </c>
      <c r="T2780" s="6">
        <v>3.9339910542618632</v>
      </c>
      <c r="U2780" s="6">
        <v>0</v>
      </c>
      <c r="V2780" s="6">
        <v>5.5693998336791992</v>
      </c>
      <c r="W2780" s="5">
        <v>9.5033908879410625</v>
      </c>
      <c r="X2780" s="6">
        <f>+Excel_519CONDOR[[#This Row],[Ptos.Total]]-Excel_519CONDOR[[#This Row],[Ptos.PO]]</f>
        <v>-1.1205893812871182E-7</v>
      </c>
      <c r="Y2780" s="6">
        <v>9.5033910000000006</v>
      </c>
      <c r="Z2780" s="6">
        <v>9.5033910000000006</v>
      </c>
      <c r="AA2780" s="5">
        <f>+Excel_519CONDOR[[#This Row],[Ptos.Total]]-Excel_519CONDOR[[#This Row],[Ptos.Nilo]]</f>
        <v>-1.1205893812871182E-7</v>
      </c>
      <c r="AB2780"/>
      <c r="AC2780"/>
      <c r="AD2780"/>
      <c r="AE2780"/>
      <c r="AF2780"/>
      <c r="AG2780"/>
      <c r="AH2780"/>
      <c r="AI2780"/>
    </row>
    <row r="2781" spans="1:35" x14ac:dyDescent="0.25">
      <c r="A2781" t="s">
        <v>2567</v>
      </c>
      <c r="B2781" t="s">
        <v>67</v>
      </c>
      <c r="C2781" t="s">
        <v>1371</v>
      </c>
      <c r="D2781" t="s">
        <v>3071</v>
      </c>
      <c r="E2781">
        <v>8738886</v>
      </c>
      <c r="F2781" t="s">
        <v>2586</v>
      </c>
      <c r="G2781" t="s">
        <v>22</v>
      </c>
      <c r="H2781" t="s">
        <v>23</v>
      </c>
      <c r="I2781" s="1"/>
      <c r="J2781" s="1">
        <v>45838</v>
      </c>
      <c r="K2781" s="11">
        <f>+Excel_519CONDOR[[#This Row],[Fx.r]]</f>
        <v>45838</v>
      </c>
      <c r="L2781" s="1">
        <v>45838</v>
      </c>
      <c r="M2781" s="1"/>
      <c r="N2781" s="1">
        <v>45891</v>
      </c>
      <c r="O2781" s="1">
        <v>45892</v>
      </c>
      <c r="P2781" s="1" t="s">
        <v>24</v>
      </c>
      <c r="Q2781" t="s">
        <v>25</v>
      </c>
      <c r="R2781" t="s">
        <v>25</v>
      </c>
      <c r="S2781" t="s">
        <v>3715</v>
      </c>
      <c r="T2781" s="6">
        <v>1.4996710173212886</v>
      </c>
      <c r="U2781" s="6">
        <v>0</v>
      </c>
      <c r="V2781" s="6">
        <v>5.5693998336791992</v>
      </c>
      <c r="W2781" s="5">
        <v>7.0690708510004878</v>
      </c>
      <c r="X2781" s="6">
        <f>+Excel_519CONDOR[[#This Row],[Ptos.Total]]-Excel_519CONDOR[[#This Row],[Ptos.PO]]</f>
        <v>-1.4899951228386499E-7</v>
      </c>
      <c r="Y2781" s="6">
        <v>7.0690710000000001</v>
      </c>
      <c r="Z2781" s="6">
        <v>7.0690710000000001</v>
      </c>
      <c r="AA2781" s="5">
        <f>+Excel_519CONDOR[[#This Row],[Ptos.Total]]-Excel_519CONDOR[[#This Row],[Ptos.Nilo]]</f>
        <v>-1.4899951228386499E-7</v>
      </c>
      <c r="AB2781"/>
      <c r="AC2781"/>
      <c r="AD2781"/>
      <c r="AE2781"/>
      <c r="AF2781"/>
      <c r="AG2781"/>
      <c r="AH2781"/>
      <c r="AI2781"/>
    </row>
    <row r="2782" spans="1:35" x14ac:dyDescent="0.25">
      <c r="A2782" t="s">
        <v>2567</v>
      </c>
      <c r="B2782" t="s">
        <v>67</v>
      </c>
      <c r="C2782" t="s">
        <v>1371</v>
      </c>
      <c r="D2782" t="s">
        <v>3072</v>
      </c>
      <c r="E2782">
        <v>8738888</v>
      </c>
      <c r="F2782" t="s">
        <v>2586</v>
      </c>
      <c r="G2782" t="s">
        <v>22</v>
      </c>
      <c r="H2782" t="s">
        <v>23</v>
      </c>
      <c r="I2782" s="1"/>
      <c r="J2782" s="1">
        <v>45838</v>
      </c>
      <c r="K2782" s="11">
        <f>+Excel_519CONDOR[[#This Row],[Fx.r]]</f>
        <v>45838</v>
      </c>
      <c r="L2782" s="1">
        <v>45838</v>
      </c>
      <c r="M2782" s="1"/>
      <c r="N2782" s="1">
        <v>45891</v>
      </c>
      <c r="O2782" s="1">
        <v>45892</v>
      </c>
      <c r="P2782" s="1" t="s">
        <v>24</v>
      </c>
      <c r="Q2782" t="s">
        <v>25</v>
      </c>
      <c r="R2782" t="s">
        <v>25</v>
      </c>
      <c r="S2782" t="s">
        <v>3715</v>
      </c>
      <c r="T2782" s="6">
        <v>1.4996710173212886</v>
      </c>
      <c r="U2782" s="6">
        <v>0</v>
      </c>
      <c r="V2782" s="6">
        <v>5.5693998336791992</v>
      </c>
      <c r="W2782" s="5">
        <v>7.0690708510004878</v>
      </c>
      <c r="X2782" s="6">
        <f>+Excel_519CONDOR[[#This Row],[Ptos.Total]]-Excel_519CONDOR[[#This Row],[Ptos.PO]]</f>
        <v>-1.4899951228386499E-7</v>
      </c>
      <c r="Y2782" s="6">
        <v>7.0690710000000001</v>
      </c>
      <c r="Z2782" s="6">
        <v>7.0690710000000001</v>
      </c>
      <c r="AA2782" s="5">
        <f>+Excel_519CONDOR[[#This Row],[Ptos.Total]]-Excel_519CONDOR[[#This Row],[Ptos.Nilo]]</f>
        <v>-1.4899951228386499E-7</v>
      </c>
      <c r="AB2782"/>
      <c r="AC2782"/>
      <c r="AD2782"/>
      <c r="AE2782"/>
      <c r="AF2782"/>
      <c r="AG2782"/>
      <c r="AH2782"/>
      <c r="AI2782"/>
    </row>
    <row r="2783" spans="1:35" x14ac:dyDescent="0.25">
      <c r="A2783" t="s">
        <v>2567</v>
      </c>
      <c r="B2783" t="s">
        <v>67</v>
      </c>
      <c r="C2783" t="s">
        <v>1371</v>
      </c>
      <c r="D2783" t="s">
        <v>3073</v>
      </c>
      <c r="E2783">
        <v>8739387</v>
      </c>
      <c r="F2783" t="s">
        <v>2586</v>
      </c>
      <c r="G2783" t="s">
        <v>22</v>
      </c>
      <c r="H2783" t="s">
        <v>23</v>
      </c>
      <c r="I2783" s="1"/>
      <c r="J2783" s="1">
        <v>45839</v>
      </c>
      <c r="K2783" s="11">
        <f>+Excel_519CONDOR[[#This Row],[Fx.r]]</f>
        <v>45839</v>
      </c>
      <c r="L2783" s="1">
        <v>45839</v>
      </c>
      <c r="M2783" s="1"/>
      <c r="N2783" s="1">
        <v>45948</v>
      </c>
      <c r="O2783" s="1">
        <v>45950</v>
      </c>
      <c r="P2783" s="1" t="s">
        <v>24</v>
      </c>
      <c r="Q2783" t="s">
        <v>25</v>
      </c>
      <c r="R2783" t="s">
        <v>25</v>
      </c>
      <c r="S2783" t="s">
        <v>3715</v>
      </c>
      <c r="T2783" s="6">
        <v>0.68823100955361127</v>
      </c>
      <c r="U2783" s="6">
        <v>0</v>
      </c>
      <c r="V2783" s="6">
        <v>5.5693998336791992</v>
      </c>
      <c r="W2783" s="5">
        <v>6.2576308432328105</v>
      </c>
      <c r="X2783" s="6">
        <f>+Excel_519CONDOR[[#This Row],[Ptos.Total]]-Excel_519CONDOR[[#This Row],[Ptos.PO]]</f>
        <v>0.20285984323280992</v>
      </c>
      <c r="Y2783" s="6">
        <v>6.0547710000000006</v>
      </c>
      <c r="Z2783" s="6">
        <v>6.0547710000000006</v>
      </c>
      <c r="AA2783" s="5">
        <f>+Excel_519CONDOR[[#This Row],[Ptos.Total]]-Excel_519CONDOR[[#This Row],[Ptos.Nilo]]</f>
        <v>0.20285984323280992</v>
      </c>
      <c r="AB2783"/>
      <c r="AC2783"/>
      <c r="AD2783"/>
      <c r="AE2783"/>
      <c r="AF2783"/>
      <c r="AG2783"/>
      <c r="AH2783"/>
      <c r="AI2783"/>
    </row>
    <row r="2784" spans="1:35" x14ac:dyDescent="0.25">
      <c r="A2784" t="s">
        <v>2567</v>
      </c>
      <c r="B2784" t="s">
        <v>67</v>
      </c>
      <c r="C2784" t="s">
        <v>1371</v>
      </c>
      <c r="D2784" t="s">
        <v>3074</v>
      </c>
      <c r="E2784">
        <v>8739373</v>
      </c>
      <c r="F2784" t="s">
        <v>2651</v>
      </c>
      <c r="G2784" t="s">
        <v>46</v>
      </c>
      <c r="H2784" t="s">
        <v>1356</v>
      </c>
      <c r="I2784" s="1"/>
      <c r="J2784" s="1">
        <v>45839</v>
      </c>
      <c r="K2784" s="11">
        <f>+Excel_519CONDOR[[#This Row],[Fx.r]]</f>
        <v>45839</v>
      </c>
      <c r="L2784" s="1">
        <v>45839</v>
      </c>
      <c r="M2784" s="1"/>
      <c r="O2784" s="1"/>
      <c r="P2784" s="1" t="s">
        <v>24</v>
      </c>
      <c r="Q2784" t="s">
        <v>25</v>
      </c>
      <c r="R2784" t="s">
        <v>25</v>
      </c>
      <c r="S2784" t="s">
        <v>3715</v>
      </c>
      <c r="T2784" s="6">
        <v>0.89109100979083777</v>
      </c>
      <c r="U2784" s="6">
        <v>0</v>
      </c>
      <c r="V2784" s="6">
        <v>5.5693998336791992</v>
      </c>
      <c r="W2784" s="5">
        <v>6.460490843470037</v>
      </c>
      <c r="X2784" s="6">
        <f>+Excel_519CONDOR[[#This Row],[Ptos.Total]]-Excel_519CONDOR[[#This Row],[Ptos.PO]]</f>
        <v>0.29109084347003744</v>
      </c>
      <c r="Y2784" s="6">
        <v>6.1693999999999996</v>
      </c>
      <c r="Z2784" s="6">
        <v>0</v>
      </c>
      <c r="AA2784" s="5">
        <f>+Excel_519CONDOR[[#This Row],[Ptos.Total]]-Excel_519CONDOR[[#This Row],[Ptos.Nilo]]</f>
        <v>6.460490843470037</v>
      </c>
      <c r="AB2784"/>
      <c r="AC2784"/>
      <c r="AD2784"/>
      <c r="AE2784"/>
      <c r="AF2784"/>
      <c r="AG2784"/>
      <c r="AH2784"/>
      <c r="AI2784"/>
    </row>
    <row r="2785" spans="1:35" x14ac:dyDescent="0.25">
      <c r="A2785" t="s">
        <v>2567</v>
      </c>
      <c r="B2785" t="s">
        <v>67</v>
      </c>
      <c r="C2785" t="s">
        <v>1371</v>
      </c>
      <c r="D2785" t="s">
        <v>3075</v>
      </c>
      <c r="E2785">
        <v>8739349</v>
      </c>
      <c r="F2785" t="s">
        <v>2586</v>
      </c>
      <c r="G2785" t="s">
        <v>22</v>
      </c>
      <c r="H2785" t="s">
        <v>23</v>
      </c>
      <c r="I2785" s="1"/>
      <c r="J2785" s="1">
        <v>45839</v>
      </c>
      <c r="K2785" s="11">
        <f>+Excel_519CONDOR[[#This Row],[Fx.r]]</f>
        <v>45839</v>
      </c>
      <c r="L2785" s="1">
        <v>45839</v>
      </c>
      <c r="M2785" s="1"/>
      <c r="N2785" s="1">
        <v>45948</v>
      </c>
      <c r="O2785" s="1">
        <v>45950</v>
      </c>
      <c r="P2785" s="1" t="s">
        <v>24</v>
      </c>
      <c r="Q2785" t="s">
        <v>25</v>
      </c>
      <c r="R2785" t="s">
        <v>25</v>
      </c>
      <c r="S2785" t="s">
        <v>3715</v>
      </c>
      <c r="T2785" s="6">
        <v>0.48537100249761345</v>
      </c>
      <c r="U2785" s="6">
        <v>0</v>
      </c>
      <c r="V2785" s="6">
        <v>5.5693998336791992</v>
      </c>
      <c r="W2785" s="5">
        <v>6.0547708361768127</v>
      </c>
      <c r="X2785" s="6">
        <f>+Excel_519CONDOR[[#This Row],[Ptos.Total]]-Excel_519CONDOR[[#This Row],[Ptos.PO]]</f>
        <v>-1.6382318790419959E-7</v>
      </c>
      <c r="Y2785" s="6">
        <v>6.0547710000000006</v>
      </c>
      <c r="Z2785" s="6">
        <v>6.0547710000000006</v>
      </c>
      <c r="AA2785" s="5">
        <f>+Excel_519CONDOR[[#This Row],[Ptos.Total]]-Excel_519CONDOR[[#This Row],[Ptos.Nilo]]</f>
        <v>-1.6382318790419959E-7</v>
      </c>
      <c r="AB2785"/>
      <c r="AC2785"/>
      <c r="AD2785"/>
      <c r="AE2785"/>
      <c r="AF2785"/>
      <c r="AG2785"/>
      <c r="AH2785"/>
      <c r="AI2785"/>
    </row>
    <row r="2786" spans="1:35" x14ac:dyDescent="0.25">
      <c r="A2786" t="s">
        <v>2567</v>
      </c>
      <c r="B2786" t="s">
        <v>67</v>
      </c>
      <c r="C2786" t="s">
        <v>1371</v>
      </c>
      <c r="D2786" t="s">
        <v>3076</v>
      </c>
      <c r="E2786">
        <v>8739342</v>
      </c>
      <c r="F2786" t="s">
        <v>2651</v>
      </c>
      <c r="G2786" t="s">
        <v>46</v>
      </c>
      <c r="H2786" t="s">
        <v>1356</v>
      </c>
      <c r="I2786" s="1"/>
      <c r="J2786" s="1">
        <v>45839</v>
      </c>
      <c r="K2786" s="11">
        <f>+Excel_519CONDOR[[#This Row],[Fx.r]]</f>
        <v>45839</v>
      </c>
      <c r="L2786" s="1">
        <v>45839</v>
      </c>
      <c r="M2786" s="1"/>
      <c r="O2786" s="1"/>
      <c r="P2786" s="1" t="s">
        <v>24</v>
      </c>
      <c r="Q2786" t="s">
        <v>25</v>
      </c>
      <c r="R2786" t="s">
        <v>25</v>
      </c>
      <c r="S2786" t="s">
        <v>3715</v>
      </c>
      <c r="T2786" s="6">
        <v>1.7025310243772864</v>
      </c>
      <c r="U2786" s="6">
        <v>0</v>
      </c>
      <c r="V2786" s="6">
        <v>5.5693998336791992</v>
      </c>
      <c r="W2786" s="5">
        <v>7.2719308580564856</v>
      </c>
      <c r="X2786" s="6">
        <f>+Excel_519CONDOR[[#This Row],[Ptos.Total]]-Excel_519CONDOR[[#This Row],[Ptos.PO]]</f>
        <v>0.1025308580564861</v>
      </c>
      <c r="Y2786" s="6">
        <v>7.1693999999999996</v>
      </c>
      <c r="Z2786" s="6">
        <v>0</v>
      </c>
      <c r="AA2786" s="5">
        <f>+Excel_519CONDOR[[#This Row],[Ptos.Total]]-Excel_519CONDOR[[#This Row],[Ptos.Nilo]]</f>
        <v>7.2719308580564856</v>
      </c>
      <c r="AB2786"/>
      <c r="AC2786"/>
      <c r="AD2786"/>
      <c r="AE2786"/>
      <c r="AF2786"/>
      <c r="AG2786"/>
      <c r="AH2786"/>
      <c r="AI2786"/>
    </row>
    <row r="2787" spans="1:35" x14ac:dyDescent="0.25">
      <c r="A2787" t="s">
        <v>2567</v>
      </c>
      <c r="B2787" t="s">
        <v>67</v>
      </c>
      <c r="C2787" t="s">
        <v>1371</v>
      </c>
      <c r="D2787" t="s">
        <v>3077</v>
      </c>
      <c r="E2787">
        <v>8739333</v>
      </c>
      <c r="F2787" t="s">
        <v>2586</v>
      </c>
      <c r="G2787" t="s">
        <v>22</v>
      </c>
      <c r="H2787" t="s">
        <v>23</v>
      </c>
      <c r="I2787" s="1"/>
      <c r="J2787" s="1">
        <v>45839</v>
      </c>
      <c r="K2787" s="11">
        <f>+Excel_519CONDOR[[#This Row],[Fx.r]]</f>
        <v>45839</v>
      </c>
      <c r="L2787" s="1">
        <v>45839</v>
      </c>
      <c r="M2787" s="1"/>
      <c r="N2787" s="1">
        <v>45948</v>
      </c>
      <c r="O2787" s="1">
        <v>45950</v>
      </c>
      <c r="P2787" s="1" t="s">
        <v>24</v>
      </c>
      <c r="Q2787" t="s">
        <v>25</v>
      </c>
      <c r="R2787" t="s">
        <v>25</v>
      </c>
      <c r="S2787" t="s">
        <v>3715</v>
      </c>
      <c r="T2787" s="6">
        <v>0.48537100249761345</v>
      </c>
      <c r="U2787" s="6">
        <v>0</v>
      </c>
      <c r="V2787" s="6">
        <v>5.5693998336791992</v>
      </c>
      <c r="W2787" s="5">
        <v>6.0547708361768127</v>
      </c>
      <c r="X2787" s="6">
        <f>+Excel_519CONDOR[[#This Row],[Ptos.Total]]-Excel_519CONDOR[[#This Row],[Ptos.PO]]</f>
        <v>0.20285983617681236</v>
      </c>
      <c r="Y2787" s="6">
        <v>5.8519110000000003</v>
      </c>
      <c r="Z2787" s="6">
        <v>5.8519110000000003</v>
      </c>
      <c r="AA2787" s="5">
        <f>+Excel_519CONDOR[[#This Row],[Ptos.Total]]-Excel_519CONDOR[[#This Row],[Ptos.Nilo]]</f>
        <v>0.20285983617681236</v>
      </c>
      <c r="AB2787"/>
      <c r="AC2787"/>
      <c r="AD2787"/>
      <c r="AE2787"/>
      <c r="AF2787"/>
      <c r="AG2787"/>
      <c r="AH2787"/>
      <c r="AI2787"/>
    </row>
    <row r="2788" spans="1:35" x14ac:dyDescent="0.25">
      <c r="A2788" t="s">
        <v>2567</v>
      </c>
      <c r="B2788" t="s">
        <v>67</v>
      </c>
      <c r="C2788" t="s">
        <v>1371</v>
      </c>
      <c r="D2788" t="s">
        <v>3078</v>
      </c>
      <c r="E2788">
        <v>8739327</v>
      </c>
      <c r="F2788" t="s">
        <v>2586</v>
      </c>
      <c r="G2788" t="s">
        <v>22</v>
      </c>
      <c r="H2788" t="s">
        <v>23</v>
      </c>
      <c r="I2788" s="1"/>
      <c r="J2788" s="1">
        <v>45839</v>
      </c>
      <c r="K2788" s="11">
        <f>+Excel_519CONDOR[[#This Row],[Fx.r]]</f>
        <v>45839</v>
      </c>
      <c r="L2788" s="1">
        <v>45839</v>
      </c>
      <c r="M2788" s="1"/>
      <c r="N2788" s="1">
        <v>45947</v>
      </c>
      <c r="O2788" s="1">
        <v>45949</v>
      </c>
      <c r="P2788" s="1" t="s">
        <v>24</v>
      </c>
      <c r="Q2788" t="s">
        <v>25</v>
      </c>
      <c r="R2788" t="s">
        <v>25</v>
      </c>
      <c r="S2788" t="s">
        <v>3715</v>
      </c>
      <c r="T2788" s="6">
        <v>1.7025310243772864</v>
      </c>
      <c r="U2788" s="6">
        <v>0</v>
      </c>
      <c r="V2788" s="6">
        <v>5.5693998336791992</v>
      </c>
      <c r="W2788" s="5">
        <v>7.2719308580564856</v>
      </c>
      <c r="X2788" s="6">
        <f>+Excel_519CONDOR[[#This Row],[Ptos.Total]]-Excel_519CONDOR[[#This Row],[Ptos.PO]]</f>
        <v>-1.4194351383167714E-7</v>
      </c>
      <c r="Y2788" s="6">
        <v>7.2719309999999995</v>
      </c>
      <c r="Z2788" s="6">
        <v>7.2719309999999995</v>
      </c>
      <c r="AA2788" s="5">
        <f>+Excel_519CONDOR[[#This Row],[Ptos.Total]]-Excel_519CONDOR[[#This Row],[Ptos.Nilo]]</f>
        <v>-1.4194351383167714E-7</v>
      </c>
      <c r="AB2788"/>
      <c r="AC2788"/>
      <c r="AD2788"/>
      <c r="AE2788"/>
      <c r="AF2788"/>
      <c r="AG2788"/>
      <c r="AH2788"/>
      <c r="AI2788"/>
    </row>
    <row r="2789" spans="1:35" x14ac:dyDescent="0.25">
      <c r="A2789" t="s">
        <v>2567</v>
      </c>
      <c r="B2789" t="s">
        <v>67</v>
      </c>
      <c r="C2789" t="s">
        <v>1371</v>
      </c>
      <c r="D2789" t="s">
        <v>3079</v>
      </c>
      <c r="E2789">
        <v>8739325</v>
      </c>
      <c r="F2789" t="s">
        <v>2586</v>
      </c>
      <c r="G2789" t="s">
        <v>22</v>
      </c>
      <c r="H2789" t="s">
        <v>23</v>
      </c>
      <c r="I2789" s="1"/>
      <c r="J2789" s="1">
        <v>45839</v>
      </c>
      <c r="K2789" s="11">
        <f>+Excel_519CONDOR[[#This Row],[Fx.r]]</f>
        <v>45839</v>
      </c>
      <c r="L2789" s="1">
        <v>45839</v>
      </c>
      <c r="M2789" s="1"/>
      <c r="N2789" s="1">
        <v>45948</v>
      </c>
      <c r="O2789" s="1">
        <v>45950</v>
      </c>
      <c r="P2789" s="1" t="s">
        <v>24</v>
      </c>
      <c r="Q2789" t="s">
        <v>25</v>
      </c>
      <c r="R2789" t="s">
        <v>25</v>
      </c>
      <c r="S2789" t="s">
        <v>3715</v>
      </c>
      <c r="T2789" s="6">
        <v>0.48537100249761345</v>
      </c>
      <c r="U2789" s="6">
        <v>0</v>
      </c>
      <c r="V2789" s="6">
        <v>5.5693998336791992</v>
      </c>
      <c r="W2789" s="5">
        <v>6.0547708361768127</v>
      </c>
      <c r="X2789" s="6">
        <f>+Excel_519CONDOR[[#This Row],[Ptos.Total]]-Excel_519CONDOR[[#This Row],[Ptos.PO]]</f>
        <v>0.20285983617681236</v>
      </c>
      <c r="Y2789" s="6">
        <v>5.8519110000000003</v>
      </c>
      <c r="Z2789" s="6">
        <v>5.8519110000000003</v>
      </c>
      <c r="AA2789" s="5">
        <f>+Excel_519CONDOR[[#This Row],[Ptos.Total]]-Excel_519CONDOR[[#This Row],[Ptos.Nilo]]</f>
        <v>0.20285983617681236</v>
      </c>
      <c r="AB2789"/>
      <c r="AC2789"/>
      <c r="AD2789"/>
      <c r="AE2789"/>
      <c r="AF2789"/>
      <c r="AG2789"/>
      <c r="AH2789"/>
      <c r="AI2789"/>
    </row>
    <row r="2790" spans="1:35" x14ac:dyDescent="0.25">
      <c r="A2790" t="s">
        <v>2567</v>
      </c>
      <c r="B2790" t="s">
        <v>67</v>
      </c>
      <c r="C2790" t="s">
        <v>1371</v>
      </c>
      <c r="D2790" t="s">
        <v>3080</v>
      </c>
      <c r="E2790">
        <v>8739324</v>
      </c>
      <c r="F2790" t="s">
        <v>2586</v>
      </c>
      <c r="G2790" t="s">
        <v>22</v>
      </c>
      <c r="H2790" t="s">
        <v>23</v>
      </c>
      <c r="I2790" s="1"/>
      <c r="J2790" s="1">
        <v>45839</v>
      </c>
      <c r="K2790" s="11">
        <f>+Excel_519CONDOR[[#This Row],[Fx.r]]</f>
        <v>45839</v>
      </c>
      <c r="L2790" s="1">
        <v>45839</v>
      </c>
      <c r="M2790" s="1"/>
      <c r="N2790" s="1">
        <v>45948</v>
      </c>
      <c r="O2790" s="1">
        <v>45950</v>
      </c>
      <c r="P2790" s="1" t="s">
        <v>24</v>
      </c>
      <c r="Q2790" t="s">
        <v>25</v>
      </c>
      <c r="R2790" t="s">
        <v>25</v>
      </c>
      <c r="S2790" t="s">
        <v>3715</v>
      </c>
      <c r="T2790" s="6">
        <v>0.48537100249761345</v>
      </c>
      <c r="U2790" s="6">
        <v>0</v>
      </c>
      <c r="V2790" s="6">
        <v>5.5693998336791992</v>
      </c>
      <c r="W2790" s="5">
        <v>6.0547708361768127</v>
      </c>
      <c r="X2790" s="6">
        <f>+Excel_519CONDOR[[#This Row],[Ptos.Total]]-Excel_519CONDOR[[#This Row],[Ptos.PO]]</f>
        <v>-1.6382318790419959E-7</v>
      </c>
      <c r="Y2790" s="6">
        <v>6.0547710000000006</v>
      </c>
      <c r="Z2790" s="6">
        <v>6.0547710000000006</v>
      </c>
      <c r="AA2790" s="5">
        <f>+Excel_519CONDOR[[#This Row],[Ptos.Total]]-Excel_519CONDOR[[#This Row],[Ptos.Nilo]]</f>
        <v>-1.6382318790419959E-7</v>
      </c>
      <c r="AB2790"/>
      <c r="AC2790"/>
      <c r="AD2790"/>
      <c r="AE2790"/>
      <c r="AF2790"/>
      <c r="AG2790"/>
      <c r="AH2790"/>
      <c r="AI2790"/>
    </row>
    <row r="2791" spans="1:35" x14ac:dyDescent="0.25">
      <c r="A2791" t="s">
        <v>2567</v>
      </c>
      <c r="B2791" t="s">
        <v>67</v>
      </c>
      <c r="C2791" t="s">
        <v>1371</v>
      </c>
      <c r="D2791" t="s">
        <v>3081</v>
      </c>
      <c r="E2791">
        <v>8739316</v>
      </c>
      <c r="F2791" t="s">
        <v>2586</v>
      </c>
      <c r="G2791" t="s">
        <v>22</v>
      </c>
      <c r="H2791" t="s">
        <v>23</v>
      </c>
      <c r="I2791" s="1"/>
      <c r="J2791" s="1">
        <v>45839</v>
      </c>
      <c r="K2791" s="11">
        <f>+Excel_519CONDOR[[#This Row],[Fx.r]]</f>
        <v>45839</v>
      </c>
      <c r="L2791" s="1">
        <v>45839</v>
      </c>
      <c r="M2791" s="1"/>
      <c r="N2791" s="1">
        <v>45948</v>
      </c>
      <c r="O2791" s="1">
        <v>45950</v>
      </c>
      <c r="P2791" s="1" t="s">
        <v>24</v>
      </c>
      <c r="Q2791" t="s">
        <v>25</v>
      </c>
      <c r="R2791" t="s">
        <v>25</v>
      </c>
      <c r="S2791" t="s">
        <v>3715</v>
      </c>
      <c r="T2791" s="6">
        <v>0.48537100249761345</v>
      </c>
      <c r="U2791" s="6">
        <v>0</v>
      </c>
      <c r="V2791" s="6">
        <v>5.5693998336791992</v>
      </c>
      <c r="W2791" s="5">
        <v>6.0547708361768127</v>
      </c>
      <c r="X2791" s="6">
        <f>+Excel_519CONDOR[[#This Row],[Ptos.Total]]-Excel_519CONDOR[[#This Row],[Ptos.PO]]</f>
        <v>0.20285983617681236</v>
      </c>
      <c r="Y2791" s="6">
        <v>5.8519110000000003</v>
      </c>
      <c r="Z2791" s="6">
        <v>5.8519110000000003</v>
      </c>
      <c r="AA2791" s="5">
        <f>+Excel_519CONDOR[[#This Row],[Ptos.Total]]-Excel_519CONDOR[[#This Row],[Ptos.Nilo]]</f>
        <v>0.20285983617681236</v>
      </c>
      <c r="AB2791"/>
      <c r="AC2791"/>
      <c r="AD2791"/>
      <c r="AE2791"/>
      <c r="AF2791"/>
      <c r="AG2791"/>
      <c r="AH2791"/>
      <c r="AI2791"/>
    </row>
    <row r="2792" spans="1:35" x14ac:dyDescent="0.25">
      <c r="A2792" t="s">
        <v>2567</v>
      </c>
      <c r="B2792" t="s">
        <v>67</v>
      </c>
      <c r="C2792" t="s">
        <v>1371</v>
      </c>
      <c r="D2792" t="s">
        <v>3082</v>
      </c>
      <c r="E2792">
        <v>8740615</v>
      </c>
      <c r="F2792" t="s">
        <v>2586</v>
      </c>
      <c r="G2792" t="s">
        <v>22</v>
      </c>
      <c r="H2792" t="s">
        <v>23</v>
      </c>
      <c r="I2792" s="1"/>
      <c r="J2792" s="1">
        <v>45846</v>
      </c>
      <c r="K2792" s="11">
        <f>+Excel_519CONDOR[[#This Row],[Fx.r]]</f>
        <v>45846</v>
      </c>
      <c r="L2792" s="1">
        <v>45846</v>
      </c>
      <c r="M2792" s="1"/>
      <c r="N2792" s="1">
        <v>45948</v>
      </c>
      <c r="O2792" s="1">
        <v>45950</v>
      </c>
      <c r="P2792" s="1" t="s">
        <v>24</v>
      </c>
      <c r="Q2792" t="s">
        <v>25</v>
      </c>
      <c r="R2792" t="s">
        <v>25</v>
      </c>
      <c r="S2792" t="s">
        <v>3715</v>
      </c>
      <c r="T2792" s="6">
        <v>0.28251100226038695</v>
      </c>
      <c r="U2792" s="6">
        <v>0</v>
      </c>
      <c r="V2792" s="6">
        <v>5.5693998336791992</v>
      </c>
      <c r="W2792" s="5">
        <v>5.8519108359395862</v>
      </c>
      <c r="X2792" s="6">
        <f>+Excel_519CONDOR[[#This Row],[Ptos.Total]]-Excel_519CONDOR[[#This Row],[Ptos.PO]]</f>
        <v>-1.6406041414285255E-7</v>
      </c>
      <c r="Y2792" s="6">
        <v>5.8519110000000003</v>
      </c>
      <c r="Z2792" s="6">
        <v>5.8519110000000003</v>
      </c>
      <c r="AA2792" s="5">
        <f>+Excel_519CONDOR[[#This Row],[Ptos.Total]]-Excel_519CONDOR[[#This Row],[Ptos.Nilo]]</f>
        <v>-1.6406041414285255E-7</v>
      </c>
      <c r="AB2792"/>
      <c r="AC2792"/>
      <c r="AD2792"/>
      <c r="AE2792"/>
      <c r="AF2792"/>
      <c r="AG2792"/>
      <c r="AH2792"/>
      <c r="AI2792"/>
    </row>
    <row r="2793" spans="1:35" x14ac:dyDescent="0.25">
      <c r="A2793" t="s">
        <v>2567</v>
      </c>
      <c r="B2793" t="s">
        <v>67</v>
      </c>
      <c r="C2793" t="s">
        <v>1371</v>
      </c>
      <c r="D2793" t="s">
        <v>3083</v>
      </c>
      <c r="E2793">
        <v>8740614</v>
      </c>
      <c r="F2793" t="s">
        <v>2586</v>
      </c>
      <c r="G2793" t="s">
        <v>22</v>
      </c>
      <c r="H2793" t="s">
        <v>23</v>
      </c>
      <c r="I2793" s="1"/>
      <c r="J2793" s="1">
        <v>45846</v>
      </c>
      <c r="K2793" s="11">
        <f>+Excel_519CONDOR[[#This Row],[Fx.r]]</f>
        <v>45846</v>
      </c>
      <c r="L2793" s="1">
        <v>45846</v>
      </c>
      <c r="M2793" s="1"/>
      <c r="N2793" s="1">
        <v>45948</v>
      </c>
      <c r="O2793" s="1">
        <v>45950</v>
      </c>
      <c r="P2793" s="1" t="s">
        <v>24</v>
      </c>
      <c r="Q2793" t="s">
        <v>25</v>
      </c>
      <c r="R2793" t="s">
        <v>25</v>
      </c>
      <c r="S2793" t="s">
        <v>3715</v>
      </c>
      <c r="T2793" s="6">
        <v>0.28251100226038695</v>
      </c>
      <c r="U2793" s="6">
        <v>0</v>
      </c>
      <c r="V2793" s="6">
        <v>5.5693998336791992</v>
      </c>
      <c r="W2793" s="5">
        <v>5.8519108359395862</v>
      </c>
      <c r="X2793" s="6">
        <f>+Excel_519CONDOR[[#This Row],[Ptos.Total]]-Excel_519CONDOR[[#This Row],[Ptos.PO]]</f>
        <v>-1.6406041414285255E-7</v>
      </c>
      <c r="Y2793" s="6">
        <v>5.8519110000000003</v>
      </c>
      <c r="Z2793" s="6">
        <v>5.8519110000000003</v>
      </c>
      <c r="AA2793" s="5">
        <f>+Excel_519CONDOR[[#This Row],[Ptos.Total]]-Excel_519CONDOR[[#This Row],[Ptos.Nilo]]</f>
        <v>-1.6406041414285255E-7</v>
      </c>
      <c r="AB2793"/>
      <c r="AC2793"/>
      <c r="AD2793"/>
      <c r="AE2793"/>
      <c r="AF2793"/>
      <c r="AG2793"/>
      <c r="AH2793"/>
      <c r="AI2793"/>
    </row>
    <row r="2794" spans="1:35" x14ac:dyDescent="0.25">
      <c r="A2794" t="s">
        <v>2567</v>
      </c>
      <c r="B2794" t="s">
        <v>67</v>
      </c>
      <c r="C2794" t="s">
        <v>1371</v>
      </c>
      <c r="D2794" t="s">
        <v>3084</v>
      </c>
      <c r="E2794">
        <v>8740613</v>
      </c>
      <c r="F2794" t="s">
        <v>2586</v>
      </c>
      <c r="G2794" t="s">
        <v>22</v>
      </c>
      <c r="H2794" t="s">
        <v>23</v>
      </c>
      <c r="I2794" s="1"/>
      <c r="J2794" s="1">
        <v>45846</v>
      </c>
      <c r="K2794" s="11">
        <f>+Excel_519CONDOR[[#This Row],[Fx.r]]</f>
        <v>45846</v>
      </c>
      <c r="L2794" s="1">
        <v>45846</v>
      </c>
      <c r="M2794" s="1"/>
      <c r="N2794" s="1">
        <v>45948</v>
      </c>
      <c r="O2794" s="1">
        <v>45950</v>
      </c>
      <c r="P2794" s="1" t="s">
        <v>24</v>
      </c>
      <c r="Q2794" t="s">
        <v>25</v>
      </c>
      <c r="R2794" t="s">
        <v>25</v>
      </c>
      <c r="S2794" t="s">
        <v>3715</v>
      </c>
      <c r="T2794" s="6">
        <v>0.28251100226038695</v>
      </c>
      <c r="U2794" s="6">
        <v>0</v>
      </c>
      <c r="V2794" s="6">
        <v>5.5693998336791992</v>
      </c>
      <c r="W2794" s="5">
        <v>5.8519108359395862</v>
      </c>
      <c r="X2794" s="6">
        <f>+Excel_519CONDOR[[#This Row],[Ptos.Total]]-Excel_519CONDOR[[#This Row],[Ptos.PO]]</f>
        <v>-1.6406041414285255E-7</v>
      </c>
      <c r="Y2794" s="6">
        <v>5.8519110000000003</v>
      </c>
      <c r="Z2794" s="6">
        <v>5.8519110000000003</v>
      </c>
      <c r="AA2794" s="5">
        <f>+Excel_519CONDOR[[#This Row],[Ptos.Total]]-Excel_519CONDOR[[#This Row],[Ptos.Nilo]]</f>
        <v>-1.6406041414285255E-7</v>
      </c>
      <c r="AB2794"/>
      <c r="AC2794"/>
      <c r="AD2794"/>
      <c r="AE2794"/>
      <c r="AF2794"/>
      <c r="AG2794"/>
      <c r="AH2794"/>
      <c r="AI2794"/>
    </row>
    <row r="2795" spans="1:35" x14ac:dyDescent="0.25">
      <c r="A2795" t="s">
        <v>2567</v>
      </c>
      <c r="B2795" t="s">
        <v>67</v>
      </c>
      <c r="C2795" t="s">
        <v>1371</v>
      </c>
      <c r="D2795" t="s">
        <v>3085</v>
      </c>
      <c r="E2795">
        <v>8740612</v>
      </c>
      <c r="F2795" t="s">
        <v>2586</v>
      </c>
      <c r="G2795" t="s">
        <v>22</v>
      </c>
      <c r="H2795" t="s">
        <v>23</v>
      </c>
      <c r="I2795" s="1"/>
      <c r="J2795" s="1">
        <v>45846</v>
      </c>
      <c r="K2795" s="11">
        <f>+Excel_519CONDOR[[#This Row],[Fx.r]]</f>
        <v>45846</v>
      </c>
      <c r="L2795" s="1">
        <v>45846</v>
      </c>
      <c r="M2795" s="1"/>
      <c r="N2795" s="1">
        <v>45946</v>
      </c>
      <c r="O2795" s="1">
        <v>45947</v>
      </c>
      <c r="P2795" s="1" t="s">
        <v>24</v>
      </c>
      <c r="Q2795" t="s">
        <v>25</v>
      </c>
      <c r="R2795" t="s">
        <v>25</v>
      </c>
      <c r="S2795" t="s">
        <v>3715</v>
      </c>
      <c r="T2795" s="6">
        <v>0.28251100226038695</v>
      </c>
      <c r="U2795" s="6">
        <v>0</v>
      </c>
      <c r="V2795" s="6">
        <v>5.5693998336791992</v>
      </c>
      <c r="W2795" s="5">
        <v>5.8519108359395862</v>
      </c>
      <c r="X2795" s="6">
        <f>+Excel_519CONDOR[[#This Row],[Ptos.Total]]-Excel_519CONDOR[[#This Row],[Ptos.PO]]</f>
        <v>-1.6406041414285255E-7</v>
      </c>
      <c r="Y2795" s="6">
        <v>5.8519110000000003</v>
      </c>
      <c r="Z2795" s="6">
        <v>5.8519110000000003</v>
      </c>
      <c r="AA2795" s="5">
        <f>+Excel_519CONDOR[[#This Row],[Ptos.Total]]-Excel_519CONDOR[[#This Row],[Ptos.Nilo]]</f>
        <v>-1.6406041414285255E-7</v>
      </c>
      <c r="AB2795"/>
      <c r="AC2795"/>
      <c r="AD2795"/>
      <c r="AE2795"/>
      <c r="AF2795"/>
      <c r="AG2795"/>
      <c r="AH2795"/>
      <c r="AI2795"/>
    </row>
    <row r="2796" spans="1:35" x14ac:dyDescent="0.25">
      <c r="A2796" t="s">
        <v>2567</v>
      </c>
      <c r="B2796" t="s">
        <v>67</v>
      </c>
      <c r="C2796" t="s">
        <v>1371</v>
      </c>
      <c r="D2796" t="s">
        <v>3086</v>
      </c>
      <c r="E2796">
        <v>8740611</v>
      </c>
      <c r="F2796" t="s">
        <v>2586</v>
      </c>
      <c r="G2796" t="s">
        <v>22</v>
      </c>
      <c r="H2796" t="s">
        <v>23</v>
      </c>
      <c r="I2796" s="1"/>
      <c r="J2796" s="1">
        <v>45846</v>
      </c>
      <c r="K2796" s="11">
        <f>+Excel_519CONDOR[[#This Row],[Fx.r]]</f>
        <v>45846</v>
      </c>
      <c r="L2796" s="1">
        <v>45846</v>
      </c>
      <c r="M2796" s="1"/>
      <c r="N2796" s="1">
        <v>45948</v>
      </c>
      <c r="O2796" s="1">
        <v>45950</v>
      </c>
      <c r="P2796" s="1" t="s">
        <v>24</v>
      </c>
      <c r="Q2796" t="s">
        <v>25</v>
      </c>
      <c r="R2796" t="s">
        <v>25</v>
      </c>
      <c r="S2796" t="s">
        <v>3715</v>
      </c>
      <c r="T2796" s="6">
        <v>0.28251100226038695</v>
      </c>
      <c r="U2796" s="6">
        <v>0</v>
      </c>
      <c r="V2796" s="6">
        <v>5.5693998336791992</v>
      </c>
      <c r="W2796" s="5">
        <v>5.8519108359395862</v>
      </c>
      <c r="X2796" s="6">
        <f>+Excel_519CONDOR[[#This Row],[Ptos.Total]]-Excel_519CONDOR[[#This Row],[Ptos.PO]]</f>
        <v>-1.6406041414285255E-7</v>
      </c>
      <c r="Y2796" s="6">
        <v>5.8519110000000003</v>
      </c>
      <c r="Z2796" s="6">
        <v>5.8519110000000003</v>
      </c>
      <c r="AA2796" s="5">
        <f>+Excel_519CONDOR[[#This Row],[Ptos.Total]]-Excel_519CONDOR[[#This Row],[Ptos.Nilo]]</f>
        <v>-1.6406041414285255E-7</v>
      </c>
      <c r="AB2796"/>
      <c r="AC2796"/>
      <c r="AD2796"/>
      <c r="AE2796"/>
      <c r="AF2796"/>
      <c r="AG2796"/>
      <c r="AH2796"/>
      <c r="AI2796"/>
    </row>
    <row r="2797" spans="1:35" x14ac:dyDescent="0.25">
      <c r="A2797" t="s">
        <v>2567</v>
      </c>
      <c r="B2797" t="s">
        <v>67</v>
      </c>
      <c r="C2797" t="s">
        <v>1371</v>
      </c>
      <c r="D2797" t="s">
        <v>3087</v>
      </c>
      <c r="E2797">
        <v>8740610</v>
      </c>
      <c r="F2797" t="s">
        <v>2586</v>
      </c>
      <c r="G2797" t="s">
        <v>22</v>
      </c>
      <c r="H2797" t="s">
        <v>23</v>
      </c>
      <c r="I2797" s="1"/>
      <c r="J2797" s="1">
        <v>45846</v>
      </c>
      <c r="K2797" s="11">
        <f>+Excel_519CONDOR[[#This Row],[Fx.r]]</f>
        <v>45846</v>
      </c>
      <c r="L2797" s="1">
        <v>45846</v>
      </c>
      <c r="M2797" s="1"/>
      <c r="N2797" s="1">
        <v>45948</v>
      </c>
      <c r="O2797" s="1">
        <v>45950</v>
      </c>
      <c r="P2797" s="1" t="s">
        <v>24</v>
      </c>
      <c r="Q2797" t="s">
        <v>25</v>
      </c>
      <c r="R2797" t="s">
        <v>25</v>
      </c>
      <c r="S2797" t="s">
        <v>3715</v>
      </c>
      <c r="T2797" s="6">
        <v>0.28251100226038695</v>
      </c>
      <c r="U2797" s="6">
        <v>0</v>
      </c>
      <c r="V2797" s="6">
        <v>5.5693998336791992</v>
      </c>
      <c r="W2797" s="5">
        <v>5.8519108359395862</v>
      </c>
      <c r="X2797" s="6">
        <f>+Excel_519CONDOR[[#This Row],[Ptos.Total]]-Excel_519CONDOR[[#This Row],[Ptos.PO]]</f>
        <v>-1.6406041414285255E-7</v>
      </c>
      <c r="Y2797" s="6">
        <v>5.8519110000000003</v>
      </c>
      <c r="Z2797" s="6">
        <v>5.8519110000000003</v>
      </c>
      <c r="AA2797" s="5">
        <f>+Excel_519CONDOR[[#This Row],[Ptos.Total]]-Excel_519CONDOR[[#This Row],[Ptos.Nilo]]</f>
        <v>-1.6406041414285255E-7</v>
      </c>
      <c r="AB2797"/>
      <c r="AC2797"/>
      <c r="AD2797"/>
      <c r="AE2797"/>
      <c r="AF2797"/>
      <c r="AG2797"/>
      <c r="AH2797"/>
      <c r="AI2797"/>
    </row>
    <row r="2798" spans="1:35" x14ac:dyDescent="0.25">
      <c r="A2798" t="s">
        <v>2567</v>
      </c>
      <c r="B2798" t="s">
        <v>67</v>
      </c>
      <c r="C2798" t="s">
        <v>1371</v>
      </c>
      <c r="D2798" t="s">
        <v>3088</v>
      </c>
      <c r="E2798">
        <v>8740609</v>
      </c>
      <c r="F2798" t="s">
        <v>2586</v>
      </c>
      <c r="G2798" t="s">
        <v>22</v>
      </c>
      <c r="H2798" t="s">
        <v>23</v>
      </c>
      <c r="I2798" s="1"/>
      <c r="J2798" s="1">
        <v>45846</v>
      </c>
      <c r="K2798" s="11">
        <f>+Excel_519CONDOR[[#This Row],[Fx.r]]</f>
        <v>45846</v>
      </c>
      <c r="L2798" s="1">
        <v>45846</v>
      </c>
      <c r="M2798" s="1"/>
      <c r="N2798" s="1">
        <v>45948</v>
      </c>
      <c r="O2798" s="1">
        <v>45950</v>
      </c>
      <c r="P2798" s="1" t="s">
        <v>24</v>
      </c>
      <c r="Q2798" t="s">
        <v>25</v>
      </c>
      <c r="R2798" t="s">
        <v>25</v>
      </c>
      <c r="S2798" t="s">
        <v>3715</v>
      </c>
      <c r="T2798" s="6">
        <v>0.28251100226038695</v>
      </c>
      <c r="U2798" s="6">
        <v>0</v>
      </c>
      <c r="V2798" s="6">
        <v>5.5693998336791992</v>
      </c>
      <c r="W2798" s="5">
        <v>5.8519108359395862</v>
      </c>
      <c r="X2798" s="6">
        <f>+Excel_519CONDOR[[#This Row],[Ptos.Total]]-Excel_519CONDOR[[#This Row],[Ptos.PO]]</f>
        <v>-1.6406041414285255E-7</v>
      </c>
      <c r="Y2798" s="6">
        <v>5.8519110000000003</v>
      </c>
      <c r="Z2798" s="6">
        <v>5.8519110000000003</v>
      </c>
      <c r="AA2798" s="5">
        <f>+Excel_519CONDOR[[#This Row],[Ptos.Total]]-Excel_519CONDOR[[#This Row],[Ptos.Nilo]]</f>
        <v>-1.6406041414285255E-7</v>
      </c>
      <c r="AB2798"/>
      <c r="AC2798"/>
      <c r="AD2798"/>
      <c r="AE2798"/>
      <c r="AF2798"/>
      <c r="AG2798"/>
      <c r="AH2798"/>
      <c r="AI2798"/>
    </row>
    <row r="2799" spans="1:35" x14ac:dyDescent="0.25">
      <c r="A2799" t="s">
        <v>2567</v>
      </c>
      <c r="B2799" t="s">
        <v>67</v>
      </c>
      <c r="C2799" t="s">
        <v>1371</v>
      </c>
      <c r="D2799" t="s">
        <v>3089</v>
      </c>
      <c r="E2799">
        <v>8740608</v>
      </c>
      <c r="F2799" t="s">
        <v>2586</v>
      </c>
      <c r="G2799" t="s">
        <v>22</v>
      </c>
      <c r="H2799" t="s">
        <v>23</v>
      </c>
      <c r="I2799" s="1"/>
      <c r="J2799" s="1">
        <v>45846</v>
      </c>
      <c r="K2799" s="11">
        <f>+Excel_519CONDOR[[#This Row],[Fx.r]]</f>
        <v>45846</v>
      </c>
      <c r="L2799" s="1">
        <v>45846</v>
      </c>
      <c r="M2799" s="1"/>
      <c r="N2799" s="1">
        <v>45948</v>
      </c>
      <c r="O2799" s="1">
        <v>45950</v>
      </c>
      <c r="P2799" s="1" t="s">
        <v>24</v>
      </c>
      <c r="Q2799" t="s">
        <v>25</v>
      </c>
      <c r="R2799" t="s">
        <v>25</v>
      </c>
      <c r="S2799" t="s">
        <v>3715</v>
      </c>
      <c r="T2799" s="6">
        <v>0.28251100226038695</v>
      </c>
      <c r="U2799" s="6">
        <v>0</v>
      </c>
      <c r="V2799" s="6">
        <v>5.5693998336791992</v>
      </c>
      <c r="W2799" s="5">
        <v>5.8519108359395862</v>
      </c>
      <c r="X2799" s="6">
        <f>+Excel_519CONDOR[[#This Row],[Ptos.Total]]-Excel_519CONDOR[[#This Row],[Ptos.PO]]</f>
        <v>-1.6406041414285255E-7</v>
      </c>
      <c r="Y2799" s="6">
        <v>5.8519110000000003</v>
      </c>
      <c r="Z2799" s="6">
        <v>5.8519110000000003</v>
      </c>
      <c r="AA2799" s="5">
        <f>+Excel_519CONDOR[[#This Row],[Ptos.Total]]-Excel_519CONDOR[[#This Row],[Ptos.Nilo]]</f>
        <v>-1.6406041414285255E-7</v>
      </c>
      <c r="AB2799"/>
      <c r="AC2799"/>
      <c r="AD2799"/>
      <c r="AE2799"/>
      <c r="AF2799"/>
      <c r="AG2799"/>
      <c r="AH2799"/>
      <c r="AI2799"/>
    </row>
    <row r="2800" spans="1:35" x14ac:dyDescent="0.25">
      <c r="A2800" t="s">
        <v>2567</v>
      </c>
      <c r="B2800" t="s">
        <v>67</v>
      </c>
      <c r="C2800" t="s">
        <v>1371</v>
      </c>
      <c r="D2800" t="s">
        <v>3090</v>
      </c>
      <c r="E2800">
        <v>8740607</v>
      </c>
      <c r="F2800" t="s">
        <v>2586</v>
      </c>
      <c r="G2800" t="s">
        <v>22</v>
      </c>
      <c r="H2800" t="s">
        <v>23</v>
      </c>
      <c r="I2800" s="1"/>
      <c r="J2800" s="1">
        <v>45846</v>
      </c>
      <c r="K2800" s="11">
        <f>+Excel_519CONDOR[[#This Row],[Fx.r]]</f>
        <v>45846</v>
      </c>
      <c r="L2800" s="1">
        <v>45846</v>
      </c>
      <c r="M2800" s="1"/>
      <c r="N2800" s="1">
        <v>45948</v>
      </c>
      <c r="O2800" s="1">
        <v>45950</v>
      </c>
      <c r="P2800" s="1" t="s">
        <v>24</v>
      </c>
      <c r="Q2800" t="s">
        <v>25</v>
      </c>
      <c r="R2800" t="s">
        <v>25</v>
      </c>
      <c r="S2800" t="s">
        <v>3715</v>
      </c>
      <c r="T2800" s="6">
        <v>0.28251100226038695</v>
      </c>
      <c r="U2800" s="6">
        <v>0</v>
      </c>
      <c r="V2800" s="6">
        <v>5.5693998336791992</v>
      </c>
      <c r="W2800" s="5">
        <v>5.8519108359395862</v>
      </c>
      <c r="X2800" s="6">
        <f>+Excel_519CONDOR[[#This Row],[Ptos.Total]]-Excel_519CONDOR[[#This Row],[Ptos.PO]]</f>
        <v>-1.6406041414285255E-7</v>
      </c>
      <c r="Y2800" s="6">
        <v>5.8519110000000003</v>
      </c>
      <c r="Z2800" s="6">
        <v>5.8519110000000003</v>
      </c>
      <c r="AA2800" s="5">
        <f>+Excel_519CONDOR[[#This Row],[Ptos.Total]]-Excel_519CONDOR[[#This Row],[Ptos.Nilo]]</f>
        <v>-1.6406041414285255E-7</v>
      </c>
      <c r="AB2800"/>
      <c r="AC2800"/>
      <c r="AD2800"/>
      <c r="AE2800"/>
      <c r="AF2800"/>
      <c r="AG2800"/>
      <c r="AH2800"/>
      <c r="AI2800"/>
    </row>
    <row r="2801" spans="1:35" x14ac:dyDescent="0.25">
      <c r="A2801" t="s">
        <v>2567</v>
      </c>
      <c r="B2801" t="s">
        <v>67</v>
      </c>
      <c r="C2801" t="s">
        <v>1371</v>
      </c>
      <c r="D2801" t="s">
        <v>3091</v>
      </c>
      <c r="E2801">
        <v>8740606</v>
      </c>
      <c r="F2801" t="s">
        <v>2586</v>
      </c>
      <c r="G2801" t="s">
        <v>22</v>
      </c>
      <c r="H2801" t="s">
        <v>23</v>
      </c>
      <c r="I2801" s="1"/>
      <c r="J2801" s="1">
        <v>45846</v>
      </c>
      <c r="K2801" s="11">
        <f>+Excel_519CONDOR[[#This Row],[Fx.r]]</f>
        <v>45846</v>
      </c>
      <c r="L2801" s="1">
        <v>45846</v>
      </c>
      <c r="M2801" s="1"/>
      <c r="N2801" s="1">
        <v>45948</v>
      </c>
      <c r="O2801" s="1">
        <v>45950</v>
      </c>
      <c r="P2801" s="1" t="s">
        <v>24</v>
      </c>
      <c r="Q2801" t="s">
        <v>25</v>
      </c>
      <c r="R2801" t="s">
        <v>25</v>
      </c>
      <c r="S2801" t="s">
        <v>3715</v>
      </c>
      <c r="T2801" s="6">
        <v>0.28251100226038695</v>
      </c>
      <c r="U2801" s="6">
        <v>0</v>
      </c>
      <c r="V2801" s="6">
        <v>5.5693998336791992</v>
      </c>
      <c r="W2801" s="5">
        <v>5.8519108359395862</v>
      </c>
      <c r="X2801" s="6">
        <f>+Excel_519CONDOR[[#This Row],[Ptos.Total]]-Excel_519CONDOR[[#This Row],[Ptos.PO]]</f>
        <v>-1.6406041414285255E-7</v>
      </c>
      <c r="Y2801" s="6">
        <v>5.8519110000000003</v>
      </c>
      <c r="Z2801" s="6">
        <v>5.8519110000000003</v>
      </c>
      <c r="AA2801" s="5">
        <f>+Excel_519CONDOR[[#This Row],[Ptos.Total]]-Excel_519CONDOR[[#This Row],[Ptos.Nilo]]</f>
        <v>-1.6406041414285255E-7</v>
      </c>
      <c r="AB2801"/>
      <c r="AC2801"/>
      <c r="AD2801"/>
      <c r="AE2801"/>
      <c r="AF2801"/>
      <c r="AG2801"/>
      <c r="AH2801"/>
      <c r="AI2801"/>
    </row>
    <row r="2802" spans="1:35" x14ac:dyDescent="0.25">
      <c r="A2802" t="s">
        <v>2567</v>
      </c>
      <c r="B2802" t="s">
        <v>67</v>
      </c>
      <c r="C2802" t="s">
        <v>1371</v>
      </c>
      <c r="D2802" t="s">
        <v>3092</v>
      </c>
      <c r="E2802">
        <v>8740605</v>
      </c>
      <c r="F2802" t="s">
        <v>2586</v>
      </c>
      <c r="G2802" t="s">
        <v>22</v>
      </c>
      <c r="H2802" t="s">
        <v>23</v>
      </c>
      <c r="I2802" s="1"/>
      <c r="J2802" s="1">
        <v>45846</v>
      </c>
      <c r="K2802" s="11">
        <f>+Excel_519CONDOR[[#This Row],[Fx.r]]</f>
        <v>45846</v>
      </c>
      <c r="L2802" s="1">
        <v>45846</v>
      </c>
      <c r="M2802" s="1"/>
      <c r="N2802" s="1">
        <v>45947</v>
      </c>
      <c r="O2802" s="1">
        <v>45948</v>
      </c>
      <c r="P2802" s="1" t="s">
        <v>24</v>
      </c>
      <c r="Q2802" t="s">
        <v>25</v>
      </c>
      <c r="R2802" t="s">
        <v>25</v>
      </c>
      <c r="S2802" t="s">
        <v>3715</v>
      </c>
      <c r="T2802" s="6">
        <v>0.48537100249761345</v>
      </c>
      <c r="U2802" s="6">
        <v>0</v>
      </c>
      <c r="V2802" s="6">
        <v>5.5693998336791992</v>
      </c>
      <c r="W2802" s="5">
        <v>6.0547708361768127</v>
      </c>
      <c r="X2802" s="6">
        <f>+Excel_519CONDOR[[#This Row],[Ptos.Total]]-Excel_519CONDOR[[#This Row],[Ptos.PO]]</f>
        <v>-1.6382318790419959E-7</v>
      </c>
      <c r="Y2802" s="6">
        <v>6.0547710000000006</v>
      </c>
      <c r="Z2802" s="6">
        <v>6.0547710000000006</v>
      </c>
      <c r="AA2802" s="5">
        <f>+Excel_519CONDOR[[#This Row],[Ptos.Total]]-Excel_519CONDOR[[#This Row],[Ptos.Nilo]]</f>
        <v>-1.6382318790419959E-7</v>
      </c>
      <c r="AB2802"/>
      <c r="AC2802"/>
      <c r="AD2802"/>
      <c r="AE2802"/>
      <c r="AF2802"/>
      <c r="AG2802"/>
      <c r="AH2802"/>
      <c r="AI2802"/>
    </row>
    <row r="2803" spans="1:35" x14ac:dyDescent="0.25">
      <c r="A2803" t="s">
        <v>2567</v>
      </c>
      <c r="B2803" t="s">
        <v>67</v>
      </c>
      <c r="C2803" t="s">
        <v>1371</v>
      </c>
      <c r="D2803" t="s">
        <v>3093</v>
      </c>
      <c r="E2803">
        <v>8740604</v>
      </c>
      <c r="F2803" t="s">
        <v>2586</v>
      </c>
      <c r="G2803" t="s">
        <v>22</v>
      </c>
      <c r="H2803" t="s">
        <v>23</v>
      </c>
      <c r="I2803" s="1"/>
      <c r="J2803" s="1">
        <v>45846</v>
      </c>
      <c r="K2803" s="11">
        <f>+Excel_519CONDOR[[#This Row],[Fx.r]]</f>
        <v>45846</v>
      </c>
      <c r="L2803" s="1">
        <v>45846</v>
      </c>
      <c r="M2803" s="1"/>
      <c r="N2803" s="1">
        <v>45948</v>
      </c>
      <c r="O2803" s="1">
        <v>45950</v>
      </c>
      <c r="P2803" s="1" t="s">
        <v>24</v>
      </c>
      <c r="Q2803" t="s">
        <v>25</v>
      </c>
      <c r="R2803" t="s">
        <v>25</v>
      </c>
      <c r="S2803" t="s">
        <v>3715</v>
      </c>
      <c r="T2803" s="6">
        <v>0.48537100249761345</v>
      </c>
      <c r="U2803" s="6">
        <v>0</v>
      </c>
      <c r="V2803" s="6">
        <v>5.5693998336791992</v>
      </c>
      <c r="W2803" s="5">
        <v>6.0547708361768127</v>
      </c>
      <c r="X2803" s="6">
        <f>+Excel_519CONDOR[[#This Row],[Ptos.Total]]-Excel_519CONDOR[[#This Row],[Ptos.PO]]</f>
        <v>-1.6382318790419959E-7</v>
      </c>
      <c r="Y2803" s="6">
        <v>6.0547710000000006</v>
      </c>
      <c r="Z2803" s="6">
        <v>6.0547710000000006</v>
      </c>
      <c r="AA2803" s="5">
        <f>+Excel_519CONDOR[[#This Row],[Ptos.Total]]-Excel_519CONDOR[[#This Row],[Ptos.Nilo]]</f>
        <v>-1.6382318790419959E-7</v>
      </c>
      <c r="AB2803"/>
      <c r="AC2803"/>
      <c r="AD2803"/>
      <c r="AE2803"/>
      <c r="AF2803"/>
      <c r="AG2803"/>
      <c r="AH2803"/>
      <c r="AI2803"/>
    </row>
    <row r="2804" spans="1:35" x14ac:dyDescent="0.25">
      <c r="A2804" t="s">
        <v>2567</v>
      </c>
      <c r="B2804" t="s">
        <v>67</v>
      </c>
      <c r="C2804" t="s">
        <v>1371</v>
      </c>
      <c r="D2804" t="s">
        <v>3094</v>
      </c>
      <c r="E2804">
        <v>8740601</v>
      </c>
      <c r="F2804" t="s">
        <v>2586</v>
      </c>
      <c r="G2804" t="s">
        <v>22</v>
      </c>
      <c r="H2804" t="s">
        <v>23</v>
      </c>
      <c r="I2804" s="1"/>
      <c r="J2804" s="1">
        <v>45846</v>
      </c>
      <c r="K2804" s="11">
        <f>+Excel_519CONDOR[[#This Row],[Fx.r]]</f>
        <v>45846</v>
      </c>
      <c r="L2804" s="1">
        <v>45846</v>
      </c>
      <c r="M2804" s="1"/>
      <c r="N2804" s="1">
        <v>45947</v>
      </c>
      <c r="O2804" s="1">
        <v>45949</v>
      </c>
      <c r="P2804" s="1" t="s">
        <v>24</v>
      </c>
      <c r="Q2804" t="s">
        <v>25</v>
      </c>
      <c r="R2804" t="s">
        <v>25</v>
      </c>
      <c r="S2804" t="s">
        <v>3715</v>
      </c>
      <c r="T2804" s="6">
        <v>1.2968110170840621</v>
      </c>
      <c r="U2804" s="6">
        <v>0</v>
      </c>
      <c r="V2804" s="6">
        <v>5.5693998336791992</v>
      </c>
      <c r="W2804" s="5">
        <v>6.8662108507632613</v>
      </c>
      <c r="X2804" s="6">
        <f>+Excel_519CONDOR[[#This Row],[Ptos.Total]]-Excel_519CONDOR[[#This Row],[Ptos.PO]]</f>
        <v>-1.4923673852251795E-7</v>
      </c>
      <c r="Y2804" s="6">
        <v>6.8662109999999998</v>
      </c>
      <c r="Z2804" s="6">
        <v>6.8662109999999998</v>
      </c>
      <c r="AA2804" s="5">
        <f>+Excel_519CONDOR[[#This Row],[Ptos.Total]]-Excel_519CONDOR[[#This Row],[Ptos.Nilo]]</f>
        <v>-1.4923673852251795E-7</v>
      </c>
      <c r="AB2804"/>
      <c r="AC2804"/>
      <c r="AD2804"/>
      <c r="AE2804"/>
      <c r="AF2804"/>
      <c r="AG2804"/>
      <c r="AH2804"/>
      <c r="AI2804"/>
    </row>
    <row r="2805" spans="1:35" x14ac:dyDescent="0.25">
      <c r="A2805" t="s">
        <v>2567</v>
      </c>
      <c r="B2805" t="s">
        <v>67</v>
      </c>
      <c r="C2805" t="s">
        <v>1371</v>
      </c>
      <c r="D2805" t="s">
        <v>3095</v>
      </c>
      <c r="E2805">
        <v>8740599</v>
      </c>
      <c r="F2805" t="s">
        <v>2586</v>
      </c>
      <c r="G2805" t="s">
        <v>22</v>
      </c>
      <c r="H2805" t="s">
        <v>23</v>
      </c>
      <c r="I2805" s="1"/>
      <c r="J2805" s="1">
        <v>45846</v>
      </c>
      <c r="K2805" s="11">
        <f>+Excel_519CONDOR[[#This Row],[Fx.r]]</f>
        <v>45846</v>
      </c>
      <c r="L2805" s="1">
        <v>45846</v>
      </c>
      <c r="M2805" s="1"/>
      <c r="N2805" s="1">
        <v>45948</v>
      </c>
      <c r="O2805" s="1">
        <v>45949</v>
      </c>
      <c r="P2805" s="1" t="s">
        <v>24</v>
      </c>
      <c r="Q2805" t="s">
        <v>25</v>
      </c>
      <c r="R2805" t="s">
        <v>25</v>
      </c>
      <c r="S2805" t="s">
        <v>3715</v>
      </c>
      <c r="T2805" s="6">
        <v>0.89109100979083777</v>
      </c>
      <c r="U2805" s="6">
        <v>0</v>
      </c>
      <c r="V2805" s="6">
        <v>5.5693998336791992</v>
      </c>
      <c r="W2805" s="5">
        <v>6.460490843470037</v>
      </c>
      <c r="X2805" s="6">
        <f>+Excel_519CONDOR[[#This Row],[Ptos.Total]]-Excel_519CONDOR[[#This Row],[Ptos.PO]]</f>
        <v>-1.5652996232518035E-7</v>
      </c>
      <c r="Y2805" s="6">
        <v>6.4604909999999993</v>
      </c>
      <c r="Z2805" s="6">
        <v>6.4604909999999993</v>
      </c>
      <c r="AA2805" s="5">
        <f>+Excel_519CONDOR[[#This Row],[Ptos.Total]]-Excel_519CONDOR[[#This Row],[Ptos.Nilo]]</f>
        <v>-1.5652996232518035E-7</v>
      </c>
      <c r="AB2805"/>
      <c r="AC2805"/>
      <c r="AD2805"/>
      <c r="AE2805"/>
      <c r="AF2805"/>
      <c r="AG2805"/>
      <c r="AH2805"/>
      <c r="AI2805"/>
    </row>
    <row r="2806" spans="1:35" x14ac:dyDescent="0.25">
      <c r="A2806" t="s">
        <v>2567</v>
      </c>
      <c r="B2806" t="s">
        <v>67</v>
      </c>
      <c r="C2806" t="s">
        <v>1371</v>
      </c>
      <c r="D2806" t="s">
        <v>3096</v>
      </c>
      <c r="E2806">
        <v>8740596</v>
      </c>
      <c r="F2806" t="s">
        <v>2586</v>
      </c>
      <c r="G2806" t="s">
        <v>22</v>
      </c>
      <c r="H2806" t="s">
        <v>23</v>
      </c>
      <c r="I2806" s="1"/>
      <c r="J2806" s="1">
        <v>45846</v>
      </c>
      <c r="K2806" s="11">
        <f>+Excel_519CONDOR[[#This Row],[Fx.r]]</f>
        <v>45846</v>
      </c>
      <c r="L2806" s="1">
        <v>45846</v>
      </c>
      <c r="M2806" s="1"/>
      <c r="N2806" s="1">
        <v>45948</v>
      </c>
      <c r="O2806" s="1">
        <v>45949</v>
      </c>
      <c r="P2806" s="1" t="s">
        <v>24</v>
      </c>
      <c r="Q2806" t="s">
        <v>25</v>
      </c>
      <c r="R2806" t="s">
        <v>25</v>
      </c>
      <c r="S2806" t="s">
        <v>3715</v>
      </c>
      <c r="T2806" s="6">
        <v>0.89109100979083777</v>
      </c>
      <c r="U2806" s="6">
        <v>0</v>
      </c>
      <c r="V2806" s="6">
        <v>5.5693998336791992</v>
      </c>
      <c r="W2806" s="5">
        <v>6.460490843470037</v>
      </c>
      <c r="X2806" s="6">
        <f>+Excel_519CONDOR[[#This Row],[Ptos.Total]]-Excel_519CONDOR[[#This Row],[Ptos.PO]]</f>
        <v>-1.5652996232518035E-7</v>
      </c>
      <c r="Y2806" s="6">
        <v>6.4604909999999993</v>
      </c>
      <c r="Z2806" s="6">
        <v>6.4604909999999993</v>
      </c>
      <c r="AA2806" s="5">
        <f>+Excel_519CONDOR[[#This Row],[Ptos.Total]]-Excel_519CONDOR[[#This Row],[Ptos.Nilo]]</f>
        <v>-1.5652996232518035E-7</v>
      </c>
      <c r="AB2806"/>
      <c r="AC2806"/>
      <c r="AD2806"/>
      <c r="AE2806"/>
      <c r="AF2806"/>
      <c r="AG2806"/>
      <c r="AH2806"/>
      <c r="AI2806"/>
    </row>
    <row r="2807" spans="1:35" x14ac:dyDescent="0.25">
      <c r="A2807" t="s">
        <v>2567</v>
      </c>
      <c r="B2807" t="s">
        <v>67</v>
      </c>
      <c r="C2807" t="s">
        <v>1371</v>
      </c>
      <c r="D2807" t="s">
        <v>3097</v>
      </c>
      <c r="E2807">
        <v>8740591</v>
      </c>
      <c r="F2807" t="s">
        <v>2586</v>
      </c>
      <c r="G2807" t="s">
        <v>22</v>
      </c>
      <c r="H2807" t="s">
        <v>23</v>
      </c>
      <c r="I2807" s="1"/>
      <c r="J2807" s="1">
        <v>45846</v>
      </c>
      <c r="K2807" s="11">
        <f>+Excel_519CONDOR[[#This Row],[Fx.r]]</f>
        <v>45846</v>
      </c>
      <c r="L2807" s="1">
        <v>45846</v>
      </c>
      <c r="M2807" s="1"/>
      <c r="N2807" s="1">
        <v>45948</v>
      </c>
      <c r="O2807" s="1">
        <v>45950</v>
      </c>
      <c r="P2807" s="1" t="s">
        <v>24</v>
      </c>
      <c r="Q2807" t="s">
        <v>25</v>
      </c>
      <c r="R2807" t="s">
        <v>25</v>
      </c>
      <c r="S2807" t="s">
        <v>3715</v>
      </c>
      <c r="T2807" s="6">
        <v>0.48537100249761345</v>
      </c>
      <c r="U2807" s="6">
        <v>0</v>
      </c>
      <c r="V2807" s="6">
        <v>5.5693998336791992</v>
      </c>
      <c r="W2807" s="5">
        <v>6.0547708361768127</v>
      </c>
      <c r="X2807" s="6">
        <f>+Excel_519CONDOR[[#This Row],[Ptos.Total]]-Excel_519CONDOR[[#This Row],[Ptos.PO]]</f>
        <v>0.20285983617681236</v>
      </c>
      <c r="Y2807" s="6">
        <v>5.8519110000000003</v>
      </c>
      <c r="Z2807" s="6">
        <v>5.8519110000000003</v>
      </c>
      <c r="AA2807" s="5">
        <f>+Excel_519CONDOR[[#This Row],[Ptos.Total]]-Excel_519CONDOR[[#This Row],[Ptos.Nilo]]</f>
        <v>0.20285983617681236</v>
      </c>
      <c r="AB2807"/>
      <c r="AC2807"/>
      <c r="AD2807"/>
      <c r="AE2807"/>
      <c r="AF2807"/>
      <c r="AG2807"/>
      <c r="AH2807"/>
      <c r="AI2807"/>
    </row>
    <row r="2808" spans="1:35" x14ac:dyDescent="0.25">
      <c r="A2808" t="s">
        <v>2567</v>
      </c>
      <c r="B2808" t="s">
        <v>67</v>
      </c>
      <c r="C2808" t="s">
        <v>1371</v>
      </c>
      <c r="D2808" t="s">
        <v>3098</v>
      </c>
      <c r="E2808">
        <v>8740590</v>
      </c>
      <c r="F2808" t="s">
        <v>2586</v>
      </c>
      <c r="G2808" t="s">
        <v>22</v>
      </c>
      <c r="H2808" t="s">
        <v>23</v>
      </c>
      <c r="I2808" s="1"/>
      <c r="J2808" s="1">
        <v>45846</v>
      </c>
      <c r="K2808" s="11">
        <f>+Excel_519CONDOR[[#This Row],[Fx.r]]</f>
        <v>45846</v>
      </c>
      <c r="L2808" s="1">
        <v>45846</v>
      </c>
      <c r="M2808" s="1"/>
      <c r="N2808" s="1">
        <v>45948</v>
      </c>
      <c r="O2808" s="1">
        <v>46002</v>
      </c>
      <c r="P2808" s="1" t="s">
        <v>24</v>
      </c>
      <c r="Q2808" t="s">
        <v>25</v>
      </c>
      <c r="R2808" t="s">
        <v>25</v>
      </c>
      <c r="S2808" t="s">
        <v>3715</v>
      </c>
      <c r="T2808" s="6">
        <v>0.485371</v>
      </c>
      <c r="U2808" s="6">
        <v>0</v>
      </c>
      <c r="V2808" s="6">
        <v>5.5693999999999999</v>
      </c>
      <c r="W2808" s="5">
        <v>6.0547709999999997</v>
      </c>
      <c r="X2808" s="6">
        <f>+Excel_519CONDOR[[#This Row],[Ptos.Total]]-Excel_519CONDOR[[#This Row],[Ptos.PO]]</f>
        <v>2.8599999999991965E-3</v>
      </c>
      <c r="Y2808" s="6">
        <v>6.0519110000000005</v>
      </c>
      <c r="Z2808" s="6">
        <v>6.0547710000000006</v>
      </c>
      <c r="AA2808" s="5">
        <f>+Excel_519CONDOR[[#This Row],[Ptos.Total]]-Excel_519CONDOR[[#This Row],[Ptos.Nilo]]</f>
        <v>0</v>
      </c>
      <c r="AB2808"/>
      <c r="AC2808"/>
      <c r="AD2808"/>
      <c r="AE2808"/>
      <c r="AF2808"/>
      <c r="AG2808"/>
      <c r="AH2808"/>
      <c r="AI2808"/>
    </row>
    <row r="2809" spans="1:35" x14ac:dyDescent="0.25">
      <c r="A2809" t="s">
        <v>2567</v>
      </c>
      <c r="B2809" t="s">
        <v>67</v>
      </c>
      <c r="C2809" t="s">
        <v>1371</v>
      </c>
      <c r="D2809" t="s">
        <v>3099</v>
      </c>
      <c r="E2809">
        <v>8740585</v>
      </c>
      <c r="F2809" t="s">
        <v>2586</v>
      </c>
      <c r="G2809" t="s">
        <v>22</v>
      </c>
      <c r="H2809" t="s">
        <v>23</v>
      </c>
      <c r="I2809" s="1"/>
      <c r="J2809" s="1">
        <v>45846</v>
      </c>
      <c r="K2809" s="11">
        <f>+Excel_519CONDOR[[#This Row],[Fx.r]]</f>
        <v>45846</v>
      </c>
      <c r="L2809" s="1">
        <v>45846</v>
      </c>
      <c r="M2809" s="1"/>
      <c r="N2809" s="1">
        <v>45948</v>
      </c>
      <c r="O2809" s="1">
        <v>45950</v>
      </c>
      <c r="P2809" s="1" t="s">
        <v>24</v>
      </c>
      <c r="Q2809" t="s">
        <v>25</v>
      </c>
      <c r="R2809" t="s">
        <v>25</v>
      </c>
      <c r="S2809" t="s">
        <v>3715</v>
      </c>
      <c r="T2809" s="6">
        <v>0.48537100249761345</v>
      </c>
      <c r="U2809" s="6">
        <v>0</v>
      </c>
      <c r="V2809" s="6">
        <v>5.5693998336791992</v>
      </c>
      <c r="W2809" s="5">
        <v>6.0547708361768127</v>
      </c>
      <c r="X2809" s="6">
        <f>+Excel_519CONDOR[[#This Row],[Ptos.Total]]-Excel_519CONDOR[[#This Row],[Ptos.PO]]</f>
        <v>-1.6382318790419959E-7</v>
      </c>
      <c r="Y2809" s="6">
        <v>6.0547710000000006</v>
      </c>
      <c r="Z2809" s="6">
        <v>6.0547710000000006</v>
      </c>
      <c r="AA2809" s="5">
        <f>+Excel_519CONDOR[[#This Row],[Ptos.Total]]-Excel_519CONDOR[[#This Row],[Ptos.Nilo]]</f>
        <v>-1.6382318790419959E-7</v>
      </c>
      <c r="AB2809"/>
      <c r="AC2809"/>
      <c r="AD2809"/>
      <c r="AE2809"/>
      <c r="AF2809"/>
      <c r="AG2809"/>
      <c r="AH2809"/>
      <c r="AI2809"/>
    </row>
    <row r="2810" spans="1:35" x14ac:dyDescent="0.25">
      <c r="A2810" t="s">
        <v>2567</v>
      </c>
      <c r="B2810" t="s">
        <v>67</v>
      </c>
      <c r="C2810" t="s">
        <v>1371</v>
      </c>
      <c r="D2810" t="s">
        <v>3100</v>
      </c>
      <c r="E2810">
        <v>8740583</v>
      </c>
      <c r="F2810" t="s">
        <v>2586</v>
      </c>
      <c r="G2810" t="s">
        <v>22</v>
      </c>
      <c r="H2810" t="s">
        <v>23</v>
      </c>
      <c r="I2810" s="1"/>
      <c r="J2810" s="1">
        <v>45846</v>
      </c>
      <c r="K2810" s="11">
        <f>+Excel_519CONDOR[[#This Row],[Fx.r]]</f>
        <v>45846</v>
      </c>
      <c r="L2810" s="1">
        <v>45846</v>
      </c>
      <c r="M2810" s="1"/>
      <c r="N2810" s="1">
        <v>45948</v>
      </c>
      <c r="O2810" s="1">
        <v>45950</v>
      </c>
      <c r="P2810" s="1" t="s">
        <v>24</v>
      </c>
      <c r="Q2810" t="s">
        <v>25</v>
      </c>
      <c r="R2810" t="s">
        <v>25</v>
      </c>
      <c r="S2810" t="s">
        <v>3715</v>
      </c>
      <c r="T2810" s="6">
        <v>0.48537100249761345</v>
      </c>
      <c r="U2810" s="6">
        <v>0</v>
      </c>
      <c r="V2810" s="6">
        <v>5.5693998336791992</v>
      </c>
      <c r="W2810" s="5">
        <v>6.0547708361768127</v>
      </c>
      <c r="X2810" s="6">
        <f>+Excel_519CONDOR[[#This Row],[Ptos.Total]]-Excel_519CONDOR[[#This Row],[Ptos.PO]]</f>
        <v>0.20285983617681236</v>
      </c>
      <c r="Y2810" s="6">
        <v>5.8519110000000003</v>
      </c>
      <c r="Z2810" s="6">
        <v>5.8519110000000003</v>
      </c>
      <c r="AA2810" s="5">
        <f>+Excel_519CONDOR[[#This Row],[Ptos.Total]]-Excel_519CONDOR[[#This Row],[Ptos.Nilo]]</f>
        <v>0.20285983617681236</v>
      </c>
      <c r="AB2810"/>
      <c r="AC2810"/>
      <c r="AD2810"/>
      <c r="AE2810"/>
      <c r="AF2810"/>
      <c r="AG2810"/>
      <c r="AH2810"/>
      <c r="AI2810"/>
    </row>
    <row r="2811" spans="1:35" x14ac:dyDescent="0.25">
      <c r="A2811" t="s">
        <v>2567</v>
      </c>
      <c r="B2811" t="s">
        <v>67</v>
      </c>
      <c r="C2811" t="s">
        <v>1371</v>
      </c>
      <c r="D2811" t="s">
        <v>3101</v>
      </c>
      <c r="E2811">
        <v>8740581</v>
      </c>
      <c r="F2811" t="s">
        <v>2586</v>
      </c>
      <c r="G2811" t="s">
        <v>22</v>
      </c>
      <c r="H2811" t="s">
        <v>23</v>
      </c>
      <c r="I2811" s="1"/>
      <c r="J2811" s="1">
        <v>45846</v>
      </c>
      <c r="K2811" s="11">
        <f>+Excel_519CONDOR[[#This Row],[Fx.r]]</f>
        <v>45846</v>
      </c>
      <c r="L2811" s="1">
        <v>45846</v>
      </c>
      <c r="M2811" s="1"/>
      <c r="N2811" s="1">
        <v>45948</v>
      </c>
      <c r="O2811" s="1">
        <v>45950</v>
      </c>
      <c r="P2811" s="1" t="s">
        <v>24</v>
      </c>
      <c r="Q2811" t="s">
        <v>25</v>
      </c>
      <c r="R2811" t="s">
        <v>25</v>
      </c>
      <c r="S2811" t="s">
        <v>3715</v>
      </c>
      <c r="T2811" s="6">
        <v>0.48537100249761345</v>
      </c>
      <c r="U2811" s="6">
        <v>0</v>
      </c>
      <c r="V2811" s="6">
        <v>5.5693998336791992</v>
      </c>
      <c r="W2811" s="5">
        <v>6.0547708361768127</v>
      </c>
      <c r="X2811" s="6">
        <f>+Excel_519CONDOR[[#This Row],[Ptos.Total]]-Excel_519CONDOR[[#This Row],[Ptos.PO]]</f>
        <v>0.40571983617681262</v>
      </c>
      <c r="Y2811" s="6">
        <v>5.649051</v>
      </c>
      <c r="Z2811" s="6">
        <v>5.649051</v>
      </c>
      <c r="AA2811" s="5">
        <f>+Excel_519CONDOR[[#This Row],[Ptos.Total]]-Excel_519CONDOR[[#This Row],[Ptos.Nilo]]</f>
        <v>0.40571983617681262</v>
      </c>
      <c r="AB2811"/>
      <c r="AC2811"/>
      <c r="AD2811"/>
      <c r="AE2811"/>
      <c r="AF2811"/>
      <c r="AG2811"/>
      <c r="AH2811"/>
      <c r="AI2811"/>
    </row>
    <row r="2812" spans="1:35" x14ac:dyDescent="0.25">
      <c r="A2812" t="s">
        <v>2567</v>
      </c>
      <c r="B2812" t="s">
        <v>67</v>
      </c>
      <c r="C2812" t="s">
        <v>1371</v>
      </c>
      <c r="D2812" t="s">
        <v>3102</v>
      </c>
      <c r="E2812">
        <v>8740580</v>
      </c>
      <c r="F2812" t="s">
        <v>2586</v>
      </c>
      <c r="G2812" t="s">
        <v>22</v>
      </c>
      <c r="H2812" t="s">
        <v>23</v>
      </c>
      <c r="I2812" s="1"/>
      <c r="J2812" s="1">
        <v>45846</v>
      </c>
      <c r="K2812" s="11">
        <f>+Excel_519CONDOR[[#This Row],[Fx.r]]</f>
        <v>45846</v>
      </c>
      <c r="L2812" s="1">
        <v>45846</v>
      </c>
      <c r="M2812" s="1"/>
      <c r="N2812" s="1">
        <v>45948</v>
      </c>
      <c r="O2812" s="1">
        <v>45950</v>
      </c>
      <c r="P2812" s="1" t="s">
        <v>24</v>
      </c>
      <c r="Q2812" t="s">
        <v>25</v>
      </c>
      <c r="R2812" t="s">
        <v>25</v>
      </c>
      <c r="S2812" t="s">
        <v>3715</v>
      </c>
      <c r="T2812" s="6">
        <v>0.48537100249761345</v>
      </c>
      <c r="U2812" s="6">
        <v>0</v>
      </c>
      <c r="V2812" s="6">
        <v>5.5693998336791992</v>
      </c>
      <c r="W2812" s="5">
        <v>6.0547708361768127</v>
      </c>
      <c r="X2812" s="6">
        <f>+Excel_519CONDOR[[#This Row],[Ptos.Total]]-Excel_519CONDOR[[#This Row],[Ptos.PO]]</f>
        <v>0.20285983617681236</v>
      </c>
      <c r="Y2812" s="6">
        <v>5.8519110000000003</v>
      </c>
      <c r="Z2812" s="6">
        <v>5.8519110000000003</v>
      </c>
      <c r="AA2812" s="5">
        <f>+Excel_519CONDOR[[#This Row],[Ptos.Total]]-Excel_519CONDOR[[#This Row],[Ptos.Nilo]]</f>
        <v>0.20285983617681236</v>
      </c>
      <c r="AB2812"/>
      <c r="AC2812"/>
      <c r="AD2812"/>
      <c r="AE2812"/>
      <c r="AF2812"/>
      <c r="AG2812"/>
      <c r="AH2812"/>
      <c r="AI2812"/>
    </row>
    <row r="2813" spans="1:35" x14ac:dyDescent="0.25">
      <c r="A2813" t="s">
        <v>2567</v>
      </c>
      <c r="B2813" t="s">
        <v>67</v>
      </c>
      <c r="C2813" t="s">
        <v>1371</v>
      </c>
      <c r="D2813" t="s">
        <v>3103</v>
      </c>
      <c r="E2813">
        <v>8740579</v>
      </c>
      <c r="F2813" t="s">
        <v>2586</v>
      </c>
      <c r="G2813" t="s">
        <v>22</v>
      </c>
      <c r="H2813" t="s">
        <v>23</v>
      </c>
      <c r="I2813" s="1"/>
      <c r="J2813" s="1">
        <v>45846</v>
      </c>
      <c r="K2813" s="11">
        <f>+Excel_519CONDOR[[#This Row],[Fx.r]]</f>
        <v>45846</v>
      </c>
      <c r="L2813" s="1">
        <v>45846</v>
      </c>
      <c r="M2813" s="1"/>
      <c r="N2813" s="1">
        <v>45948</v>
      </c>
      <c r="O2813" s="1">
        <v>45950</v>
      </c>
      <c r="P2813" s="1" t="s">
        <v>24</v>
      </c>
      <c r="Q2813" t="s">
        <v>25</v>
      </c>
      <c r="R2813" t="s">
        <v>25</v>
      </c>
      <c r="S2813" t="s">
        <v>3715</v>
      </c>
      <c r="T2813" s="6">
        <v>0.48537100249761345</v>
      </c>
      <c r="U2813" s="6">
        <v>0</v>
      </c>
      <c r="V2813" s="6">
        <v>5.5693998336791992</v>
      </c>
      <c r="W2813" s="5">
        <v>6.0547708361768127</v>
      </c>
      <c r="X2813" s="6">
        <f>+Excel_519CONDOR[[#This Row],[Ptos.Total]]-Excel_519CONDOR[[#This Row],[Ptos.PO]]</f>
        <v>-1.6382318790419959E-7</v>
      </c>
      <c r="Y2813" s="6">
        <v>6.0547710000000006</v>
      </c>
      <c r="Z2813" s="6">
        <v>6.0547710000000006</v>
      </c>
      <c r="AA2813" s="5">
        <f>+Excel_519CONDOR[[#This Row],[Ptos.Total]]-Excel_519CONDOR[[#This Row],[Ptos.Nilo]]</f>
        <v>-1.6382318790419959E-7</v>
      </c>
      <c r="AB2813"/>
      <c r="AC2813"/>
      <c r="AD2813"/>
      <c r="AE2813"/>
      <c r="AF2813"/>
      <c r="AG2813"/>
      <c r="AH2813"/>
      <c r="AI2813"/>
    </row>
    <row r="2814" spans="1:35" x14ac:dyDescent="0.25">
      <c r="A2814" t="s">
        <v>2567</v>
      </c>
      <c r="B2814" t="s">
        <v>67</v>
      </c>
      <c r="C2814" t="s">
        <v>1371</v>
      </c>
      <c r="D2814" t="s">
        <v>3104</v>
      </c>
      <c r="E2814">
        <v>8740578</v>
      </c>
      <c r="F2814" t="s">
        <v>2586</v>
      </c>
      <c r="G2814" t="s">
        <v>22</v>
      </c>
      <c r="H2814" t="s">
        <v>23</v>
      </c>
      <c r="I2814" s="1"/>
      <c r="J2814" s="1">
        <v>45846</v>
      </c>
      <c r="K2814" s="11">
        <f>+Excel_519CONDOR[[#This Row],[Fx.r]]</f>
        <v>45846</v>
      </c>
      <c r="L2814" s="1">
        <v>45846</v>
      </c>
      <c r="M2814" s="1"/>
      <c r="N2814" s="1">
        <v>45948</v>
      </c>
      <c r="O2814" s="1">
        <v>45950</v>
      </c>
      <c r="P2814" s="1" t="s">
        <v>24</v>
      </c>
      <c r="Q2814" t="s">
        <v>25</v>
      </c>
      <c r="R2814" t="s">
        <v>25</v>
      </c>
      <c r="S2814" t="s">
        <v>3715</v>
      </c>
      <c r="T2814" s="6">
        <v>0.48537100249761345</v>
      </c>
      <c r="U2814" s="6">
        <v>0</v>
      </c>
      <c r="V2814" s="6">
        <v>5.5693998336791992</v>
      </c>
      <c r="W2814" s="5">
        <v>6.0547708361768127</v>
      </c>
      <c r="X2814" s="6">
        <f>+Excel_519CONDOR[[#This Row],[Ptos.Total]]-Excel_519CONDOR[[#This Row],[Ptos.PO]]</f>
        <v>-1.6382318790419959E-7</v>
      </c>
      <c r="Y2814" s="6">
        <v>6.0547710000000006</v>
      </c>
      <c r="Z2814" s="6">
        <v>6.0547710000000006</v>
      </c>
      <c r="AA2814" s="5">
        <f>+Excel_519CONDOR[[#This Row],[Ptos.Total]]-Excel_519CONDOR[[#This Row],[Ptos.Nilo]]</f>
        <v>-1.6382318790419959E-7</v>
      </c>
      <c r="AB2814"/>
      <c r="AC2814"/>
      <c r="AD2814"/>
      <c r="AE2814"/>
      <c r="AF2814"/>
      <c r="AG2814"/>
      <c r="AH2814"/>
      <c r="AI2814"/>
    </row>
    <row r="2815" spans="1:35" x14ac:dyDescent="0.25">
      <c r="A2815" t="s">
        <v>2567</v>
      </c>
      <c r="B2815" t="s">
        <v>67</v>
      </c>
      <c r="C2815" t="s">
        <v>1371</v>
      </c>
      <c r="D2815" t="s">
        <v>3105</v>
      </c>
      <c r="E2815">
        <v>8740577</v>
      </c>
      <c r="F2815" t="s">
        <v>2586</v>
      </c>
      <c r="G2815" t="s">
        <v>22</v>
      </c>
      <c r="H2815" t="s">
        <v>23</v>
      </c>
      <c r="I2815" s="1"/>
      <c r="J2815" s="1">
        <v>45846</v>
      </c>
      <c r="K2815" s="11">
        <f>+Excel_519CONDOR[[#This Row],[Fx.r]]</f>
        <v>45846</v>
      </c>
      <c r="L2815" s="1">
        <v>45846</v>
      </c>
      <c r="M2815" s="1"/>
      <c r="N2815" s="1">
        <v>45949</v>
      </c>
      <c r="O2815" s="1">
        <v>45950</v>
      </c>
      <c r="P2815" s="1" t="s">
        <v>24</v>
      </c>
      <c r="Q2815" t="s">
        <v>25</v>
      </c>
      <c r="R2815" t="s">
        <v>25</v>
      </c>
      <c r="S2815" t="s">
        <v>3715</v>
      </c>
      <c r="T2815" s="6">
        <v>0.48537100249761345</v>
      </c>
      <c r="U2815" s="6">
        <v>0</v>
      </c>
      <c r="V2815" s="6">
        <v>5.5693998336791992</v>
      </c>
      <c r="W2815" s="5">
        <v>6.0547708361768127</v>
      </c>
      <c r="X2815" s="6">
        <f>+Excel_519CONDOR[[#This Row],[Ptos.Total]]-Excel_519CONDOR[[#This Row],[Ptos.PO]]</f>
        <v>0.20285983617681236</v>
      </c>
      <c r="Y2815" s="6">
        <v>5.8519110000000003</v>
      </c>
      <c r="Z2815" s="6">
        <v>5.8519110000000003</v>
      </c>
      <c r="AA2815" s="5">
        <f>+Excel_519CONDOR[[#This Row],[Ptos.Total]]-Excel_519CONDOR[[#This Row],[Ptos.Nilo]]</f>
        <v>0.20285983617681236</v>
      </c>
      <c r="AB2815"/>
      <c r="AC2815"/>
      <c r="AD2815"/>
      <c r="AE2815"/>
      <c r="AF2815"/>
      <c r="AG2815"/>
      <c r="AH2815"/>
      <c r="AI2815"/>
    </row>
    <row r="2816" spans="1:35" x14ac:dyDescent="0.25">
      <c r="A2816" t="s">
        <v>2567</v>
      </c>
      <c r="B2816" t="s">
        <v>67</v>
      </c>
      <c r="C2816" t="s">
        <v>1371</v>
      </c>
      <c r="D2816" t="s">
        <v>3106</v>
      </c>
      <c r="E2816">
        <v>8740576</v>
      </c>
      <c r="F2816" t="s">
        <v>2586</v>
      </c>
      <c r="G2816" t="s">
        <v>22</v>
      </c>
      <c r="H2816" t="s">
        <v>23</v>
      </c>
      <c r="I2816" s="1"/>
      <c r="J2816" s="1">
        <v>45846</v>
      </c>
      <c r="K2816" s="11">
        <f>+Excel_519CONDOR[[#This Row],[Fx.r]]</f>
        <v>45846</v>
      </c>
      <c r="L2816" s="1">
        <v>45846</v>
      </c>
      <c r="M2816" s="1"/>
      <c r="N2816" s="1">
        <v>45947</v>
      </c>
      <c r="O2816" s="1">
        <v>46002</v>
      </c>
      <c r="P2816" s="1" t="s">
        <v>24</v>
      </c>
      <c r="Q2816" t="s">
        <v>25</v>
      </c>
      <c r="R2816" t="s">
        <v>25</v>
      </c>
      <c r="S2816" t="s">
        <v>3715</v>
      </c>
      <c r="T2816" s="6">
        <v>0.485371</v>
      </c>
      <c r="U2816" s="6">
        <v>0</v>
      </c>
      <c r="V2816" s="6">
        <v>5.5693999999999999</v>
      </c>
      <c r="W2816" s="5">
        <v>6.0547709999999997</v>
      </c>
      <c r="X2816" s="6">
        <f>+Excel_519CONDOR[[#This Row],[Ptos.Total]]-Excel_519CONDOR[[#This Row],[Ptos.PO]]</f>
        <v>2.8599999999991965E-3</v>
      </c>
      <c r="Y2816" s="6">
        <v>6.0519110000000005</v>
      </c>
      <c r="Z2816" s="6">
        <v>6.0547710000000006</v>
      </c>
      <c r="AA2816" s="5">
        <f>+Excel_519CONDOR[[#This Row],[Ptos.Total]]-Excel_519CONDOR[[#This Row],[Ptos.Nilo]]</f>
        <v>0</v>
      </c>
      <c r="AB2816"/>
      <c r="AC2816"/>
      <c r="AD2816"/>
      <c r="AE2816"/>
      <c r="AF2816"/>
      <c r="AG2816"/>
      <c r="AH2816"/>
      <c r="AI2816"/>
    </row>
    <row r="2817" spans="1:35" x14ac:dyDescent="0.25">
      <c r="A2817" t="s">
        <v>2567</v>
      </c>
      <c r="B2817" t="s">
        <v>67</v>
      </c>
      <c r="C2817" t="s">
        <v>1371</v>
      </c>
      <c r="D2817" t="s">
        <v>3107</v>
      </c>
      <c r="E2817">
        <v>8740575</v>
      </c>
      <c r="F2817" t="s">
        <v>2586</v>
      </c>
      <c r="G2817" t="s">
        <v>22</v>
      </c>
      <c r="H2817" t="s">
        <v>23</v>
      </c>
      <c r="I2817" s="1"/>
      <c r="J2817" s="1">
        <v>45846</v>
      </c>
      <c r="K2817" s="11">
        <f>+Excel_519CONDOR[[#This Row],[Fx.r]]</f>
        <v>45846</v>
      </c>
      <c r="L2817" s="1">
        <v>45846</v>
      </c>
      <c r="M2817" s="1"/>
      <c r="N2817" s="1">
        <v>45948</v>
      </c>
      <c r="O2817" s="1">
        <v>45950</v>
      </c>
      <c r="P2817" s="1" t="s">
        <v>24</v>
      </c>
      <c r="Q2817" t="s">
        <v>25</v>
      </c>
      <c r="R2817" t="s">
        <v>25</v>
      </c>
      <c r="S2817" t="s">
        <v>3715</v>
      </c>
      <c r="T2817" s="6">
        <v>0.48537100249761345</v>
      </c>
      <c r="U2817" s="6">
        <v>0</v>
      </c>
      <c r="V2817" s="6">
        <v>5.5693998336791992</v>
      </c>
      <c r="W2817" s="5">
        <v>6.0547708361768127</v>
      </c>
      <c r="X2817" s="6">
        <f>+Excel_519CONDOR[[#This Row],[Ptos.Total]]-Excel_519CONDOR[[#This Row],[Ptos.PO]]</f>
        <v>-1.6382318790419959E-7</v>
      </c>
      <c r="Y2817" s="6">
        <v>6.0547710000000006</v>
      </c>
      <c r="Z2817" s="6">
        <v>6.0547710000000006</v>
      </c>
      <c r="AA2817" s="5">
        <f>+Excel_519CONDOR[[#This Row],[Ptos.Total]]-Excel_519CONDOR[[#This Row],[Ptos.Nilo]]</f>
        <v>-1.6382318790419959E-7</v>
      </c>
      <c r="AB2817"/>
      <c r="AC2817"/>
      <c r="AD2817"/>
      <c r="AE2817"/>
      <c r="AF2817"/>
      <c r="AG2817"/>
      <c r="AH2817"/>
      <c r="AI2817"/>
    </row>
    <row r="2818" spans="1:35" x14ac:dyDescent="0.25">
      <c r="A2818" t="s">
        <v>2567</v>
      </c>
      <c r="B2818" t="s">
        <v>67</v>
      </c>
      <c r="C2818" t="s">
        <v>1371</v>
      </c>
      <c r="D2818" t="s">
        <v>3108</v>
      </c>
      <c r="E2818">
        <v>8740574</v>
      </c>
      <c r="F2818" t="s">
        <v>2586</v>
      </c>
      <c r="G2818" t="s">
        <v>22</v>
      </c>
      <c r="H2818" t="s">
        <v>23</v>
      </c>
      <c r="I2818" s="1"/>
      <c r="J2818" s="1">
        <v>45846</v>
      </c>
      <c r="K2818" s="11">
        <f>+Excel_519CONDOR[[#This Row],[Fx.r]]</f>
        <v>45846</v>
      </c>
      <c r="L2818" s="1">
        <v>45846</v>
      </c>
      <c r="M2818" s="1"/>
      <c r="N2818" s="1">
        <v>45949</v>
      </c>
      <c r="O2818" s="1">
        <v>45950</v>
      </c>
      <c r="P2818" s="1" t="s">
        <v>24</v>
      </c>
      <c r="Q2818" t="s">
        <v>25</v>
      </c>
      <c r="R2818" t="s">
        <v>25</v>
      </c>
      <c r="S2818" t="s">
        <v>3715</v>
      </c>
      <c r="T2818" s="6">
        <v>0.48537100249761345</v>
      </c>
      <c r="U2818" s="6">
        <v>0</v>
      </c>
      <c r="V2818" s="6">
        <v>5.5693998336791992</v>
      </c>
      <c r="W2818" s="5">
        <v>6.0547708361768127</v>
      </c>
      <c r="X2818" s="6">
        <f>+Excel_519CONDOR[[#This Row],[Ptos.Total]]-Excel_519CONDOR[[#This Row],[Ptos.PO]]</f>
        <v>-0.20286016382318728</v>
      </c>
      <c r="Y2818" s="6">
        <v>6.2576309999999999</v>
      </c>
      <c r="Z2818" s="6">
        <v>6.2576309999999999</v>
      </c>
      <c r="AA2818" s="5">
        <f>+Excel_519CONDOR[[#This Row],[Ptos.Total]]-Excel_519CONDOR[[#This Row],[Ptos.Nilo]]</f>
        <v>-0.20286016382318728</v>
      </c>
      <c r="AB2818"/>
      <c r="AC2818"/>
      <c r="AD2818"/>
      <c r="AE2818"/>
      <c r="AF2818"/>
      <c r="AG2818"/>
      <c r="AH2818"/>
      <c r="AI2818"/>
    </row>
    <row r="2819" spans="1:35" x14ac:dyDescent="0.25">
      <c r="A2819" t="s">
        <v>2567</v>
      </c>
      <c r="B2819" t="s">
        <v>67</v>
      </c>
      <c r="C2819" t="s">
        <v>1371</v>
      </c>
      <c r="D2819" t="s">
        <v>3109</v>
      </c>
      <c r="E2819">
        <v>8740570</v>
      </c>
      <c r="F2819" t="s">
        <v>2651</v>
      </c>
      <c r="G2819" t="s">
        <v>46</v>
      </c>
      <c r="H2819" t="s">
        <v>1356</v>
      </c>
      <c r="I2819" s="1"/>
      <c r="J2819" s="1">
        <v>45846</v>
      </c>
      <c r="K2819" s="11">
        <f>+Excel_519CONDOR[[#This Row],[Fx.r]]</f>
        <v>45846</v>
      </c>
      <c r="L2819" s="1">
        <v>45846</v>
      </c>
      <c r="M2819" s="1"/>
      <c r="O2819" s="1"/>
      <c r="P2819" s="1" t="s">
        <v>24</v>
      </c>
      <c r="Q2819" t="s">
        <v>25</v>
      </c>
      <c r="R2819" t="s">
        <v>25</v>
      </c>
      <c r="S2819" t="s">
        <v>3715</v>
      </c>
      <c r="T2819" s="6">
        <v>0.68823100955361127</v>
      </c>
      <c r="U2819" s="6">
        <v>0</v>
      </c>
      <c r="V2819" s="6">
        <v>5.5693998336791992</v>
      </c>
      <c r="W2819" s="5">
        <v>6.2576308432328105</v>
      </c>
      <c r="X2819" s="6">
        <f>+Excel_519CONDOR[[#This Row],[Ptos.Total]]-Excel_519CONDOR[[#This Row],[Ptos.PO]]</f>
        <v>8.823084323281094E-2</v>
      </c>
      <c r="Y2819" s="6">
        <v>6.1693999999999996</v>
      </c>
      <c r="Z2819" s="6">
        <v>0</v>
      </c>
      <c r="AA2819" s="5">
        <f>+Excel_519CONDOR[[#This Row],[Ptos.Total]]-Excel_519CONDOR[[#This Row],[Ptos.Nilo]]</f>
        <v>6.2576308432328105</v>
      </c>
      <c r="AB2819"/>
      <c r="AC2819"/>
      <c r="AD2819"/>
      <c r="AE2819"/>
      <c r="AF2819"/>
      <c r="AG2819"/>
      <c r="AH2819"/>
      <c r="AI2819"/>
    </row>
    <row r="2820" spans="1:35" x14ac:dyDescent="0.25">
      <c r="A2820" t="s">
        <v>2567</v>
      </c>
      <c r="B2820" t="s">
        <v>67</v>
      </c>
      <c r="C2820" t="s">
        <v>1371</v>
      </c>
      <c r="D2820" t="s">
        <v>3110</v>
      </c>
      <c r="E2820">
        <v>8740565</v>
      </c>
      <c r="F2820" t="s">
        <v>2586</v>
      </c>
      <c r="G2820" t="s">
        <v>22</v>
      </c>
      <c r="H2820" t="s">
        <v>23</v>
      </c>
      <c r="I2820" s="1"/>
      <c r="J2820" s="1">
        <v>45846</v>
      </c>
      <c r="K2820" s="11">
        <f>+Excel_519CONDOR[[#This Row],[Fx.r]]</f>
        <v>45846</v>
      </c>
      <c r="L2820" s="1">
        <v>45846</v>
      </c>
      <c r="M2820" s="1"/>
      <c r="N2820" s="1">
        <v>45948</v>
      </c>
      <c r="O2820" s="1">
        <v>45950</v>
      </c>
      <c r="P2820" s="1" t="s">
        <v>24</v>
      </c>
      <c r="Q2820" t="s">
        <v>25</v>
      </c>
      <c r="R2820" t="s">
        <v>25</v>
      </c>
      <c r="S2820" t="s">
        <v>3715</v>
      </c>
      <c r="T2820" s="6">
        <v>0.48537100249761345</v>
      </c>
      <c r="U2820" s="6">
        <v>0</v>
      </c>
      <c r="V2820" s="6">
        <v>5.5693998336791992</v>
      </c>
      <c r="W2820" s="5">
        <v>6.0547708361768127</v>
      </c>
      <c r="X2820" s="6">
        <f>+Excel_519CONDOR[[#This Row],[Ptos.Total]]-Excel_519CONDOR[[#This Row],[Ptos.PO]]</f>
        <v>-1.6382318790419959E-7</v>
      </c>
      <c r="Y2820" s="6">
        <v>6.0547710000000006</v>
      </c>
      <c r="Z2820" s="6">
        <v>6.0547710000000006</v>
      </c>
      <c r="AA2820" s="5">
        <f>+Excel_519CONDOR[[#This Row],[Ptos.Total]]-Excel_519CONDOR[[#This Row],[Ptos.Nilo]]</f>
        <v>-1.6382318790419959E-7</v>
      </c>
      <c r="AB2820"/>
      <c r="AC2820"/>
      <c r="AD2820"/>
      <c r="AE2820"/>
      <c r="AF2820"/>
      <c r="AG2820"/>
      <c r="AH2820"/>
      <c r="AI2820"/>
    </row>
    <row r="2821" spans="1:35" x14ac:dyDescent="0.25">
      <c r="A2821" t="s">
        <v>2567</v>
      </c>
      <c r="B2821" t="s">
        <v>67</v>
      </c>
      <c r="C2821" t="s">
        <v>1371</v>
      </c>
      <c r="D2821" t="s">
        <v>3111</v>
      </c>
      <c r="E2821">
        <v>8742018</v>
      </c>
      <c r="F2821" t="s">
        <v>2586</v>
      </c>
      <c r="G2821" t="s">
        <v>22</v>
      </c>
      <c r="H2821" t="s">
        <v>23</v>
      </c>
      <c r="I2821" s="1"/>
      <c r="J2821" s="1">
        <v>45848</v>
      </c>
      <c r="K2821" s="11">
        <f>+Excel_519CONDOR[[#This Row],[Fx.r]]</f>
        <v>45848</v>
      </c>
      <c r="L2821" s="1">
        <v>45848</v>
      </c>
      <c r="M2821" s="1"/>
      <c r="N2821" s="1">
        <v>45948</v>
      </c>
      <c r="O2821" s="1">
        <v>45950</v>
      </c>
      <c r="P2821" s="1" t="s">
        <v>24</v>
      </c>
      <c r="Q2821" t="s">
        <v>25</v>
      </c>
      <c r="R2821" t="s">
        <v>25</v>
      </c>
      <c r="S2821" t="s">
        <v>3715</v>
      </c>
      <c r="T2821" s="6">
        <v>0.48537100249761345</v>
      </c>
      <c r="U2821" s="6">
        <v>0</v>
      </c>
      <c r="V2821" s="6">
        <v>5.5693998336791992</v>
      </c>
      <c r="W2821" s="5">
        <v>6.0547708361768127</v>
      </c>
      <c r="X2821" s="6">
        <f>+Excel_519CONDOR[[#This Row],[Ptos.Total]]-Excel_519CONDOR[[#This Row],[Ptos.PO]]</f>
        <v>-1.6382318790419959E-7</v>
      </c>
      <c r="Y2821" s="6">
        <v>6.0547710000000006</v>
      </c>
      <c r="Z2821" s="6">
        <v>6.0547710000000006</v>
      </c>
      <c r="AA2821" s="5">
        <f>+Excel_519CONDOR[[#This Row],[Ptos.Total]]-Excel_519CONDOR[[#This Row],[Ptos.Nilo]]</f>
        <v>-1.6382318790419959E-7</v>
      </c>
      <c r="AB2821"/>
      <c r="AC2821"/>
      <c r="AD2821"/>
      <c r="AE2821"/>
      <c r="AF2821"/>
      <c r="AG2821"/>
      <c r="AH2821"/>
      <c r="AI2821"/>
    </row>
    <row r="2822" spans="1:35" x14ac:dyDescent="0.25">
      <c r="A2822" t="s">
        <v>2567</v>
      </c>
      <c r="B2822" t="s">
        <v>67</v>
      </c>
      <c r="C2822" t="s">
        <v>1371</v>
      </c>
      <c r="D2822" t="s">
        <v>3112</v>
      </c>
      <c r="E2822">
        <v>8742108</v>
      </c>
      <c r="F2822" t="s">
        <v>2586</v>
      </c>
      <c r="G2822" t="s">
        <v>22</v>
      </c>
      <c r="H2822" t="s">
        <v>23</v>
      </c>
      <c r="I2822" s="1"/>
      <c r="J2822" s="1">
        <v>45848</v>
      </c>
      <c r="K2822" s="11">
        <f>+Excel_519CONDOR[[#This Row],[Fx.r]]</f>
        <v>45848</v>
      </c>
      <c r="L2822" s="1">
        <v>45848</v>
      </c>
      <c r="M2822" s="1"/>
      <c r="N2822" s="1">
        <v>45947</v>
      </c>
      <c r="O2822" s="1">
        <v>45949</v>
      </c>
      <c r="P2822" s="1" t="s">
        <v>24</v>
      </c>
      <c r="Q2822" t="s">
        <v>25</v>
      </c>
      <c r="R2822" t="s">
        <v>25</v>
      </c>
      <c r="S2822" t="s">
        <v>3715</v>
      </c>
      <c r="T2822" s="6">
        <v>1.7025310243772864</v>
      </c>
      <c r="U2822" s="6">
        <v>0</v>
      </c>
      <c r="V2822" s="6">
        <v>5.5693998336791992</v>
      </c>
      <c r="W2822" s="5">
        <v>7.2719308580564856</v>
      </c>
      <c r="X2822" s="6">
        <f>+Excel_519CONDOR[[#This Row],[Ptos.Total]]-Excel_519CONDOR[[#This Row],[Ptos.PO]]</f>
        <v>0.4057198580564858</v>
      </c>
      <c r="Y2822" s="6">
        <v>6.8662109999999998</v>
      </c>
      <c r="Z2822" s="6">
        <v>6.8662109999999998</v>
      </c>
      <c r="AA2822" s="5">
        <f>+Excel_519CONDOR[[#This Row],[Ptos.Total]]-Excel_519CONDOR[[#This Row],[Ptos.Nilo]]</f>
        <v>0.4057198580564858</v>
      </c>
      <c r="AB2822"/>
      <c r="AC2822"/>
      <c r="AD2822"/>
      <c r="AE2822"/>
      <c r="AF2822"/>
      <c r="AG2822"/>
      <c r="AH2822"/>
      <c r="AI2822"/>
    </row>
    <row r="2823" spans="1:35" x14ac:dyDescent="0.25">
      <c r="A2823" t="s">
        <v>2567</v>
      </c>
      <c r="B2823" t="s">
        <v>67</v>
      </c>
      <c r="C2823" t="s">
        <v>1371</v>
      </c>
      <c r="D2823" t="s">
        <v>3113</v>
      </c>
      <c r="E2823">
        <v>8742110</v>
      </c>
      <c r="F2823" t="s">
        <v>2586</v>
      </c>
      <c r="G2823" t="s">
        <v>22</v>
      </c>
      <c r="H2823" t="s">
        <v>23</v>
      </c>
      <c r="I2823" s="1"/>
      <c r="J2823" s="1">
        <v>45848</v>
      </c>
      <c r="K2823" s="11">
        <f>+Excel_519CONDOR[[#This Row],[Fx.r]]</f>
        <v>45848</v>
      </c>
      <c r="L2823" s="1">
        <v>45848</v>
      </c>
      <c r="M2823" s="1"/>
      <c r="N2823" s="1">
        <v>45947</v>
      </c>
      <c r="O2823" s="1">
        <v>45949</v>
      </c>
      <c r="P2823" s="1" t="s">
        <v>24</v>
      </c>
      <c r="Q2823" t="s">
        <v>25</v>
      </c>
      <c r="R2823" t="s">
        <v>25</v>
      </c>
      <c r="S2823" t="s">
        <v>3715</v>
      </c>
      <c r="T2823" s="6">
        <v>1.4996710173212886</v>
      </c>
      <c r="U2823" s="6">
        <v>0</v>
      </c>
      <c r="V2823" s="6">
        <v>5.5693998336791992</v>
      </c>
      <c r="W2823" s="5">
        <v>7.0690708510004878</v>
      </c>
      <c r="X2823" s="6">
        <f>+Excel_519CONDOR[[#This Row],[Ptos.Total]]-Excel_519CONDOR[[#This Row],[Ptos.PO]]</f>
        <v>-1.4899951228386499E-7</v>
      </c>
      <c r="Y2823" s="6">
        <v>7.0690710000000001</v>
      </c>
      <c r="Z2823" s="6">
        <v>7.0690710000000001</v>
      </c>
      <c r="AA2823" s="5">
        <f>+Excel_519CONDOR[[#This Row],[Ptos.Total]]-Excel_519CONDOR[[#This Row],[Ptos.Nilo]]</f>
        <v>-1.4899951228386499E-7</v>
      </c>
      <c r="AB2823"/>
      <c r="AC2823"/>
      <c r="AD2823"/>
      <c r="AE2823"/>
      <c r="AF2823"/>
      <c r="AG2823"/>
      <c r="AH2823"/>
      <c r="AI2823"/>
    </row>
    <row r="2824" spans="1:35" x14ac:dyDescent="0.25">
      <c r="A2824" t="s">
        <v>2567</v>
      </c>
      <c r="B2824" t="s">
        <v>67</v>
      </c>
      <c r="C2824" t="s">
        <v>1371</v>
      </c>
      <c r="D2824" t="s">
        <v>3114</v>
      </c>
      <c r="E2824">
        <v>8742087</v>
      </c>
      <c r="F2824" t="s">
        <v>2586</v>
      </c>
      <c r="G2824" t="s">
        <v>22</v>
      </c>
      <c r="H2824" t="s">
        <v>23</v>
      </c>
      <c r="I2824" s="1"/>
      <c r="J2824" s="1">
        <v>45848</v>
      </c>
      <c r="K2824" s="11">
        <f>+Excel_519CONDOR[[#This Row],[Fx.r]]</f>
        <v>45848</v>
      </c>
      <c r="L2824" s="1">
        <v>45848</v>
      </c>
      <c r="M2824" s="1"/>
      <c r="N2824" s="1">
        <v>45948</v>
      </c>
      <c r="O2824" s="1">
        <v>45950</v>
      </c>
      <c r="P2824" s="1" t="s">
        <v>24</v>
      </c>
      <c r="Q2824" t="s">
        <v>25</v>
      </c>
      <c r="R2824" t="s">
        <v>25</v>
      </c>
      <c r="S2824" t="s">
        <v>3715</v>
      </c>
      <c r="T2824" s="6">
        <v>0.48537100249761345</v>
      </c>
      <c r="U2824" s="6">
        <v>0</v>
      </c>
      <c r="V2824" s="6">
        <v>5.5693998336791992</v>
      </c>
      <c r="W2824" s="5">
        <v>6.0547708361768127</v>
      </c>
      <c r="X2824" s="6">
        <f>+Excel_519CONDOR[[#This Row],[Ptos.Total]]-Excel_519CONDOR[[#This Row],[Ptos.PO]]</f>
        <v>-1.6382318790419959E-7</v>
      </c>
      <c r="Y2824" s="6">
        <v>6.0547710000000006</v>
      </c>
      <c r="Z2824" s="6">
        <v>6.0547710000000006</v>
      </c>
      <c r="AA2824" s="5">
        <f>+Excel_519CONDOR[[#This Row],[Ptos.Total]]-Excel_519CONDOR[[#This Row],[Ptos.Nilo]]</f>
        <v>-1.6382318790419959E-7</v>
      </c>
      <c r="AB2824"/>
      <c r="AC2824"/>
      <c r="AD2824"/>
      <c r="AE2824"/>
      <c r="AF2824"/>
      <c r="AG2824"/>
      <c r="AH2824"/>
      <c r="AI2824"/>
    </row>
    <row r="2825" spans="1:35" x14ac:dyDescent="0.25">
      <c r="A2825" t="s">
        <v>2567</v>
      </c>
      <c r="B2825" t="s">
        <v>67</v>
      </c>
      <c r="C2825" t="s">
        <v>1371</v>
      </c>
      <c r="D2825" t="s">
        <v>3115</v>
      </c>
      <c r="E2825">
        <v>8742097</v>
      </c>
      <c r="F2825" t="s">
        <v>2586</v>
      </c>
      <c r="G2825" t="s">
        <v>22</v>
      </c>
      <c r="H2825" t="s">
        <v>23</v>
      </c>
      <c r="I2825" s="1"/>
      <c r="J2825" s="1">
        <v>45848</v>
      </c>
      <c r="K2825" s="11">
        <f>+Excel_519CONDOR[[#This Row],[Fx.r]]</f>
        <v>45848</v>
      </c>
      <c r="L2825" s="1">
        <v>45848</v>
      </c>
      <c r="M2825" s="1"/>
      <c r="N2825" s="1">
        <v>45947</v>
      </c>
      <c r="O2825" s="1">
        <v>45948</v>
      </c>
      <c r="P2825" s="1" t="s">
        <v>24</v>
      </c>
      <c r="Q2825" t="s">
        <v>25</v>
      </c>
      <c r="R2825" t="s">
        <v>25</v>
      </c>
      <c r="S2825" t="s">
        <v>3715</v>
      </c>
      <c r="T2825" s="6">
        <v>0.48537100249761345</v>
      </c>
      <c r="U2825" s="6">
        <v>0</v>
      </c>
      <c r="V2825" s="6">
        <v>5.5693998336791992</v>
      </c>
      <c r="W2825" s="5">
        <v>6.0547708361768127</v>
      </c>
      <c r="X2825" s="6">
        <f>+Excel_519CONDOR[[#This Row],[Ptos.Total]]-Excel_519CONDOR[[#This Row],[Ptos.PO]]</f>
        <v>0.20285983617681236</v>
      </c>
      <c r="Y2825" s="6">
        <v>5.8519110000000003</v>
      </c>
      <c r="Z2825" s="6">
        <v>5.8519110000000003</v>
      </c>
      <c r="AA2825" s="5">
        <f>+Excel_519CONDOR[[#This Row],[Ptos.Total]]-Excel_519CONDOR[[#This Row],[Ptos.Nilo]]</f>
        <v>0.20285983617681236</v>
      </c>
      <c r="AB2825"/>
      <c r="AC2825"/>
      <c r="AD2825"/>
      <c r="AE2825"/>
      <c r="AF2825"/>
      <c r="AG2825"/>
      <c r="AH2825"/>
      <c r="AI2825"/>
    </row>
    <row r="2826" spans="1:35" x14ac:dyDescent="0.25">
      <c r="A2826" t="s">
        <v>2567</v>
      </c>
      <c r="B2826" t="s">
        <v>67</v>
      </c>
      <c r="C2826" t="s">
        <v>1371</v>
      </c>
      <c r="D2826" t="s">
        <v>3116</v>
      </c>
      <c r="E2826">
        <v>8742072</v>
      </c>
      <c r="F2826" t="s">
        <v>2651</v>
      </c>
      <c r="G2826" t="s">
        <v>46</v>
      </c>
      <c r="H2826" t="s">
        <v>1356</v>
      </c>
      <c r="I2826" s="1"/>
      <c r="J2826" s="1">
        <v>45848</v>
      </c>
      <c r="K2826" s="11">
        <f>+Excel_519CONDOR[[#This Row],[Fx.r]]</f>
        <v>45848</v>
      </c>
      <c r="L2826" s="1">
        <v>45848</v>
      </c>
      <c r="M2826" s="1"/>
      <c r="O2826" s="1"/>
      <c r="P2826" s="1" t="s">
        <v>24</v>
      </c>
      <c r="Q2826" t="s">
        <v>25</v>
      </c>
      <c r="R2826" t="s">
        <v>25</v>
      </c>
      <c r="S2826" t="s">
        <v>3715</v>
      </c>
      <c r="T2826" s="6">
        <v>0.68823100955361127</v>
      </c>
      <c r="U2826" s="6">
        <v>0</v>
      </c>
      <c r="V2826" s="6">
        <v>5.5693998336791992</v>
      </c>
      <c r="W2826" s="5">
        <v>6.2576308432328105</v>
      </c>
      <c r="X2826" s="6">
        <f>+Excel_519CONDOR[[#This Row],[Ptos.Total]]-Excel_519CONDOR[[#This Row],[Ptos.PO]]</f>
        <v>8.823084323281094E-2</v>
      </c>
      <c r="Y2826" s="6">
        <v>6.1693999999999996</v>
      </c>
      <c r="Z2826" s="6">
        <v>0</v>
      </c>
      <c r="AA2826" s="5">
        <f>+Excel_519CONDOR[[#This Row],[Ptos.Total]]-Excel_519CONDOR[[#This Row],[Ptos.Nilo]]</f>
        <v>6.2576308432328105</v>
      </c>
      <c r="AB2826"/>
      <c r="AC2826"/>
      <c r="AD2826"/>
      <c r="AE2826"/>
      <c r="AF2826"/>
      <c r="AG2826"/>
      <c r="AH2826"/>
      <c r="AI2826"/>
    </row>
    <row r="2827" spans="1:35" x14ac:dyDescent="0.25">
      <c r="A2827" t="s">
        <v>2567</v>
      </c>
      <c r="B2827" t="s">
        <v>67</v>
      </c>
      <c r="C2827" t="s">
        <v>1371</v>
      </c>
      <c r="D2827" t="s">
        <v>3117</v>
      </c>
      <c r="E2827">
        <v>8742102</v>
      </c>
      <c r="F2827" t="s">
        <v>2586</v>
      </c>
      <c r="G2827" t="s">
        <v>22</v>
      </c>
      <c r="H2827" t="s">
        <v>23</v>
      </c>
      <c r="I2827" s="1"/>
      <c r="J2827" s="1">
        <v>45848</v>
      </c>
      <c r="K2827" s="11">
        <f>+Excel_519CONDOR[[#This Row],[Fx.r]]</f>
        <v>45848</v>
      </c>
      <c r="L2827" s="1">
        <v>45848</v>
      </c>
      <c r="M2827" s="1"/>
      <c r="N2827" s="1">
        <v>45948</v>
      </c>
      <c r="O2827" s="1">
        <v>45950</v>
      </c>
      <c r="P2827" s="1" t="s">
        <v>24</v>
      </c>
      <c r="Q2827" t="s">
        <v>25</v>
      </c>
      <c r="R2827" t="s">
        <v>25</v>
      </c>
      <c r="S2827" t="s">
        <v>3715</v>
      </c>
      <c r="T2827" s="6">
        <v>0.48537100249761345</v>
      </c>
      <c r="U2827" s="6">
        <v>0</v>
      </c>
      <c r="V2827" s="6">
        <v>5.5693998336791992</v>
      </c>
      <c r="W2827" s="5">
        <v>6.0547708361768127</v>
      </c>
      <c r="X2827" s="6">
        <f>+Excel_519CONDOR[[#This Row],[Ptos.Total]]-Excel_519CONDOR[[#This Row],[Ptos.PO]]</f>
        <v>-1.6382318790419959E-7</v>
      </c>
      <c r="Y2827" s="6">
        <v>6.0547710000000006</v>
      </c>
      <c r="Z2827" s="6">
        <v>6.0547710000000006</v>
      </c>
      <c r="AA2827" s="5">
        <f>+Excel_519CONDOR[[#This Row],[Ptos.Total]]-Excel_519CONDOR[[#This Row],[Ptos.Nilo]]</f>
        <v>-1.6382318790419959E-7</v>
      </c>
      <c r="AB2827"/>
      <c r="AC2827"/>
      <c r="AD2827"/>
      <c r="AE2827"/>
      <c r="AF2827"/>
      <c r="AG2827"/>
      <c r="AH2827"/>
      <c r="AI2827"/>
    </row>
    <row r="2828" spans="1:35" x14ac:dyDescent="0.25">
      <c r="A2828" t="s">
        <v>2567</v>
      </c>
      <c r="B2828" t="s">
        <v>67</v>
      </c>
      <c r="C2828" t="s">
        <v>1371</v>
      </c>
      <c r="D2828" t="s">
        <v>3118</v>
      </c>
      <c r="E2828">
        <v>8742112</v>
      </c>
      <c r="F2828" t="s">
        <v>2586</v>
      </c>
      <c r="G2828" t="s">
        <v>22</v>
      </c>
      <c r="H2828" t="s">
        <v>23</v>
      </c>
      <c r="I2828" s="1"/>
      <c r="J2828" s="1">
        <v>45848</v>
      </c>
      <c r="K2828" s="11">
        <f>+Excel_519CONDOR[[#This Row],[Fx.r]]</f>
        <v>45848</v>
      </c>
      <c r="L2828" s="1">
        <v>45848</v>
      </c>
      <c r="M2828" s="1"/>
      <c r="N2828" s="1">
        <v>45948</v>
      </c>
      <c r="O2828" s="1">
        <v>45949</v>
      </c>
      <c r="P2828" s="1" t="s">
        <v>24</v>
      </c>
      <c r="Q2828" t="s">
        <v>25</v>
      </c>
      <c r="R2828" t="s">
        <v>25</v>
      </c>
      <c r="S2828" t="s">
        <v>3715</v>
      </c>
      <c r="T2828" s="6">
        <v>1.9053910246145129</v>
      </c>
      <c r="U2828" s="6">
        <v>0</v>
      </c>
      <c r="V2828" s="6">
        <v>5.5693998336791992</v>
      </c>
      <c r="W2828" s="5">
        <v>7.4747908582937121</v>
      </c>
      <c r="X2828" s="6">
        <f>+Excel_519CONDOR[[#This Row],[Ptos.Total]]-Excel_519CONDOR[[#This Row],[Ptos.PO]]</f>
        <v>1.0142998582937128</v>
      </c>
      <c r="Y2828" s="6">
        <v>6.4604909999999993</v>
      </c>
      <c r="Z2828" s="6">
        <v>6.4604909999999993</v>
      </c>
      <c r="AA2828" s="5">
        <f>+Excel_519CONDOR[[#This Row],[Ptos.Total]]-Excel_519CONDOR[[#This Row],[Ptos.Nilo]]</f>
        <v>1.0142998582937128</v>
      </c>
      <c r="AB2828"/>
      <c r="AC2828"/>
      <c r="AD2828"/>
      <c r="AE2828"/>
      <c r="AF2828"/>
      <c r="AG2828"/>
      <c r="AH2828"/>
      <c r="AI2828"/>
    </row>
    <row r="2829" spans="1:35" x14ac:dyDescent="0.25">
      <c r="A2829" t="s">
        <v>2567</v>
      </c>
      <c r="B2829" t="s">
        <v>67</v>
      </c>
      <c r="C2829" t="s">
        <v>1371</v>
      </c>
      <c r="D2829" t="s">
        <v>3119</v>
      </c>
      <c r="E2829">
        <v>8742173</v>
      </c>
      <c r="F2829" t="s">
        <v>2586</v>
      </c>
      <c r="G2829" t="s">
        <v>22</v>
      </c>
      <c r="H2829" t="s">
        <v>23</v>
      </c>
      <c r="I2829" s="1"/>
      <c r="J2829" s="1">
        <v>45848</v>
      </c>
      <c r="K2829" s="11">
        <f>+Excel_519CONDOR[[#This Row],[Fx.r]]</f>
        <v>45848</v>
      </c>
      <c r="L2829" s="1">
        <v>45848</v>
      </c>
      <c r="M2829" s="1"/>
      <c r="N2829" s="1">
        <v>45947</v>
      </c>
      <c r="O2829" s="1">
        <v>45949</v>
      </c>
      <c r="P2829" s="1" t="s">
        <v>24</v>
      </c>
      <c r="Q2829" t="s">
        <v>25</v>
      </c>
      <c r="R2829" t="s">
        <v>25</v>
      </c>
      <c r="S2829" t="s">
        <v>3715</v>
      </c>
      <c r="T2829" s="6">
        <v>1.4996710173212886</v>
      </c>
      <c r="U2829" s="6">
        <v>0</v>
      </c>
      <c r="V2829" s="6">
        <v>5.5693998336791992</v>
      </c>
      <c r="W2829" s="5">
        <v>7.0690708510004878</v>
      </c>
      <c r="X2829" s="6">
        <f>+Excel_519CONDOR[[#This Row],[Ptos.Total]]-Excel_519CONDOR[[#This Row],[Ptos.PO]]</f>
        <v>-1.4899951228386499E-7</v>
      </c>
      <c r="Y2829" s="6">
        <v>7.0690710000000001</v>
      </c>
      <c r="Z2829" s="6">
        <v>7.0690710000000001</v>
      </c>
      <c r="AA2829" s="5">
        <f>+Excel_519CONDOR[[#This Row],[Ptos.Total]]-Excel_519CONDOR[[#This Row],[Ptos.Nilo]]</f>
        <v>-1.4899951228386499E-7</v>
      </c>
      <c r="AB2829"/>
      <c r="AC2829"/>
      <c r="AD2829"/>
      <c r="AE2829"/>
      <c r="AF2829"/>
      <c r="AG2829"/>
      <c r="AH2829"/>
      <c r="AI2829"/>
    </row>
    <row r="2830" spans="1:35" x14ac:dyDescent="0.25">
      <c r="A2830" t="s">
        <v>2567</v>
      </c>
      <c r="B2830" t="s">
        <v>67</v>
      </c>
      <c r="C2830" t="s">
        <v>1371</v>
      </c>
      <c r="D2830" t="s">
        <v>3120</v>
      </c>
      <c r="E2830">
        <v>8742159</v>
      </c>
      <c r="F2830" t="s">
        <v>2586</v>
      </c>
      <c r="G2830" t="s">
        <v>22</v>
      </c>
      <c r="H2830" t="s">
        <v>23</v>
      </c>
      <c r="I2830" s="1"/>
      <c r="J2830" s="1">
        <v>45848</v>
      </c>
      <c r="K2830" s="11">
        <f>+Excel_519CONDOR[[#This Row],[Fx.r]]</f>
        <v>45848</v>
      </c>
      <c r="L2830" s="1">
        <v>45848</v>
      </c>
      <c r="M2830" s="1"/>
      <c r="N2830" s="1">
        <v>45947</v>
      </c>
      <c r="O2830" s="1">
        <v>45949</v>
      </c>
      <c r="P2830" s="1" t="s">
        <v>24</v>
      </c>
      <c r="Q2830" t="s">
        <v>25</v>
      </c>
      <c r="R2830" t="s">
        <v>25</v>
      </c>
      <c r="S2830" t="s">
        <v>3715</v>
      </c>
      <c r="T2830" s="6">
        <v>1.4996710173212886</v>
      </c>
      <c r="U2830" s="6">
        <v>0</v>
      </c>
      <c r="V2830" s="6">
        <v>5.5693998336791992</v>
      </c>
      <c r="W2830" s="5">
        <v>7.0690708510004878</v>
      </c>
      <c r="X2830" s="6">
        <f>+Excel_519CONDOR[[#This Row],[Ptos.Total]]-Excel_519CONDOR[[#This Row],[Ptos.PO]]</f>
        <v>-1.4899951228386499E-7</v>
      </c>
      <c r="Y2830" s="6">
        <v>7.0690710000000001</v>
      </c>
      <c r="Z2830" s="6">
        <v>7.0690710000000001</v>
      </c>
      <c r="AA2830" s="5">
        <f>+Excel_519CONDOR[[#This Row],[Ptos.Total]]-Excel_519CONDOR[[#This Row],[Ptos.Nilo]]</f>
        <v>-1.4899951228386499E-7</v>
      </c>
      <c r="AB2830"/>
      <c r="AC2830"/>
      <c r="AD2830"/>
      <c r="AE2830"/>
      <c r="AF2830"/>
      <c r="AG2830"/>
      <c r="AH2830"/>
      <c r="AI2830"/>
    </row>
    <row r="2831" spans="1:35" x14ac:dyDescent="0.25">
      <c r="A2831" t="s">
        <v>2567</v>
      </c>
      <c r="B2831" t="s">
        <v>67</v>
      </c>
      <c r="C2831" t="s">
        <v>1371</v>
      </c>
      <c r="D2831" t="s">
        <v>3121</v>
      </c>
      <c r="E2831">
        <v>8742130</v>
      </c>
      <c r="F2831" t="s">
        <v>2586</v>
      </c>
      <c r="G2831" t="s">
        <v>22</v>
      </c>
      <c r="H2831" t="s">
        <v>23</v>
      </c>
      <c r="I2831" s="1"/>
      <c r="J2831" s="1">
        <v>45848</v>
      </c>
      <c r="K2831" s="11">
        <f>+Excel_519CONDOR[[#This Row],[Fx.r]]</f>
        <v>45848</v>
      </c>
      <c r="L2831" s="1">
        <v>45848</v>
      </c>
      <c r="M2831" s="1"/>
      <c r="N2831" s="1">
        <v>45947</v>
      </c>
      <c r="O2831" s="1">
        <v>45949</v>
      </c>
      <c r="P2831" s="1" t="s">
        <v>24</v>
      </c>
      <c r="Q2831" t="s">
        <v>25</v>
      </c>
      <c r="R2831" t="s">
        <v>25</v>
      </c>
      <c r="S2831" t="s">
        <v>3715</v>
      </c>
      <c r="T2831" s="6">
        <v>1.7025310243772864</v>
      </c>
      <c r="U2831" s="6">
        <v>0</v>
      </c>
      <c r="V2831" s="6">
        <v>5.5693998336791992</v>
      </c>
      <c r="W2831" s="5">
        <v>7.2719308580564856</v>
      </c>
      <c r="X2831" s="6">
        <f>+Excel_519CONDOR[[#This Row],[Ptos.Total]]-Excel_519CONDOR[[#This Row],[Ptos.PO]]</f>
        <v>-1.4194351383167714E-7</v>
      </c>
      <c r="Y2831" s="6">
        <v>7.2719309999999995</v>
      </c>
      <c r="Z2831" s="6">
        <v>7.2719309999999995</v>
      </c>
      <c r="AA2831" s="5">
        <f>+Excel_519CONDOR[[#This Row],[Ptos.Total]]-Excel_519CONDOR[[#This Row],[Ptos.Nilo]]</f>
        <v>-1.4194351383167714E-7</v>
      </c>
      <c r="AB2831"/>
      <c r="AC2831"/>
      <c r="AD2831"/>
      <c r="AE2831"/>
      <c r="AF2831"/>
      <c r="AG2831"/>
      <c r="AH2831"/>
      <c r="AI2831"/>
    </row>
    <row r="2832" spans="1:35" x14ac:dyDescent="0.25">
      <c r="A2832" t="s">
        <v>2567</v>
      </c>
      <c r="B2832" t="s">
        <v>67</v>
      </c>
      <c r="C2832" t="s">
        <v>1371</v>
      </c>
      <c r="D2832" t="s">
        <v>3122</v>
      </c>
      <c r="E2832">
        <v>8742182</v>
      </c>
      <c r="F2832" t="s">
        <v>2586</v>
      </c>
      <c r="G2832" t="s">
        <v>22</v>
      </c>
      <c r="H2832" t="s">
        <v>23</v>
      </c>
      <c r="I2832" s="1"/>
      <c r="J2832" s="1">
        <v>45848</v>
      </c>
      <c r="K2832" s="11">
        <f>+Excel_519CONDOR[[#This Row],[Fx.r]]</f>
        <v>45848</v>
      </c>
      <c r="L2832" s="1">
        <v>45848</v>
      </c>
      <c r="M2832" s="1"/>
      <c r="N2832" s="1">
        <v>45947</v>
      </c>
      <c r="O2832" s="1">
        <v>45949</v>
      </c>
      <c r="P2832" s="1" t="s">
        <v>24</v>
      </c>
      <c r="Q2832" t="s">
        <v>25</v>
      </c>
      <c r="R2832" t="s">
        <v>25</v>
      </c>
      <c r="S2832" t="s">
        <v>3715</v>
      </c>
      <c r="T2832" s="6">
        <v>1.4996710173212886</v>
      </c>
      <c r="U2832" s="6">
        <v>0</v>
      </c>
      <c r="V2832" s="6">
        <v>5.5693998336791992</v>
      </c>
      <c r="W2832" s="5">
        <v>7.0690708510004878</v>
      </c>
      <c r="X2832" s="6">
        <f>+Excel_519CONDOR[[#This Row],[Ptos.Total]]-Excel_519CONDOR[[#This Row],[Ptos.PO]]</f>
        <v>-1.4899951228386499E-7</v>
      </c>
      <c r="Y2832" s="6">
        <v>7.0690710000000001</v>
      </c>
      <c r="Z2832" s="6">
        <v>7.0690710000000001</v>
      </c>
      <c r="AA2832" s="5">
        <f>+Excel_519CONDOR[[#This Row],[Ptos.Total]]-Excel_519CONDOR[[#This Row],[Ptos.Nilo]]</f>
        <v>-1.4899951228386499E-7</v>
      </c>
      <c r="AB2832"/>
      <c r="AC2832"/>
      <c r="AD2832"/>
      <c r="AE2832"/>
      <c r="AF2832"/>
      <c r="AG2832"/>
      <c r="AH2832"/>
      <c r="AI2832"/>
    </row>
    <row r="2833" spans="1:35" x14ac:dyDescent="0.25">
      <c r="A2833" t="s">
        <v>2567</v>
      </c>
      <c r="B2833" t="s">
        <v>67</v>
      </c>
      <c r="C2833" t="s">
        <v>1371</v>
      </c>
      <c r="D2833" t="s">
        <v>3123</v>
      </c>
      <c r="E2833">
        <v>8742091</v>
      </c>
      <c r="F2833" t="s">
        <v>2586</v>
      </c>
      <c r="G2833" t="s">
        <v>22</v>
      </c>
      <c r="H2833" t="s">
        <v>23</v>
      </c>
      <c r="I2833" s="1"/>
      <c r="J2833" s="1">
        <v>45848</v>
      </c>
      <c r="K2833" s="11">
        <f>+Excel_519CONDOR[[#This Row],[Fx.r]]</f>
        <v>45848</v>
      </c>
      <c r="L2833" s="1">
        <v>45848</v>
      </c>
      <c r="M2833" s="1"/>
      <c r="N2833" s="1">
        <v>45948</v>
      </c>
      <c r="O2833" s="1">
        <v>45950</v>
      </c>
      <c r="P2833" s="1" t="s">
        <v>24</v>
      </c>
      <c r="Q2833" t="s">
        <v>25</v>
      </c>
      <c r="R2833" t="s">
        <v>25</v>
      </c>
      <c r="S2833" t="s">
        <v>3715</v>
      </c>
      <c r="T2833" s="6">
        <v>0.48537100249761345</v>
      </c>
      <c r="U2833" s="6">
        <v>0</v>
      </c>
      <c r="V2833" s="6">
        <v>5.5693998336791992</v>
      </c>
      <c r="W2833" s="5">
        <v>6.0547708361768127</v>
      </c>
      <c r="X2833" s="6">
        <f>+Excel_519CONDOR[[#This Row],[Ptos.Total]]-Excel_519CONDOR[[#This Row],[Ptos.PO]]</f>
        <v>-1.6382318790419959E-7</v>
      </c>
      <c r="Y2833" s="6">
        <v>6.0547710000000006</v>
      </c>
      <c r="Z2833" s="6">
        <v>6.0547710000000006</v>
      </c>
      <c r="AA2833" s="5">
        <f>+Excel_519CONDOR[[#This Row],[Ptos.Total]]-Excel_519CONDOR[[#This Row],[Ptos.Nilo]]</f>
        <v>-1.6382318790419959E-7</v>
      </c>
      <c r="AB2833"/>
      <c r="AC2833"/>
      <c r="AD2833"/>
      <c r="AE2833"/>
      <c r="AF2833"/>
      <c r="AG2833"/>
      <c r="AH2833"/>
      <c r="AI2833"/>
    </row>
    <row r="2834" spans="1:35" x14ac:dyDescent="0.25">
      <c r="A2834" t="s">
        <v>2567</v>
      </c>
      <c r="B2834" t="s">
        <v>67</v>
      </c>
      <c r="C2834" t="s">
        <v>1371</v>
      </c>
      <c r="D2834" t="s">
        <v>3124</v>
      </c>
      <c r="E2834">
        <v>8742135</v>
      </c>
      <c r="F2834" t="s">
        <v>2586</v>
      </c>
      <c r="G2834" t="s">
        <v>22</v>
      </c>
      <c r="H2834" t="s">
        <v>23</v>
      </c>
      <c r="I2834" s="1"/>
      <c r="J2834" s="1">
        <v>45848</v>
      </c>
      <c r="K2834" s="11">
        <f>+Excel_519CONDOR[[#This Row],[Fx.r]]</f>
        <v>45848</v>
      </c>
      <c r="L2834" s="1">
        <v>45848</v>
      </c>
      <c r="M2834" s="1"/>
      <c r="N2834" s="1">
        <v>45948</v>
      </c>
      <c r="O2834" s="1">
        <v>45950</v>
      </c>
      <c r="P2834" s="1" t="s">
        <v>24</v>
      </c>
      <c r="Q2834" t="s">
        <v>25</v>
      </c>
      <c r="R2834" t="s">
        <v>25</v>
      </c>
      <c r="S2834" t="s">
        <v>3715</v>
      </c>
      <c r="T2834" s="6">
        <v>0.48537100249761345</v>
      </c>
      <c r="U2834" s="6">
        <v>0</v>
      </c>
      <c r="V2834" s="6">
        <v>5.5693998336791992</v>
      </c>
      <c r="W2834" s="5">
        <v>6.0547708361768127</v>
      </c>
      <c r="X2834" s="6">
        <f>+Excel_519CONDOR[[#This Row],[Ptos.Total]]-Excel_519CONDOR[[#This Row],[Ptos.PO]]</f>
        <v>-1.6382318790419959E-7</v>
      </c>
      <c r="Y2834" s="6">
        <v>6.0547710000000006</v>
      </c>
      <c r="Z2834" s="6">
        <v>6.0547710000000006</v>
      </c>
      <c r="AA2834" s="5">
        <f>+Excel_519CONDOR[[#This Row],[Ptos.Total]]-Excel_519CONDOR[[#This Row],[Ptos.Nilo]]</f>
        <v>-1.6382318790419959E-7</v>
      </c>
      <c r="AB2834"/>
      <c r="AC2834"/>
      <c r="AD2834"/>
      <c r="AE2834"/>
      <c r="AF2834"/>
      <c r="AG2834"/>
      <c r="AH2834"/>
      <c r="AI2834"/>
    </row>
    <row r="2835" spans="1:35" x14ac:dyDescent="0.25">
      <c r="A2835" t="s">
        <v>2567</v>
      </c>
      <c r="B2835" t="s">
        <v>67</v>
      </c>
      <c r="C2835" t="s">
        <v>1371</v>
      </c>
      <c r="D2835" t="s">
        <v>3125</v>
      </c>
      <c r="E2835">
        <v>8742076</v>
      </c>
      <c r="F2835" t="s">
        <v>2651</v>
      </c>
      <c r="G2835" t="s">
        <v>46</v>
      </c>
      <c r="H2835" t="s">
        <v>1356</v>
      </c>
      <c r="I2835" s="1"/>
      <c r="J2835" s="1">
        <v>45848</v>
      </c>
      <c r="K2835" s="11">
        <f>+Excel_519CONDOR[[#This Row],[Fx.r]]</f>
        <v>45848</v>
      </c>
      <c r="L2835" s="1">
        <v>45848</v>
      </c>
      <c r="M2835" s="1"/>
      <c r="O2835" s="1"/>
      <c r="P2835" s="1" t="s">
        <v>24</v>
      </c>
      <c r="Q2835" t="s">
        <v>25</v>
      </c>
      <c r="R2835" t="s">
        <v>25</v>
      </c>
      <c r="S2835" t="s">
        <v>3715</v>
      </c>
      <c r="T2835" s="6">
        <v>0.68823100955361127</v>
      </c>
      <c r="U2835" s="6">
        <v>0</v>
      </c>
      <c r="V2835" s="6">
        <v>5.5693998336791992</v>
      </c>
      <c r="W2835" s="5">
        <v>6.2576308432328105</v>
      </c>
      <c r="X2835" s="6">
        <f>+Excel_519CONDOR[[#This Row],[Ptos.Total]]-Excel_519CONDOR[[#This Row],[Ptos.PO]]</f>
        <v>8.823084323281094E-2</v>
      </c>
      <c r="Y2835" s="6">
        <v>6.1693999999999996</v>
      </c>
      <c r="Z2835" s="6">
        <v>0</v>
      </c>
      <c r="AA2835" s="5">
        <f>+Excel_519CONDOR[[#This Row],[Ptos.Total]]-Excel_519CONDOR[[#This Row],[Ptos.Nilo]]</f>
        <v>6.2576308432328105</v>
      </c>
      <c r="AB2835"/>
      <c r="AC2835"/>
      <c r="AD2835"/>
      <c r="AE2835"/>
      <c r="AF2835"/>
      <c r="AG2835"/>
      <c r="AH2835"/>
      <c r="AI2835"/>
    </row>
    <row r="2836" spans="1:35" x14ac:dyDescent="0.25">
      <c r="A2836" t="s">
        <v>2567</v>
      </c>
      <c r="B2836" t="s">
        <v>67</v>
      </c>
      <c r="C2836" t="s">
        <v>1371</v>
      </c>
      <c r="D2836" t="s">
        <v>3126</v>
      </c>
      <c r="E2836">
        <v>8742126</v>
      </c>
      <c r="F2836" t="s">
        <v>2586</v>
      </c>
      <c r="G2836" t="s">
        <v>22</v>
      </c>
      <c r="H2836" t="s">
        <v>23</v>
      </c>
      <c r="I2836" s="1"/>
      <c r="J2836" s="1">
        <v>45848</v>
      </c>
      <c r="K2836" s="11">
        <f>+Excel_519CONDOR[[#This Row],[Fx.r]]</f>
        <v>45848</v>
      </c>
      <c r="L2836" s="1">
        <v>45848</v>
      </c>
      <c r="M2836" s="1"/>
      <c r="N2836" s="1">
        <v>45947</v>
      </c>
      <c r="O2836" s="1">
        <v>45949</v>
      </c>
      <c r="P2836" s="1" t="s">
        <v>24</v>
      </c>
      <c r="Q2836" t="s">
        <v>25</v>
      </c>
      <c r="R2836" t="s">
        <v>25</v>
      </c>
      <c r="S2836" t="s">
        <v>3715</v>
      </c>
      <c r="T2836" s="6">
        <v>1.7025310243772864</v>
      </c>
      <c r="U2836" s="6">
        <v>0</v>
      </c>
      <c r="V2836" s="6">
        <v>5.5693998336791992</v>
      </c>
      <c r="W2836" s="5">
        <v>7.2719308580564856</v>
      </c>
      <c r="X2836" s="6">
        <f>+Excel_519CONDOR[[#This Row],[Ptos.Total]]-Excel_519CONDOR[[#This Row],[Ptos.PO]]</f>
        <v>-1.4194351383167714E-7</v>
      </c>
      <c r="Y2836" s="6">
        <v>7.2719309999999995</v>
      </c>
      <c r="Z2836" s="6">
        <v>7.2719309999999995</v>
      </c>
      <c r="AA2836" s="5">
        <f>+Excel_519CONDOR[[#This Row],[Ptos.Total]]-Excel_519CONDOR[[#This Row],[Ptos.Nilo]]</f>
        <v>-1.4194351383167714E-7</v>
      </c>
      <c r="AB2836"/>
      <c r="AC2836"/>
      <c r="AD2836"/>
      <c r="AE2836"/>
      <c r="AF2836"/>
      <c r="AG2836"/>
      <c r="AH2836"/>
      <c r="AI2836"/>
    </row>
    <row r="2837" spans="1:35" x14ac:dyDescent="0.25">
      <c r="A2837" t="s">
        <v>2567</v>
      </c>
      <c r="B2837" t="s">
        <v>67</v>
      </c>
      <c r="C2837" t="s">
        <v>1371</v>
      </c>
      <c r="D2837" t="s">
        <v>3127</v>
      </c>
      <c r="E2837">
        <v>8742696</v>
      </c>
      <c r="F2837" t="s">
        <v>2586</v>
      </c>
      <c r="G2837" t="s">
        <v>22</v>
      </c>
      <c r="H2837" t="s">
        <v>23</v>
      </c>
      <c r="I2837" s="1"/>
      <c r="J2837" s="1">
        <v>45849</v>
      </c>
      <c r="K2837" s="11">
        <f>+Excel_519CONDOR[[#This Row],[Fx.r]]</f>
        <v>45849</v>
      </c>
      <c r="L2837" s="1">
        <v>45849</v>
      </c>
      <c r="M2837" s="1"/>
      <c r="N2837" s="1">
        <v>45948</v>
      </c>
      <c r="O2837" s="1">
        <v>45949</v>
      </c>
      <c r="P2837" s="1" t="s">
        <v>24</v>
      </c>
      <c r="Q2837" t="s">
        <v>25</v>
      </c>
      <c r="R2837" t="s">
        <v>25</v>
      </c>
      <c r="S2837" t="s">
        <v>3715</v>
      </c>
      <c r="T2837" s="6">
        <v>0.89109100979083777</v>
      </c>
      <c r="U2837" s="6">
        <v>0</v>
      </c>
      <c r="V2837" s="6">
        <v>5.5693998336791992</v>
      </c>
      <c r="W2837" s="5">
        <v>6.460490843470037</v>
      </c>
      <c r="X2837" s="6">
        <f>+Excel_519CONDOR[[#This Row],[Ptos.Total]]-Excel_519CONDOR[[#This Row],[Ptos.PO]]</f>
        <v>-1.5652996232518035E-7</v>
      </c>
      <c r="Y2837" s="6">
        <v>6.4604909999999993</v>
      </c>
      <c r="Z2837" s="6">
        <v>6.4604909999999993</v>
      </c>
      <c r="AA2837" s="5">
        <f>+Excel_519CONDOR[[#This Row],[Ptos.Total]]-Excel_519CONDOR[[#This Row],[Ptos.Nilo]]</f>
        <v>-1.5652996232518035E-7</v>
      </c>
      <c r="AB2837"/>
      <c r="AC2837"/>
      <c r="AD2837"/>
      <c r="AE2837"/>
      <c r="AF2837"/>
      <c r="AG2837"/>
      <c r="AH2837"/>
      <c r="AI2837"/>
    </row>
    <row r="2838" spans="1:35" x14ac:dyDescent="0.25">
      <c r="A2838" t="s">
        <v>2567</v>
      </c>
      <c r="B2838" t="s">
        <v>67</v>
      </c>
      <c r="C2838" t="s">
        <v>1371</v>
      </c>
      <c r="D2838" t="s">
        <v>3128</v>
      </c>
      <c r="E2838">
        <v>8742726</v>
      </c>
      <c r="F2838" t="s">
        <v>2586</v>
      </c>
      <c r="G2838" t="s">
        <v>22</v>
      </c>
      <c r="H2838" t="s">
        <v>23</v>
      </c>
      <c r="I2838" s="1"/>
      <c r="J2838" s="1">
        <v>45849</v>
      </c>
      <c r="K2838" s="11">
        <f>+Excel_519CONDOR[[#This Row],[Fx.r]]</f>
        <v>45849</v>
      </c>
      <c r="L2838" s="1">
        <v>45849</v>
      </c>
      <c r="M2838" s="1"/>
      <c r="N2838" s="1">
        <v>45947</v>
      </c>
      <c r="O2838" s="1">
        <v>45949</v>
      </c>
      <c r="P2838" s="1" t="s">
        <v>24</v>
      </c>
      <c r="Q2838" t="s">
        <v>25</v>
      </c>
      <c r="R2838" t="s">
        <v>25</v>
      </c>
      <c r="S2838" t="s">
        <v>3715</v>
      </c>
      <c r="T2838" s="6">
        <v>1.2968110170840621</v>
      </c>
      <c r="U2838" s="6">
        <v>0</v>
      </c>
      <c r="V2838" s="6">
        <v>5.5693998336791992</v>
      </c>
      <c r="W2838" s="5">
        <v>6.8662108507632613</v>
      </c>
      <c r="X2838" s="6">
        <f>+Excel_519CONDOR[[#This Row],[Ptos.Total]]-Excel_519CONDOR[[#This Row],[Ptos.PO]]</f>
        <v>-0.20286014923673878</v>
      </c>
      <c r="Y2838" s="6">
        <v>7.0690710000000001</v>
      </c>
      <c r="Z2838" s="6">
        <v>7.0690710000000001</v>
      </c>
      <c r="AA2838" s="5">
        <f>+Excel_519CONDOR[[#This Row],[Ptos.Total]]-Excel_519CONDOR[[#This Row],[Ptos.Nilo]]</f>
        <v>-0.20286014923673878</v>
      </c>
      <c r="AB2838"/>
      <c r="AC2838"/>
      <c r="AD2838"/>
      <c r="AE2838"/>
      <c r="AF2838"/>
      <c r="AG2838"/>
      <c r="AH2838"/>
      <c r="AI2838"/>
    </row>
    <row r="2839" spans="1:35" x14ac:dyDescent="0.25">
      <c r="A2839" t="s">
        <v>2567</v>
      </c>
      <c r="B2839" t="s">
        <v>67</v>
      </c>
      <c r="C2839" t="s">
        <v>1371</v>
      </c>
      <c r="D2839" t="s">
        <v>3129</v>
      </c>
      <c r="E2839">
        <v>8742723</v>
      </c>
      <c r="F2839" t="s">
        <v>2586</v>
      </c>
      <c r="G2839" t="s">
        <v>22</v>
      </c>
      <c r="H2839" t="s">
        <v>23</v>
      </c>
      <c r="I2839" s="1"/>
      <c r="J2839" s="1">
        <v>45849</v>
      </c>
      <c r="K2839" s="11">
        <f>+Excel_519CONDOR[[#This Row],[Fx.r]]</f>
        <v>45849</v>
      </c>
      <c r="L2839" s="1">
        <v>45849</v>
      </c>
      <c r="M2839" s="1"/>
      <c r="N2839" s="1">
        <v>45947</v>
      </c>
      <c r="O2839" s="1">
        <v>45949</v>
      </c>
      <c r="P2839" s="1" t="s">
        <v>24</v>
      </c>
      <c r="Q2839" t="s">
        <v>25</v>
      </c>
      <c r="R2839" t="s">
        <v>25</v>
      </c>
      <c r="S2839" t="s">
        <v>3715</v>
      </c>
      <c r="T2839" s="6">
        <v>1.2968110170840621</v>
      </c>
      <c r="U2839" s="6">
        <v>0</v>
      </c>
      <c r="V2839" s="6">
        <v>5.5693998336791992</v>
      </c>
      <c r="W2839" s="5">
        <v>6.8662108507632613</v>
      </c>
      <c r="X2839" s="6">
        <f>+Excel_519CONDOR[[#This Row],[Ptos.Total]]-Excel_519CONDOR[[#This Row],[Ptos.PO]]</f>
        <v>-1.4923673852251795E-7</v>
      </c>
      <c r="Y2839" s="6">
        <v>6.8662109999999998</v>
      </c>
      <c r="Z2839" s="6">
        <v>6.8662109999999998</v>
      </c>
      <c r="AA2839" s="5">
        <f>+Excel_519CONDOR[[#This Row],[Ptos.Total]]-Excel_519CONDOR[[#This Row],[Ptos.Nilo]]</f>
        <v>-1.4923673852251795E-7</v>
      </c>
      <c r="AB2839"/>
      <c r="AC2839"/>
      <c r="AD2839"/>
      <c r="AE2839"/>
      <c r="AF2839"/>
      <c r="AG2839"/>
      <c r="AH2839"/>
      <c r="AI2839"/>
    </row>
    <row r="2840" spans="1:35" x14ac:dyDescent="0.25">
      <c r="A2840" t="s">
        <v>2567</v>
      </c>
      <c r="B2840" t="s">
        <v>67</v>
      </c>
      <c r="C2840" t="s">
        <v>1371</v>
      </c>
      <c r="D2840" t="s">
        <v>3130</v>
      </c>
      <c r="E2840">
        <v>8742722</v>
      </c>
      <c r="F2840" t="s">
        <v>2586</v>
      </c>
      <c r="G2840" t="s">
        <v>22</v>
      </c>
      <c r="H2840" t="s">
        <v>23</v>
      </c>
      <c r="I2840" s="1"/>
      <c r="J2840" s="1">
        <v>45849</v>
      </c>
      <c r="K2840" s="11">
        <f>+Excel_519CONDOR[[#This Row],[Fx.r]]</f>
        <v>45849</v>
      </c>
      <c r="L2840" s="1">
        <v>45849</v>
      </c>
      <c r="M2840" s="1"/>
      <c r="N2840" s="1">
        <v>45947</v>
      </c>
      <c r="O2840" s="1">
        <v>45949</v>
      </c>
      <c r="P2840" s="1" t="s">
        <v>24</v>
      </c>
      <c r="Q2840" t="s">
        <v>25</v>
      </c>
      <c r="R2840" t="s">
        <v>25</v>
      </c>
      <c r="S2840" t="s">
        <v>3715</v>
      </c>
      <c r="T2840" s="6">
        <v>1.2968110170840621</v>
      </c>
      <c r="U2840" s="6">
        <v>0</v>
      </c>
      <c r="V2840" s="6">
        <v>5.5693998336791992</v>
      </c>
      <c r="W2840" s="5">
        <v>6.8662108507632613</v>
      </c>
      <c r="X2840" s="6">
        <f>+Excel_519CONDOR[[#This Row],[Ptos.Total]]-Excel_519CONDOR[[#This Row],[Ptos.PO]]</f>
        <v>-0.20286014923673878</v>
      </c>
      <c r="Y2840" s="6">
        <v>7.0690710000000001</v>
      </c>
      <c r="Z2840" s="6">
        <v>7.0690710000000001</v>
      </c>
      <c r="AA2840" s="5">
        <f>+Excel_519CONDOR[[#This Row],[Ptos.Total]]-Excel_519CONDOR[[#This Row],[Ptos.Nilo]]</f>
        <v>-0.20286014923673878</v>
      </c>
      <c r="AB2840"/>
      <c r="AC2840"/>
      <c r="AD2840"/>
      <c r="AE2840"/>
      <c r="AF2840"/>
      <c r="AG2840"/>
      <c r="AH2840"/>
      <c r="AI2840"/>
    </row>
    <row r="2841" spans="1:35" x14ac:dyDescent="0.25">
      <c r="A2841" t="s">
        <v>2567</v>
      </c>
      <c r="B2841" t="s">
        <v>67</v>
      </c>
      <c r="C2841" t="s">
        <v>1371</v>
      </c>
      <c r="D2841" t="s">
        <v>3131</v>
      </c>
      <c r="E2841">
        <v>8742718</v>
      </c>
      <c r="F2841" t="s">
        <v>2651</v>
      </c>
      <c r="G2841" t="s">
        <v>46</v>
      </c>
      <c r="H2841" t="s">
        <v>1356</v>
      </c>
      <c r="I2841" s="1"/>
      <c r="J2841" s="1">
        <v>45849</v>
      </c>
      <c r="K2841" s="11">
        <f>+Excel_519CONDOR[[#This Row],[Fx.r]]</f>
        <v>45849</v>
      </c>
      <c r="L2841" s="1">
        <v>45849</v>
      </c>
      <c r="M2841" s="1"/>
      <c r="O2841" s="1"/>
      <c r="P2841" s="1" t="s">
        <v>24</v>
      </c>
      <c r="Q2841" t="s">
        <v>25</v>
      </c>
      <c r="R2841" t="s">
        <v>25</v>
      </c>
      <c r="S2841" t="s">
        <v>3715</v>
      </c>
      <c r="T2841" s="6">
        <v>1.7025310243772864</v>
      </c>
      <c r="U2841" s="6">
        <v>0</v>
      </c>
      <c r="V2841" s="6">
        <v>5.5693998336791992</v>
      </c>
      <c r="W2841" s="5">
        <v>7.2719308580564856</v>
      </c>
      <c r="X2841" s="6">
        <f>+Excel_519CONDOR[[#This Row],[Ptos.Total]]-Excel_519CONDOR[[#This Row],[Ptos.PO]]</f>
        <v>-0.29746914194351426</v>
      </c>
      <c r="Y2841" s="6">
        <v>7.5693999999999999</v>
      </c>
      <c r="Z2841" s="6">
        <v>0</v>
      </c>
      <c r="AA2841" s="5">
        <f>+Excel_519CONDOR[[#This Row],[Ptos.Total]]-Excel_519CONDOR[[#This Row],[Ptos.Nilo]]</f>
        <v>7.2719308580564856</v>
      </c>
      <c r="AB2841"/>
      <c r="AC2841"/>
      <c r="AD2841"/>
      <c r="AE2841"/>
      <c r="AF2841"/>
      <c r="AG2841"/>
      <c r="AH2841"/>
      <c r="AI2841"/>
    </row>
    <row r="2842" spans="1:35" x14ac:dyDescent="0.25">
      <c r="A2842" t="s">
        <v>2567</v>
      </c>
      <c r="B2842" t="s">
        <v>67</v>
      </c>
      <c r="C2842" t="s">
        <v>1371</v>
      </c>
      <c r="D2842" t="s">
        <v>3132</v>
      </c>
      <c r="E2842">
        <v>8742684</v>
      </c>
      <c r="F2842" t="s">
        <v>2586</v>
      </c>
      <c r="G2842" t="s">
        <v>22</v>
      </c>
      <c r="H2842" t="s">
        <v>23</v>
      </c>
      <c r="I2842" s="1"/>
      <c r="J2842" s="1">
        <v>45849</v>
      </c>
      <c r="K2842" s="11">
        <f>+Excel_519CONDOR[[#This Row],[Fx.r]]</f>
        <v>45849</v>
      </c>
      <c r="L2842" s="1">
        <v>45849</v>
      </c>
      <c r="M2842" s="1"/>
      <c r="N2842" s="1">
        <v>45948</v>
      </c>
      <c r="O2842" s="1">
        <v>45950</v>
      </c>
      <c r="P2842" s="1" t="s">
        <v>24</v>
      </c>
      <c r="Q2842" t="s">
        <v>25</v>
      </c>
      <c r="R2842" t="s">
        <v>25</v>
      </c>
      <c r="S2842" t="s">
        <v>3715</v>
      </c>
      <c r="T2842" s="6">
        <v>0.68823100955361127</v>
      </c>
      <c r="U2842" s="6">
        <v>0</v>
      </c>
      <c r="V2842" s="6">
        <v>5.5693998336791992</v>
      </c>
      <c r="W2842" s="5">
        <v>6.2576308432328105</v>
      </c>
      <c r="X2842" s="6">
        <f>+Excel_519CONDOR[[#This Row],[Ptos.Total]]-Excel_519CONDOR[[#This Row],[Ptos.PO]]</f>
        <v>-1.5676718945201173E-7</v>
      </c>
      <c r="Y2842" s="6">
        <v>6.2576309999999999</v>
      </c>
      <c r="Z2842" s="6">
        <v>6.2576309999999999</v>
      </c>
      <c r="AA2842" s="5">
        <f>+Excel_519CONDOR[[#This Row],[Ptos.Total]]-Excel_519CONDOR[[#This Row],[Ptos.Nilo]]</f>
        <v>-1.5676718945201173E-7</v>
      </c>
      <c r="AB2842"/>
      <c r="AC2842"/>
      <c r="AD2842"/>
      <c r="AE2842"/>
      <c r="AF2842"/>
      <c r="AG2842"/>
      <c r="AH2842"/>
      <c r="AI2842"/>
    </row>
    <row r="2843" spans="1:35" x14ac:dyDescent="0.25">
      <c r="A2843" t="s">
        <v>2567</v>
      </c>
      <c r="B2843" t="s">
        <v>67</v>
      </c>
      <c r="C2843" t="s">
        <v>1371</v>
      </c>
      <c r="D2843" t="s">
        <v>3133</v>
      </c>
      <c r="E2843">
        <v>8742697</v>
      </c>
      <c r="F2843" t="s">
        <v>2586</v>
      </c>
      <c r="G2843" t="s">
        <v>22</v>
      </c>
      <c r="H2843" t="s">
        <v>23</v>
      </c>
      <c r="I2843" s="1"/>
      <c r="J2843" s="1">
        <v>45849</v>
      </c>
      <c r="K2843" s="11">
        <f>+Excel_519CONDOR[[#This Row],[Fx.r]]</f>
        <v>45849</v>
      </c>
      <c r="L2843" s="1">
        <v>45849</v>
      </c>
      <c r="M2843" s="1"/>
      <c r="N2843" s="1">
        <v>45948</v>
      </c>
      <c r="O2843" s="1">
        <v>45949</v>
      </c>
      <c r="P2843" s="1" t="s">
        <v>24</v>
      </c>
      <c r="Q2843" t="s">
        <v>25</v>
      </c>
      <c r="R2843" t="s">
        <v>25</v>
      </c>
      <c r="S2843" t="s">
        <v>3715</v>
      </c>
      <c r="T2843" s="6">
        <v>0.89109100979083777</v>
      </c>
      <c r="U2843" s="6">
        <v>0</v>
      </c>
      <c r="V2843" s="6">
        <v>5.5693998336791992</v>
      </c>
      <c r="W2843" s="5">
        <v>6.460490843470037</v>
      </c>
      <c r="X2843" s="6">
        <f>+Excel_519CONDOR[[#This Row],[Ptos.Total]]-Excel_519CONDOR[[#This Row],[Ptos.PO]]</f>
        <v>-1.5652996232518035E-7</v>
      </c>
      <c r="Y2843" s="6">
        <v>6.4604909999999993</v>
      </c>
      <c r="Z2843" s="6">
        <v>6.4604909999999993</v>
      </c>
      <c r="AA2843" s="5">
        <f>+Excel_519CONDOR[[#This Row],[Ptos.Total]]-Excel_519CONDOR[[#This Row],[Ptos.Nilo]]</f>
        <v>-1.5652996232518035E-7</v>
      </c>
      <c r="AB2843"/>
      <c r="AC2843"/>
      <c r="AD2843"/>
      <c r="AE2843"/>
      <c r="AF2843"/>
      <c r="AG2843"/>
      <c r="AH2843"/>
      <c r="AI2843"/>
    </row>
    <row r="2844" spans="1:35" x14ac:dyDescent="0.25">
      <c r="A2844" t="s">
        <v>2567</v>
      </c>
      <c r="B2844" t="s">
        <v>67</v>
      </c>
      <c r="C2844" t="s">
        <v>1371</v>
      </c>
      <c r="D2844" t="s">
        <v>3134</v>
      </c>
      <c r="E2844">
        <v>8742691</v>
      </c>
      <c r="F2844" t="s">
        <v>2586</v>
      </c>
      <c r="G2844" t="s">
        <v>22</v>
      </c>
      <c r="H2844" t="s">
        <v>23</v>
      </c>
      <c r="I2844" s="1"/>
      <c r="J2844" s="1">
        <v>45849</v>
      </c>
      <c r="K2844" s="11">
        <f>+Excel_519CONDOR[[#This Row],[Fx.r]]</f>
        <v>45849</v>
      </c>
      <c r="L2844" s="1">
        <v>45849</v>
      </c>
      <c r="M2844" s="1"/>
      <c r="N2844" s="1">
        <v>45948</v>
      </c>
      <c r="O2844" s="1">
        <v>45949</v>
      </c>
      <c r="P2844" s="1" t="s">
        <v>24</v>
      </c>
      <c r="Q2844" t="s">
        <v>25</v>
      </c>
      <c r="R2844" t="s">
        <v>25</v>
      </c>
      <c r="S2844" t="s">
        <v>3715</v>
      </c>
      <c r="T2844" s="6">
        <v>0.89109100979083777</v>
      </c>
      <c r="U2844" s="6">
        <v>0</v>
      </c>
      <c r="V2844" s="6">
        <v>5.5693998336791992</v>
      </c>
      <c r="W2844" s="5">
        <v>6.460490843470037</v>
      </c>
      <c r="X2844" s="6">
        <f>+Excel_519CONDOR[[#This Row],[Ptos.Total]]-Excel_519CONDOR[[#This Row],[Ptos.PO]]</f>
        <v>-1.5652996232518035E-7</v>
      </c>
      <c r="Y2844" s="6">
        <v>6.4604909999999993</v>
      </c>
      <c r="Z2844" s="6">
        <v>6.4604909999999993</v>
      </c>
      <c r="AA2844" s="5">
        <f>+Excel_519CONDOR[[#This Row],[Ptos.Total]]-Excel_519CONDOR[[#This Row],[Ptos.Nilo]]</f>
        <v>-1.5652996232518035E-7</v>
      </c>
      <c r="AB2844"/>
      <c r="AC2844"/>
      <c r="AD2844"/>
      <c r="AE2844"/>
      <c r="AF2844"/>
      <c r="AG2844"/>
      <c r="AH2844"/>
      <c r="AI2844"/>
    </row>
    <row r="2845" spans="1:35" x14ac:dyDescent="0.25">
      <c r="A2845" t="s">
        <v>2567</v>
      </c>
      <c r="B2845" t="s">
        <v>67</v>
      </c>
      <c r="C2845" t="s">
        <v>1371</v>
      </c>
      <c r="D2845" t="s">
        <v>3135</v>
      </c>
      <c r="E2845">
        <v>8742706</v>
      </c>
      <c r="F2845" t="s">
        <v>2586</v>
      </c>
      <c r="G2845" t="s">
        <v>22</v>
      </c>
      <c r="H2845" t="s">
        <v>23</v>
      </c>
      <c r="I2845" s="1"/>
      <c r="J2845" s="1">
        <v>45849</v>
      </c>
      <c r="K2845" s="11">
        <f>+Excel_519CONDOR[[#This Row],[Fx.r]]</f>
        <v>45849</v>
      </c>
      <c r="L2845" s="1">
        <v>45849</v>
      </c>
      <c r="M2845" s="1"/>
      <c r="N2845" s="1">
        <v>45948</v>
      </c>
      <c r="O2845" s="1">
        <v>45949</v>
      </c>
      <c r="P2845" s="1" t="s">
        <v>24</v>
      </c>
      <c r="Q2845" t="s">
        <v>25</v>
      </c>
      <c r="R2845" t="s">
        <v>25</v>
      </c>
      <c r="S2845" t="s">
        <v>3715</v>
      </c>
      <c r="T2845" s="6">
        <v>0.89109100979083777</v>
      </c>
      <c r="U2845" s="6">
        <v>0</v>
      </c>
      <c r="V2845" s="6">
        <v>5.5693998336791992</v>
      </c>
      <c r="W2845" s="5">
        <v>6.460490843470037</v>
      </c>
      <c r="X2845" s="6">
        <f>+Excel_519CONDOR[[#This Row],[Ptos.Total]]-Excel_519CONDOR[[#This Row],[Ptos.PO]]</f>
        <v>-1.5652996232518035E-7</v>
      </c>
      <c r="Y2845" s="6">
        <v>6.4604909999999993</v>
      </c>
      <c r="Z2845" s="6">
        <v>6.4604909999999993</v>
      </c>
      <c r="AA2845" s="5">
        <f>+Excel_519CONDOR[[#This Row],[Ptos.Total]]-Excel_519CONDOR[[#This Row],[Ptos.Nilo]]</f>
        <v>-1.5652996232518035E-7</v>
      </c>
      <c r="AB2845"/>
      <c r="AC2845"/>
      <c r="AD2845"/>
      <c r="AE2845"/>
      <c r="AF2845"/>
      <c r="AG2845"/>
      <c r="AH2845"/>
      <c r="AI2845"/>
    </row>
    <row r="2846" spans="1:35" x14ac:dyDescent="0.25">
      <c r="A2846" t="s">
        <v>2567</v>
      </c>
      <c r="B2846" t="s">
        <v>67</v>
      </c>
      <c r="C2846" t="s">
        <v>1371</v>
      </c>
      <c r="D2846" t="s">
        <v>3136</v>
      </c>
      <c r="E2846">
        <v>8742714</v>
      </c>
      <c r="F2846" t="s">
        <v>2586</v>
      </c>
      <c r="G2846" t="s">
        <v>22</v>
      </c>
      <c r="H2846" t="s">
        <v>23</v>
      </c>
      <c r="I2846" s="1"/>
      <c r="J2846" s="1">
        <v>45849</v>
      </c>
      <c r="K2846" s="11">
        <f>+Excel_519CONDOR[[#This Row],[Fx.r]]</f>
        <v>45849</v>
      </c>
      <c r="L2846" s="1">
        <v>45849</v>
      </c>
      <c r="M2846" s="1"/>
      <c r="N2846" s="1">
        <v>45948</v>
      </c>
      <c r="O2846" s="1">
        <v>45949</v>
      </c>
      <c r="P2846" s="1" t="s">
        <v>24</v>
      </c>
      <c r="Q2846" t="s">
        <v>25</v>
      </c>
      <c r="R2846" t="s">
        <v>25</v>
      </c>
      <c r="S2846" t="s">
        <v>3715</v>
      </c>
      <c r="T2846" s="6">
        <v>0.89109100979083777</v>
      </c>
      <c r="U2846" s="6">
        <v>0</v>
      </c>
      <c r="V2846" s="6">
        <v>5.5693998336791992</v>
      </c>
      <c r="W2846" s="5">
        <v>6.460490843470037</v>
      </c>
      <c r="X2846" s="6">
        <f>+Excel_519CONDOR[[#This Row],[Ptos.Total]]-Excel_519CONDOR[[#This Row],[Ptos.PO]]</f>
        <v>-1.5652996232518035E-7</v>
      </c>
      <c r="Y2846" s="6">
        <v>6.4604909999999993</v>
      </c>
      <c r="Z2846" s="6">
        <v>6.4604909999999993</v>
      </c>
      <c r="AA2846" s="5">
        <f>+Excel_519CONDOR[[#This Row],[Ptos.Total]]-Excel_519CONDOR[[#This Row],[Ptos.Nilo]]</f>
        <v>-1.5652996232518035E-7</v>
      </c>
      <c r="AB2846"/>
      <c r="AC2846"/>
      <c r="AD2846"/>
      <c r="AE2846"/>
      <c r="AF2846"/>
      <c r="AG2846"/>
      <c r="AH2846"/>
      <c r="AI2846"/>
    </row>
    <row r="2847" spans="1:35" x14ac:dyDescent="0.25">
      <c r="A2847" t="s">
        <v>2567</v>
      </c>
      <c r="B2847" t="s">
        <v>67</v>
      </c>
      <c r="C2847" t="s">
        <v>1371</v>
      </c>
      <c r="D2847" t="s">
        <v>3137</v>
      </c>
      <c r="E2847">
        <v>8742685</v>
      </c>
      <c r="F2847" t="s">
        <v>2586</v>
      </c>
      <c r="G2847" t="s">
        <v>22</v>
      </c>
      <c r="H2847" t="s">
        <v>23</v>
      </c>
      <c r="I2847" s="1"/>
      <c r="J2847" s="1">
        <v>45849</v>
      </c>
      <c r="K2847" s="11">
        <f>+Excel_519CONDOR[[#This Row],[Fx.r]]</f>
        <v>45849</v>
      </c>
      <c r="L2847" s="1">
        <v>45849</v>
      </c>
      <c r="M2847" s="1"/>
      <c r="N2847" s="1">
        <v>45947</v>
      </c>
      <c r="O2847" s="1">
        <v>45949</v>
      </c>
      <c r="P2847" s="1" t="s">
        <v>24</v>
      </c>
      <c r="Q2847" t="s">
        <v>25</v>
      </c>
      <c r="R2847" t="s">
        <v>25</v>
      </c>
      <c r="S2847" t="s">
        <v>3715</v>
      </c>
      <c r="T2847" s="6">
        <v>0.89109100979083777</v>
      </c>
      <c r="U2847" s="6">
        <v>0</v>
      </c>
      <c r="V2847" s="6">
        <v>5.5693998336791992</v>
      </c>
      <c r="W2847" s="5">
        <v>6.460490843470037</v>
      </c>
      <c r="X2847" s="6">
        <f>+Excel_519CONDOR[[#This Row],[Ptos.Total]]-Excel_519CONDOR[[#This Row],[Ptos.PO]]</f>
        <v>-0.20286015652996259</v>
      </c>
      <c r="Y2847" s="6">
        <v>6.6633509999999996</v>
      </c>
      <c r="Z2847" s="6">
        <v>6.6633509999999996</v>
      </c>
      <c r="AA2847" s="5">
        <f>+Excel_519CONDOR[[#This Row],[Ptos.Total]]-Excel_519CONDOR[[#This Row],[Ptos.Nilo]]</f>
        <v>-0.20286015652996259</v>
      </c>
      <c r="AB2847"/>
      <c r="AC2847"/>
      <c r="AD2847"/>
      <c r="AE2847"/>
      <c r="AF2847"/>
      <c r="AG2847"/>
      <c r="AH2847"/>
      <c r="AI2847"/>
    </row>
    <row r="2848" spans="1:35" x14ac:dyDescent="0.25">
      <c r="A2848" t="s">
        <v>2567</v>
      </c>
      <c r="B2848" t="s">
        <v>67</v>
      </c>
      <c r="C2848" t="s">
        <v>1371</v>
      </c>
      <c r="D2848" t="s">
        <v>3138</v>
      </c>
      <c r="E2848">
        <v>8742709</v>
      </c>
      <c r="F2848" t="s">
        <v>2586</v>
      </c>
      <c r="G2848" t="s">
        <v>22</v>
      </c>
      <c r="H2848" t="s">
        <v>23</v>
      </c>
      <c r="I2848" s="1"/>
      <c r="J2848" s="1">
        <v>45849</v>
      </c>
      <c r="K2848" s="11">
        <f>+Excel_519CONDOR[[#This Row],[Fx.r]]</f>
        <v>45849</v>
      </c>
      <c r="L2848" s="1">
        <v>45849</v>
      </c>
      <c r="M2848" s="1"/>
      <c r="N2848" s="1">
        <v>45948</v>
      </c>
      <c r="O2848" s="1">
        <v>45949</v>
      </c>
      <c r="P2848" s="1" t="s">
        <v>24</v>
      </c>
      <c r="Q2848" t="s">
        <v>25</v>
      </c>
      <c r="R2848" t="s">
        <v>25</v>
      </c>
      <c r="S2848" t="s">
        <v>3715</v>
      </c>
      <c r="T2848" s="6">
        <v>0.89109100979083777</v>
      </c>
      <c r="U2848" s="6">
        <v>0</v>
      </c>
      <c r="V2848" s="6">
        <v>5.5693998336791992</v>
      </c>
      <c r="W2848" s="5">
        <v>6.460490843470037</v>
      </c>
      <c r="X2848" s="6">
        <f>+Excel_519CONDOR[[#This Row],[Ptos.Total]]-Excel_519CONDOR[[#This Row],[Ptos.PO]]</f>
        <v>-1.5652996232518035E-7</v>
      </c>
      <c r="Y2848" s="6">
        <v>6.4604909999999993</v>
      </c>
      <c r="Z2848" s="6">
        <v>6.4604909999999993</v>
      </c>
      <c r="AA2848" s="5">
        <f>+Excel_519CONDOR[[#This Row],[Ptos.Total]]-Excel_519CONDOR[[#This Row],[Ptos.Nilo]]</f>
        <v>-1.5652996232518035E-7</v>
      </c>
      <c r="AB2848"/>
      <c r="AC2848"/>
      <c r="AD2848"/>
      <c r="AE2848"/>
      <c r="AF2848"/>
      <c r="AG2848"/>
      <c r="AH2848"/>
      <c r="AI2848"/>
    </row>
    <row r="2849" spans="1:35" x14ac:dyDescent="0.25">
      <c r="A2849" t="s">
        <v>2567</v>
      </c>
      <c r="B2849" t="s">
        <v>67</v>
      </c>
      <c r="C2849" t="s">
        <v>1371</v>
      </c>
      <c r="D2849" t="s">
        <v>3139</v>
      </c>
      <c r="E2849">
        <v>8742708</v>
      </c>
      <c r="F2849" t="s">
        <v>2586</v>
      </c>
      <c r="G2849" t="s">
        <v>22</v>
      </c>
      <c r="H2849" t="s">
        <v>23</v>
      </c>
      <c r="I2849" s="1"/>
      <c r="J2849" s="1">
        <v>45849</v>
      </c>
      <c r="K2849" s="11">
        <f>+Excel_519CONDOR[[#This Row],[Fx.r]]</f>
        <v>45849</v>
      </c>
      <c r="L2849" s="1">
        <v>45849</v>
      </c>
      <c r="M2849" s="1"/>
      <c r="N2849" s="1">
        <v>45948</v>
      </c>
      <c r="O2849" s="1">
        <v>45949</v>
      </c>
      <c r="P2849" s="1" t="s">
        <v>24</v>
      </c>
      <c r="Q2849" t="s">
        <v>25</v>
      </c>
      <c r="R2849" t="s">
        <v>25</v>
      </c>
      <c r="S2849" t="s">
        <v>3715</v>
      </c>
      <c r="T2849" s="6">
        <v>0.89109100979083777</v>
      </c>
      <c r="U2849" s="6">
        <v>0</v>
      </c>
      <c r="V2849" s="6">
        <v>5.5693998336791992</v>
      </c>
      <c r="W2849" s="5">
        <v>6.460490843470037</v>
      </c>
      <c r="X2849" s="6">
        <f>+Excel_519CONDOR[[#This Row],[Ptos.Total]]-Excel_519CONDOR[[#This Row],[Ptos.PO]]</f>
        <v>-1.5652996232518035E-7</v>
      </c>
      <c r="Y2849" s="6">
        <v>6.4604909999999993</v>
      </c>
      <c r="Z2849" s="6">
        <v>6.4604909999999993</v>
      </c>
      <c r="AA2849" s="5">
        <f>+Excel_519CONDOR[[#This Row],[Ptos.Total]]-Excel_519CONDOR[[#This Row],[Ptos.Nilo]]</f>
        <v>-1.5652996232518035E-7</v>
      </c>
      <c r="AB2849"/>
      <c r="AC2849"/>
      <c r="AD2849"/>
      <c r="AE2849"/>
      <c r="AF2849"/>
      <c r="AG2849"/>
      <c r="AH2849"/>
      <c r="AI2849"/>
    </row>
    <row r="2850" spans="1:35" x14ac:dyDescent="0.25">
      <c r="A2850" t="s">
        <v>2567</v>
      </c>
      <c r="B2850" t="s">
        <v>67</v>
      </c>
      <c r="C2850" t="s">
        <v>1371</v>
      </c>
      <c r="D2850" t="s">
        <v>3140</v>
      </c>
      <c r="E2850">
        <v>8742702</v>
      </c>
      <c r="F2850" t="s">
        <v>2651</v>
      </c>
      <c r="G2850" t="s">
        <v>46</v>
      </c>
      <c r="H2850" t="s">
        <v>1356</v>
      </c>
      <c r="I2850" s="1"/>
      <c r="J2850" s="1">
        <v>45849</v>
      </c>
      <c r="K2850" s="11">
        <f>+Excel_519CONDOR[[#This Row],[Fx.r]]</f>
        <v>45849</v>
      </c>
      <c r="L2850" s="1">
        <v>45849</v>
      </c>
      <c r="M2850" s="1"/>
      <c r="O2850" s="1"/>
      <c r="P2850" s="1" t="s">
        <v>24</v>
      </c>
      <c r="Q2850" t="s">
        <v>25</v>
      </c>
      <c r="R2850" t="s">
        <v>25</v>
      </c>
      <c r="S2850" t="s">
        <v>3715</v>
      </c>
      <c r="T2850" s="6">
        <v>1.0939510168468356</v>
      </c>
      <c r="U2850" s="6">
        <v>0</v>
      </c>
      <c r="V2850" s="6">
        <v>5.5693998336791992</v>
      </c>
      <c r="W2850" s="5">
        <v>6.6633508505260348</v>
      </c>
      <c r="X2850" s="6">
        <f>+Excel_519CONDOR[[#This Row],[Ptos.Total]]-Excel_519CONDOR[[#This Row],[Ptos.PO]]</f>
        <v>9.3950850526034912E-2</v>
      </c>
      <c r="Y2850" s="6">
        <v>6.5693999999999999</v>
      </c>
      <c r="Z2850" s="6">
        <v>0</v>
      </c>
      <c r="AA2850" s="5">
        <f>+Excel_519CONDOR[[#This Row],[Ptos.Total]]-Excel_519CONDOR[[#This Row],[Ptos.Nilo]]</f>
        <v>6.6633508505260348</v>
      </c>
      <c r="AB2850"/>
      <c r="AC2850"/>
      <c r="AD2850"/>
      <c r="AE2850"/>
      <c r="AF2850"/>
      <c r="AG2850"/>
      <c r="AH2850"/>
      <c r="AI2850"/>
    </row>
    <row r="2851" spans="1:35" x14ac:dyDescent="0.25">
      <c r="A2851" t="s">
        <v>2567</v>
      </c>
      <c r="B2851" t="s">
        <v>67</v>
      </c>
      <c r="C2851" t="s">
        <v>1371</v>
      </c>
      <c r="D2851" t="s">
        <v>3141</v>
      </c>
      <c r="E2851">
        <v>8742707</v>
      </c>
      <c r="F2851" t="s">
        <v>2586</v>
      </c>
      <c r="G2851" t="s">
        <v>22</v>
      </c>
      <c r="H2851" t="s">
        <v>23</v>
      </c>
      <c r="I2851" s="1"/>
      <c r="J2851" s="1">
        <v>45849</v>
      </c>
      <c r="K2851" s="11">
        <f>+Excel_519CONDOR[[#This Row],[Fx.r]]</f>
        <v>45849</v>
      </c>
      <c r="L2851" s="1">
        <v>45849</v>
      </c>
      <c r="M2851" s="1"/>
      <c r="N2851" s="1">
        <v>45948</v>
      </c>
      <c r="O2851" s="1">
        <v>45949</v>
      </c>
      <c r="P2851" s="1" t="s">
        <v>24</v>
      </c>
      <c r="Q2851" t="s">
        <v>25</v>
      </c>
      <c r="R2851" t="s">
        <v>25</v>
      </c>
      <c r="S2851" t="s">
        <v>3715</v>
      </c>
      <c r="T2851" s="6">
        <v>0.89109100979083777</v>
      </c>
      <c r="U2851" s="6">
        <v>0</v>
      </c>
      <c r="V2851" s="6">
        <v>5.5693998336791992</v>
      </c>
      <c r="W2851" s="5">
        <v>6.460490843470037</v>
      </c>
      <c r="X2851" s="6">
        <f>+Excel_519CONDOR[[#This Row],[Ptos.Total]]-Excel_519CONDOR[[#This Row],[Ptos.PO]]</f>
        <v>-1.5652996232518035E-7</v>
      </c>
      <c r="Y2851" s="6">
        <v>6.4604909999999993</v>
      </c>
      <c r="Z2851" s="6">
        <v>6.4604909999999993</v>
      </c>
      <c r="AA2851" s="5">
        <f>+Excel_519CONDOR[[#This Row],[Ptos.Total]]-Excel_519CONDOR[[#This Row],[Ptos.Nilo]]</f>
        <v>-1.5652996232518035E-7</v>
      </c>
      <c r="AB2851"/>
      <c r="AC2851"/>
      <c r="AD2851"/>
      <c r="AE2851"/>
      <c r="AF2851"/>
      <c r="AG2851"/>
      <c r="AH2851"/>
      <c r="AI2851"/>
    </row>
    <row r="2852" spans="1:35" x14ac:dyDescent="0.25">
      <c r="A2852" t="s">
        <v>2567</v>
      </c>
      <c r="B2852" t="s">
        <v>67</v>
      </c>
      <c r="C2852" t="s">
        <v>1371</v>
      </c>
      <c r="D2852" t="s">
        <v>3142</v>
      </c>
      <c r="E2852">
        <v>8742705</v>
      </c>
      <c r="F2852" t="s">
        <v>2586</v>
      </c>
      <c r="G2852" t="s">
        <v>22</v>
      </c>
      <c r="H2852" t="s">
        <v>23</v>
      </c>
      <c r="I2852" s="1"/>
      <c r="J2852" s="1">
        <v>45849</v>
      </c>
      <c r="K2852" s="11">
        <f>+Excel_519CONDOR[[#This Row],[Fx.r]]</f>
        <v>45849</v>
      </c>
      <c r="L2852" s="1">
        <v>45849</v>
      </c>
      <c r="M2852" s="1"/>
      <c r="N2852" s="1">
        <v>45948</v>
      </c>
      <c r="O2852" s="1">
        <v>45949</v>
      </c>
      <c r="P2852" s="1" t="s">
        <v>24</v>
      </c>
      <c r="Q2852" t="s">
        <v>25</v>
      </c>
      <c r="R2852" t="s">
        <v>25</v>
      </c>
      <c r="S2852" t="s">
        <v>3715</v>
      </c>
      <c r="T2852" s="6">
        <v>0.89109100979083777</v>
      </c>
      <c r="U2852" s="6">
        <v>0</v>
      </c>
      <c r="V2852" s="6">
        <v>5.5693998336791992</v>
      </c>
      <c r="W2852" s="5">
        <v>6.460490843470037</v>
      </c>
      <c r="X2852" s="6">
        <f>+Excel_519CONDOR[[#This Row],[Ptos.Total]]-Excel_519CONDOR[[#This Row],[Ptos.PO]]</f>
        <v>-1.5652996232518035E-7</v>
      </c>
      <c r="Y2852" s="6">
        <v>6.4604909999999993</v>
      </c>
      <c r="Z2852" s="6">
        <v>6.4604909999999993</v>
      </c>
      <c r="AA2852" s="5">
        <f>+Excel_519CONDOR[[#This Row],[Ptos.Total]]-Excel_519CONDOR[[#This Row],[Ptos.Nilo]]</f>
        <v>-1.5652996232518035E-7</v>
      </c>
      <c r="AB2852"/>
      <c r="AC2852"/>
      <c r="AD2852"/>
      <c r="AE2852"/>
      <c r="AF2852"/>
      <c r="AG2852"/>
      <c r="AH2852"/>
      <c r="AI2852"/>
    </row>
    <row r="2853" spans="1:35" x14ac:dyDescent="0.25">
      <c r="A2853" t="s">
        <v>2567</v>
      </c>
      <c r="B2853" t="s">
        <v>67</v>
      </c>
      <c r="C2853" t="s">
        <v>1371</v>
      </c>
      <c r="D2853" t="s">
        <v>3143</v>
      </c>
      <c r="E2853">
        <v>8742721</v>
      </c>
      <c r="F2853" t="s">
        <v>2586</v>
      </c>
      <c r="G2853" t="s">
        <v>22</v>
      </c>
      <c r="H2853" t="s">
        <v>23</v>
      </c>
      <c r="I2853" s="1"/>
      <c r="J2853" s="1">
        <v>45849</v>
      </c>
      <c r="K2853" s="11">
        <f>+Excel_519CONDOR[[#This Row],[Fx.r]]</f>
        <v>45849</v>
      </c>
      <c r="L2853" s="1">
        <v>45849</v>
      </c>
      <c r="M2853" s="1"/>
      <c r="N2853" s="1">
        <v>45947</v>
      </c>
      <c r="O2853" s="1">
        <v>45949</v>
      </c>
      <c r="P2853" s="1" t="s">
        <v>24</v>
      </c>
      <c r="Q2853" t="s">
        <v>25</v>
      </c>
      <c r="R2853" t="s">
        <v>25</v>
      </c>
      <c r="S2853" t="s">
        <v>3715</v>
      </c>
      <c r="T2853" s="6">
        <v>1.2968110170840621</v>
      </c>
      <c r="U2853" s="6">
        <v>0</v>
      </c>
      <c r="V2853" s="6">
        <v>5.5693998336791992</v>
      </c>
      <c r="W2853" s="5">
        <v>6.8662108507632613</v>
      </c>
      <c r="X2853" s="6">
        <f>+Excel_519CONDOR[[#This Row],[Ptos.Total]]-Excel_519CONDOR[[#This Row],[Ptos.PO]]</f>
        <v>-1.4923673852251795E-7</v>
      </c>
      <c r="Y2853" s="6">
        <v>6.8662109999999998</v>
      </c>
      <c r="Z2853" s="6">
        <v>6.8662109999999998</v>
      </c>
      <c r="AA2853" s="5">
        <f>+Excel_519CONDOR[[#This Row],[Ptos.Total]]-Excel_519CONDOR[[#This Row],[Ptos.Nilo]]</f>
        <v>-1.4923673852251795E-7</v>
      </c>
      <c r="AB2853"/>
      <c r="AC2853"/>
      <c r="AD2853"/>
      <c r="AE2853"/>
      <c r="AF2853"/>
      <c r="AG2853"/>
      <c r="AH2853"/>
      <c r="AI2853"/>
    </row>
    <row r="2854" spans="1:35" x14ac:dyDescent="0.25">
      <c r="A2854" t="s">
        <v>2567</v>
      </c>
      <c r="B2854" t="s">
        <v>67</v>
      </c>
      <c r="C2854" t="s">
        <v>1371</v>
      </c>
      <c r="D2854" t="s">
        <v>3144</v>
      </c>
      <c r="E2854">
        <v>8742720</v>
      </c>
      <c r="F2854" t="s">
        <v>2586</v>
      </c>
      <c r="G2854" t="s">
        <v>22</v>
      </c>
      <c r="H2854" t="s">
        <v>23</v>
      </c>
      <c r="I2854" s="1"/>
      <c r="J2854" s="1">
        <v>45849</v>
      </c>
      <c r="K2854" s="11">
        <f>+Excel_519CONDOR[[#This Row],[Fx.r]]</f>
        <v>45849</v>
      </c>
      <c r="L2854" s="1">
        <v>45849</v>
      </c>
      <c r="M2854" s="1"/>
      <c r="N2854" s="1">
        <v>45948</v>
      </c>
      <c r="O2854" s="1">
        <v>45949</v>
      </c>
      <c r="P2854" s="1" t="s">
        <v>24</v>
      </c>
      <c r="Q2854" t="s">
        <v>25</v>
      </c>
      <c r="R2854" t="s">
        <v>25</v>
      </c>
      <c r="S2854" t="s">
        <v>3715</v>
      </c>
      <c r="T2854" s="6">
        <v>1.0939510168468356</v>
      </c>
      <c r="U2854" s="6">
        <v>0</v>
      </c>
      <c r="V2854" s="6">
        <v>5.5693998336791992</v>
      </c>
      <c r="W2854" s="5">
        <v>6.6633508505260348</v>
      </c>
      <c r="X2854" s="6">
        <f>+Excel_519CONDOR[[#This Row],[Ptos.Total]]-Excel_519CONDOR[[#This Row],[Ptos.PO]]</f>
        <v>-1.4947396476117092E-7</v>
      </c>
      <c r="Y2854" s="6">
        <v>6.6633509999999996</v>
      </c>
      <c r="Z2854" s="6">
        <v>6.6633509999999996</v>
      </c>
      <c r="AA2854" s="5">
        <f>+Excel_519CONDOR[[#This Row],[Ptos.Total]]-Excel_519CONDOR[[#This Row],[Ptos.Nilo]]</f>
        <v>-1.4947396476117092E-7</v>
      </c>
      <c r="AB2854"/>
      <c r="AC2854"/>
      <c r="AD2854"/>
      <c r="AE2854"/>
      <c r="AF2854"/>
      <c r="AG2854"/>
      <c r="AH2854"/>
      <c r="AI2854"/>
    </row>
    <row r="2855" spans="1:35" x14ac:dyDescent="0.25">
      <c r="A2855" t="s">
        <v>2567</v>
      </c>
      <c r="B2855" t="s">
        <v>67</v>
      </c>
      <c r="C2855" t="s">
        <v>1371</v>
      </c>
      <c r="D2855" t="s">
        <v>3145</v>
      </c>
      <c r="E2855">
        <v>8742712</v>
      </c>
      <c r="F2855" t="s">
        <v>2586</v>
      </c>
      <c r="G2855" t="s">
        <v>22</v>
      </c>
      <c r="H2855" t="s">
        <v>23</v>
      </c>
      <c r="I2855" s="1"/>
      <c r="J2855" s="1">
        <v>45849</v>
      </c>
      <c r="K2855" s="11">
        <f>+Excel_519CONDOR[[#This Row],[Fx.r]]</f>
        <v>45849</v>
      </c>
      <c r="L2855" s="1">
        <v>45849</v>
      </c>
      <c r="M2855" s="1"/>
      <c r="N2855" s="1">
        <v>45948</v>
      </c>
      <c r="O2855" s="1">
        <v>45949</v>
      </c>
      <c r="P2855" s="1" t="s">
        <v>24</v>
      </c>
      <c r="Q2855" t="s">
        <v>25</v>
      </c>
      <c r="R2855" t="s">
        <v>25</v>
      </c>
      <c r="S2855" t="s">
        <v>3715</v>
      </c>
      <c r="T2855" s="6">
        <v>0.89109100979083777</v>
      </c>
      <c r="U2855" s="6">
        <v>0</v>
      </c>
      <c r="V2855" s="6">
        <v>5.5693998336791992</v>
      </c>
      <c r="W2855" s="5">
        <v>6.460490843470037</v>
      </c>
      <c r="X2855" s="6">
        <f>+Excel_519CONDOR[[#This Row],[Ptos.Total]]-Excel_519CONDOR[[#This Row],[Ptos.PO]]</f>
        <v>-1.5652996232518035E-7</v>
      </c>
      <c r="Y2855" s="6">
        <v>6.4604909999999993</v>
      </c>
      <c r="Z2855" s="6">
        <v>6.4604909999999993</v>
      </c>
      <c r="AA2855" s="5">
        <f>+Excel_519CONDOR[[#This Row],[Ptos.Total]]-Excel_519CONDOR[[#This Row],[Ptos.Nilo]]</f>
        <v>-1.5652996232518035E-7</v>
      </c>
      <c r="AB2855"/>
      <c r="AC2855"/>
      <c r="AD2855"/>
      <c r="AE2855"/>
      <c r="AF2855"/>
      <c r="AG2855"/>
      <c r="AH2855"/>
      <c r="AI2855"/>
    </row>
    <row r="2856" spans="1:35" x14ac:dyDescent="0.25">
      <c r="A2856" t="s">
        <v>2567</v>
      </c>
      <c r="B2856" t="s">
        <v>67</v>
      </c>
      <c r="C2856" t="s">
        <v>1371</v>
      </c>
      <c r="D2856" t="s">
        <v>3146</v>
      </c>
      <c r="E2856">
        <v>8742699</v>
      </c>
      <c r="F2856" t="s">
        <v>2586</v>
      </c>
      <c r="G2856" t="s">
        <v>22</v>
      </c>
      <c r="H2856" t="s">
        <v>23</v>
      </c>
      <c r="I2856" s="1"/>
      <c r="J2856" s="1">
        <v>45849</v>
      </c>
      <c r="K2856" s="11">
        <f>+Excel_519CONDOR[[#This Row],[Fx.r]]</f>
        <v>45849</v>
      </c>
      <c r="L2856" s="1">
        <v>45849</v>
      </c>
      <c r="M2856" s="1"/>
      <c r="N2856" s="1">
        <v>45948</v>
      </c>
      <c r="O2856" s="1">
        <v>45950</v>
      </c>
      <c r="P2856" s="1" t="s">
        <v>24</v>
      </c>
      <c r="Q2856" t="s">
        <v>25</v>
      </c>
      <c r="R2856" t="s">
        <v>25</v>
      </c>
      <c r="S2856" t="s">
        <v>3715</v>
      </c>
      <c r="T2856" s="6">
        <v>0.68823100955361127</v>
      </c>
      <c r="U2856" s="6">
        <v>0</v>
      </c>
      <c r="V2856" s="6">
        <v>5.5693998336791992</v>
      </c>
      <c r="W2856" s="5">
        <v>6.2576308432328105</v>
      </c>
      <c r="X2856" s="6">
        <f>+Excel_519CONDOR[[#This Row],[Ptos.Total]]-Excel_519CONDOR[[#This Row],[Ptos.PO]]</f>
        <v>-1.5676718945201173E-7</v>
      </c>
      <c r="Y2856" s="6">
        <v>6.2576309999999999</v>
      </c>
      <c r="Z2856" s="6">
        <v>6.2576309999999999</v>
      </c>
      <c r="AA2856" s="5">
        <f>+Excel_519CONDOR[[#This Row],[Ptos.Total]]-Excel_519CONDOR[[#This Row],[Ptos.Nilo]]</f>
        <v>-1.5676718945201173E-7</v>
      </c>
      <c r="AB2856"/>
      <c r="AC2856"/>
      <c r="AD2856"/>
      <c r="AE2856"/>
      <c r="AF2856"/>
      <c r="AG2856"/>
      <c r="AH2856"/>
      <c r="AI2856"/>
    </row>
    <row r="2857" spans="1:35" x14ac:dyDescent="0.25">
      <c r="A2857" t="s">
        <v>2567</v>
      </c>
      <c r="B2857" t="s">
        <v>67</v>
      </c>
      <c r="C2857" t="s">
        <v>1371</v>
      </c>
      <c r="D2857" t="s">
        <v>3147</v>
      </c>
      <c r="E2857">
        <v>8742683</v>
      </c>
      <c r="F2857" t="s">
        <v>2983</v>
      </c>
      <c r="G2857" t="s">
        <v>55</v>
      </c>
      <c r="H2857" t="s">
        <v>56</v>
      </c>
      <c r="I2857" s="1"/>
      <c r="J2857" s="1">
        <v>45849</v>
      </c>
      <c r="K2857" s="11">
        <f>+Excel_519CONDOR[[#This Row],[Fx.r]]</f>
        <v>45849</v>
      </c>
      <c r="L2857" s="1">
        <v>45849</v>
      </c>
      <c r="M2857" s="1"/>
      <c r="N2857" s="1">
        <v>45948</v>
      </c>
      <c r="O2857" s="1"/>
      <c r="P2857" s="1" t="s">
        <v>24</v>
      </c>
      <c r="Q2857" t="s">
        <v>25</v>
      </c>
      <c r="R2857" t="s">
        <v>25</v>
      </c>
      <c r="S2857" t="s">
        <v>3715</v>
      </c>
      <c r="T2857" s="6">
        <v>0.89109100979083777</v>
      </c>
      <c r="U2857" s="6">
        <v>0</v>
      </c>
      <c r="V2857" s="6">
        <v>5.5693998336791992</v>
      </c>
      <c r="W2857" s="5">
        <v>6.460490843470037</v>
      </c>
      <c r="X2857" s="6">
        <f>+Excel_519CONDOR[[#This Row],[Ptos.Total]]-Excel_519CONDOR[[#This Row],[Ptos.PO]]</f>
        <v>0.20285984347003705</v>
      </c>
      <c r="Y2857" s="6">
        <v>6.2576309999999999</v>
      </c>
      <c r="Z2857" s="6">
        <v>6.2576309999999999</v>
      </c>
      <c r="AA2857" s="5">
        <f>+Excel_519CONDOR[[#This Row],[Ptos.Total]]-Excel_519CONDOR[[#This Row],[Ptos.Nilo]]</f>
        <v>0.20285984347003705</v>
      </c>
      <c r="AB2857"/>
      <c r="AC2857"/>
      <c r="AD2857"/>
      <c r="AE2857"/>
      <c r="AF2857"/>
      <c r="AG2857"/>
      <c r="AH2857"/>
      <c r="AI2857"/>
    </row>
    <row r="2858" spans="1:35" x14ac:dyDescent="0.25">
      <c r="A2858" t="s">
        <v>2567</v>
      </c>
      <c r="B2858" t="s">
        <v>67</v>
      </c>
      <c r="C2858" t="s">
        <v>1371</v>
      </c>
      <c r="D2858" t="s">
        <v>3148</v>
      </c>
      <c r="E2858">
        <v>8742711</v>
      </c>
      <c r="F2858" t="s">
        <v>2586</v>
      </c>
      <c r="G2858" t="s">
        <v>22</v>
      </c>
      <c r="H2858" t="s">
        <v>23</v>
      </c>
      <c r="I2858" s="1"/>
      <c r="J2858" s="1">
        <v>45849</v>
      </c>
      <c r="K2858" s="11">
        <f>+Excel_519CONDOR[[#This Row],[Fx.r]]</f>
        <v>45849</v>
      </c>
      <c r="L2858" s="1">
        <v>45849</v>
      </c>
      <c r="M2858" s="1"/>
      <c r="N2858" s="1">
        <v>45948</v>
      </c>
      <c r="O2858" s="1">
        <v>45949</v>
      </c>
      <c r="P2858" s="1" t="s">
        <v>24</v>
      </c>
      <c r="Q2858" t="s">
        <v>25</v>
      </c>
      <c r="R2858" t="s">
        <v>25</v>
      </c>
      <c r="S2858" t="s">
        <v>3715</v>
      </c>
      <c r="T2858" s="6">
        <v>0.89109100979083777</v>
      </c>
      <c r="U2858" s="6">
        <v>0</v>
      </c>
      <c r="V2858" s="6">
        <v>5.5693998336791992</v>
      </c>
      <c r="W2858" s="5">
        <v>6.460490843470037</v>
      </c>
      <c r="X2858" s="6">
        <f>+Excel_519CONDOR[[#This Row],[Ptos.Total]]-Excel_519CONDOR[[#This Row],[Ptos.PO]]</f>
        <v>-1.5652996232518035E-7</v>
      </c>
      <c r="Y2858" s="6">
        <v>6.4604909999999993</v>
      </c>
      <c r="Z2858" s="6">
        <v>6.4604909999999993</v>
      </c>
      <c r="AA2858" s="5">
        <f>+Excel_519CONDOR[[#This Row],[Ptos.Total]]-Excel_519CONDOR[[#This Row],[Ptos.Nilo]]</f>
        <v>-1.5652996232518035E-7</v>
      </c>
      <c r="AB2858"/>
      <c r="AC2858"/>
      <c r="AD2858"/>
      <c r="AE2858"/>
      <c r="AF2858"/>
      <c r="AG2858"/>
      <c r="AH2858"/>
      <c r="AI2858"/>
    </row>
    <row r="2859" spans="1:35" x14ac:dyDescent="0.25">
      <c r="A2859" t="s">
        <v>2567</v>
      </c>
      <c r="B2859" t="s">
        <v>67</v>
      </c>
      <c r="C2859" t="s">
        <v>1371</v>
      </c>
      <c r="D2859" t="s">
        <v>3149</v>
      </c>
      <c r="E2859">
        <v>8742716</v>
      </c>
      <c r="F2859" t="s">
        <v>3150</v>
      </c>
      <c r="G2859" t="s">
        <v>29</v>
      </c>
      <c r="H2859" t="s">
        <v>30</v>
      </c>
      <c r="I2859" s="1"/>
      <c r="J2859" s="1">
        <v>45849</v>
      </c>
      <c r="K2859" s="11">
        <f>+Excel_519CONDOR[[#This Row],[Fx.r]]</f>
        <v>45849</v>
      </c>
      <c r="L2859" s="1">
        <v>45849</v>
      </c>
      <c r="M2859" s="1"/>
      <c r="N2859" s="1">
        <v>46002</v>
      </c>
      <c r="O2859" s="1">
        <v>46002</v>
      </c>
      <c r="P2859" s="1" t="s">
        <v>24</v>
      </c>
      <c r="Q2859" t="s">
        <v>25</v>
      </c>
      <c r="R2859" t="s">
        <v>25</v>
      </c>
      <c r="S2859" t="s">
        <v>3715</v>
      </c>
      <c r="T2859" s="6">
        <v>1.2968110170840621</v>
      </c>
      <c r="U2859" s="6">
        <v>0</v>
      </c>
      <c r="V2859" s="6">
        <v>5.5693998336791992</v>
      </c>
      <c r="W2859" s="5">
        <v>6.8662108507632613</v>
      </c>
      <c r="X2859" s="6">
        <f>+Excel_519CONDOR[[#This Row],[Ptos.Total]]-Excel_519CONDOR[[#This Row],[Ptos.PO]]</f>
        <v>-1.4923673852251795E-7</v>
      </c>
      <c r="Y2859" s="6">
        <v>6.8662109999999998</v>
      </c>
      <c r="Z2859" s="6">
        <v>6.8662109999999998</v>
      </c>
      <c r="AA2859" s="5">
        <f>+Excel_519CONDOR[[#This Row],[Ptos.Total]]-Excel_519CONDOR[[#This Row],[Ptos.Nilo]]</f>
        <v>-1.4923673852251795E-7</v>
      </c>
      <c r="AB2859"/>
      <c r="AC2859"/>
      <c r="AD2859"/>
      <c r="AE2859"/>
      <c r="AF2859"/>
      <c r="AG2859"/>
      <c r="AH2859"/>
      <c r="AI2859"/>
    </row>
    <row r="2860" spans="1:35" x14ac:dyDescent="0.25">
      <c r="A2860" t="s">
        <v>2567</v>
      </c>
      <c r="B2860" t="s">
        <v>67</v>
      </c>
      <c r="C2860" t="s">
        <v>1371</v>
      </c>
      <c r="D2860" t="s">
        <v>3151</v>
      </c>
      <c r="E2860">
        <v>8742692</v>
      </c>
      <c r="F2860" t="s">
        <v>2586</v>
      </c>
      <c r="G2860" t="s">
        <v>22</v>
      </c>
      <c r="H2860" t="s">
        <v>23</v>
      </c>
      <c r="I2860" s="1"/>
      <c r="J2860" s="1">
        <v>45849</v>
      </c>
      <c r="K2860" s="11">
        <f>+Excel_519CONDOR[[#This Row],[Fx.r]]</f>
        <v>45849</v>
      </c>
      <c r="L2860" s="1">
        <v>45849</v>
      </c>
      <c r="M2860" s="1"/>
      <c r="N2860" s="1">
        <v>45946</v>
      </c>
      <c r="O2860" s="1">
        <v>45947</v>
      </c>
      <c r="P2860" s="1" t="s">
        <v>24</v>
      </c>
      <c r="Q2860" t="s">
        <v>25</v>
      </c>
      <c r="R2860" t="s">
        <v>25</v>
      </c>
      <c r="S2860" t="s">
        <v>3715</v>
      </c>
      <c r="T2860" s="6">
        <v>0.89109100979083777</v>
      </c>
      <c r="U2860" s="6">
        <v>0</v>
      </c>
      <c r="V2860" s="6">
        <v>5.5693998336791992</v>
      </c>
      <c r="W2860" s="5">
        <v>6.460490843470037</v>
      </c>
      <c r="X2860" s="6">
        <f>+Excel_519CONDOR[[#This Row],[Ptos.Total]]-Excel_519CONDOR[[#This Row],[Ptos.PO]]</f>
        <v>-1.5652996232518035E-7</v>
      </c>
      <c r="Y2860" s="6">
        <v>6.4604909999999993</v>
      </c>
      <c r="Z2860" s="6">
        <v>6.4604909999999993</v>
      </c>
      <c r="AA2860" s="5">
        <f>+Excel_519CONDOR[[#This Row],[Ptos.Total]]-Excel_519CONDOR[[#This Row],[Ptos.Nilo]]</f>
        <v>-1.5652996232518035E-7</v>
      </c>
      <c r="AB2860"/>
      <c r="AC2860"/>
      <c r="AD2860"/>
      <c r="AE2860"/>
      <c r="AF2860"/>
      <c r="AG2860"/>
      <c r="AH2860"/>
      <c r="AI2860"/>
    </row>
    <row r="2861" spans="1:35" x14ac:dyDescent="0.25">
      <c r="A2861" t="s">
        <v>2567</v>
      </c>
      <c r="B2861" t="s">
        <v>67</v>
      </c>
      <c r="C2861" t="s">
        <v>1371</v>
      </c>
      <c r="D2861" t="s">
        <v>3152</v>
      </c>
      <c r="E2861">
        <v>8742929</v>
      </c>
      <c r="F2861" t="s">
        <v>2586</v>
      </c>
      <c r="G2861" t="s">
        <v>22</v>
      </c>
      <c r="H2861" t="s">
        <v>23</v>
      </c>
      <c r="I2861" s="1"/>
      <c r="J2861" s="1">
        <v>45851</v>
      </c>
      <c r="K2861" s="11">
        <f>+Excel_519CONDOR[[#This Row],[Fx.r]]</f>
        <v>45851</v>
      </c>
      <c r="L2861" s="1">
        <v>45851</v>
      </c>
      <c r="M2861" s="1"/>
      <c r="N2861" s="1">
        <v>45948</v>
      </c>
      <c r="O2861" s="1">
        <v>45950</v>
      </c>
      <c r="P2861" s="1" t="s">
        <v>24</v>
      </c>
      <c r="Q2861" t="s">
        <v>25</v>
      </c>
      <c r="R2861" t="s">
        <v>25</v>
      </c>
      <c r="S2861" t="s">
        <v>3715</v>
      </c>
      <c r="T2861" s="6">
        <v>0.68823100955361127</v>
      </c>
      <c r="U2861" s="6">
        <v>0</v>
      </c>
      <c r="V2861" s="6">
        <v>5.5693998336791992</v>
      </c>
      <c r="W2861" s="5">
        <v>6.2576308432328105</v>
      </c>
      <c r="X2861" s="6">
        <f>+Excel_519CONDOR[[#This Row],[Ptos.Total]]-Excel_519CONDOR[[#This Row],[Ptos.PO]]</f>
        <v>-1.5676718945201173E-7</v>
      </c>
      <c r="Y2861" s="6">
        <v>6.2576309999999999</v>
      </c>
      <c r="Z2861" s="6">
        <v>6.2576309999999999</v>
      </c>
      <c r="AA2861" s="5">
        <f>+Excel_519CONDOR[[#This Row],[Ptos.Total]]-Excel_519CONDOR[[#This Row],[Ptos.Nilo]]</f>
        <v>-1.5676718945201173E-7</v>
      </c>
      <c r="AB2861"/>
      <c r="AC2861"/>
      <c r="AD2861"/>
      <c r="AE2861"/>
      <c r="AF2861"/>
      <c r="AG2861"/>
      <c r="AH2861"/>
      <c r="AI2861"/>
    </row>
    <row r="2862" spans="1:35" x14ac:dyDescent="0.25">
      <c r="A2862" t="s">
        <v>2567</v>
      </c>
      <c r="B2862" t="s">
        <v>67</v>
      </c>
      <c r="C2862" t="s">
        <v>1371</v>
      </c>
      <c r="D2862" t="s">
        <v>3153</v>
      </c>
      <c r="E2862">
        <v>8742938</v>
      </c>
      <c r="F2862" t="s">
        <v>2586</v>
      </c>
      <c r="G2862" t="s">
        <v>22</v>
      </c>
      <c r="H2862" t="s">
        <v>23</v>
      </c>
      <c r="I2862" s="1"/>
      <c r="J2862" s="1">
        <v>45851</v>
      </c>
      <c r="K2862" s="11">
        <f>+Excel_519CONDOR[[#This Row],[Fx.r]]</f>
        <v>45851</v>
      </c>
      <c r="L2862" s="1">
        <v>45851</v>
      </c>
      <c r="M2862" s="1"/>
      <c r="N2862" s="1">
        <v>45947</v>
      </c>
      <c r="O2862" s="1">
        <v>45949</v>
      </c>
      <c r="P2862" s="1" t="s">
        <v>24</v>
      </c>
      <c r="Q2862" t="s">
        <v>25</v>
      </c>
      <c r="R2862" t="s">
        <v>25</v>
      </c>
      <c r="S2862" t="s">
        <v>3715</v>
      </c>
      <c r="T2862" s="6">
        <v>1.2968110170840621</v>
      </c>
      <c r="U2862" s="6">
        <v>0</v>
      </c>
      <c r="V2862" s="6">
        <v>5.5693998336791992</v>
      </c>
      <c r="W2862" s="5">
        <v>6.8662108507632613</v>
      </c>
      <c r="X2862" s="6">
        <f>+Excel_519CONDOR[[#This Row],[Ptos.Total]]-Excel_519CONDOR[[#This Row],[Ptos.PO]]</f>
        <v>-1.4923673852251795E-7</v>
      </c>
      <c r="Y2862" s="6">
        <v>6.8662109999999998</v>
      </c>
      <c r="Z2862" s="6">
        <v>6.8662109999999998</v>
      </c>
      <c r="AA2862" s="5">
        <f>+Excel_519CONDOR[[#This Row],[Ptos.Total]]-Excel_519CONDOR[[#This Row],[Ptos.Nilo]]</f>
        <v>-1.4923673852251795E-7</v>
      </c>
      <c r="AB2862"/>
      <c r="AC2862"/>
      <c r="AD2862"/>
      <c r="AE2862"/>
      <c r="AF2862"/>
      <c r="AG2862"/>
      <c r="AH2862"/>
      <c r="AI2862"/>
    </row>
    <row r="2863" spans="1:35" x14ac:dyDescent="0.25">
      <c r="A2863" t="s">
        <v>2567</v>
      </c>
      <c r="B2863" t="s">
        <v>67</v>
      </c>
      <c r="C2863" t="s">
        <v>1371</v>
      </c>
      <c r="D2863" t="s">
        <v>3154</v>
      </c>
      <c r="E2863">
        <v>8742920</v>
      </c>
      <c r="F2863" t="s">
        <v>2586</v>
      </c>
      <c r="G2863" t="s">
        <v>22</v>
      </c>
      <c r="H2863" t="s">
        <v>23</v>
      </c>
      <c r="I2863" s="1"/>
      <c r="J2863" s="1">
        <v>45851</v>
      </c>
      <c r="K2863" s="11">
        <f>+Excel_519CONDOR[[#This Row],[Fx.r]]</f>
        <v>45851</v>
      </c>
      <c r="L2863" s="1">
        <v>45851</v>
      </c>
      <c r="M2863" s="1"/>
      <c r="N2863" s="1">
        <v>45948</v>
      </c>
      <c r="O2863" s="1">
        <v>45950</v>
      </c>
      <c r="P2863" s="1" t="s">
        <v>24</v>
      </c>
      <c r="Q2863" t="s">
        <v>25</v>
      </c>
      <c r="R2863" t="s">
        <v>25</v>
      </c>
      <c r="S2863" t="s">
        <v>3715</v>
      </c>
      <c r="T2863" s="6">
        <v>0.68823100955361127</v>
      </c>
      <c r="U2863" s="6">
        <v>0</v>
      </c>
      <c r="V2863" s="6">
        <v>5.5693998336791992</v>
      </c>
      <c r="W2863" s="5">
        <v>6.2576308432328105</v>
      </c>
      <c r="X2863" s="6">
        <f>+Excel_519CONDOR[[#This Row],[Ptos.Total]]-Excel_519CONDOR[[#This Row],[Ptos.PO]]</f>
        <v>-1.5676718945201173E-7</v>
      </c>
      <c r="Y2863" s="6">
        <v>6.2576309999999999</v>
      </c>
      <c r="Z2863" s="6">
        <v>6.2576309999999999</v>
      </c>
      <c r="AA2863" s="5">
        <f>+Excel_519CONDOR[[#This Row],[Ptos.Total]]-Excel_519CONDOR[[#This Row],[Ptos.Nilo]]</f>
        <v>-1.5676718945201173E-7</v>
      </c>
      <c r="AB2863"/>
      <c r="AC2863"/>
      <c r="AD2863"/>
      <c r="AE2863"/>
      <c r="AF2863"/>
      <c r="AG2863"/>
      <c r="AH2863"/>
      <c r="AI2863"/>
    </row>
    <row r="2864" spans="1:35" x14ac:dyDescent="0.25">
      <c r="A2864" t="s">
        <v>2567</v>
      </c>
      <c r="B2864" t="s">
        <v>67</v>
      </c>
      <c r="C2864" t="s">
        <v>1371</v>
      </c>
      <c r="D2864" t="s">
        <v>3155</v>
      </c>
      <c r="E2864">
        <v>8742942</v>
      </c>
      <c r="F2864" t="s">
        <v>2586</v>
      </c>
      <c r="G2864" t="s">
        <v>22</v>
      </c>
      <c r="H2864" t="s">
        <v>23</v>
      </c>
      <c r="I2864" s="1"/>
      <c r="J2864" s="1">
        <v>45851</v>
      </c>
      <c r="K2864" s="11">
        <f>+Excel_519CONDOR[[#This Row],[Fx.r]]</f>
        <v>45851</v>
      </c>
      <c r="L2864" s="1">
        <v>45851</v>
      </c>
      <c r="M2864" s="1"/>
      <c r="N2864" s="1">
        <v>45947</v>
      </c>
      <c r="O2864" s="1">
        <v>45949</v>
      </c>
      <c r="P2864" s="1" t="s">
        <v>24</v>
      </c>
      <c r="Q2864" t="s">
        <v>25</v>
      </c>
      <c r="R2864" t="s">
        <v>25</v>
      </c>
      <c r="S2864" t="s">
        <v>3715</v>
      </c>
      <c r="T2864" s="6">
        <v>1.2968110170840621</v>
      </c>
      <c r="U2864" s="6">
        <v>0</v>
      </c>
      <c r="V2864" s="6">
        <v>5.5693998336791992</v>
      </c>
      <c r="W2864" s="5">
        <v>6.8662108507632613</v>
      </c>
      <c r="X2864" s="6">
        <f>+Excel_519CONDOR[[#This Row],[Ptos.Total]]-Excel_519CONDOR[[#This Row],[Ptos.PO]]</f>
        <v>-1.4923673852251795E-7</v>
      </c>
      <c r="Y2864" s="6">
        <v>6.8662109999999998</v>
      </c>
      <c r="Z2864" s="6">
        <v>6.8662109999999998</v>
      </c>
      <c r="AA2864" s="5">
        <f>+Excel_519CONDOR[[#This Row],[Ptos.Total]]-Excel_519CONDOR[[#This Row],[Ptos.Nilo]]</f>
        <v>-1.4923673852251795E-7</v>
      </c>
      <c r="AB2864"/>
      <c r="AC2864"/>
      <c r="AD2864"/>
      <c r="AE2864"/>
      <c r="AF2864"/>
      <c r="AG2864"/>
      <c r="AH2864"/>
      <c r="AI2864"/>
    </row>
    <row r="2865" spans="1:35" x14ac:dyDescent="0.25">
      <c r="A2865" t="s">
        <v>2567</v>
      </c>
      <c r="B2865" t="s">
        <v>67</v>
      </c>
      <c r="C2865" t="s">
        <v>1371</v>
      </c>
      <c r="D2865" t="s">
        <v>3156</v>
      </c>
      <c r="E2865">
        <v>8742912</v>
      </c>
      <c r="F2865" t="s">
        <v>2651</v>
      </c>
      <c r="G2865" t="s">
        <v>46</v>
      </c>
      <c r="H2865" t="s">
        <v>1356</v>
      </c>
      <c r="I2865" s="1"/>
      <c r="J2865" s="1">
        <v>45851</v>
      </c>
      <c r="K2865" s="11">
        <f>+Excel_519CONDOR[[#This Row],[Fx.r]]</f>
        <v>45851</v>
      </c>
      <c r="L2865" s="1">
        <v>45851</v>
      </c>
      <c r="M2865" s="1"/>
      <c r="O2865" s="1"/>
      <c r="P2865" s="1" t="s">
        <v>24</v>
      </c>
      <c r="Q2865" t="s">
        <v>25</v>
      </c>
      <c r="R2865" t="s">
        <v>25</v>
      </c>
      <c r="S2865" t="s">
        <v>3715</v>
      </c>
      <c r="T2865" s="6">
        <v>1.0939510168468356</v>
      </c>
      <c r="U2865" s="6">
        <v>0</v>
      </c>
      <c r="V2865" s="6">
        <v>5.5693998336791992</v>
      </c>
      <c r="W2865" s="5">
        <v>6.6633508505260348</v>
      </c>
      <c r="X2865" s="6">
        <f>+Excel_519CONDOR[[#This Row],[Ptos.Total]]-Excel_519CONDOR[[#This Row],[Ptos.PO]]</f>
        <v>0.49395085052603527</v>
      </c>
      <c r="Y2865" s="6">
        <v>6.1693999999999996</v>
      </c>
      <c r="Z2865" s="6">
        <v>0</v>
      </c>
      <c r="AA2865" s="5">
        <f>+Excel_519CONDOR[[#This Row],[Ptos.Total]]-Excel_519CONDOR[[#This Row],[Ptos.Nilo]]</f>
        <v>6.6633508505260348</v>
      </c>
      <c r="AB2865"/>
      <c r="AC2865"/>
      <c r="AD2865"/>
      <c r="AE2865"/>
      <c r="AF2865"/>
      <c r="AG2865"/>
      <c r="AH2865"/>
      <c r="AI2865"/>
    </row>
    <row r="2866" spans="1:35" x14ac:dyDescent="0.25">
      <c r="A2866" t="s">
        <v>2567</v>
      </c>
      <c r="B2866" t="s">
        <v>67</v>
      </c>
      <c r="C2866" t="s">
        <v>1371</v>
      </c>
      <c r="D2866" t="s">
        <v>3157</v>
      </c>
      <c r="E2866">
        <v>8742906</v>
      </c>
      <c r="F2866" t="s">
        <v>2586</v>
      </c>
      <c r="G2866" t="s">
        <v>22</v>
      </c>
      <c r="H2866" t="s">
        <v>23</v>
      </c>
      <c r="I2866" s="1"/>
      <c r="J2866" s="1">
        <v>45851</v>
      </c>
      <c r="K2866" s="11">
        <f>+Excel_519CONDOR[[#This Row],[Fx.r]]</f>
        <v>45851</v>
      </c>
      <c r="L2866" s="1">
        <v>45851</v>
      </c>
      <c r="M2866" s="1"/>
      <c r="N2866" s="1">
        <v>45947</v>
      </c>
      <c r="O2866" s="1">
        <v>45949</v>
      </c>
      <c r="P2866" s="1" t="s">
        <v>24</v>
      </c>
      <c r="Q2866" t="s">
        <v>25</v>
      </c>
      <c r="R2866" t="s">
        <v>25</v>
      </c>
      <c r="S2866" t="s">
        <v>3715</v>
      </c>
      <c r="T2866" s="6">
        <v>1.0939510168468356</v>
      </c>
      <c r="U2866" s="6">
        <v>0</v>
      </c>
      <c r="V2866" s="6">
        <v>5.5693998336791992</v>
      </c>
      <c r="W2866" s="5">
        <v>6.6633508505260348</v>
      </c>
      <c r="X2866" s="6">
        <f>+Excel_519CONDOR[[#This Row],[Ptos.Total]]-Excel_519CONDOR[[#This Row],[Ptos.PO]]</f>
        <v>-0.40572014947396529</v>
      </c>
      <c r="Y2866" s="6">
        <v>7.0690710000000001</v>
      </c>
      <c r="Z2866" s="6">
        <v>7.0690710000000001</v>
      </c>
      <c r="AA2866" s="5">
        <f>+Excel_519CONDOR[[#This Row],[Ptos.Total]]-Excel_519CONDOR[[#This Row],[Ptos.Nilo]]</f>
        <v>-0.40572014947396529</v>
      </c>
      <c r="AB2866"/>
      <c r="AC2866"/>
      <c r="AD2866"/>
      <c r="AE2866"/>
      <c r="AF2866"/>
      <c r="AG2866"/>
      <c r="AH2866"/>
      <c r="AI2866"/>
    </row>
    <row r="2867" spans="1:35" x14ac:dyDescent="0.25">
      <c r="A2867" t="s">
        <v>2567</v>
      </c>
      <c r="B2867" t="s">
        <v>67</v>
      </c>
      <c r="C2867" t="s">
        <v>1371</v>
      </c>
      <c r="D2867" t="s">
        <v>3158</v>
      </c>
      <c r="E2867">
        <v>8742949</v>
      </c>
      <c r="F2867" t="s">
        <v>2651</v>
      </c>
      <c r="G2867" t="s">
        <v>46</v>
      </c>
      <c r="H2867" t="s">
        <v>1356</v>
      </c>
      <c r="I2867" s="1"/>
      <c r="J2867" s="1">
        <v>45851</v>
      </c>
      <c r="K2867" s="11">
        <f>+Excel_519CONDOR[[#This Row],[Fx.r]]</f>
        <v>45851</v>
      </c>
      <c r="L2867" s="1">
        <v>45851</v>
      </c>
      <c r="M2867" s="1"/>
      <c r="O2867" s="1"/>
      <c r="P2867" s="1" t="s">
        <v>24</v>
      </c>
      <c r="Q2867" t="s">
        <v>25</v>
      </c>
      <c r="R2867" t="s">
        <v>25</v>
      </c>
      <c r="S2867" t="s">
        <v>3715</v>
      </c>
      <c r="T2867" s="6">
        <v>0.68823100955361127</v>
      </c>
      <c r="U2867" s="6">
        <v>0</v>
      </c>
      <c r="V2867" s="6">
        <v>5.5693998336791992</v>
      </c>
      <c r="W2867" s="5">
        <v>6.2576308432328105</v>
      </c>
      <c r="X2867" s="6">
        <f>+Excel_519CONDOR[[#This Row],[Ptos.Total]]-Excel_519CONDOR[[#This Row],[Ptos.PO]]</f>
        <v>8.823084323281094E-2</v>
      </c>
      <c r="Y2867" s="6">
        <v>6.1693999999999996</v>
      </c>
      <c r="Z2867" s="6">
        <v>0</v>
      </c>
      <c r="AA2867" s="5">
        <f>+Excel_519CONDOR[[#This Row],[Ptos.Total]]-Excel_519CONDOR[[#This Row],[Ptos.Nilo]]</f>
        <v>6.2576308432328105</v>
      </c>
      <c r="AB2867"/>
      <c r="AC2867"/>
      <c r="AD2867"/>
      <c r="AE2867"/>
      <c r="AF2867"/>
      <c r="AG2867"/>
      <c r="AH2867"/>
      <c r="AI2867"/>
    </row>
    <row r="2868" spans="1:35" x14ac:dyDescent="0.25">
      <c r="A2868" t="s">
        <v>2567</v>
      </c>
      <c r="B2868" t="s">
        <v>67</v>
      </c>
      <c r="C2868" t="s">
        <v>1371</v>
      </c>
      <c r="D2868" t="s">
        <v>3159</v>
      </c>
      <c r="E2868">
        <v>8742926</v>
      </c>
      <c r="F2868" t="s">
        <v>2651</v>
      </c>
      <c r="G2868" t="s">
        <v>46</v>
      </c>
      <c r="H2868" t="s">
        <v>1356</v>
      </c>
      <c r="I2868" s="1"/>
      <c r="J2868" s="1">
        <v>45851</v>
      </c>
      <c r="K2868" s="11">
        <f>+Excel_519CONDOR[[#This Row],[Fx.r]]</f>
        <v>45851</v>
      </c>
      <c r="L2868" s="1">
        <v>45851</v>
      </c>
      <c r="M2868" s="1"/>
      <c r="O2868" s="1"/>
      <c r="P2868" s="1" t="s">
        <v>24</v>
      </c>
      <c r="Q2868" t="s">
        <v>25</v>
      </c>
      <c r="R2868" t="s">
        <v>25</v>
      </c>
      <c r="S2868" t="s">
        <v>3715</v>
      </c>
      <c r="T2868" s="6">
        <v>1.0939510168468356</v>
      </c>
      <c r="U2868" s="6">
        <v>0</v>
      </c>
      <c r="V2868" s="6">
        <v>5.5693998336791992</v>
      </c>
      <c r="W2868" s="5">
        <v>6.6633508505260348</v>
      </c>
      <c r="X2868" s="6">
        <f>+Excel_519CONDOR[[#This Row],[Ptos.Total]]-Excel_519CONDOR[[#This Row],[Ptos.PO]]</f>
        <v>-0.10604914947396527</v>
      </c>
      <c r="Y2868" s="6">
        <v>6.7694000000000001</v>
      </c>
      <c r="Z2868" s="6">
        <v>0</v>
      </c>
      <c r="AA2868" s="5">
        <f>+Excel_519CONDOR[[#This Row],[Ptos.Total]]-Excel_519CONDOR[[#This Row],[Ptos.Nilo]]</f>
        <v>6.6633508505260348</v>
      </c>
      <c r="AB2868"/>
      <c r="AC2868"/>
      <c r="AD2868"/>
      <c r="AE2868"/>
      <c r="AF2868"/>
      <c r="AG2868"/>
      <c r="AH2868"/>
      <c r="AI2868"/>
    </row>
    <row r="2869" spans="1:35" x14ac:dyDescent="0.25">
      <c r="A2869" t="s">
        <v>2567</v>
      </c>
      <c r="B2869" t="s">
        <v>67</v>
      </c>
      <c r="C2869" t="s">
        <v>1371</v>
      </c>
      <c r="D2869" t="s">
        <v>3160</v>
      </c>
      <c r="E2869">
        <v>8742913</v>
      </c>
      <c r="F2869" t="s">
        <v>2586</v>
      </c>
      <c r="G2869" t="s">
        <v>22</v>
      </c>
      <c r="H2869" t="s">
        <v>23</v>
      </c>
      <c r="I2869" s="1"/>
      <c r="J2869" s="1">
        <v>45851</v>
      </c>
      <c r="K2869" s="11">
        <f>+Excel_519CONDOR[[#This Row],[Fx.r]]</f>
        <v>45851</v>
      </c>
      <c r="L2869" s="1">
        <v>45851</v>
      </c>
      <c r="M2869" s="1"/>
      <c r="N2869" s="1">
        <v>45948</v>
      </c>
      <c r="O2869" s="1">
        <v>45950</v>
      </c>
      <c r="P2869" s="1" t="s">
        <v>24</v>
      </c>
      <c r="Q2869" t="s">
        <v>25</v>
      </c>
      <c r="R2869" t="s">
        <v>25</v>
      </c>
      <c r="S2869" t="s">
        <v>3715</v>
      </c>
      <c r="T2869" s="6">
        <v>0.68823100955361127</v>
      </c>
      <c r="U2869" s="6">
        <v>0</v>
      </c>
      <c r="V2869" s="6">
        <v>5.5693998336791992</v>
      </c>
      <c r="W2869" s="5">
        <v>6.2576308432328105</v>
      </c>
      <c r="X2869" s="6">
        <f>+Excel_519CONDOR[[#This Row],[Ptos.Total]]-Excel_519CONDOR[[#This Row],[Ptos.PO]]</f>
        <v>-1.5676718945201173E-7</v>
      </c>
      <c r="Y2869" s="6">
        <v>6.2576309999999999</v>
      </c>
      <c r="Z2869" s="6">
        <v>6.2576309999999999</v>
      </c>
      <c r="AA2869" s="5">
        <f>+Excel_519CONDOR[[#This Row],[Ptos.Total]]-Excel_519CONDOR[[#This Row],[Ptos.Nilo]]</f>
        <v>-1.5676718945201173E-7</v>
      </c>
      <c r="AB2869"/>
      <c r="AC2869"/>
      <c r="AD2869"/>
      <c r="AE2869"/>
      <c r="AF2869"/>
      <c r="AG2869"/>
      <c r="AH2869"/>
      <c r="AI2869"/>
    </row>
    <row r="2870" spans="1:35" x14ac:dyDescent="0.25">
      <c r="A2870" t="s">
        <v>2567</v>
      </c>
      <c r="B2870" t="s">
        <v>67</v>
      </c>
      <c r="C2870" t="s">
        <v>1371</v>
      </c>
      <c r="D2870" t="s">
        <v>3161</v>
      </c>
      <c r="E2870">
        <v>8742910</v>
      </c>
      <c r="F2870" t="s">
        <v>2651</v>
      </c>
      <c r="G2870" t="s">
        <v>46</v>
      </c>
      <c r="H2870" t="s">
        <v>1356</v>
      </c>
      <c r="I2870" s="1"/>
      <c r="J2870" s="1">
        <v>45851</v>
      </c>
      <c r="K2870" s="11">
        <f>+Excel_519CONDOR[[#This Row],[Fx.r]]</f>
        <v>45851</v>
      </c>
      <c r="L2870" s="1">
        <v>45851</v>
      </c>
      <c r="M2870" s="1"/>
      <c r="O2870" s="1"/>
      <c r="P2870" s="1" t="s">
        <v>24</v>
      </c>
      <c r="Q2870" t="s">
        <v>25</v>
      </c>
      <c r="R2870" t="s">
        <v>25</v>
      </c>
      <c r="S2870" t="s">
        <v>3715</v>
      </c>
      <c r="T2870" s="6">
        <v>1.0939510168468356</v>
      </c>
      <c r="U2870" s="6">
        <v>0</v>
      </c>
      <c r="V2870" s="6">
        <v>5.5693998336791992</v>
      </c>
      <c r="W2870" s="5">
        <v>6.6633508505260348</v>
      </c>
      <c r="X2870" s="6">
        <f>+Excel_519CONDOR[[#This Row],[Ptos.Total]]-Excel_519CONDOR[[#This Row],[Ptos.PO]]</f>
        <v>-0.50604914947396473</v>
      </c>
      <c r="Y2870" s="6">
        <v>7.1693999999999996</v>
      </c>
      <c r="Z2870" s="6">
        <v>0</v>
      </c>
      <c r="AA2870" s="5">
        <f>+Excel_519CONDOR[[#This Row],[Ptos.Total]]-Excel_519CONDOR[[#This Row],[Ptos.Nilo]]</f>
        <v>6.6633508505260348</v>
      </c>
      <c r="AB2870"/>
      <c r="AC2870"/>
      <c r="AD2870"/>
      <c r="AE2870"/>
      <c r="AF2870"/>
      <c r="AG2870"/>
      <c r="AH2870"/>
      <c r="AI2870"/>
    </row>
    <row r="2871" spans="1:35" x14ac:dyDescent="0.25">
      <c r="A2871" t="s">
        <v>2567</v>
      </c>
      <c r="B2871" t="s">
        <v>67</v>
      </c>
      <c r="C2871" t="s">
        <v>1371</v>
      </c>
      <c r="D2871" t="s">
        <v>3162</v>
      </c>
      <c r="E2871">
        <v>8742935</v>
      </c>
      <c r="F2871" t="s">
        <v>2586</v>
      </c>
      <c r="G2871" t="s">
        <v>22</v>
      </c>
      <c r="H2871" t="s">
        <v>23</v>
      </c>
      <c r="I2871" s="1"/>
      <c r="J2871" s="1">
        <v>45851</v>
      </c>
      <c r="K2871" s="11">
        <f>+Excel_519CONDOR[[#This Row],[Fx.r]]</f>
        <v>45851</v>
      </c>
      <c r="L2871" s="1">
        <v>45851</v>
      </c>
      <c r="M2871" s="1"/>
      <c r="N2871" s="1">
        <v>45947</v>
      </c>
      <c r="O2871" s="1">
        <v>45949</v>
      </c>
      <c r="P2871" s="1" t="s">
        <v>24</v>
      </c>
      <c r="Q2871" t="s">
        <v>25</v>
      </c>
      <c r="R2871" t="s">
        <v>25</v>
      </c>
      <c r="S2871" t="s">
        <v>3715</v>
      </c>
      <c r="T2871" s="6">
        <v>1.2968110170840621</v>
      </c>
      <c r="U2871" s="6">
        <v>0</v>
      </c>
      <c r="V2871" s="6">
        <v>5.5693998336791992</v>
      </c>
      <c r="W2871" s="5">
        <v>6.8662108507632613</v>
      </c>
      <c r="X2871" s="6">
        <f>+Excel_519CONDOR[[#This Row],[Ptos.Total]]-Excel_519CONDOR[[#This Row],[Ptos.PO]]</f>
        <v>-1.4923673852251795E-7</v>
      </c>
      <c r="Y2871" s="6">
        <v>6.8662109999999998</v>
      </c>
      <c r="Z2871" s="6">
        <v>6.8662109999999998</v>
      </c>
      <c r="AA2871" s="5">
        <f>+Excel_519CONDOR[[#This Row],[Ptos.Total]]-Excel_519CONDOR[[#This Row],[Ptos.Nilo]]</f>
        <v>-1.4923673852251795E-7</v>
      </c>
      <c r="AB2871"/>
      <c r="AC2871"/>
      <c r="AD2871"/>
      <c r="AE2871"/>
      <c r="AF2871"/>
      <c r="AG2871"/>
      <c r="AH2871"/>
      <c r="AI2871"/>
    </row>
    <row r="2872" spans="1:35" x14ac:dyDescent="0.25">
      <c r="A2872" t="s">
        <v>2567</v>
      </c>
      <c r="B2872" t="s">
        <v>67</v>
      </c>
      <c r="C2872" t="s">
        <v>1371</v>
      </c>
      <c r="D2872" t="s">
        <v>3163</v>
      </c>
      <c r="E2872">
        <v>8742945</v>
      </c>
      <c r="F2872" t="s">
        <v>2586</v>
      </c>
      <c r="G2872" t="s">
        <v>22</v>
      </c>
      <c r="H2872" t="s">
        <v>23</v>
      </c>
      <c r="I2872" s="1"/>
      <c r="J2872" s="1">
        <v>45851</v>
      </c>
      <c r="K2872" s="11">
        <f>+Excel_519CONDOR[[#This Row],[Fx.r]]</f>
        <v>45851</v>
      </c>
      <c r="L2872" s="1">
        <v>45851</v>
      </c>
      <c r="M2872" s="1"/>
      <c r="N2872" s="1">
        <v>45947</v>
      </c>
      <c r="O2872" s="1">
        <v>45949</v>
      </c>
      <c r="P2872" s="1" t="s">
        <v>24</v>
      </c>
      <c r="Q2872" t="s">
        <v>25</v>
      </c>
      <c r="R2872" t="s">
        <v>25</v>
      </c>
      <c r="S2872" t="s">
        <v>3715</v>
      </c>
      <c r="T2872" s="6">
        <v>1.2968110170840621</v>
      </c>
      <c r="U2872" s="6">
        <v>0</v>
      </c>
      <c r="V2872" s="6">
        <v>5.5693998336791992</v>
      </c>
      <c r="W2872" s="5">
        <v>6.8662108507632613</v>
      </c>
      <c r="X2872" s="6">
        <f>+Excel_519CONDOR[[#This Row],[Ptos.Total]]-Excel_519CONDOR[[#This Row],[Ptos.PO]]</f>
        <v>-1.4923673852251795E-7</v>
      </c>
      <c r="Y2872" s="6">
        <v>6.8662109999999998</v>
      </c>
      <c r="Z2872" s="6">
        <v>6.8662109999999998</v>
      </c>
      <c r="AA2872" s="5">
        <f>+Excel_519CONDOR[[#This Row],[Ptos.Total]]-Excel_519CONDOR[[#This Row],[Ptos.Nilo]]</f>
        <v>-1.4923673852251795E-7</v>
      </c>
      <c r="AB2872"/>
      <c r="AC2872"/>
      <c r="AD2872"/>
      <c r="AE2872"/>
      <c r="AF2872"/>
      <c r="AG2872"/>
      <c r="AH2872"/>
      <c r="AI2872"/>
    </row>
    <row r="2873" spans="1:35" x14ac:dyDescent="0.25">
      <c r="A2873" t="s">
        <v>2567</v>
      </c>
      <c r="B2873" t="s">
        <v>67</v>
      </c>
      <c r="C2873" t="s">
        <v>1371</v>
      </c>
      <c r="D2873" t="s">
        <v>3164</v>
      </c>
      <c r="E2873">
        <v>8742911</v>
      </c>
      <c r="F2873" t="s">
        <v>2651</v>
      </c>
      <c r="G2873" t="s">
        <v>46</v>
      </c>
      <c r="H2873" t="s">
        <v>1356</v>
      </c>
      <c r="I2873" s="1"/>
      <c r="J2873" s="1">
        <v>45851</v>
      </c>
      <c r="K2873" s="11">
        <f>+Excel_519CONDOR[[#This Row],[Fx.r]]</f>
        <v>45851</v>
      </c>
      <c r="L2873" s="1">
        <v>45851</v>
      </c>
      <c r="M2873" s="1"/>
      <c r="O2873" s="1"/>
      <c r="P2873" s="1" t="s">
        <v>24</v>
      </c>
      <c r="Q2873" t="s">
        <v>25</v>
      </c>
      <c r="R2873" t="s">
        <v>25</v>
      </c>
      <c r="S2873" t="s">
        <v>3715</v>
      </c>
      <c r="T2873" s="6">
        <v>5.1511510693227649</v>
      </c>
      <c r="U2873" s="6">
        <v>0</v>
      </c>
      <c r="V2873" s="6">
        <v>5.5693998336791992</v>
      </c>
      <c r="W2873" s="5">
        <v>10.720550903001964</v>
      </c>
      <c r="X2873" s="6">
        <f>+Excel_519CONDOR[[#This Row],[Ptos.Total]]-Excel_519CONDOR[[#This Row],[Ptos.PO]]</f>
        <v>-1.8488490969980358</v>
      </c>
      <c r="Y2873" s="6">
        <v>12.5694</v>
      </c>
      <c r="Z2873" s="6">
        <v>0</v>
      </c>
      <c r="AA2873" s="5">
        <f>+Excel_519CONDOR[[#This Row],[Ptos.Total]]-Excel_519CONDOR[[#This Row],[Ptos.Nilo]]</f>
        <v>10.720550903001964</v>
      </c>
      <c r="AB2873"/>
      <c r="AC2873"/>
      <c r="AD2873"/>
      <c r="AE2873"/>
      <c r="AF2873"/>
      <c r="AG2873"/>
      <c r="AH2873"/>
      <c r="AI2873"/>
    </row>
    <row r="2874" spans="1:35" x14ac:dyDescent="0.25">
      <c r="A2874" t="s">
        <v>2567</v>
      </c>
      <c r="B2874" t="s">
        <v>67</v>
      </c>
      <c r="C2874" t="s">
        <v>1371</v>
      </c>
      <c r="D2874" t="s">
        <v>3165</v>
      </c>
      <c r="E2874">
        <v>8742909</v>
      </c>
      <c r="F2874" t="s">
        <v>2586</v>
      </c>
      <c r="G2874" t="s">
        <v>22</v>
      </c>
      <c r="H2874" t="s">
        <v>23</v>
      </c>
      <c r="I2874" s="1"/>
      <c r="J2874" s="1">
        <v>45851</v>
      </c>
      <c r="K2874" s="11">
        <f>+Excel_519CONDOR[[#This Row],[Fx.r]]</f>
        <v>45851</v>
      </c>
      <c r="L2874" s="1">
        <v>45851</v>
      </c>
      <c r="M2874" s="1"/>
      <c r="N2874" s="1">
        <v>45948</v>
      </c>
      <c r="O2874" s="1">
        <v>45949</v>
      </c>
      <c r="P2874" s="1" t="s">
        <v>24</v>
      </c>
      <c r="Q2874" t="s">
        <v>25</v>
      </c>
      <c r="R2874" t="s">
        <v>25</v>
      </c>
      <c r="S2874" t="s">
        <v>3715</v>
      </c>
      <c r="T2874" s="6">
        <v>0.68823100955361127</v>
      </c>
      <c r="U2874" s="6">
        <v>0</v>
      </c>
      <c r="V2874" s="6">
        <v>5.5693998336791992</v>
      </c>
      <c r="W2874" s="5">
        <v>6.2576308432328105</v>
      </c>
      <c r="X2874" s="6">
        <f>+Excel_519CONDOR[[#This Row],[Ptos.Total]]-Excel_519CONDOR[[#This Row],[Ptos.PO]]</f>
        <v>-0.20286015676718883</v>
      </c>
      <c r="Y2874" s="6">
        <v>6.4604909999999993</v>
      </c>
      <c r="Z2874" s="6">
        <v>6.4604909999999993</v>
      </c>
      <c r="AA2874" s="5">
        <f>+Excel_519CONDOR[[#This Row],[Ptos.Total]]-Excel_519CONDOR[[#This Row],[Ptos.Nilo]]</f>
        <v>-0.20286015676718883</v>
      </c>
      <c r="AB2874"/>
      <c r="AC2874"/>
      <c r="AD2874"/>
      <c r="AE2874"/>
      <c r="AF2874"/>
      <c r="AG2874"/>
      <c r="AH2874"/>
      <c r="AI2874"/>
    </row>
    <row r="2875" spans="1:35" x14ac:dyDescent="0.25">
      <c r="A2875" t="s">
        <v>2567</v>
      </c>
      <c r="B2875" t="s">
        <v>67</v>
      </c>
      <c r="C2875" t="s">
        <v>1371</v>
      </c>
      <c r="D2875" t="s">
        <v>3166</v>
      </c>
      <c r="E2875">
        <v>8742891</v>
      </c>
      <c r="F2875" t="s">
        <v>2651</v>
      </c>
      <c r="G2875" t="s">
        <v>46</v>
      </c>
      <c r="H2875" t="s">
        <v>1356</v>
      </c>
      <c r="I2875" s="1"/>
      <c r="J2875" s="1">
        <v>45851</v>
      </c>
      <c r="K2875" s="11">
        <f>+Excel_519CONDOR[[#This Row],[Fx.r]]</f>
        <v>45851</v>
      </c>
      <c r="L2875" s="1">
        <v>45851</v>
      </c>
      <c r="M2875" s="1"/>
      <c r="O2875" s="1"/>
      <c r="P2875" s="1" t="s">
        <v>24</v>
      </c>
      <c r="Q2875" t="s">
        <v>25</v>
      </c>
      <c r="R2875" t="s">
        <v>25</v>
      </c>
      <c r="S2875" t="s">
        <v>3715</v>
      </c>
      <c r="T2875" s="6">
        <v>1.2968110170840621</v>
      </c>
      <c r="U2875" s="6">
        <v>0</v>
      </c>
      <c r="V2875" s="6">
        <v>5.5693998336791992</v>
      </c>
      <c r="W2875" s="5">
        <v>6.8662108507632613</v>
      </c>
      <c r="X2875" s="6">
        <f>+Excel_519CONDOR[[#This Row],[Ptos.Total]]-Excel_519CONDOR[[#This Row],[Ptos.PO]]</f>
        <v>9.6810850763261236E-2</v>
      </c>
      <c r="Y2875" s="6">
        <v>6.7694000000000001</v>
      </c>
      <c r="Z2875" s="6">
        <v>0</v>
      </c>
      <c r="AA2875" s="5">
        <f>+Excel_519CONDOR[[#This Row],[Ptos.Total]]-Excel_519CONDOR[[#This Row],[Ptos.Nilo]]</f>
        <v>6.8662108507632613</v>
      </c>
      <c r="AB2875"/>
      <c r="AC2875"/>
      <c r="AD2875"/>
      <c r="AE2875"/>
      <c r="AF2875"/>
      <c r="AG2875"/>
      <c r="AH2875"/>
      <c r="AI2875"/>
    </row>
    <row r="2876" spans="1:35" x14ac:dyDescent="0.25">
      <c r="A2876" t="s">
        <v>2567</v>
      </c>
      <c r="B2876" t="s">
        <v>67</v>
      </c>
      <c r="C2876" t="s">
        <v>1371</v>
      </c>
      <c r="D2876" t="s">
        <v>3167</v>
      </c>
      <c r="E2876">
        <v>8742917</v>
      </c>
      <c r="F2876" t="s">
        <v>2586</v>
      </c>
      <c r="G2876" t="s">
        <v>22</v>
      </c>
      <c r="H2876" t="s">
        <v>23</v>
      </c>
      <c r="I2876" s="1"/>
      <c r="J2876" s="1">
        <v>45851</v>
      </c>
      <c r="K2876" s="11">
        <f>+Excel_519CONDOR[[#This Row],[Fx.r]]</f>
        <v>45851</v>
      </c>
      <c r="L2876" s="1">
        <v>45851</v>
      </c>
      <c r="M2876" s="1"/>
      <c r="N2876" s="1">
        <v>45948</v>
      </c>
      <c r="O2876" s="1">
        <v>45949</v>
      </c>
      <c r="P2876" s="1" t="s">
        <v>24</v>
      </c>
      <c r="Q2876" t="s">
        <v>25</v>
      </c>
      <c r="R2876" t="s">
        <v>25</v>
      </c>
      <c r="S2876" t="s">
        <v>3715</v>
      </c>
      <c r="T2876" s="6">
        <v>1.0939510168468356</v>
      </c>
      <c r="U2876" s="6">
        <v>0</v>
      </c>
      <c r="V2876" s="6">
        <v>5.5693998336791992</v>
      </c>
      <c r="W2876" s="5">
        <v>6.6633508505260348</v>
      </c>
      <c r="X2876" s="6">
        <f>+Excel_519CONDOR[[#This Row],[Ptos.Total]]-Excel_519CONDOR[[#This Row],[Ptos.PO]]</f>
        <v>-1.4947396476117092E-7</v>
      </c>
      <c r="Y2876" s="6">
        <v>6.6633509999999996</v>
      </c>
      <c r="Z2876" s="6">
        <v>6.6633509999999996</v>
      </c>
      <c r="AA2876" s="5">
        <f>+Excel_519CONDOR[[#This Row],[Ptos.Total]]-Excel_519CONDOR[[#This Row],[Ptos.Nilo]]</f>
        <v>-1.4947396476117092E-7</v>
      </c>
      <c r="AB2876"/>
      <c r="AC2876"/>
      <c r="AD2876"/>
      <c r="AE2876"/>
      <c r="AF2876"/>
      <c r="AG2876"/>
      <c r="AH2876"/>
      <c r="AI2876"/>
    </row>
    <row r="2877" spans="1:35" x14ac:dyDescent="0.25">
      <c r="A2877" t="s">
        <v>2567</v>
      </c>
      <c r="B2877" t="s">
        <v>67</v>
      </c>
      <c r="C2877" t="s">
        <v>1371</v>
      </c>
      <c r="D2877" t="s">
        <v>3168</v>
      </c>
      <c r="E2877">
        <v>8742895</v>
      </c>
      <c r="F2877" t="s">
        <v>2651</v>
      </c>
      <c r="G2877" t="s">
        <v>46</v>
      </c>
      <c r="H2877" t="s">
        <v>1356</v>
      </c>
      <c r="I2877" s="1"/>
      <c r="J2877" s="1">
        <v>45851</v>
      </c>
      <c r="K2877" s="11">
        <f>+Excel_519CONDOR[[#This Row],[Fx.r]]</f>
        <v>45851</v>
      </c>
      <c r="L2877" s="1">
        <v>45851</v>
      </c>
      <c r="M2877" s="1"/>
      <c r="O2877" s="1"/>
      <c r="P2877" s="1" t="s">
        <v>24</v>
      </c>
      <c r="Q2877" t="s">
        <v>25</v>
      </c>
      <c r="R2877" t="s">
        <v>25</v>
      </c>
      <c r="S2877" t="s">
        <v>3715</v>
      </c>
      <c r="T2877" s="6">
        <v>1.2968110170840621</v>
      </c>
      <c r="U2877" s="6">
        <v>0</v>
      </c>
      <c r="V2877" s="6">
        <v>5.5693998336791992</v>
      </c>
      <c r="W2877" s="5">
        <v>6.8662108507632613</v>
      </c>
      <c r="X2877" s="6">
        <f>+Excel_519CONDOR[[#This Row],[Ptos.Total]]-Excel_519CONDOR[[#This Row],[Ptos.PO]]</f>
        <v>9.6810850763261236E-2</v>
      </c>
      <c r="Y2877" s="6">
        <v>6.7694000000000001</v>
      </c>
      <c r="Z2877" s="6">
        <v>0</v>
      </c>
      <c r="AA2877" s="5">
        <f>+Excel_519CONDOR[[#This Row],[Ptos.Total]]-Excel_519CONDOR[[#This Row],[Ptos.Nilo]]</f>
        <v>6.8662108507632613</v>
      </c>
      <c r="AB2877"/>
      <c r="AC2877"/>
      <c r="AD2877"/>
      <c r="AE2877"/>
      <c r="AF2877"/>
      <c r="AG2877"/>
      <c r="AH2877"/>
      <c r="AI2877"/>
    </row>
    <row r="2878" spans="1:35" x14ac:dyDescent="0.25">
      <c r="A2878" t="s">
        <v>2567</v>
      </c>
      <c r="B2878" t="s">
        <v>67</v>
      </c>
      <c r="C2878" t="s">
        <v>1371</v>
      </c>
      <c r="D2878" t="s">
        <v>3169</v>
      </c>
      <c r="E2878">
        <v>8742922</v>
      </c>
      <c r="F2878" t="s">
        <v>2586</v>
      </c>
      <c r="G2878" t="s">
        <v>22</v>
      </c>
      <c r="H2878" t="s">
        <v>23</v>
      </c>
      <c r="I2878" s="1"/>
      <c r="J2878" s="1">
        <v>45851</v>
      </c>
      <c r="K2878" s="11">
        <f>+Excel_519CONDOR[[#This Row],[Fx.r]]</f>
        <v>45851</v>
      </c>
      <c r="L2878" s="1">
        <v>45851</v>
      </c>
      <c r="M2878" s="1"/>
      <c r="N2878" s="1">
        <v>45948</v>
      </c>
      <c r="O2878" s="1">
        <v>45950</v>
      </c>
      <c r="P2878" s="1" t="s">
        <v>24</v>
      </c>
      <c r="Q2878" t="s">
        <v>25</v>
      </c>
      <c r="R2878" t="s">
        <v>25</v>
      </c>
      <c r="S2878" t="s">
        <v>3715</v>
      </c>
      <c r="T2878" s="6">
        <v>0.68823100955361127</v>
      </c>
      <c r="U2878" s="6">
        <v>0</v>
      </c>
      <c r="V2878" s="6">
        <v>5.5693998336791992</v>
      </c>
      <c r="W2878" s="5">
        <v>6.2576308432328105</v>
      </c>
      <c r="X2878" s="6">
        <f>+Excel_519CONDOR[[#This Row],[Ptos.Total]]-Excel_519CONDOR[[#This Row],[Ptos.PO]]</f>
        <v>-0.20286015676718883</v>
      </c>
      <c r="Y2878" s="6">
        <v>6.4604909999999993</v>
      </c>
      <c r="Z2878" s="6">
        <v>6.4604909999999993</v>
      </c>
      <c r="AA2878" s="5">
        <f>+Excel_519CONDOR[[#This Row],[Ptos.Total]]-Excel_519CONDOR[[#This Row],[Ptos.Nilo]]</f>
        <v>-0.20286015676718883</v>
      </c>
      <c r="AB2878"/>
      <c r="AC2878"/>
      <c r="AD2878"/>
      <c r="AE2878"/>
      <c r="AF2878"/>
      <c r="AG2878"/>
      <c r="AH2878"/>
      <c r="AI2878"/>
    </row>
    <row r="2879" spans="1:35" x14ac:dyDescent="0.25">
      <c r="A2879" t="s">
        <v>2567</v>
      </c>
      <c r="B2879" t="s">
        <v>67</v>
      </c>
      <c r="C2879" t="s">
        <v>1371</v>
      </c>
      <c r="D2879" t="s">
        <v>3170</v>
      </c>
      <c r="E2879">
        <v>8742946</v>
      </c>
      <c r="F2879" t="s">
        <v>2586</v>
      </c>
      <c r="G2879" t="s">
        <v>22</v>
      </c>
      <c r="H2879" t="s">
        <v>23</v>
      </c>
      <c r="I2879" s="1"/>
      <c r="J2879" s="1">
        <v>45851</v>
      </c>
      <c r="K2879" s="11">
        <f>+Excel_519CONDOR[[#This Row],[Fx.r]]</f>
        <v>45851</v>
      </c>
      <c r="L2879" s="1">
        <v>45851</v>
      </c>
      <c r="M2879" s="1"/>
      <c r="N2879" s="1">
        <v>45947</v>
      </c>
      <c r="O2879" s="1">
        <v>45949</v>
      </c>
      <c r="P2879" s="1" t="s">
        <v>24</v>
      </c>
      <c r="Q2879" t="s">
        <v>25</v>
      </c>
      <c r="R2879" t="s">
        <v>25</v>
      </c>
      <c r="S2879" t="s">
        <v>3715</v>
      </c>
      <c r="T2879" s="6">
        <v>1.2968110170840621</v>
      </c>
      <c r="U2879" s="6">
        <v>0</v>
      </c>
      <c r="V2879" s="6">
        <v>5.5693998336791992</v>
      </c>
      <c r="W2879" s="5">
        <v>6.8662108507632613</v>
      </c>
      <c r="X2879" s="6">
        <f>+Excel_519CONDOR[[#This Row],[Ptos.Total]]-Excel_519CONDOR[[#This Row],[Ptos.PO]]</f>
        <v>-1.4923673852251795E-7</v>
      </c>
      <c r="Y2879" s="6">
        <v>6.8662109999999998</v>
      </c>
      <c r="Z2879" s="6">
        <v>6.8662109999999998</v>
      </c>
      <c r="AA2879" s="5">
        <f>+Excel_519CONDOR[[#This Row],[Ptos.Total]]-Excel_519CONDOR[[#This Row],[Ptos.Nilo]]</f>
        <v>-1.4923673852251795E-7</v>
      </c>
      <c r="AB2879"/>
      <c r="AC2879"/>
      <c r="AD2879"/>
      <c r="AE2879"/>
      <c r="AF2879"/>
      <c r="AG2879"/>
      <c r="AH2879"/>
      <c r="AI2879"/>
    </row>
    <row r="2880" spans="1:35" x14ac:dyDescent="0.25">
      <c r="A2880" t="s">
        <v>2567</v>
      </c>
      <c r="B2880" t="s">
        <v>67</v>
      </c>
      <c r="C2880" t="s">
        <v>1371</v>
      </c>
      <c r="D2880" t="s">
        <v>3171</v>
      </c>
      <c r="E2880">
        <v>8742919</v>
      </c>
      <c r="F2880" t="s">
        <v>2586</v>
      </c>
      <c r="G2880" t="s">
        <v>22</v>
      </c>
      <c r="H2880" t="s">
        <v>23</v>
      </c>
      <c r="I2880" s="1"/>
      <c r="J2880" s="1">
        <v>45851</v>
      </c>
      <c r="K2880" s="11">
        <f>+Excel_519CONDOR[[#This Row],[Fx.r]]</f>
        <v>45851</v>
      </c>
      <c r="L2880" s="1">
        <v>45851</v>
      </c>
      <c r="M2880" s="1"/>
      <c r="N2880" s="1">
        <v>45947</v>
      </c>
      <c r="O2880" s="1">
        <v>45949</v>
      </c>
      <c r="P2880" s="1" t="s">
        <v>24</v>
      </c>
      <c r="Q2880" t="s">
        <v>25</v>
      </c>
      <c r="R2880" t="s">
        <v>25</v>
      </c>
      <c r="S2880" t="s">
        <v>3715</v>
      </c>
      <c r="T2880" s="6">
        <v>1.0939510168468356</v>
      </c>
      <c r="U2880" s="6">
        <v>0</v>
      </c>
      <c r="V2880" s="6">
        <v>5.5693998336791992</v>
      </c>
      <c r="W2880" s="5">
        <v>6.6633508505260348</v>
      </c>
      <c r="X2880" s="6">
        <f>+Excel_519CONDOR[[#This Row],[Ptos.Total]]-Excel_519CONDOR[[#This Row],[Ptos.PO]]</f>
        <v>-0.20286014947396502</v>
      </c>
      <c r="Y2880" s="6">
        <v>6.8662109999999998</v>
      </c>
      <c r="Z2880" s="6">
        <v>6.8662109999999998</v>
      </c>
      <c r="AA2880" s="5">
        <f>+Excel_519CONDOR[[#This Row],[Ptos.Total]]-Excel_519CONDOR[[#This Row],[Ptos.Nilo]]</f>
        <v>-0.20286014947396502</v>
      </c>
      <c r="AB2880"/>
      <c r="AC2880"/>
      <c r="AD2880"/>
      <c r="AE2880"/>
      <c r="AF2880"/>
      <c r="AG2880"/>
      <c r="AH2880"/>
      <c r="AI2880"/>
    </row>
    <row r="2881" spans="1:35" x14ac:dyDescent="0.25">
      <c r="A2881" t="s">
        <v>2567</v>
      </c>
      <c r="B2881" t="s">
        <v>67</v>
      </c>
      <c r="C2881" t="s">
        <v>1371</v>
      </c>
      <c r="D2881" t="s">
        <v>3172</v>
      </c>
      <c r="E2881">
        <v>8742902</v>
      </c>
      <c r="F2881" t="s">
        <v>2586</v>
      </c>
      <c r="G2881" t="s">
        <v>22</v>
      </c>
      <c r="H2881" t="s">
        <v>23</v>
      </c>
      <c r="I2881" s="1"/>
      <c r="J2881" s="1">
        <v>45851</v>
      </c>
      <c r="K2881" s="11">
        <f>+Excel_519CONDOR[[#This Row],[Fx.r]]</f>
        <v>45851</v>
      </c>
      <c r="L2881" s="1">
        <v>45851</v>
      </c>
      <c r="M2881" s="1"/>
      <c r="N2881" s="1">
        <v>45947</v>
      </c>
      <c r="O2881" s="1">
        <v>45949</v>
      </c>
      <c r="P2881" s="1" t="s">
        <v>24</v>
      </c>
      <c r="Q2881" t="s">
        <v>25</v>
      </c>
      <c r="R2881" t="s">
        <v>25</v>
      </c>
      <c r="S2881" t="s">
        <v>3715</v>
      </c>
      <c r="T2881" s="6">
        <v>1.0939510168468356</v>
      </c>
      <c r="U2881" s="6">
        <v>0</v>
      </c>
      <c r="V2881" s="6">
        <v>5.5693998336791992</v>
      </c>
      <c r="W2881" s="5">
        <v>6.6633508505260348</v>
      </c>
      <c r="X2881" s="6">
        <f>+Excel_519CONDOR[[#This Row],[Ptos.Total]]-Excel_519CONDOR[[#This Row],[Ptos.PO]]</f>
        <v>-1.4947396476117092E-7</v>
      </c>
      <c r="Y2881" s="6">
        <v>6.6633509999999996</v>
      </c>
      <c r="Z2881" s="6">
        <v>6.6633509999999996</v>
      </c>
      <c r="AA2881" s="5">
        <f>+Excel_519CONDOR[[#This Row],[Ptos.Total]]-Excel_519CONDOR[[#This Row],[Ptos.Nilo]]</f>
        <v>-1.4947396476117092E-7</v>
      </c>
      <c r="AB2881"/>
      <c r="AC2881"/>
      <c r="AD2881"/>
      <c r="AE2881"/>
      <c r="AF2881"/>
      <c r="AG2881"/>
      <c r="AH2881"/>
      <c r="AI2881"/>
    </row>
    <row r="2882" spans="1:35" x14ac:dyDescent="0.25">
      <c r="A2882" t="s">
        <v>2567</v>
      </c>
      <c r="B2882" t="s">
        <v>67</v>
      </c>
      <c r="C2882" t="s">
        <v>1371</v>
      </c>
      <c r="D2882" t="s">
        <v>3173</v>
      </c>
      <c r="E2882">
        <v>8742915</v>
      </c>
      <c r="F2882" t="s">
        <v>2651</v>
      </c>
      <c r="G2882" t="s">
        <v>46</v>
      </c>
      <c r="H2882" t="s">
        <v>1356</v>
      </c>
      <c r="I2882" s="1"/>
      <c r="J2882" s="1">
        <v>45851</v>
      </c>
      <c r="K2882" s="11">
        <f>+Excel_519CONDOR[[#This Row],[Fx.r]]</f>
        <v>45851</v>
      </c>
      <c r="L2882" s="1">
        <v>45851</v>
      </c>
      <c r="M2882" s="1"/>
      <c r="O2882" s="1"/>
      <c r="P2882" s="1" t="s">
        <v>24</v>
      </c>
      <c r="Q2882" t="s">
        <v>25</v>
      </c>
      <c r="R2882" t="s">
        <v>25</v>
      </c>
      <c r="S2882" t="s">
        <v>3715</v>
      </c>
      <c r="T2882" s="6">
        <v>0.89109100979083777</v>
      </c>
      <c r="U2882" s="6">
        <v>0</v>
      </c>
      <c r="V2882" s="6">
        <v>5.5693998336791992</v>
      </c>
      <c r="W2882" s="5">
        <v>6.460490843470037</v>
      </c>
      <c r="X2882" s="6">
        <f>+Excel_519CONDOR[[#This Row],[Ptos.Total]]-Excel_519CONDOR[[#This Row],[Ptos.PO]]</f>
        <v>0.69109084347003691</v>
      </c>
      <c r="Y2882" s="6">
        <v>5.7694000000000001</v>
      </c>
      <c r="Z2882" s="6">
        <v>0</v>
      </c>
      <c r="AA2882" s="5">
        <f>+Excel_519CONDOR[[#This Row],[Ptos.Total]]-Excel_519CONDOR[[#This Row],[Ptos.Nilo]]</f>
        <v>6.460490843470037</v>
      </c>
      <c r="AB2882"/>
      <c r="AC2882"/>
      <c r="AD2882"/>
      <c r="AE2882"/>
      <c r="AF2882"/>
      <c r="AG2882"/>
      <c r="AH2882"/>
      <c r="AI2882"/>
    </row>
    <row r="2883" spans="1:35" x14ac:dyDescent="0.25">
      <c r="A2883" t="s">
        <v>2567</v>
      </c>
      <c r="B2883" t="s">
        <v>67</v>
      </c>
      <c r="C2883" t="s">
        <v>1371</v>
      </c>
      <c r="D2883" t="s">
        <v>3174</v>
      </c>
      <c r="E2883">
        <v>8742888</v>
      </c>
      <c r="F2883" t="s">
        <v>2586</v>
      </c>
      <c r="G2883" t="s">
        <v>22</v>
      </c>
      <c r="H2883" t="s">
        <v>23</v>
      </c>
      <c r="I2883" s="1"/>
      <c r="J2883" s="1">
        <v>45851</v>
      </c>
      <c r="K2883" s="11">
        <f>+Excel_519CONDOR[[#This Row],[Fx.r]]</f>
        <v>45851</v>
      </c>
      <c r="L2883" s="1">
        <v>45851</v>
      </c>
      <c r="M2883" s="1"/>
      <c r="N2883" s="1">
        <v>45947</v>
      </c>
      <c r="O2883" s="1">
        <v>45949</v>
      </c>
      <c r="P2883" s="1" t="s">
        <v>24</v>
      </c>
      <c r="Q2883" t="s">
        <v>25</v>
      </c>
      <c r="R2883" t="s">
        <v>25</v>
      </c>
      <c r="S2883" t="s">
        <v>3715</v>
      </c>
      <c r="T2883" s="6">
        <v>1.2968110170840621</v>
      </c>
      <c r="U2883" s="6">
        <v>0</v>
      </c>
      <c r="V2883" s="6">
        <v>5.5693998336791992</v>
      </c>
      <c r="W2883" s="5">
        <v>6.8662108507632613</v>
      </c>
      <c r="X2883" s="6">
        <f>+Excel_519CONDOR[[#This Row],[Ptos.Total]]-Excel_519CONDOR[[#This Row],[Ptos.PO]]</f>
        <v>-1.4923673852251795E-7</v>
      </c>
      <c r="Y2883" s="6">
        <v>6.8662109999999998</v>
      </c>
      <c r="Z2883" s="6">
        <v>6.8662109999999998</v>
      </c>
      <c r="AA2883" s="5">
        <f>+Excel_519CONDOR[[#This Row],[Ptos.Total]]-Excel_519CONDOR[[#This Row],[Ptos.Nilo]]</f>
        <v>-1.4923673852251795E-7</v>
      </c>
      <c r="AB2883"/>
      <c r="AC2883"/>
      <c r="AD2883"/>
      <c r="AE2883"/>
      <c r="AF2883"/>
      <c r="AG2883"/>
      <c r="AH2883"/>
      <c r="AI2883"/>
    </row>
    <row r="2884" spans="1:35" x14ac:dyDescent="0.25">
      <c r="A2884" t="s">
        <v>2567</v>
      </c>
      <c r="B2884" t="s">
        <v>67</v>
      </c>
      <c r="C2884" t="s">
        <v>1371</v>
      </c>
      <c r="D2884" t="s">
        <v>3175</v>
      </c>
      <c r="E2884">
        <v>8742932</v>
      </c>
      <c r="F2884" t="s">
        <v>2651</v>
      </c>
      <c r="G2884" t="s">
        <v>46</v>
      </c>
      <c r="H2884" t="s">
        <v>1356</v>
      </c>
      <c r="I2884" s="1"/>
      <c r="J2884" s="1">
        <v>45851</v>
      </c>
      <c r="K2884" s="11">
        <f>+Excel_519CONDOR[[#This Row],[Fx.r]]</f>
        <v>45851</v>
      </c>
      <c r="L2884" s="1">
        <v>45851</v>
      </c>
      <c r="M2884" s="1"/>
      <c r="O2884" s="1"/>
      <c r="P2884" s="1" t="s">
        <v>24</v>
      </c>
      <c r="Q2884" t="s">
        <v>25</v>
      </c>
      <c r="R2884" t="s">
        <v>25</v>
      </c>
      <c r="S2884" t="s">
        <v>3715</v>
      </c>
      <c r="T2884" s="6">
        <v>1.0939510168468356</v>
      </c>
      <c r="U2884" s="6">
        <v>0</v>
      </c>
      <c r="V2884" s="6">
        <v>5.5693998336791992</v>
      </c>
      <c r="W2884" s="5">
        <v>6.6633508505260348</v>
      </c>
      <c r="X2884" s="6">
        <f>+Excel_519CONDOR[[#This Row],[Ptos.Total]]-Excel_519CONDOR[[#This Row],[Ptos.PO]]</f>
        <v>-0.10604914947396527</v>
      </c>
      <c r="Y2884" s="6">
        <v>6.7694000000000001</v>
      </c>
      <c r="Z2884" s="6">
        <v>0</v>
      </c>
      <c r="AA2884" s="5">
        <f>+Excel_519CONDOR[[#This Row],[Ptos.Total]]-Excel_519CONDOR[[#This Row],[Ptos.Nilo]]</f>
        <v>6.6633508505260348</v>
      </c>
      <c r="AB2884"/>
      <c r="AC2884"/>
      <c r="AD2884"/>
      <c r="AE2884"/>
      <c r="AF2884"/>
      <c r="AG2884"/>
      <c r="AH2884"/>
      <c r="AI2884"/>
    </row>
    <row r="2885" spans="1:35" x14ac:dyDescent="0.25">
      <c r="A2885" t="s">
        <v>2567</v>
      </c>
      <c r="B2885" t="s">
        <v>67</v>
      </c>
      <c r="C2885" t="s">
        <v>1371</v>
      </c>
      <c r="D2885" t="s">
        <v>3176</v>
      </c>
      <c r="E2885">
        <v>8742887</v>
      </c>
      <c r="F2885" t="s">
        <v>2586</v>
      </c>
      <c r="G2885" t="s">
        <v>22</v>
      </c>
      <c r="H2885" t="s">
        <v>23</v>
      </c>
      <c r="I2885" s="1"/>
      <c r="J2885" s="1">
        <v>45851</v>
      </c>
      <c r="K2885" s="11">
        <f>+Excel_519CONDOR[[#This Row],[Fx.r]]</f>
        <v>45851</v>
      </c>
      <c r="L2885" s="1">
        <v>45851</v>
      </c>
      <c r="M2885" s="1"/>
      <c r="N2885" s="1">
        <v>45948</v>
      </c>
      <c r="O2885" s="1">
        <v>45950</v>
      </c>
      <c r="P2885" s="1" t="s">
        <v>24</v>
      </c>
      <c r="Q2885" t="s">
        <v>25</v>
      </c>
      <c r="R2885" t="s">
        <v>25</v>
      </c>
      <c r="S2885" t="s">
        <v>3715</v>
      </c>
      <c r="T2885" s="6">
        <v>1.0939510168468356</v>
      </c>
      <c r="U2885" s="6">
        <v>0</v>
      </c>
      <c r="V2885" s="6">
        <v>5.5693998336791992</v>
      </c>
      <c r="W2885" s="5">
        <v>6.6633508505260348</v>
      </c>
      <c r="X2885" s="6">
        <f>+Excel_519CONDOR[[#This Row],[Ptos.Total]]-Excel_519CONDOR[[#This Row],[Ptos.PO]]</f>
        <v>0.40571985052603488</v>
      </c>
      <c r="Y2885" s="6">
        <v>6.2576309999999999</v>
      </c>
      <c r="Z2885" s="6">
        <v>6.2576309999999999</v>
      </c>
      <c r="AA2885" s="5">
        <f>+Excel_519CONDOR[[#This Row],[Ptos.Total]]-Excel_519CONDOR[[#This Row],[Ptos.Nilo]]</f>
        <v>0.40571985052603488</v>
      </c>
      <c r="AB2885"/>
      <c r="AC2885"/>
      <c r="AD2885"/>
      <c r="AE2885"/>
      <c r="AF2885"/>
      <c r="AG2885"/>
      <c r="AH2885"/>
      <c r="AI2885"/>
    </row>
    <row r="2886" spans="1:35" x14ac:dyDescent="0.25">
      <c r="A2886" t="s">
        <v>2567</v>
      </c>
      <c r="B2886" t="s">
        <v>67</v>
      </c>
      <c r="C2886" t="s">
        <v>1371</v>
      </c>
      <c r="D2886" t="s">
        <v>3177</v>
      </c>
      <c r="E2886">
        <v>8742905</v>
      </c>
      <c r="F2886" t="s">
        <v>2586</v>
      </c>
      <c r="G2886" t="s">
        <v>22</v>
      </c>
      <c r="H2886" t="s">
        <v>23</v>
      </c>
      <c r="I2886" s="1"/>
      <c r="J2886" s="1">
        <v>45851</v>
      </c>
      <c r="K2886" s="11">
        <f>+Excel_519CONDOR[[#This Row],[Fx.r]]</f>
        <v>45851</v>
      </c>
      <c r="L2886" s="1">
        <v>45851</v>
      </c>
      <c r="M2886" s="1"/>
      <c r="N2886" s="1">
        <v>45947</v>
      </c>
      <c r="O2886" s="1">
        <v>45949</v>
      </c>
      <c r="P2886" s="1" t="s">
        <v>24</v>
      </c>
      <c r="Q2886" t="s">
        <v>25</v>
      </c>
      <c r="R2886" t="s">
        <v>25</v>
      </c>
      <c r="S2886" t="s">
        <v>3715</v>
      </c>
      <c r="T2886" s="6">
        <v>1.0939510168468356</v>
      </c>
      <c r="U2886" s="6">
        <v>0</v>
      </c>
      <c r="V2886" s="6">
        <v>5.5693998336791992</v>
      </c>
      <c r="W2886" s="5">
        <v>6.6633508505260348</v>
      </c>
      <c r="X2886" s="6">
        <f>+Excel_519CONDOR[[#This Row],[Ptos.Total]]-Excel_519CONDOR[[#This Row],[Ptos.PO]]</f>
        <v>-1.4947396476117092E-7</v>
      </c>
      <c r="Y2886" s="6">
        <v>6.6633509999999996</v>
      </c>
      <c r="Z2886" s="6">
        <v>6.6633509999999996</v>
      </c>
      <c r="AA2886" s="5">
        <f>+Excel_519CONDOR[[#This Row],[Ptos.Total]]-Excel_519CONDOR[[#This Row],[Ptos.Nilo]]</f>
        <v>-1.4947396476117092E-7</v>
      </c>
      <c r="AB2886"/>
      <c r="AC2886"/>
      <c r="AD2886"/>
      <c r="AE2886"/>
      <c r="AF2886"/>
      <c r="AG2886"/>
      <c r="AH2886"/>
      <c r="AI2886"/>
    </row>
    <row r="2887" spans="1:35" x14ac:dyDescent="0.25">
      <c r="A2887" t="s">
        <v>2567</v>
      </c>
      <c r="B2887" t="s">
        <v>67</v>
      </c>
      <c r="C2887" t="s">
        <v>1371</v>
      </c>
      <c r="D2887" t="s">
        <v>3178</v>
      </c>
      <c r="E2887">
        <v>8742908</v>
      </c>
      <c r="F2887" t="s">
        <v>2586</v>
      </c>
      <c r="G2887" t="s">
        <v>22</v>
      </c>
      <c r="H2887" t="s">
        <v>23</v>
      </c>
      <c r="I2887" s="1"/>
      <c r="J2887" s="1">
        <v>45851</v>
      </c>
      <c r="K2887" s="11">
        <f>+Excel_519CONDOR[[#This Row],[Fx.r]]</f>
        <v>45851</v>
      </c>
      <c r="L2887" s="1">
        <v>45851</v>
      </c>
      <c r="M2887" s="1"/>
      <c r="N2887" s="1">
        <v>45948</v>
      </c>
      <c r="O2887" s="1">
        <v>45950</v>
      </c>
      <c r="P2887" s="1" t="s">
        <v>24</v>
      </c>
      <c r="Q2887" t="s">
        <v>25</v>
      </c>
      <c r="R2887" t="s">
        <v>25</v>
      </c>
      <c r="S2887" t="s">
        <v>3715</v>
      </c>
      <c r="T2887" s="6">
        <v>0.68823100955361127</v>
      </c>
      <c r="U2887" s="6">
        <v>0</v>
      </c>
      <c r="V2887" s="6">
        <v>5.5693998336791992</v>
      </c>
      <c r="W2887" s="5">
        <v>6.2576308432328105</v>
      </c>
      <c r="X2887" s="6">
        <f>+Excel_519CONDOR[[#This Row],[Ptos.Total]]-Excel_519CONDOR[[#This Row],[Ptos.PO]]</f>
        <v>-1.5676718945201173E-7</v>
      </c>
      <c r="Y2887" s="6">
        <v>6.2576309999999999</v>
      </c>
      <c r="Z2887" s="6">
        <v>6.2576309999999999</v>
      </c>
      <c r="AA2887" s="5">
        <f>+Excel_519CONDOR[[#This Row],[Ptos.Total]]-Excel_519CONDOR[[#This Row],[Ptos.Nilo]]</f>
        <v>-1.5676718945201173E-7</v>
      </c>
      <c r="AB2887"/>
      <c r="AC2887"/>
      <c r="AD2887"/>
      <c r="AE2887"/>
      <c r="AF2887"/>
      <c r="AG2887"/>
      <c r="AH2887"/>
      <c r="AI2887"/>
    </row>
    <row r="2888" spans="1:35" x14ac:dyDescent="0.25">
      <c r="A2888" t="s">
        <v>2567</v>
      </c>
      <c r="B2888" t="s">
        <v>67</v>
      </c>
      <c r="C2888" t="s">
        <v>1371</v>
      </c>
      <c r="D2888" t="s">
        <v>3179</v>
      </c>
      <c r="E2888">
        <v>8742937</v>
      </c>
      <c r="F2888" t="s">
        <v>2651</v>
      </c>
      <c r="G2888" t="s">
        <v>46</v>
      </c>
      <c r="H2888" t="s">
        <v>1356</v>
      </c>
      <c r="I2888" s="1"/>
      <c r="J2888" s="1">
        <v>45851</v>
      </c>
      <c r="K2888" s="11">
        <f>+Excel_519CONDOR[[#This Row],[Fx.r]]</f>
        <v>45851</v>
      </c>
      <c r="L2888" s="1">
        <v>45851</v>
      </c>
      <c r="M2888" s="1"/>
      <c r="O2888" s="1"/>
      <c r="P2888" s="1" t="s">
        <v>24</v>
      </c>
      <c r="Q2888" t="s">
        <v>25</v>
      </c>
      <c r="R2888" t="s">
        <v>25</v>
      </c>
      <c r="S2888" t="s">
        <v>3715</v>
      </c>
      <c r="T2888" s="6">
        <v>1.9053910246145129</v>
      </c>
      <c r="U2888" s="6">
        <v>0</v>
      </c>
      <c r="V2888" s="6">
        <v>5.5693998336791992</v>
      </c>
      <c r="W2888" s="5">
        <v>7.4747908582937121</v>
      </c>
      <c r="X2888" s="6">
        <f>+Excel_519CONDOR[[#This Row],[Ptos.Total]]-Excel_519CONDOR[[#This Row],[Ptos.PO]]</f>
        <v>-9.4609141706287758E-2</v>
      </c>
      <c r="Y2888" s="6">
        <v>7.5693999999999999</v>
      </c>
      <c r="Z2888" s="6">
        <v>0</v>
      </c>
      <c r="AA2888" s="5">
        <f>+Excel_519CONDOR[[#This Row],[Ptos.Total]]-Excel_519CONDOR[[#This Row],[Ptos.Nilo]]</f>
        <v>7.4747908582937121</v>
      </c>
      <c r="AB2888"/>
      <c r="AC2888"/>
      <c r="AD2888"/>
      <c r="AE2888"/>
      <c r="AF2888"/>
      <c r="AG2888"/>
      <c r="AH2888"/>
      <c r="AI2888"/>
    </row>
    <row r="2889" spans="1:35" x14ac:dyDescent="0.25">
      <c r="A2889" t="s">
        <v>2567</v>
      </c>
      <c r="B2889" t="s">
        <v>67</v>
      </c>
      <c r="C2889" t="s">
        <v>1371</v>
      </c>
      <c r="D2889" t="s">
        <v>3180</v>
      </c>
      <c r="E2889">
        <v>8742916</v>
      </c>
      <c r="F2889" t="s">
        <v>2586</v>
      </c>
      <c r="G2889" t="s">
        <v>22</v>
      </c>
      <c r="H2889" t="s">
        <v>23</v>
      </c>
      <c r="I2889" s="1"/>
      <c r="J2889" s="1">
        <v>45851</v>
      </c>
      <c r="K2889" s="11">
        <f>+Excel_519CONDOR[[#This Row],[Fx.r]]</f>
        <v>45851</v>
      </c>
      <c r="L2889" s="1">
        <v>45851</v>
      </c>
      <c r="M2889" s="1"/>
      <c r="N2889" s="1">
        <v>45948</v>
      </c>
      <c r="O2889" s="1">
        <v>45950</v>
      </c>
      <c r="P2889" s="1" t="s">
        <v>24</v>
      </c>
      <c r="Q2889" t="s">
        <v>25</v>
      </c>
      <c r="R2889" t="s">
        <v>25</v>
      </c>
      <c r="S2889" t="s">
        <v>3715</v>
      </c>
      <c r="T2889" s="6">
        <v>0.68823100955361127</v>
      </c>
      <c r="U2889" s="6">
        <v>0</v>
      </c>
      <c r="V2889" s="6">
        <v>5.5693998336791992</v>
      </c>
      <c r="W2889" s="5">
        <v>6.2576308432328105</v>
      </c>
      <c r="X2889" s="6">
        <f>+Excel_519CONDOR[[#This Row],[Ptos.Total]]-Excel_519CONDOR[[#This Row],[Ptos.PO]]</f>
        <v>-1.5676718945201173E-7</v>
      </c>
      <c r="Y2889" s="6">
        <v>6.2576309999999999</v>
      </c>
      <c r="Z2889" s="6">
        <v>6.2576309999999999</v>
      </c>
      <c r="AA2889" s="5">
        <f>+Excel_519CONDOR[[#This Row],[Ptos.Total]]-Excel_519CONDOR[[#This Row],[Ptos.Nilo]]</f>
        <v>-1.5676718945201173E-7</v>
      </c>
      <c r="AB2889"/>
      <c r="AC2889"/>
      <c r="AD2889"/>
      <c r="AE2889"/>
      <c r="AF2889"/>
      <c r="AG2889"/>
      <c r="AH2889"/>
      <c r="AI2889"/>
    </row>
    <row r="2890" spans="1:35" x14ac:dyDescent="0.25">
      <c r="A2890" t="s">
        <v>2567</v>
      </c>
      <c r="B2890" t="s">
        <v>67</v>
      </c>
      <c r="C2890" t="s">
        <v>1371</v>
      </c>
      <c r="D2890" t="s">
        <v>3181</v>
      </c>
      <c r="E2890">
        <v>8742907</v>
      </c>
      <c r="F2890" t="s">
        <v>2586</v>
      </c>
      <c r="G2890" t="s">
        <v>22</v>
      </c>
      <c r="H2890" t="s">
        <v>23</v>
      </c>
      <c r="I2890" s="1"/>
      <c r="J2890" s="1">
        <v>45851</v>
      </c>
      <c r="K2890" s="11">
        <f>+Excel_519CONDOR[[#This Row],[Fx.r]]</f>
        <v>45851</v>
      </c>
      <c r="L2890" s="1">
        <v>45851</v>
      </c>
      <c r="M2890" s="1"/>
      <c r="N2890" s="1">
        <v>45947</v>
      </c>
      <c r="O2890" s="1">
        <v>45949</v>
      </c>
      <c r="P2890" s="1" t="s">
        <v>24</v>
      </c>
      <c r="Q2890" t="s">
        <v>25</v>
      </c>
      <c r="R2890" t="s">
        <v>25</v>
      </c>
      <c r="S2890" t="s">
        <v>3715</v>
      </c>
      <c r="T2890" s="6">
        <v>1.0939510168468356</v>
      </c>
      <c r="U2890" s="6">
        <v>0</v>
      </c>
      <c r="V2890" s="6">
        <v>5.5693998336791992</v>
      </c>
      <c r="W2890" s="5">
        <v>6.6633508505260348</v>
      </c>
      <c r="X2890" s="6">
        <f>+Excel_519CONDOR[[#This Row],[Ptos.Total]]-Excel_519CONDOR[[#This Row],[Ptos.PO]]</f>
        <v>-0.20286014947396502</v>
      </c>
      <c r="Y2890" s="6">
        <v>6.8662109999999998</v>
      </c>
      <c r="Z2890" s="6">
        <v>6.8662109999999998</v>
      </c>
      <c r="AA2890" s="5">
        <f>+Excel_519CONDOR[[#This Row],[Ptos.Total]]-Excel_519CONDOR[[#This Row],[Ptos.Nilo]]</f>
        <v>-0.20286014947396502</v>
      </c>
      <c r="AB2890"/>
      <c r="AC2890"/>
      <c r="AD2890"/>
      <c r="AE2890"/>
      <c r="AF2890"/>
      <c r="AG2890"/>
      <c r="AH2890"/>
      <c r="AI2890"/>
    </row>
    <row r="2891" spans="1:35" x14ac:dyDescent="0.25">
      <c r="A2891" t="s">
        <v>2567</v>
      </c>
      <c r="B2891" t="s">
        <v>67</v>
      </c>
      <c r="C2891" t="s">
        <v>1371</v>
      </c>
      <c r="D2891" t="s">
        <v>3182</v>
      </c>
      <c r="E2891">
        <v>8742941</v>
      </c>
      <c r="F2891" t="s">
        <v>2586</v>
      </c>
      <c r="G2891" t="s">
        <v>22</v>
      </c>
      <c r="H2891" t="s">
        <v>23</v>
      </c>
      <c r="I2891" s="1"/>
      <c r="J2891" s="1">
        <v>45851</v>
      </c>
      <c r="K2891" s="11">
        <f>+Excel_519CONDOR[[#This Row],[Fx.r]]</f>
        <v>45851</v>
      </c>
      <c r="L2891" s="1">
        <v>45851</v>
      </c>
      <c r="M2891" s="1"/>
      <c r="N2891" s="1">
        <v>45948</v>
      </c>
      <c r="O2891" s="1">
        <v>45950</v>
      </c>
      <c r="P2891" s="1" t="s">
        <v>24</v>
      </c>
      <c r="Q2891" t="s">
        <v>25</v>
      </c>
      <c r="R2891" t="s">
        <v>25</v>
      </c>
      <c r="S2891" t="s">
        <v>3715</v>
      </c>
      <c r="T2891" s="6">
        <v>1.2968110170840621</v>
      </c>
      <c r="U2891" s="6">
        <v>0</v>
      </c>
      <c r="V2891" s="6">
        <v>5.5693998336791992</v>
      </c>
      <c r="W2891" s="5">
        <v>6.8662108507632613</v>
      </c>
      <c r="X2891" s="6">
        <f>+Excel_519CONDOR[[#This Row],[Ptos.Total]]-Excel_519CONDOR[[#This Row],[Ptos.PO]]</f>
        <v>0.60857985076326138</v>
      </c>
      <c r="Y2891" s="6">
        <v>6.2576309999999999</v>
      </c>
      <c r="Z2891" s="6">
        <v>6.2576309999999999</v>
      </c>
      <c r="AA2891" s="5">
        <f>+Excel_519CONDOR[[#This Row],[Ptos.Total]]-Excel_519CONDOR[[#This Row],[Ptos.Nilo]]</f>
        <v>0.60857985076326138</v>
      </c>
      <c r="AB2891"/>
      <c r="AC2891"/>
      <c r="AD2891"/>
      <c r="AE2891"/>
      <c r="AF2891"/>
      <c r="AG2891"/>
      <c r="AH2891"/>
      <c r="AI2891"/>
    </row>
    <row r="2892" spans="1:35" x14ac:dyDescent="0.25">
      <c r="A2892" t="s">
        <v>2567</v>
      </c>
      <c r="B2892" t="s">
        <v>67</v>
      </c>
      <c r="C2892" t="s">
        <v>1371</v>
      </c>
      <c r="D2892" t="s">
        <v>3183</v>
      </c>
      <c r="E2892">
        <v>8742936</v>
      </c>
      <c r="F2892" t="s">
        <v>2586</v>
      </c>
      <c r="G2892" t="s">
        <v>22</v>
      </c>
      <c r="H2892" t="s">
        <v>23</v>
      </c>
      <c r="I2892" s="1"/>
      <c r="J2892" s="1">
        <v>45851</v>
      </c>
      <c r="K2892" s="11">
        <f>+Excel_519CONDOR[[#This Row],[Fx.r]]</f>
        <v>45851</v>
      </c>
      <c r="L2892" s="1">
        <v>45851</v>
      </c>
      <c r="M2892" s="1"/>
      <c r="N2892" s="1">
        <v>45947</v>
      </c>
      <c r="O2892" s="1">
        <v>45949</v>
      </c>
      <c r="P2892" s="1" t="s">
        <v>24</v>
      </c>
      <c r="Q2892" t="s">
        <v>25</v>
      </c>
      <c r="R2892" t="s">
        <v>25</v>
      </c>
      <c r="S2892" t="s">
        <v>3715</v>
      </c>
      <c r="T2892" s="6">
        <v>1.2968110170840621</v>
      </c>
      <c r="U2892" s="6">
        <v>0</v>
      </c>
      <c r="V2892" s="6">
        <v>5.5693998336791992</v>
      </c>
      <c r="W2892" s="5">
        <v>6.8662108507632613</v>
      </c>
      <c r="X2892" s="6">
        <f>+Excel_519CONDOR[[#This Row],[Ptos.Total]]-Excel_519CONDOR[[#This Row],[Ptos.PO]]</f>
        <v>-1.4923673852251795E-7</v>
      </c>
      <c r="Y2892" s="6">
        <v>6.8662109999999998</v>
      </c>
      <c r="Z2892" s="6">
        <v>6.8662109999999998</v>
      </c>
      <c r="AA2892" s="5">
        <f>+Excel_519CONDOR[[#This Row],[Ptos.Total]]-Excel_519CONDOR[[#This Row],[Ptos.Nilo]]</f>
        <v>-1.4923673852251795E-7</v>
      </c>
      <c r="AB2892"/>
      <c r="AC2892"/>
      <c r="AD2892"/>
      <c r="AE2892"/>
      <c r="AF2892"/>
      <c r="AG2892"/>
      <c r="AH2892"/>
      <c r="AI2892"/>
    </row>
    <row r="2893" spans="1:35" x14ac:dyDescent="0.25">
      <c r="A2893" t="s">
        <v>2567</v>
      </c>
      <c r="B2893" t="s">
        <v>67</v>
      </c>
      <c r="C2893" t="s">
        <v>1371</v>
      </c>
      <c r="D2893" t="s">
        <v>3184</v>
      </c>
      <c r="E2893">
        <v>8742898</v>
      </c>
      <c r="F2893" t="s">
        <v>2651</v>
      </c>
      <c r="G2893" t="s">
        <v>46</v>
      </c>
      <c r="H2893" t="s">
        <v>1356</v>
      </c>
      <c r="I2893" s="1"/>
      <c r="J2893" s="1">
        <v>45851</v>
      </c>
      <c r="K2893" s="11">
        <f>+Excel_519CONDOR[[#This Row],[Fx.r]]</f>
        <v>45851</v>
      </c>
      <c r="L2893" s="1">
        <v>45851</v>
      </c>
      <c r="M2893" s="1"/>
      <c r="O2893" s="1"/>
      <c r="P2893" s="1" t="s">
        <v>24</v>
      </c>
      <c r="Q2893" t="s">
        <v>25</v>
      </c>
      <c r="R2893" t="s">
        <v>25</v>
      </c>
      <c r="S2893" t="s">
        <v>3715</v>
      </c>
      <c r="T2893" s="6">
        <v>1.0939510168468356</v>
      </c>
      <c r="U2893" s="6">
        <v>0</v>
      </c>
      <c r="V2893" s="6">
        <v>5.5693998336791992</v>
      </c>
      <c r="W2893" s="5">
        <v>6.6633508505260348</v>
      </c>
      <c r="X2893" s="6">
        <f>+Excel_519CONDOR[[#This Row],[Ptos.Total]]-Excel_519CONDOR[[#This Row],[Ptos.PO]]</f>
        <v>-0.10604914947396527</v>
      </c>
      <c r="Y2893" s="6">
        <v>6.7694000000000001</v>
      </c>
      <c r="Z2893" s="6">
        <v>0</v>
      </c>
      <c r="AA2893" s="5">
        <f>+Excel_519CONDOR[[#This Row],[Ptos.Total]]-Excel_519CONDOR[[#This Row],[Ptos.Nilo]]</f>
        <v>6.6633508505260348</v>
      </c>
      <c r="AB2893"/>
      <c r="AC2893"/>
      <c r="AD2893"/>
      <c r="AE2893"/>
      <c r="AF2893"/>
      <c r="AG2893"/>
      <c r="AH2893"/>
      <c r="AI2893"/>
    </row>
    <row r="2894" spans="1:35" x14ac:dyDescent="0.25">
      <c r="A2894" t="s">
        <v>2567</v>
      </c>
      <c r="B2894" t="s">
        <v>67</v>
      </c>
      <c r="C2894" t="s">
        <v>1371</v>
      </c>
      <c r="D2894" t="s">
        <v>3185</v>
      </c>
      <c r="E2894">
        <v>8742944</v>
      </c>
      <c r="F2894" t="s">
        <v>2586</v>
      </c>
      <c r="G2894" t="s">
        <v>22</v>
      </c>
      <c r="H2894" t="s">
        <v>23</v>
      </c>
      <c r="I2894" s="1"/>
      <c r="J2894" s="1">
        <v>45851</v>
      </c>
      <c r="K2894" s="11">
        <f>+Excel_519CONDOR[[#This Row],[Fx.r]]</f>
        <v>45851</v>
      </c>
      <c r="L2894" s="1">
        <v>45851</v>
      </c>
      <c r="M2894" s="1"/>
      <c r="N2894" s="1">
        <v>45947</v>
      </c>
      <c r="O2894" s="1">
        <v>45949</v>
      </c>
      <c r="P2894" s="1" t="s">
        <v>24</v>
      </c>
      <c r="Q2894" t="s">
        <v>25</v>
      </c>
      <c r="R2894" t="s">
        <v>25</v>
      </c>
      <c r="S2894" t="s">
        <v>3715</v>
      </c>
      <c r="T2894" s="6">
        <v>1.2968110170840621</v>
      </c>
      <c r="U2894" s="6">
        <v>0</v>
      </c>
      <c r="V2894" s="6">
        <v>5.5693998336791992</v>
      </c>
      <c r="W2894" s="5">
        <v>6.8662108507632613</v>
      </c>
      <c r="X2894" s="6">
        <f>+Excel_519CONDOR[[#This Row],[Ptos.Total]]-Excel_519CONDOR[[#This Row],[Ptos.PO]]</f>
        <v>-1.4923673852251795E-7</v>
      </c>
      <c r="Y2894" s="6">
        <v>6.8662109999999998</v>
      </c>
      <c r="Z2894" s="6">
        <v>6.8662109999999998</v>
      </c>
      <c r="AA2894" s="5">
        <f>+Excel_519CONDOR[[#This Row],[Ptos.Total]]-Excel_519CONDOR[[#This Row],[Ptos.Nilo]]</f>
        <v>-1.4923673852251795E-7</v>
      </c>
      <c r="AB2894"/>
      <c r="AC2894"/>
      <c r="AD2894"/>
      <c r="AE2894"/>
      <c r="AF2894"/>
      <c r="AG2894"/>
      <c r="AH2894"/>
      <c r="AI2894"/>
    </row>
    <row r="2895" spans="1:35" x14ac:dyDescent="0.25">
      <c r="A2895" t="s">
        <v>2567</v>
      </c>
      <c r="B2895" t="s">
        <v>67</v>
      </c>
      <c r="C2895" t="s">
        <v>1371</v>
      </c>
      <c r="D2895" t="s">
        <v>3186</v>
      </c>
      <c r="E2895">
        <v>8742903</v>
      </c>
      <c r="F2895" t="s">
        <v>2586</v>
      </c>
      <c r="G2895" t="s">
        <v>22</v>
      </c>
      <c r="H2895" t="s">
        <v>23</v>
      </c>
      <c r="I2895" s="1"/>
      <c r="J2895" s="1">
        <v>45851</v>
      </c>
      <c r="K2895" s="11">
        <f>+Excel_519CONDOR[[#This Row],[Fx.r]]</f>
        <v>45851</v>
      </c>
      <c r="L2895" s="1">
        <v>45851</v>
      </c>
      <c r="M2895" s="1"/>
      <c r="N2895" s="1">
        <v>45948</v>
      </c>
      <c r="O2895" s="1">
        <v>45949</v>
      </c>
      <c r="P2895" s="1" t="s">
        <v>24</v>
      </c>
      <c r="Q2895" t="s">
        <v>25</v>
      </c>
      <c r="R2895" t="s">
        <v>25</v>
      </c>
      <c r="S2895" t="s">
        <v>3715</v>
      </c>
      <c r="T2895" s="6">
        <v>1.0939510168468356</v>
      </c>
      <c r="U2895" s="6">
        <v>0</v>
      </c>
      <c r="V2895" s="6">
        <v>5.5693998336791992</v>
      </c>
      <c r="W2895" s="5">
        <v>6.6633508505260348</v>
      </c>
      <c r="X2895" s="6">
        <f>+Excel_519CONDOR[[#This Row],[Ptos.Total]]-Excel_519CONDOR[[#This Row],[Ptos.PO]]</f>
        <v>0.2028598505260355</v>
      </c>
      <c r="Y2895" s="6">
        <v>6.4604909999999993</v>
      </c>
      <c r="Z2895" s="6">
        <v>6.4604909999999993</v>
      </c>
      <c r="AA2895" s="5">
        <f>+Excel_519CONDOR[[#This Row],[Ptos.Total]]-Excel_519CONDOR[[#This Row],[Ptos.Nilo]]</f>
        <v>0.2028598505260355</v>
      </c>
      <c r="AB2895"/>
      <c r="AC2895"/>
      <c r="AD2895"/>
      <c r="AE2895"/>
      <c r="AF2895"/>
      <c r="AG2895"/>
      <c r="AH2895"/>
      <c r="AI2895"/>
    </row>
    <row r="2896" spans="1:35" x14ac:dyDescent="0.25">
      <c r="A2896" t="s">
        <v>2567</v>
      </c>
      <c r="B2896" t="s">
        <v>67</v>
      </c>
      <c r="C2896" t="s">
        <v>1371</v>
      </c>
      <c r="D2896" t="s">
        <v>3187</v>
      </c>
      <c r="E2896">
        <v>8742889</v>
      </c>
      <c r="F2896" t="s">
        <v>2586</v>
      </c>
      <c r="G2896" t="s">
        <v>22</v>
      </c>
      <c r="H2896" t="s">
        <v>23</v>
      </c>
      <c r="I2896" s="1"/>
      <c r="J2896" s="1">
        <v>45851</v>
      </c>
      <c r="K2896" s="11">
        <f>+Excel_519CONDOR[[#This Row],[Fx.r]]</f>
        <v>45851</v>
      </c>
      <c r="L2896" s="1">
        <v>45851</v>
      </c>
      <c r="M2896" s="1"/>
      <c r="N2896" s="1">
        <v>45948</v>
      </c>
      <c r="O2896" s="1">
        <v>45949</v>
      </c>
      <c r="P2896" s="1" t="s">
        <v>24</v>
      </c>
      <c r="Q2896" t="s">
        <v>25</v>
      </c>
      <c r="R2896" t="s">
        <v>25</v>
      </c>
      <c r="S2896" t="s">
        <v>3715</v>
      </c>
      <c r="T2896" s="6">
        <v>1.2968110170840621</v>
      </c>
      <c r="U2896" s="6">
        <v>0</v>
      </c>
      <c r="V2896" s="6">
        <v>5.5693998336791992</v>
      </c>
      <c r="W2896" s="5">
        <v>6.8662108507632613</v>
      </c>
      <c r="X2896" s="6">
        <f>+Excel_519CONDOR[[#This Row],[Ptos.Total]]-Excel_519CONDOR[[#This Row],[Ptos.PO]]</f>
        <v>0.20285985076326174</v>
      </c>
      <c r="Y2896" s="6">
        <v>6.6633509999999996</v>
      </c>
      <c r="Z2896" s="6">
        <v>6.6633509999999996</v>
      </c>
      <c r="AA2896" s="5">
        <f>+Excel_519CONDOR[[#This Row],[Ptos.Total]]-Excel_519CONDOR[[#This Row],[Ptos.Nilo]]</f>
        <v>0.20285985076326174</v>
      </c>
      <c r="AB2896"/>
      <c r="AC2896"/>
      <c r="AD2896"/>
      <c r="AE2896"/>
      <c r="AF2896"/>
      <c r="AG2896"/>
      <c r="AH2896"/>
      <c r="AI2896"/>
    </row>
    <row r="2897" spans="1:35" x14ac:dyDescent="0.25">
      <c r="A2897" t="s">
        <v>2567</v>
      </c>
      <c r="B2897" t="s">
        <v>67</v>
      </c>
      <c r="C2897" t="s">
        <v>1371</v>
      </c>
      <c r="D2897" t="s">
        <v>3188</v>
      </c>
      <c r="E2897">
        <v>8742925</v>
      </c>
      <c r="F2897" t="s">
        <v>2586</v>
      </c>
      <c r="G2897" t="s">
        <v>22</v>
      </c>
      <c r="H2897" t="s">
        <v>23</v>
      </c>
      <c r="I2897" s="1"/>
      <c r="J2897" s="1">
        <v>45851</v>
      </c>
      <c r="K2897" s="11">
        <f>+Excel_519CONDOR[[#This Row],[Fx.r]]</f>
        <v>45851</v>
      </c>
      <c r="L2897" s="1">
        <v>45851</v>
      </c>
      <c r="M2897" s="1"/>
      <c r="N2897" s="1">
        <v>45948</v>
      </c>
      <c r="O2897" s="1">
        <v>45950</v>
      </c>
      <c r="P2897" s="1" t="s">
        <v>24</v>
      </c>
      <c r="Q2897" t="s">
        <v>25</v>
      </c>
      <c r="R2897" t="s">
        <v>25</v>
      </c>
      <c r="S2897" t="s">
        <v>3715</v>
      </c>
      <c r="T2897" s="6">
        <v>0.68823100955361127</v>
      </c>
      <c r="U2897" s="6">
        <v>0</v>
      </c>
      <c r="V2897" s="6">
        <v>5.5693998336791992</v>
      </c>
      <c r="W2897" s="5">
        <v>6.2576308432328105</v>
      </c>
      <c r="X2897" s="6">
        <f>+Excel_519CONDOR[[#This Row],[Ptos.Total]]-Excel_519CONDOR[[#This Row],[Ptos.PO]]</f>
        <v>-1.5676718945201173E-7</v>
      </c>
      <c r="Y2897" s="6">
        <v>6.2576309999999999</v>
      </c>
      <c r="Z2897" s="6">
        <v>6.2576309999999999</v>
      </c>
      <c r="AA2897" s="5">
        <f>+Excel_519CONDOR[[#This Row],[Ptos.Total]]-Excel_519CONDOR[[#This Row],[Ptos.Nilo]]</f>
        <v>-1.5676718945201173E-7</v>
      </c>
      <c r="AB2897"/>
      <c r="AC2897"/>
      <c r="AD2897"/>
      <c r="AE2897"/>
      <c r="AF2897"/>
      <c r="AG2897"/>
      <c r="AH2897"/>
      <c r="AI2897"/>
    </row>
    <row r="2898" spans="1:35" x14ac:dyDescent="0.25">
      <c r="A2898" t="s">
        <v>2567</v>
      </c>
      <c r="B2898" t="s">
        <v>67</v>
      </c>
      <c r="C2898" t="s">
        <v>1371</v>
      </c>
      <c r="D2898" t="s">
        <v>3189</v>
      </c>
      <c r="E2898">
        <v>8742904</v>
      </c>
      <c r="F2898" t="s">
        <v>2651</v>
      </c>
      <c r="G2898" t="s">
        <v>46</v>
      </c>
      <c r="H2898" t="s">
        <v>1356</v>
      </c>
      <c r="I2898" s="1"/>
      <c r="J2898" s="1">
        <v>45852</v>
      </c>
      <c r="K2898" s="11">
        <f>+Excel_519CONDOR[[#This Row],[Fx.r]]</f>
        <v>45852</v>
      </c>
      <c r="L2898" s="1">
        <v>45852</v>
      </c>
      <c r="M2898" s="1"/>
      <c r="O2898" s="1"/>
      <c r="P2898" s="1" t="s">
        <v>24</v>
      </c>
      <c r="Q2898" t="s">
        <v>25</v>
      </c>
      <c r="R2898" t="s">
        <v>25</v>
      </c>
      <c r="S2898" t="s">
        <v>3715</v>
      </c>
      <c r="T2898" s="6">
        <v>1.7025310243772864</v>
      </c>
      <c r="U2898" s="6">
        <v>0</v>
      </c>
      <c r="V2898" s="6">
        <v>5.5693998336791992</v>
      </c>
      <c r="W2898" s="5">
        <v>7.2719308580564856</v>
      </c>
      <c r="X2898" s="6">
        <f>+Excel_519CONDOR[[#This Row],[Ptos.Total]]-Excel_519CONDOR[[#This Row],[Ptos.PO]]</f>
        <v>0.30253085805648539</v>
      </c>
      <c r="Y2898" s="6">
        <v>6.9694000000000003</v>
      </c>
      <c r="Z2898" s="6">
        <v>0</v>
      </c>
      <c r="AA2898" s="5">
        <f>+Excel_519CONDOR[[#This Row],[Ptos.Total]]-Excel_519CONDOR[[#This Row],[Ptos.Nilo]]</f>
        <v>7.2719308580564856</v>
      </c>
      <c r="AB2898"/>
      <c r="AC2898"/>
      <c r="AD2898"/>
      <c r="AE2898"/>
      <c r="AF2898"/>
      <c r="AG2898"/>
      <c r="AH2898"/>
      <c r="AI2898"/>
    </row>
    <row r="2899" spans="1:35" x14ac:dyDescent="0.25">
      <c r="A2899" t="s">
        <v>2567</v>
      </c>
      <c r="B2899" t="s">
        <v>67</v>
      </c>
      <c r="C2899" t="s">
        <v>1371</v>
      </c>
      <c r="D2899" t="s">
        <v>3190</v>
      </c>
      <c r="E2899">
        <v>8743791</v>
      </c>
      <c r="F2899" t="s">
        <v>2586</v>
      </c>
      <c r="G2899" t="s">
        <v>22</v>
      </c>
      <c r="H2899" t="s">
        <v>23</v>
      </c>
      <c r="I2899" s="1"/>
      <c r="J2899" s="1">
        <v>45853</v>
      </c>
      <c r="K2899" s="11">
        <f>+Excel_519CONDOR[[#This Row],[Fx.r]]</f>
        <v>45853</v>
      </c>
      <c r="L2899" s="1">
        <v>45853</v>
      </c>
      <c r="M2899" s="1"/>
      <c r="N2899" s="1">
        <v>45948</v>
      </c>
      <c r="O2899" s="1">
        <v>45950</v>
      </c>
      <c r="P2899" s="1" t="s">
        <v>24</v>
      </c>
      <c r="Q2899" t="s">
        <v>25</v>
      </c>
      <c r="R2899" t="s">
        <v>25</v>
      </c>
      <c r="S2899" t="s">
        <v>3715</v>
      </c>
      <c r="T2899" s="6">
        <v>0.89109100979083777</v>
      </c>
      <c r="U2899" s="6">
        <v>0</v>
      </c>
      <c r="V2899" s="6">
        <v>5.5693998336791992</v>
      </c>
      <c r="W2899" s="5">
        <v>6.460490843470037</v>
      </c>
      <c r="X2899" s="6">
        <f>+Excel_519CONDOR[[#This Row],[Ptos.Total]]-Excel_519CONDOR[[#This Row],[Ptos.PO]]</f>
        <v>0.40571984347003642</v>
      </c>
      <c r="Y2899" s="6">
        <v>6.0547710000000006</v>
      </c>
      <c r="Z2899" s="6">
        <v>6.0547710000000006</v>
      </c>
      <c r="AA2899" s="5">
        <f>+Excel_519CONDOR[[#This Row],[Ptos.Total]]-Excel_519CONDOR[[#This Row],[Ptos.Nilo]]</f>
        <v>0.40571984347003642</v>
      </c>
      <c r="AB2899"/>
      <c r="AC2899"/>
      <c r="AD2899"/>
      <c r="AE2899"/>
      <c r="AF2899"/>
      <c r="AG2899"/>
      <c r="AH2899"/>
      <c r="AI2899"/>
    </row>
    <row r="2900" spans="1:35" x14ac:dyDescent="0.25">
      <c r="A2900" t="s">
        <v>2567</v>
      </c>
      <c r="B2900" t="s">
        <v>67</v>
      </c>
      <c r="C2900" t="s">
        <v>1371</v>
      </c>
      <c r="D2900" t="s">
        <v>3191</v>
      </c>
      <c r="E2900">
        <v>8743785</v>
      </c>
      <c r="F2900" t="s">
        <v>2651</v>
      </c>
      <c r="G2900" t="s">
        <v>46</v>
      </c>
      <c r="H2900" t="s">
        <v>1356</v>
      </c>
      <c r="I2900" s="1"/>
      <c r="J2900" s="1">
        <v>45853</v>
      </c>
      <c r="K2900" s="11">
        <f>+Excel_519CONDOR[[#This Row],[Fx.r]]</f>
        <v>45853</v>
      </c>
      <c r="L2900" s="1">
        <v>45853</v>
      </c>
      <c r="M2900" s="1"/>
      <c r="O2900" s="1"/>
      <c r="P2900" s="1" t="s">
        <v>24</v>
      </c>
      <c r="Q2900" t="s">
        <v>25</v>
      </c>
      <c r="R2900" t="s">
        <v>25</v>
      </c>
      <c r="S2900" t="s">
        <v>3715</v>
      </c>
      <c r="T2900" s="6">
        <v>0.89109100979083777</v>
      </c>
      <c r="U2900" s="6">
        <v>0</v>
      </c>
      <c r="V2900" s="6">
        <v>5.5693998336791992</v>
      </c>
      <c r="W2900" s="5">
        <v>6.460490843470037</v>
      </c>
      <c r="X2900" s="6">
        <f>+Excel_519CONDOR[[#This Row],[Ptos.Total]]-Excel_519CONDOR[[#This Row],[Ptos.PO]]</f>
        <v>-1.7089091565299626</v>
      </c>
      <c r="Y2900" s="6">
        <v>8.1693999999999996</v>
      </c>
      <c r="Z2900" s="6">
        <v>0</v>
      </c>
      <c r="AA2900" s="5">
        <f>+Excel_519CONDOR[[#This Row],[Ptos.Total]]-Excel_519CONDOR[[#This Row],[Ptos.Nilo]]</f>
        <v>6.460490843470037</v>
      </c>
      <c r="AB2900"/>
      <c r="AC2900"/>
      <c r="AD2900"/>
      <c r="AE2900"/>
      <c r="AF2900"/>
      <c r="AG2900"/>
      <c r="AH2900"/>
      <c r="AI2900"/>
    </row>
    <row r="2901" spans="1:35" x14ac:dyDescent="0.25">
      <c r="A2901" t="s">
        <v>2567</v>
      </c>
      <c r="B2901" t="s">
        <v>67</v>
      </c>
      <c r="C2901" t="s">
        <v>1371</v>
      </c>
      <c r="D2901" t="s">
        <v>3192</v>
      </c>
      <c r="E2901">
        <v>8743792</v>
      </c>
      <c r="F2901" t="s">
        <v>2586</v>
      </c>
      <c r="G2901" t="s">
        <v>22</v>
      </c>
      <c r="H2901" t="s">
        <v>23</v>
      </c>
      <c r="I2901" s="1"/>
      <c r="J2901" s="1">
        <v>45853</v>
      </c>
      <c r="K2901" s="11">
        <f>+Excel_519CONDOR[[#This Row],[Fx.r]]</f>
        <v>45853</v>
      </c>
      <c r="L2901" s="1">
        <v>45853</v>
      </c>
      <c r="M2901" s="1"/>
      <c r="N2901" s="1">
        <v>45948</v>
      </c>
      <c r="O2901" s="1">
        <v>45949</v>
      </c>
      <c r="P2901" s="1" t="s">
        <v>24</v>
      </c>
      <c r="Q2901" t="s">
        <v>25</v>
      </c>
      <c r="R2901" t="s">
        <v>25</v>
      </c>
      <c r="S2901" t="s">
        <v>3715</v>
      </c>
      <c r="T2901" s="6">
        <v>0.89109100979083777</v>
      </c>
      <c r="U2901" s="6">
        <v>0</v>
      </c>
      <c r="V2901" s="6">
        <v>5.5693998336791992</v>
      </c>
      <c r="W2901" s="5">
        <v>6.460490843470037</v>
      </c>
      <c r="X2901" s="6">
        <f>+Excel_519CONDOR[[#This Row],[Ptos.Total]]-Excel_519CONDOR[[#This Row],[Ptos.PO]]</f>
        <v>-1.5652996232518035E-7</v>
      </c>
      <c r="Y2901" s="6">
        <v>6.4604909999999993</v>
      </c>
      <c r="Z2901" s="6">
        <v>6.4604909999999993</v>
      </c>
      <c r="AA2901" s="5">
        <f>+Excel_519CONDOR[[#This Row],[Ptos.Total]]-Excel_519CONDOR[[#This Row],[Ptos.Nilo]]</f>
        <v>-1.5652996232518035E-7</v>
      </c>
      <c r="AB2901"/>
      <c r="AC2901"/>
      <c r="AD2901"/>
      <c r="AE2901"/>
      <c r="AF2901"/>
      <c r="AG2901"/>
      <c r="AH2901"/>
      <c r="AI2901"/>
    </row>
    <row r="2902" spans="1:35" x14ac:dyDescent="0.25">
      <c r="A2902" t="s">
        <v>2567</v>
      </c>
      <c r="B2902" t="s">
        <v>67</v>
      </c>
      <c r="C2902" t="s">
        <v>1371</v>
      </c>
      <c r="D2902" t="s">
        <v>3193</v>
      </c>
      <c r="E2902">
        <v>8743809</v>
      </c>
      <c r="F2902" t="s">
        <v>2586</v>
      </c>
      <c r="G2902" t="s">
        <v>22</v>
      </c>
      <c r="H2902" t="s">
        <v>23</v>
      </c>
      <c r="I2902" s="1"/>
      <c r="J2902" s="1">
        <v>45853</v>
      </c>
      <c r="K2902" s="11">
        <f>+Excel_519CONDOR[[#This Row],[Fx.r]]</f>
        <v>45853</v>
      </c>
      <c r="L2902" s="1">
        <v>45853</v>
      </c>
      <c r="M2902" s="1"/>
      <c r="N2902" s="1">
        <v>45948</v>
      </c>
      <c r="O2902" s="1">
        <v>45950</v>
      </c>
      <c r="P2902" s="1" t="s">
        <v>24</v>
      </c>
      <c r="Q2902" t="s">
        <v>25</v>
      </c>
      <c r="R2902" t="s">
        <v>25</v>
      </c>
      <c r="S2902" t="s">
        <v>3715</v>
      </c>
      <c r="T2902" s="6">
        <v>0.68823100955361127</v>
      </c>
      <c r="U2902" s="6">
        <v>0</v>
      </c>
      <c r="V2902" s="6">
        <v>5.5693998336791992</v>
      </c>
      <c r="W2902" s="5">
        <v>6.2576308432328105</v>
      </c>
      <c r="X2902" s="6">
        <f>+Excel_519CONDOR[[#This Row],[Ptos.Total]]-Excel_519CONDOR[[#This Row],[Ptos.PO]]</f>
        <v>-1.5676718945201173E-7</v>
      </c>
      <c r="Y2902" s="6">
        <v>6.2576309999999999</v>
      </c>
      <c r="Z2902" s="6">
        <v>6.2576309999999999</v>
      </c>
      <c r="AA2902" s="5">
        <f>+Excel_519CONDOR[[#This Row],[Ptos.Total]]-Excel_519CONDOR[[#This Row],[Ptos.Nilo]]</f>
        <v>-1.5676718945201173E-7</v>
      </c>
      <c r="AB2902"/>
      <c r="AC2902"/>
      <c r="AD2902"/>
      <c r="AE2902"/>
      <c r="AF2902"/>
      <c r="AG2902"/>
      <c r="AH2902"/>
      <c r="AI2902"/>
    </row>
    <row r="2903" spans="1:35" x14ac:dyDescent="0.25">
      <c r="A2903" t="s">
        <v>2567</v>
      </c>
      <c r="B2903" t="s">
        <v>67</v>
      </c>
      <c r="C2903" t="s">
        <v>1371</v>
      </c>
      <c r="D2903" t="s">
        <v>3194</v>
      </c>
      <c r="E2903">
        <v>8743805</v>
      </c>
      <c r="F2903" t="s">
        <v>2586</v>
      </c>
      <c r="G2903" t="s">
        <v>22</v>
      </c>
      <c r="H2903" t="s">
        <v>23</v>
      </c>
      <c r="I2903" s="1"/>
      <c r="J2903" s="1">
        <v>45853</v>
      </c>
      <c r="K2903" s="11">
        <f>+Excel_519CONDOR[[#This Row],[Fx.r]]</f>
        <v>45853</v>
      </c>
      <c r="L2903" s="1">
        <v>45853</v>
      </c>
      <c r="M2903" s="1"/>
      <c r="N2903" s="1">
        <v>45947</v>
      </c>
      <c r="O2903" s="1">
        <v>45949</v>
      </c>
      <c r="P2903" s="1" t="s">
        <v>24</v>
      </c>
      <c r="Q2903" t="s">
        <v>25</v>
      </c>
      <c r="R2903" t="s">
        <v>25</v>
      </c>
      <c r="S2903" t="s">
        <v>3715</v>
      </c>
      <c r="T2903" s="6">
        <v>1.0939510168468356</v>
      </c>
      <c r="U2903" s="6">
        <v>0</v>
      </c>
      <c r="V2903" s="6">
        <v>5.5693998336791992</v>
      </c>
      <c r="W2903" s="5">
        <v>6.6633508505260348</v>
      </c>
      <c r="X2903" s="6">
        <f>+Excel_519CONDOR[[#This Row],[Ptos.Total]]-Excel_519CONDOR[[#This Row],[Ptos.PO]]</f>
        <v>-1.4947396476117092E-7</v>
      </c>
      <c r="Y2903" s="6">
        <v>6.6633509999999996</v>
      </c>
      <c r="Z2903" s="6">
        <v>6.6633509999999996</v>
      </c>
      <c r="AA2903" s="5">
        <f>+Excel_519CONDOR[[#This Row],[Ptos.Total]]-Excel_519CONDOR[[#This Row],[Ptos.Nilo]]</f>
        <v>-1.4947396476117092E-7</v>
      </c>
      <c r="AB2903"/>
      <c r="AC2903"/>
      <c r="AD2903"/>
      <c r="AE2903"/>
      <c r="AF2903"/>
      <c r="AG2903"/>
      <c r="AH2903"/>
      <c r="AI2903"/>
    </row>
    <row r="2904" spans="1:35" x14ac:dyDescent="0.25">
      <c r="A2904" t="s">
        <v>2567</v>
      </c>
      <c r="B2904" t="s">
        <v>67</v>
      </c>
      <c r="C2904" t="s">
        <v>1371</v>
      </c>
      <c r="D2904" t="s">
        <v>3195</v>
      </c>
      <c r="E2904">
        <v>8743803</v>
      </c>
      <c r="F2904" t="s">
        <v>2586</v>
      </c>
      <c r="G2904" t="s">
        <v>22</v>
      </c>
      <c r="H2904" t="s">
        <v>23</v>
      </c>
      <c r="I2904" s="1"/>
      <c r="J2904" s="1">
        <v>45853</v>
      </c>
      <c r="K2904" s="11">
        <f>+Excel_519CONDOR[[#This Row],[Fx.r]]</f>
        <v>45853</v>
      </c>
      <c r="L2904" s="1">
        <v>45853</v>
      </c>
      <c r="M2904" s="1"/>
      <c r="N2904" s="1">
        <v>45948</v>
      </c>
      <c r="O2904" s="1">
        <v>45950</v>
      </c>
      <c r="P2904" s="1" t="s">
        <v>24</v>
      </c>
      <c r="Q2904" t="s">
        <v>25</v>
      </c>
      <c r="R2904" t="s">
        <v>25</v>
      </c>
      <c r="S2904" t="s">
        <v>3715</v>
      </c>
      <c r="T2904" s="6">
        <v>0.68823100955361127</v>
      </c>
      <c r="U2904" s="6">
        <v>0</v>
      </c>
      <c r="V2904" s="6">
        <v>5.5693998336791992</v>
      </c>
      <c r="W2904" s="5">
        <v>6.2576308432328105</v>
      </c>
      <c r="X2904" s="6">
        <f>+Excel_519CONDOR[[#This Row],[Ptos.Total]]-Excel_519CONDOR[[#This Row],[Ptos.PO]]</f>
        <v>-1.5676718945201173E-7</v>
      </c>
      <c r="Y2904" s="6">
        <v>6.2576309999999999</v>
      </c>
      <c r="Z2904" s="6">
        <v>6.2576309999999999</v>
      </c>
      <c r="AA2904" s="5">
        <f>+Excel_519CONDOR[[#This Row],[Ptos.Total]]-Excel_519CONDOR[[#This Row],[Ptos.Nilo]]</f>
        <v>-1.5676718945201173E-7</v>
      </c>
      <c r="AB2904"/>
      <c r="AC2904"/>
      <c r="AD2904"/>
      <c r="AE2904"/>
      <c r="AF2904"/>
      <c r="AG2904"/>
      <c r="AH2904"/>
      <c r="AI2904"/>
    </row>
    <row r="2905" spans="1:35" x14ac:dyDescent="0.25">
      <c r="A2905" t="s">
        <v>2567</v>
      </c>
      <c r="B2905" t="s">
        <v>67</v>
      </c>
      <c r="C2905" t="s">
        <v>1371</v>
      </c>
      <c r="D2905" t="s">
        <v>3196</v>
      </c>
      <c r="E2905">
        <v>8743802</v>
      </c>
      <c r="F2905" t="s">
        <v>2586</v>
      </c>
      <c r="G2905" t="s">
        <v>22</v>
      </c>
      <c r="H2905" t="s">
        <v>23</v>
      </c>
      <c r="I2905" s="1"/>
      <c r="J2905" s="1">
        <v>45854</v>
      </c>
      <c r="K2905" s="11">
        <f>+Excel_519CONDOR[[#This Row],[Fx.r]]</f>
        <v>45854</v>
      </c>
      <c r="L2905" s="1">
        <v>45854</v>
      </c>
      <c r="M2905" s="1"/>
      <c r="N2905" s="1">
        <v>45947</v>
      </c>
      <c r="O2905" s="1">
        <v>45949</v>
      </c>
      <c r="P2905" s="1" t="s">
        <v>24</v>
      </c>
      <c r="Q2905" t="s">
        <v>25</v>
      </c>
      <c r="R2905" t="s">
        <v>25</v>
      </c>
      <c r="S2905" t="s">
        <v>3715</v>
      </c>
      <c r="T2905" s="6">
        <v>0.89109100979083777</v>
      </c>
      <c r="U2905" s="6">
        <v>0</v>
      </c>
      <c r="V2905" s="6">
        <v>5.5693998336791992</v>
      </c>
      <c r="W2905" s="5">
        <v>6.460490843470037</v>
      </c>
      <c r="X2905" s="6">
        <f>+Excel_519CONDOR[[#This Row],[Ptos.Total]]-Excel_519CONDOR[[#This Row],[Ptos.PO]]</f>
        <v>-0.20286015652996259</v>
      </c>
      <c r="Y2905" s="6">
        <v>6.6633509999999996</v>
      </c>
      <c r="Z2905" s="6">
        <v>6.6633509999999996</v>
      </c>
      <c r="AA2905" s="5">
        <f>+Excel_519CONDOR[[#This Row],[Ptos.Total]]-Excel_519CONDOR[[#This Row],[Ptos.Nilo]]</f>
        <v>-0.20286015652996259</v>
      </c>
      <c r="AB2905"/>
      <c r="AC2905"/>
      <c r="AD2905"/>
      <c r="AE2905"/>
      <c r="AF2905"/>
      <c r="AG2905"/>
      <c r="AH2905"/>
      <c r="AI2905"/>
    </row>
    <row r="2906" spans="1:35" x14ac:dyDescent="0.25">
      <c r="A2906" t="s">
        <v>2567</v>
      </c>
      <c r="B2906" t="s">
        <v>67</v>
      </c>
      <c r="C2906" t="s">
        <v>1371</v>
      </c>
      <c r="D2906" t="s">
        <v>3197</v>
      </c>
      <c r="E2906">
        <v>8743800</v>
      </c>
      <c r="F2906" t="s">
        <v>2586</v>
      </c>
      <c r="G2906" t="s">
        <v>22</v>
      </c>
      <c r="H2906" t="s">
        <v>23</v>
      </c>
      <c r="I2906" s="1"/>
      <c r="J2906" s="1">
        <v>45853</v>
      </c>
      <c r="K2906" s="11">
        <f>+Excel_519CONDOR[[#This Row],[Fx.r]]</f>
        <v>45853</v>
      </c>
      <c r="L2906" s="1">
        <v>45853</v>
      </c>
      <c r="M2906" s="1"/>
      <c r="N2906" s="1">
        <v>45947</v>
      </c>
      <c r="O2906" s="1">
        <v>45949</v>
      </c>
      <c r="P2906" s="1" t="s">
        <v>24</v>
      </c>
      <c r="Q2906" t="s">
        <v>25</v>
      </c>
      <c r="R2906" t="s">
        <v>25</v>
      </c>
      <c r="S2906" t="s">
        <v>3715</v>
      </c>
      <c r="T2906" s="6">
        <v>0.89109100979083777</v>
      </c>
      <c r="U2906" s="6">
        <v>0</v>
      </c>
      <c r="V2906" s="6">
        <v>5.5693998336791992</v>
      </c>
      <c r="W2906" s="5">
        <v>6.460490843470037</v>
      </c>
      <c r="X2906" s="6">
        <f>+Excel_519CONDOR[[#This Row],[Ptos.Total]]-Excel_519CONDOR[[#This Row],[Ptos.PO]]</f>
        <v>-0.20286015652996259</v>
      </c>
      <c r="Y2906" s="6">
        <v>6.6633509999999996</v>
      </c>
      <c r="Z2906" s="6">
        <v>6.6633509999999996</v>
      </c>
      <c r="AA2906" s="5">
        <f>+Excel_519CONDOR[[#This Row],[Ptos.Total]]-Excel_519CONDOR[[#This Row],[Ptos.Nilo]]</f>
        <v>-0.20286015652996259</v>
      </c>
      <c r="AB2906"/>
      <c r="AC2906"/>
      <c r="AD2906"/>
      <c r="AE2906"/>
      <c r="AF2906"/>
      <c r="AG2906"/>
      <c r="AH2906"/>
      <c r="AI2906"/>
    </row>
    <row r="2907" spans="1:35" x14ac:dyDescent="0.25">
      <c r="A2907" t="s">
        <v>2567</v>
      </c>
      <c r="B2907" t="s">
        <v>67</v>
      </c>
      <c r="C2907" t="s">
        <v>1371</v>
      </c>
      <c r="D2907" t="s">
        <v>3198</v>
      </c>
      <c r="E2907">
        <v>8743799</v>
      </c>
      <c r="F2907" t="s">
        <v>2586</v>
      </c>
      <c r="G2907" t="s">
        <v>22</v>
      </c>
      <c r="H2907" t="s">
        <v>23</v>
      </c>
      <c r="I2907" s="1"/>
      <c r="J2907" s="1">
        <v>45853</v>
      </c>
      <c r="K2907" s="11">
        <f>+Excel_519CONDOR[[#This Row],[Fx.r]]</f>
        <v>45853</v>
      </c>
      <c r="L2907" s="1">
        <v>45853</v>
      </c>
      <c r="M2907" s="1"/>
      <c r="N2907" s="1">
        <v>45948</v>
      </c>
      <c r="O2907" s="1">
        <v>45949</v>
      </c>
      <c r="P2907" s="1" t="s">
        <v>24</v>
      </c>
      <c r="Q2907" t="s">
        <v>25</v>
      </c>
      <c r="R2907" t="s">
        <v>25</v>
      </c>
      <c r="S2907" t="s">
        <v>3715</v>
      </c>
      <c r="T2907" s="6">
        <v>0.89109100979083777</v>
      </c>
      <c r="U2907" s="6">
        <v>0</v>
      </c>
      <c r="V2907" s="6">
        <v>5.5693998336791992</v>
      </c>
      <c r="W2907" s="5">
        <v>6.460490843470037</v>
      </c>
      <c r="X2907" s="6">
        <f>+Excel_519CONDOR[[#This Row],[Ptos.Total]]-Excel_519CONDOR[[#This Row],[Ptos.PO]]</f>
        <v>-1.5652996232518035E-7</v>
      </c>
      <c r="Y2907" s="6">
        <v>6.4604909999999993</v>
      </c>
      <c r="Z2907" s="6">
        <v>6.4604909999999993</v>
      </c>
      <c r="AA2907" s="5">
        <f>+Excel_519CONDOR[[#This Row],[Ptos.Total]]-Excel_519CONDOR[[#This Row],[Ptos.Nilo]]</f>
        <v>-1.5652996232518035E-7</v>
      </c>
      <c r="AB2907"/>
      <c r="AC2907"/>
      <c r="AD2907"/>
      <c r="AE2907"/>
      <c r="AF2907"/>
      <c r="AG2907"/>
      <c r="AH2907"/>
      <c r="AI2907"/>
    </row>
    <row r="2908" spans="1:35" x14ac:dyDescent="0.25">
      <c r="A2908" t="s">
        <v>2567</v>
      </c>
      <c r="B2908" t="s">
        <v>67</v>
      </c>
      <c r="C2908" t="s">
        <v>1371</v>
      </c>
      <c r="D2908" t="s">
        <v>3199</v>
      </c>
      <c r="E2908">
        <v>8743798</v>
      </c>
      <c r="F2908" t="s">
        <v>2586</v>
      </c>
      <c r="G2908" t="s">
        <v>22</v>
      </c>
      <c r="H2908" t="s">
        <v>23</v>
      </c>
      <c r="I2908" s="1"/>
      <c r="J2908" s="1">
        <v>45854</v>
      </c>
      <c r="K2908" s="11">
        <f>+Excel_519CONDOR[[#This Row],[Fx.r]]</f>
        <v>45854</v>
      </c>
      <c r="L2908" s="1">
        <v>45854</v>
      </c>
      <c r="M2908" s="1"/>
      <c r="N2908" s="1">
        <v>45948</v>
      </c>
      <c r="O2908" s="1">
        <v>45950</v>
      </c>
      <c r="P2908" s="1" t="s">
        <v>24</v>
      </c>
      <c r="Q2908" t="s">
        <v>25</v>
      </c>
      <c r="R2908" t="s">
        <v>25</v>
      </c>
      <c r="S2908" t="s">
        <v>3715</v>
      </c>
      <c r="T2908" s="6">
        <v>0.89109100979083777</v>
      </c>
      <c r="U2908" s="6">
        <v>0</v>
      </c>
      <c r="V2908" s="6">
        <v>5.5693998336791992</v>
      </c>
      <c r="W2908" s="5">
        <v>6.460490843470037</v>
      </c>
      <c r="X2908" s="6">
        <f>+Excel_519CONDOR[[#This Row],[Ptos.Total]]-Excel_519CONDOR[[#This Row],[Ptos.PO]]</f>
        <v>0.20285984347003705</v>
      </c>
      <c r="Y2908" s="6">
        <v>6.2576309999999999</v>
      </c>
      <c r="Z2908" s="6">
        <v>6.2576309999999999</v>
      </c>
      <c r="AA2908" s="5">
        <f>+Excel_519CONDOR[[#This Row],[Ptos.Total]]-Excel_519CONDOR[[#This Row],[Ptos.Nilo]]</f>
        <v>0.20285984347003705</v>
      </c>
      <c r="AB2908"/>
      <c r="AC2908"/>
      <c r="AD2908"/>
      <c r="AE2908"/>
      <c r="AF2908"/>
      <c r="AG2908"/>
      <c r="AH2908"/>
      <c r="AI2908"/>
    </row>
    <row r="2909" spans="1:35" x14ac:dyDescent="0.25">
      <c r="A2909" t="s">
        <v>2567</v>
      </c>
      <c r="B2909" t="s">
        <v>67</v>
      </c>
      <c r="C2909" t="s">
        <v>1371</v>
      </c>
      <c r="D2909" t="s">
        <v>3200</v>
      </c>
      <c r="E2909">
        <v>8743796</v>
      </c>
      <c r="F2909" t="s">
        <v>2586</v>
      </c>
      <c r="G2909" t="s">
        <v>22</v>
      </c>
      <c r="H2909" t="s">
        <v>23</v>
      </c>
      <c r="I2909" s="1"/>
      <c r="J2909" s="1">
        <v>45853</v>
      </c>
      <c r="K2909" s="11">
        <f>+Excel_519CONDOR[[#This Row],[Fx.r]]</f>
        <v>45853</v>
      </c>
      <c r="L2909" s="1">
        <v>45853</v>
      </c>
      <c r="M2909" s="1"/>
      <c r="N2909" s="1">
        <v>45948</v>
      </c>
      <c r="O2909" s="1">
        <v>45949</v>
      </c>
      <c r="P2909" s="1" t="s">
        <v>24</v>
      </c>
      <c r="Q2909" t="s">
        <v>25</v>
      </c>
      <c r="R2909" t="s">
        <v>25</v>
      </c>
      <c r="S2909" t="s">
        <v>3715</v>
      </c>
      <c r="T2909" s="6">
        <v>0.89109100979083777</v>
      </c>
      <c r="U2909" s="6">
        <v>0</v>
      </c>
      <c r="V2909" s="6">
        <v>5.5693998336791992</v>
      </c>
      <c r="W2909" s="5">
        <v>6.460490843470037</v>
      </c>
      <c r="X2909" s="6">
        <f>+Excel_519CONDOR[[#This Row],[Ptos.Total]]-Excel_519CONDOR[[#This Row],[Ptos.PO]]</f>
        <v>-1.5652996232518035E-7</v>
      </c>
      <c r="Y2909" s="6">
        <v>6.4604909999999993</v>
      </c>
      <c r="Z2909" s="6">
        <v>6.4604909999999993</v>
      </c>
      <c r="AA2909" s="5">
        <f>+Excel_519CONDOR[[#This Row],[Ptos.Total]]-Excel_519CONDOR[[#This Row],[Ptos.Nilo]]</f>
        <v>-1.5652996232518035E-7</v>
      </c>
      <c r="AB2909"/>
      <c r="AC2909"/>
      <c r="AD2909"/>
      <c r="AE2909"/>
      <c r="AF2909"/>
      <c r="AG2909"/>
      <c r="AH2909"/>
      <c r="AI2909"/>
    </row>
    <row r="2910" spans="1:35" x14ac:dyDescent="0.25">
      <c r="A2910" t="s">
        <v>2567</v>
      </c>
      <c r="B2910" t="s">
        <v>67</v>
      </c>
      <c r="C2910" t="s">
        <v>1371</v>
      </c>
      <c r="D2910" t="s">
        <v>3201</v>
      </c>
      <c r="E2910">
        <v>8744729</v>
      </c>
      <c r="F2910" t="s">
        <v>2651</v>
      </c>
      <c r="G2910" t="s">
        <v>46</v>
      </c>
      <c r="H2910" t="s">
        <v>1356</v>
      </c>
      <c r="I2910" s="1"/>
      <c r="J2910" s="1">
        <v>45855</v>
      </c>
      <c r="K2910" s="11">
        <f>+Excel_519CONDOR[[#This Row],[Fx.r]]</f>
        <v>45855</v>
      </c>
      <c r="L2910" s="1">
        <v>45855</v>
      </c>
      <c r="M2910" s="1"/>
      <c r="O2910" s="1"/>
      <c r="P2910" s="1" t="s">
        <v>24</v>
      </c>
      <c r="Q2910" t="s">
        <v>25</v>
      </c>
      <c r="R2910" t="s">
        <v>25</v>
      </c>
      <c r="S2910" t="s">
        <v>3715</v>
      </c>
      <c r="T2910" s="6">
        <v>0.68823100955361127</v>
      </c>
      <c r="U2910" s="6">
        <v>0</v>
      </c>
      <c r="V2910" s="6">
        <v>5.5693998336791992</v>
      </c>
      <c r="W2910" s="5">
        <v>6.2576308432328105</v>
      </c>
      <c r="X2910" s="6">
        <f>+Excel_519CONDOR[[#This Row],[Ptos.Total]]-Excel_519CONDOR[[#This Row],[Ptos.PO]]</f>
        <v>8.823084323281094E-2</v>
      </c>
      <c r="Y2910" s="6">
        <v>6.1693999999999996</v>
      </c>
      <c r="Z2910" s="6">
        <v>0</v>
      </c>
      <c r="AA2910" s="5">
        <f>+Excel_519CONDOR[[#This Row],[Ptos.Total]]-Excel_519CONDOR[[#This Row],[Ptos.Nilo]]</f>
        <v>6.2576308432328105</v>
      </c>
      <c r="AB2910"/>
      <c r="AC2910"/>
      <c r="AD2910"/>
      <c r="AE2910"/>
      <c r="AF2910"/>
      <c r="AG2910"/>
      <c r="AH2910"/>
      <c r="AI2910"/>
    </row>
    <row r="2911" spans="1:35" x14ac:dyDescent="0.25">
      <c r="A2911" t="s">
        <v>2567</v>
      </c>
      <c r="B2911" t="s">
        <v>67</v>
      </c>
      <c r="C2911" t="s">
        <v>1371</v>
      </c>
      <c r="D2911" t="s">
        <v>3202</v>
      </c>
      <c r="E2911">
        <v>8744634</v>
      </c>
      <c r="F2911" t="s">
        <v>2651</v>
      </c>
      <c r="G2911" t="s">
        <v>46</v>
      </c>
      <c r="H2911" t="s">
        <v>1356</v>
      </c>
      <c r="I2911" s="1"/>
      <c r="J2911" s="1">
        <v>45855</v>
      </c>
      <c r="K2911" s="11">
        <f>+Excel_519CONDOR[[#This Row],[Fx.r]]</f>
        <v>45855</v>
      </c>
      <c r="L2911" s="1">
        <v>45855</v>
      </c>
      <c r="M2911" s="1"/>
      <c r="O2911" s="1"/>
      <c r="P2911" s="1" t="s">
        <v>24</v>
      </c>
      <c r="Q2911" t="s">
        <v>25</v>
      </c>
      <c r="R2911" t="s">
        <v>25</v>
      </c>
      <c r="S2911" t="s">
        <v>3715</v>
      </c>
      <c r="T2911" s="6">
        <v>1.4996710173212886</v>
      </c>
      <c r="U2911" s="6">
        <v>0</v>
      </c>
      <c r="V2911" s="6">
        <v>5.5693998336791992</v>
      </c>
      <c r="W2911" s="5">
        <v>7.0690708510004878</v>
      </c>
      <c r="X2911" s="6">
        <f>+Excel_519CONDOR[[#This Row],[Ptos.Total]]-Excel_519CONDOR[[#This Row],[Ptos.PO]]</f>
        <v>9.9670851000487559E-2</v>
      </c>
      <c r="Y2911" s="6">
        <v>6.9694000000000003</v>
      </c>
      <c r="Z2911" s="6">
        <v>0</v>
      </c>
      <c r="AA2911" s="5">
        <f>+Excel_519CONDOR[[#This Row],[Ptos.Total]]-Excel_519CONDOR[[#This Row],[Ptos.Nilo]]</f>
        <v>7.0690708510004878</v>
      </c>
      <c r="AB2911"/>
      <c r="AC2911"/>
      <c r="AD2911"/>
      <c r="AE2911"/>
      <c r="AF2911"/>
      <c r="AG2911"/>
      <c r="AH2911"/>
      <c r="AI2911"/>
    </row>
    <row r="2912" spans="1:35" x14ac:dyDescent="0.25">
      <c r="A2912" t="s">
        <v>2567</v>
      </c>
      <c r="B2912" t="s">
        <v>67</v>
      </c>
      <c r="C2912" t="s">
        <v>1371</v>
      </c>
      <c r="D2912" t="s">
        <v>3203</v>
      </c>
      <c r="E2912">
        <v>8744767</v>
      </c>
      <c r="F2912" t="s">
        <v>2586</v>
      </c>
      <c r="G2912" t="s">
        <v>22</v>
      </c>
      <c r="H2912" t="s">
        <v>23</v>
      </c>
      <c r="I2912" s="1"/>
      <c r="J2912" s="1">
        <v>45855</v>
      </c>
      <c r="K2912" s="11">
        <f>+Excel_519CONDOR[[#This Row],[Fx.r]]</f>
        <v>45855</v>
      </c>
      <c r="L2912" s="1">
        <v>45855</v>
      </c>
      <c r="M2912" s="1"/>
      <c r="N2912" s="1">
        <v>45947</v>
      </c>
      <c r="O2912" s="1">
        <v>45948</v>
      </c>
      <c r="P2912" s="1" t="s">
        <v>24</v>
      </c>
      <c r="Q2912" t="s">
        <v>25</v>
      </c>
      <c r="R2912" t="s">
        <v>25</v>
      </c>
      <c r="S2912" t="s">
        <v>3715</v>
      </c>
      <c r="T2912" s="6">
        <v>2.3111110319077373</v>
      </c>
      <c r="U2912" s="6">
        <v>0</v>
      </c>
      <c r="V2912" s="6">
        <v>5.5693998336791992</v>
      </c>
      <c r="W2912" s="5">
        <v>7.8805108655869365</v>
      </c>
      <c r="X2912" s="6">
        <f>+Excel_519CONDOR[[#This Row],[Ptos.Total]]-Excel_519CONDOR[[#This Row],[Ptos.PO]]</f>
        <v>-0.20286013441306316</v>
      </c>
      <c r="Y2912" s="6">
        <v>8.0833709999999996</v>
      </c>
      <c r="Z2912" s="6">
        <v>8.0833709999999996</v>
      </c>
      <c r="AA2912" s="5">
        <f>+Excel_519CONDOR[[#This Row],[Ptos.Total]]-Excel_519CONDOR[[#This Row],[Ptos.Nilo]]</f>
        <v>-0.20286013441306316</v>
      </c>
      <c r="AB2912"/>
      <c r="AC2912"/>
      <c r="AD2912"/>
      <c r="AE2912"/>
      <c r="AF2912"/>
      <c r="AG2912"/>
      <c r="AH2912"/>
      <c r="AI2912"/>
    </row>
    <row r="2913" spans="1:35" x14ac:dyDescent="0.25">
      <c r="A2913" t="s">
        <v>2567</v>
      </c>
      <c r="B2913" t="s">
        <v>67</v>
      </c>
      <c r="C2913" t="s">
        <v>1371</v>
      </c>
      <c r="D2913" t="s">
        <v>3204</v>
      </c>
      <c r="E2913">
        <v>8744685</v>
      </c>
      <c r="F2913" t="s">
        <v>2586</v>
      </c>
      <c r="G2913" t="s">
        <v>22</v>
      </c>
      <c r="H2913" t="s">
        <v>23</v>
      </c>
      <c r="I2913" s="1"/>
      <c r="J2913" s="1">
        <v>45855</v>
      </c>
      <c r="K2913" s="11">
        <f>+Excel_519CONDOR[[#This Row],[Fx.r]]</f>
        <v>45855</v>
      </c>
      <c r="L2913" s="1">
        <v>45855</v>
      </c>
      <c r="M2913" s="1"/>
      <c r="N2913" s="1">
        <v>45946</v>
      </c>
      <c r="O2913" s="1">
        <v>45947</v>
      </c>
      <c r="P2913" s="1" t="s">
        <v>24</v>
      </c>
      <c r="Q2913" t="s">
        <v>25</v>
      </c>
      <c r="R2913" t="s">
        <v>25</v>
      </c>
      <c r="S2913" t="s">
        <v>3715</v>
      </c>
      <c r="T2913" s="6">
        <v>0.89109100979083777</v>
      </c>
      <c r="U2913" s="6">
        <v>0</v>
      </c>
      <c r="V2913" s="6">
        <v>5.5693998336791992</v>
      </c>
      <c r="W2913" s="5">
        <v>6.460490843470037</v>
      </c>
      <c r="X2913" s="6">
        <f>+Excel_519CONDOR[[#This Row],[Ptos.Total]]-Excel_519CONDOR[[#This Row],[Ptos.PO]]</f>
        <v>-1.5652996232518035E-7</v>
      </c>
      <c r="Y2913" s="6">
        <v>6.4604909999999993</v>
      </c>
      <c r="Z2913" s="6">
        <v>6.4604909999999993</v>
      </c>
      <c r="AA2913" s="5">
        <f>+Excel_519CONDOR[[#This Row],[Ptos.Total]]-Excel_519CONDOR[[#This Row],[Ptos.Nilo]]</f>
        <v>-1.5652996232518035E-7</v>
      </c>
      <c r="AB2913"/>
      <c r="AC2913"/>
      <c r="AD2913"/>
      <c r="AE2913"/>
      <c r="AF2913"/>
      <c r="AG2913"/>
      <c r="AH2913"/>
      <c r="AI2913"/>
    </row>
    <row r="2914" spans="1:35" x14ac:dyDescent="0.25">
      <c r="A2914" t="s">
        <v>2567</v>
      </c>
      <c r="B2914" t="s">
        <v>67</v>
      </c>
      <c r="C2914" t="s">
        <v>1371</v>
      </c>
      <c r="D2914" t="s">
        <v>3205</v>
      </c>
      <c r="E2914">
        <v>8744640</v>
      </c>
      <c r="F2914" t="s">
        <v>2586</v>
      </c>
      <c r="G2914" t="s">
        <v>22</v>
      </c>
      <c r="H2914" t="s">
        <v>23</v>
      </c>
      <c r="I2914" s="1"/>
      <c r="J2914" s="1">
        <v>45855</v>
      </c>
      <c r="K2914" s="11">
        <f>+Excel_519CONDOR[[#This Row],[Fx.r]]</f>
        <v>45855</v>
      </c>
      <c r="L2914" s="1">
        <v>45855</v>
      </c>
      <c r="M2914" s="1"/>
      <c r="N2914" s="1">
        <v>45948</v>
      </c>
      <c r="O2914" s="1">
        <v>45950</v>
      </c>
      <c r="P2914" s="1" t="s">
        <v>24</v>
      </c>
      <c r="Q2914" t="s">
        <v>25</v>
      </c>
      <c r="R2914" t="s">
        <v>25</v>
      </c>
      <c r="S2914" t="s">
        <v>3715</v>
      </c>
      <c r="T2914" s="6">
        <v>0.68823100955361127</v>
      </c>
      <c r="U2914" s="6">
        <v>0</v>
      </c>
      <c r="V2914" s="6">
        <v>5.5693998336791992</v>
      </c>
      <c r="W2914" s="5">
        <v>6.2576308432328105</v>
      </c>
      <c r="X2914" s="6">
        <f>+Excel_519CONDOR[[#This Row],[Ptos.Total]]-Excel_519CONDOR[[#This Row],[Ptos.PO]]</f>
        <v>-1.5676718945201173E-7</v>
      </c>
      <c r="Y2914" s="6">
        <v>6.2576309999999999</v>
      </c>
      <c r="Z2914" s="6">
        <v>6.2576309999999999</v>
      </c>
      <c r="AA2914" s="5">
        <f>+Excel_519CONDOR[[#This Row],[Ptos.Total]]-Excel_519CONDOR[[#This Row],[Ptos.Nilo]]</f>
        <v>-1.5676718945201173E-7</v>
      </c>
      <c r="AB2914"/>
      <c r="AC2914"/>
      <c r="AD2914"/>
      <c r="AE2914"/>
      <c r="AF2914"/>
      <c r="AG2914"/>
      <c r="AH2914"/>
      <c r="AI2914"/>
    </row>
    <row r="2915" spans="1:35" x14ac:dyDescent="0.25">
      <c r="A2915" t="s">
        <v>2567</v>
      </c>
      <c r="B2915" t="s">
        <v>67</v>
      </c>
      <c r="C2915" t="s">
        <v>1371</v>
      </c>
      <c r="D2915" t="s">
        <v>3206</v>
      </c>
      <c r="E2915">
        <v>8744660</v>
      </c>
      <c r="F2915" t="s">
        <v>2651</v>
      </c>
      <c r="G2915" t="s">
        <v>46</v>
      </c>
      <c r="H2915" t="s">
        <v>1356</v>
      </c>
      <c r="I2915" s="1"/>
      <c r="J2915" s="1">
        <v>45855</v>
      </c>
      <c r="K2915" s="11">
        <f>+Excel_519CONDOR[[#This Row],[Fx.r]]</f>
        <v>45855</v>
      </c>
      <c r="L2915" s="1">
        <v>45855</v>
      </c>
      <c r="M2915" s="1"/>
      <c r="O2915" s="1"/>
      <c r="P2915" s="1" t="s">
        <v>24</v>
      </c>
      <c r="Q2915" t="s">
        <v>25</v>
      </c>
      <c r="R2915" t="s">
        <v>25</v>
      </c>
      <c r="S2915" t="s">
        <v>3715</v>
      </c>
      <c r="T2915" s="6">
        <v>0.68823100955361127</v>
      </c>
      <c r="U2915" s="6">
        <v>0</v>
      </c>
      <c r="V2915" s="6">
        <v>5.5693998336791992</v>
      </c>
      <c r="W2915" s="5">
        <v>6.2576308432328105</v>
      </c>
      <c r="X2915" s="6">
        <f>+Excel_519CONDOR[[#This Row],[Ptos.Total]]-Excel_519CONDOR[[#This Row],[Ptos.PO]]</f>
        <v>0.48823084323281041</v>
      </c>
      <c r="Y2915" s="6">
        <v>5.7694000000000001</v>
      </c>
      <c r="Z2915" s="6">
        <v>0</v>
      </c>
      <c r="AA2915" s="5">
        <f>+Excel_519CONDOR[[#This Row],[Ptos.Total]]-Excel_519CONDOR[[#This Row],[Ptos.Nilo]]</f>
        <v>6.2576308432328105</v>
      </c>
      <c r="AB2915"/>
      <c r="AC2915"/>
      <c r="AD2915"/>
      <c r="AE2915"/>
      <c r="AF2915"/>
      <c r="AG2915"/>
      <c r="AH2915"/>
      <c r="AI2915"/>
    </row>
    <row r="2916" spans="1:35" x14ac:dyDescent="0.25">
      <c r="A2916" t="s">
        <v>2567</v>
      </c>
      <c r="B2916" t="s">
        <v>67</v>
      </c>
      <c r="C2916" t="s">
        <v>1371</v>
      </c>
      <c r="D2916" t="s">
        <v>3207</v>
      </c>
      <c r="E2916">
        <v>8744645</v>
      </c>
      <c r="F2916" t="s">
        <v>2586</v>
      </c>
      <c r="G2916" t="s">
        <v>22</v>
      </c>
      <c r="H2916" t="s">
        <v>23</v>
      </c>
      <c r="I2916" s="1"/>
      <c r="J2916" s="1">
        <v>45855</v>
      </c>
      <c r="K2916" s="11">
        <f>+Excel_519CONDOR[[#This Row],[Fx.r]]</f>
        <v>45855</v>
      </c>
      <c r="L2916" s="1">
        <v>45855</v>
      </c>
      <c r="M2916" s="1"/>
      <c r="N2916" s="1">
        <v>45948</v>
      </c>
      <c r="O2916" s="1">
        <v>45950</v>
      </c>
      <c r="P2916" s="1" t="s">
        <v>24</v>
      </c>
      <c r="Q2916" t="s">
        <v>25</v>
      </c>
      <c r="R2916" t="s">
        <v>25</v>
      </c>
      <c r="S2916" t="s">
        <v>3715</v>
      </c>
      <c r="T2916" s="6">
        <v>0.68823100955361127</v>
      </c>
      <c r="U2916" s="6">
        <v>0</v>
      </c>
      <c r="V2916" s="6">
        <v>5.5693998336791992</v>
      </c>
      <c r="W2916" s="5">
        <v>6.2576308432328105</v>
      </c>
      <c r="X2916" s="6">
        <f>+Excel_519CONDOR[[#This Row],[Ptos.Total]]-Excel_519CONDOR[[#This Row],[Ptos.PO]]</f>
        <v>-1.5676718945201173E-7</v>
      </c>
      <c r="Y2916" s="6">
        <v>6.2576309999999999</v>
      </c>
      <c r="Z2916" s="6">
        <v>6.2576309999999999</v>
      </c>
      <c r="AA2916" s="5">
        <f>+Excel_519CONDOR[[#This Row],[Ptos.Total]]-Excel_519CONDOR[[#This Row],[Ptos.Nilo]]</f>
        <v>-1.5676718945201173E-7</v>
      </c>
      <c r="AB2916"/>
      <c r="AC2916"/>
      <c r="AD2916"/>
      <c r="AE2916"/>
      <c r="AF2916"/>
      <c r="AG2916"/>
      <c r="AH2916"/>
      <c r="AI2916"/>
    </row>
    <row r="2917" spans="1:35" x14ac:dyDescent="0.25">
      <c r="A2917" t="s">
        <v>2567</v>
      </c>
      <c r="B2917" t="s">
        <v>67</v>
      </c>
      <c r="C2917" t="s">
        <v>1371</v>
      </c>
      <c r="D2917" t="s">
        <v>3208</v>
      </c>
      <c r="E2917">
        <v>8744624</v>
      </c>
      <c r="F2917" t="s">
        <v>2651</v>
      </c>
      <c r="G2917" t="s">
        <v>46</v>
      </c>
      <c r="H2917" t="s">
        <v>1356</v>
      </c>
      <c r="I2917" s="1"/>
      <c r="J2917" s="1">
        <v>45855</v>
      </c>
      <c r="K2917" s="11">
        <f>+Excel_519CONDOR[[#This Row],[Fx.r]]</f>
        <v>45855</v>
      </c>
      <c r="L2917" s="1">
        <v>45855</v>
      </c>
      <c r="M2917" s="1"/>
      <c r="O2917" s="1"/>
      <c r="P2917" s="1" t="s">
        <v>24</v>
      </c>
      <c r="Q2917" t="s">
        <v>25</v>
      </c>
      <c r="R2917" t="s">
        <v>25</v>
      </c>
      <c r="S2917" t="s">
        <v>3715</v>
      </c>
      <c r="T2917" s="6">
        <v>1.4996710173212886</v>
      </c>
      <c r="U2917" s="6">
        <v>0</v>
      </c>
      <c r="V2917" s="6">
        <v>5.5693998336791992</v>
      </c>
      <c r="W2917" s="5">
        <v>7.0690708510004878</v>
      </c>
      <c r="X2917" s="6">
        <f>+Excel_519CONDOR[[#This Row],[Ptos.Total]]-Excel_519CONDOR[[#This Row],[Ptos.PO]]</f>
        <v>9.9670851000487559E-2</v>
      </c>
      <c r="Y2917" s="6">
        <v>6.9694000000000003</v>
      </c>
      <c r="Z2917" s="6">
        <v>0</v>
      </c>
      <c r="AA2917" s="5">
        <f>+Excel_519CONDOR[[#This Row],[Ptos.Total]]-Excel_519CONDOR[[#This Row],[Ptos.Nilo]]</f>
        <v>7.0690708510004878</v>
      </c>
      <c r="AB2917"/>
      <c r="AC2917"/>
      <c r="AD2917"/>
      <c r="AE2917"/>
      <c r="AF2917"/>
      <c r="AG2917"/>
      <c r="AH2917"/>
      <c r="AI2917"/>
    </row>
    <row r="2918" spans="1:35" x14ac:dyDescent="0.25">
      <c r="A2918" t="s">
        <v>2567</v>
      </c>
      <c r="B2918" t="s">
        <v>67</v>
      </c>
      <c r="C2918" t="s">
        <v>1371</v>
      </c>
      <c r="D2918" t="s">
        <v>3209</v>
      </c>
      <c r="E2918">
        <v>8744628</v>
      </c>
      <c r="F2918" t="s">
        <v>2586</v>
      </c>
      <c r="G2918" t="s">
        <v>22</v>
      </c>
      <c r="H2918" t="s">
        <v>23</v>
      </c>
      <c r="I2918" s="1"/>
      <c r="J2918" s="1">
        <v>45855</v>
      </c>
      <c r="K2918" s="11">
        <f>+Excel_519CONDOR[[#This Row],[Fx.r]]</f>
        <v>45855</v>
      </c>
      <c r="L2918" s="1">
        <v>45855</v>
      </c>
      <c r="M2918" s="1"/>
      <c r="N2918" s="1">
        <v>45948</v>
      </c>
      <c r="O2918" s="1">
        <v>45949</v>
      </c>
      <c r="P2918" s="1" t="s">
        <v>24</v>
      </c>
      <c r="Q2918" t="s">
        <v>25</v>
      </c>
      <c r="R2918" t="s">
        <v>25</v>
      </c>
      <c r="S2918" t="s">
        <v>3715</v>
      </c>
      <c r="T2918" s="6">
        <v>0.68823100955361127</v>
      </c>
      <c r="U2918" s="6">
        <v>0</v>
      </c>
      <c r="V2918" s="6">
        <v>5.5693998336791992</v>
      </c>
      <c r="W2918" s="5">
        <v>6.2576308432328105</v>
      </c>
      <c r="X2918" s="6">
        <f>+Excel_519CONDOR[[#This Row],[Ptos.Total]]-Excel_519CONDOR[[#This Row],[Ptos.PO]]</f>
        <v>-0.20286015676718883</v>
      </c>
      <c r="Y2918" s="6">
        <v>6.4604909999999993</v>
      </c>
      <c r="Z2918" s="6">
        <v>6.4604909999999993</v>
      </c>
      <c r="AA2918" s="5">
        <f>+Excel_519CONDOR[[#This Row],[Ptos.Total]]-Excel_519CONDOR[[#This Row],[Ptos.Nilo]]</f>
        <v>-0.20286015676718883</v>
      </c>
      <c r="AB2918"/>
      <c r="AC2918"/>
      <c r="AD2918"/>
      <c r="AE2918"/>
      <c r="AF2918"/>
      <c r="AG2918"/>
      <c r="AH2918"/>
      <c r="AI2918"/>
    </row>
    <row r="2919" spans="1:35" x14ac:dyDescent="0.25">
      <c r="A2919" t="s">
        <v>2567</v>
      </c>
      <c r="B2919" t="s">
        <v>67</v>
      </c>
      <c r="C2919" t="s">
        <v>1371</v>
      </c>
      <c r="D2919" t="s">
        <v>3210</v>
      </c>
      <c r="E2919">
        <v>8744727</v>
      </c>
      <c r="F2919" t="s">
        <v>2651</v>
      </c>
      <c r="G2919" t="s">
        <v>46</v>
      </c>
      <c r="H2919" t="s">
        <v>1356</v>
      </c>
      <c r="I2919" s="1"/>
      <c r="J2919" s="1">
        <v>45855</v>
      </c>
      <c r="K2919" s="11">
        <f>+Excel_519CONDOR[[#This Row],[Fx.r]]</f>
        <v>45855</v>
      </c>
      <c r="L2919" s="1">
        <v>45855</v>
      </c>
      <c r="M2919" s="1"/>
      <c r="O2919" s="1"/>
      <c r="P2919" s="1" t="s">
        <v>24</v>
      </c>
      <c r="Q2919" t="s">
        <v>25</v>
      </c>
      <c r="R2919" t="s">
        <v>25</v>
      </c>
      <c r="S2919" t="s">
        <v>3715</v>
      </c>
      <c r="T2919" s="6">
        <v>0.89109100979083777</v>
      </c>
      <c r="U2919" s="6">
        <v>0</v>
      </c>
      <c r="V2919" s="6">
        <v>5.5693998336791992</v>
      </c>
      <c r="W2919" s="5">
        <v>6.460490843470037</v>
      </c>
      <c r="X2919" s="6">
        <f>+Excel_519CONDOR[[#This Row],[Ptos.Total]]-Excel_519CONDOR[[#This Row],[Ptos.PO]]</f>
        <v>9.1090843470037264E-2</v>
      </c>
      <c r="Y2919" s="6">
        <v>6.3693999999999997</v>
      </c>
      <c r="Z2919" s="6">
        <v>0</v>
      </c>
      <c r="AA2919" s="5">
        <f>+Excel_519CONDOR[[#This Row],[Ptos.Total]]-Excel_519CONDOR[[#This Row],[Ptos.Nilo]]</f>
        <v>6.460490843470037</v>
      </c>
      <c r="AB2919"/>
      <c r="AC2919"/>
      <c r="AD2919"/>
      <c r="AE2919"/>
      <c r="AF2919"/>
      <c r="AG2919"/>
      <c r="AH2919"/>
      <c r="AI2919"/>
    </row>
    <row r="2920" spans="1:35" x14ac:dyDescent="0.25">
      <c r="A2920" t="s">
        <v>2567</v>
      </c>
      <c r="B2920" t="s">
        <v>67</v>
      </c>
      <c r="C2920" t="s">
        <v>1371</v>
      </c>
      <c r="D2920" t="s">
        <v>3211</v>
      </c>
      <c r="E2920">
        <v>8744738</v>
      </c>
      <c r="F2920" t="s">
        <v>2651</v>
      </c>
      <c r="G2920" t="s">
        <v>46</v>
      </c>
      <c r="H2920" t="s">
        <v>1356</v>
      </c>
      <c r="I2920" s="1"/>
      <c r="J2920" s="1">
        <v>45855</v>
      </c>
      <c r="K2920" s="11">
        <f>+Excel_519CONDOR[[#This Row],[Fx.r]]</f>
        <v>45855</v>
      </c>
      <c r="L2920" s="1">
        <v>45855</v>
      </c>
      <c r="M2920" s="1"/>
      <c r="O2920" s="1"/>
      <c r="P2920" s="1" t="s">
        <v>24</v>
      </c>
      <c r="Q2920" t="s">
        <v>25</v>
      </c>
      <c r="R2920" t="s">
        <v>25</v>
      </c>
      <c r="S2920" t="s">
        <v>3715</v>
      </c>
      <c r="T2920" s="6">
        <v>0.89109100979083777</v>
      </c>
      <c r="U2920" s="6">
        <v>0</v>
      </c>
      <c r="V2920" s="6">
        <v>5.5693998336791992</v>
      </c>
      <c r="W2920" s="5">
        <v>6.460490843470037</v>
      </c>
      <c r="X2920" s="6">
        <f>+Excel_519CONDOR[[#This Row],[Ptos.Total]]-Excel_519CONDOR[[#This Row],[Ptos.PO]]</f>
        <v>9.1090843470037264E-2</v>
      </c>
      <c r="Y2920" s="6">
        <v>6.3693999999999997</v>
      </c>
      <c r="Z2920" s="6">
        <v>0</v>
      </c>
      <c r="AA2920" s="5">
        <f>+Excel_519CONDOR[[#This Row],[Ptos.Total]]-Excel_519CONDOR[[#This Row],[Ptos.Nilo]]</f>
        <v>6.460490843470037</v>
      </c>
      <c r="AB2920"/>
      <c r="AC2920"/>
      <c r="AD2920"/>
      <c r="AE2920"/>
      <c r="AF2920"/>
      <c r="AG2920"/>
      <c r="AH2920"/>
      <c r="AI2920"/>
    </row>
    <row r="2921" spans="1:35" x14ac:dyDescent="0.25">
      <c r="A2921" t="s">
        <v>2567</v>
      </c>
      <c r="B2921" t="s">
        <v>67</v>
      </c>
      <c r="C2921" t="s">
        <v>1371</v>
      </c>
      <c r="D2921" t="s">
        <v>3212</v>
      </c>
      <c r="E2921">
        <v>8744723</v>
      </c>
      <c r="F2921" t="s">
        <v>2651</v>
      </c>
      <c r="G2921" t="s">
        <v>46</v>
      </c>
      <c r="H2921" t="s">
        <v>1356</v>
      </c>
      <c r="I2921" s="1"/>
      <c r="J2921" s="1">
        <v>45855</v>
      </c>
      <c r="K2921" s="11">
        <f>+Excel_519CONDOR[[#This Row],[Fx.r]]</f>
        <v>45855</v>
      </c>
      <c r="L2921" s="1">
        <v>45855</v>
      </c>
      <c r="M2921" s="1"/>
      <c r="O2921" s="1"/>
      <c r="P2921" s="1" t="s">
        <v>24</v>
      </c>
      <c r="Q2921" t="s">
        <v>25</v>
      </c>
      <c r="R2921" t="s">
        <v>25</v>
      </c>
      <c r="S2921" t="s">
        <v>3715</v>
      </c>
      <c r="T2921" s="6">
        <v>0.89109100979083777</v>
      </c>
      <c r="U2921" s="6">
        <v>0</v>
      </c>
      <c r="V2921" s="6">
        <v>5.5693998336791992</v>
      </c>
      <c r="W2921" s="5">
        <v>6.460490843470037</v>
      </c>
      <c r="X2921" s="6">
        <f>+Excel_519CONDOR[[#This Row],[Ptos.Total]]-Excel_519CONDOR[[#This Row],[Ptos.PO]]</f>
        <v>9.1090843470037264E-2</v>
      </c>
      <c r="Y2921" s="6">
        <v>6.3693999999999997</v>
      </c>
      <c r="Z2921" s="6">
        <v>0</v>
      </c>
      <c r="AA2921" s="5">
        <f>+Excel_519CONDOR[[#This Row],[Ptos.Total]]-Excel_519CONDOR[[#This Row],[Ptos.Nilo]]</f>
        <v>6.460490843470037</v>
      </c>
      <c r="AB2921"/>
      <c r="AC2921"/>
      <c r="AD2921"/>
      <c r="AE2921"/>
      <c r="AF2921"/>
      <c r="AG2921"/>
      <c r="AH2921"/>
      <c r="AI2921"/>
    </row>
    <row r="2922" spans="1:35" x14ac:dyDescent="0.25">
      <c r="A2922" t="s">
        <v>2567</v>
      </c>
      <c r="B2922" t="s">
        <v>67</v>
      </c>
      <c r="C2922" t="s">
        <v>1371</v>
      </c>
      <c r="D2922" t="s">
        <v>3213</v>
      </c>
      <c r="E2922">
        <v>8744631</v>
      </c>
      <c r="F2922" t="s">
        <v>2586</v>
      </c>
      <c r="G2922" t="s">
        <v>22</v>
      </c>
      <c r="H2922" t="s">
        <v>23</v>
      </c>
      <c r="I2922" s="1"/>
      <c r="J2922" s="1">
        <v>45855</v>
      </c>
      <c r="K2922" s="11">
        <f>+Excel_519CONDOR[[#This Row],[Fx.r]]</f>
        <v>45855</v>
      </c>
      <c r="L2922" s="1">
        <v>45855</v>
      </c>
      <c r="M2922" s="1"/>
      <c r="N2922" s="1">
        <v>45948</v>
      </c>
      <c r="O2922" s="1">
        <v>45950</v>
      </c>
      <c r="P2922" s="1" t="s">
        <v>24</v>
      </c>
      <c r="Q2922" t="s">
        <v>25</v>
      </c>
      <c r="R2922" t="s">
        <v>25</v>
      </c>
      <c r="S2922" t="s">
        <v>3715</v>
      </c>
      <c r="T2922" s="6">
        <v>0.68823100955361127</v>
      </c>
      <c r="U2922" s="6">
        <v>0</v>
      </c>
      <c r="V2922" s="6">
        <v>5.5693998336791992</v>
      </c>
      <c r="W2922" s="5">
        <v>6.2576308432328105</v>
      </c>
      <c r="X2922" s="6">
        <f>+Excel_519CONDOR[[#This Row],[Ptos.Total]]-Excel_519CONDOR[[#This Row],[Ptos.PO]]</f>
        <v>-1.5676718945201173E-7</v>
      </c>
      <c r="Y2922" s="6">
        <v>6.2576309999999999</v>
      </c>
      <c r="Z2922" s="6">
        <v>6.2576309999999999</v>
      </c>
      <c r="AA2922" s="5">
        <f>+Excel_519CONDOR[[#This Row],[Ptos.Total]]-Excel_519CONDOR[[#This Row],[Ptos.Nilo]]</f>
        <v>-1.5676718945201173E-7</v>
      </c>
      <c r="AB2922"/>
      <c r="AC2922"/>
      <c r="AD2922"/>
      <c r="AE2922"/>
      <c r="AF2922"/>
      <c r="AG2922"/>
      <c r="AH2922"/>
      <c r="AI2922"/>
    </row>
    <row r="2923" spans="1:35" x14ac:dyDescent="0.25">
      <c r="A2923" t="s">
        <v>2567</v>
      </c>
      <c r="B2923" t="s">
        <v>67</v>
      </c>
      <c r="C2923" t="s">
        <v>1371</v>
      </c>
      <c r="D2923" t="s">
        <v>3214</v>
      </c>
      <c r="E2923">
        <v>8744731</v>
      </c>
      <c r="F2923" t="s">
        <v>2651</v>
      </c>
      <c r="G2923" t="s">
        <v>46</v>
      </c>
      <c r="H2923" t="s">
        <v>1356</v>
      </c>
      <c r="I2923" s="1"/>
      <c r="J2923" s="1">
        <v>45855</v>
      </c>
      <c r="K2923" s="11">
        <f>+Excel_519CONDOR[[#This Row],[Fx.r]]</f>
        <v>45855</v>
      </c>
      <c r="L2923" s="1">
        <v>45855</v>
      </c>
      <c r="M2923" s="1"/>
      <c r="O2923" s="1"/>
      <c r="P2923" s="1" t="s">
        <v>24</v>
      </c>
      <c r="Q2923" t="s">
        <v>25</v>
      </c>
      <c r="R2923" t="s">
        <v>25</v>
      </c>
      <c r="S2923" t="s">
        <v>3715</v>
      </c>
      <c r="T2923" s="6">
        <v>0.89109100979083777</v>
      </c>
      <c r="U2923" s="6">
        <v>0</v>
      </c>
      <c r="V2923" s="6">
        <v>5.5693998336791992</v>
      </c>
      <c r="W2923" s="5">
        <v>6.460490843470037</v>
      </c>
      <c r="X2923" s="6">
        <f>+Excel_519CONDOR[[#This Row],[Ptos.Total]]-Excel_519CONDOR[[#This Row],[Ptos.PO]]</f>
        <v>0.49109084347003673</v>
      </c>
      <c r="Y2923" s="6">
        <v>5.9694000000000003</v>
      </c>
      <c r="Z2923" s="6">
        <v>0</v>
      </c>
      <c r="AA2923" s="5">
        <f>+Excel_519CONDOR[[#This Row],[Ptos.Total]]-Excel_519CONDOR[[#This Row],[Ptos.Nilo]]</f>
        <v>6.460490843470037</v>
      </c>
      <c r="AB2923"/>
      <c r="AC2923"/>
      <c r="AD2923"/>
      <c r="AE2923"/>
      <c r="AF2923"/>
      <c r="AG2923"/>
      <c r="AH2923"/>
      <c r="AI2923"/>
    </row>
    <row r="2924" spans="1:35" x14ac:dyDescent="0.25">
      <c r="A2924" t="s">
        <v>2567</v>
      </c>
      <c r="B2924" t="s">
        <v>67</v>
      </c>
      <c r="C2924" t="s">
        <v>1371</v>
      </c>
      <c r="D2924" t="s">
        <v>3215</v>
      </c>
      <c r="E2924">
        <v>8745276</v>
      </c>
      <c r="F2924" t="s">
        <v>2651</v>
      </c>
      <c r="G2924" t="s">
        <v>46</v>
      </c>
      <c r="H2924" t="s">
        <v>1356</v>
      </c>
      <c r="I2924" s="1"/>
      <c r="J2924" s="1">
        <v>45860</v>
      </c>
      <c r="K2924" s="11">
        <f>+Excel_519CONDOR[[#This Row],[Fx.r]]</f>
        <v>45860</v>
      </c>
      <c r="L2924" s="1">
        <v>45860</v>
      </c>
      <c r="M2924" s="1"/>
      <c r="O2924" s="1"/>
      <c r="P2924" s="1" t="s">
        <v>24</v>
      </c>
      <c r="Q2924" t="s">
        <v>25</v>
      </c>
      <c r="R2924" t="s">
        <v>25</v>
      </c>
      <c r="S2924" t="s">
        <v>3715</v>
      </c>
      <c r="T2924" s="6">
        <v>1.4996710173212886</v>
      </c>
      <c r="U2924" s="6">
        <v>0</v>
      </c>
      <c r="V2924" s="6">
        <v>5.5693998336791992</v>
      </c>
      <c r="W2924" s="5">
        <v>7.0690708510004878</v>
      </c>
      <c r="X2924" s="6">
        <f>+Excel_519CONDOR[[#This Row],[Ptos.Total]]-Excel_519CONDOR[[#This Row],[Ptos.PO]]</f>
        <v>-0.10032914899951173</v>
      </c>
      <c r="Y2924" s="6">
        <v>7.1693999999999996</v>
      </c>
      <c r="Z2924" s="6">
        <v>0</v>
      </c>
      <c r="AA2924" s="5">
        <f>+Excel_519CONDOR[[#This Row],[Ptos.Total]]-Excel_519CONDOR[[#This Row],[Ptos.Nilo]]</f>
        <v>7.0690708510004878</v>
      </c>
      <c r="AB2924"/>
      <c r="AC2924"/>
      <c r="AD2924"/>
      <c r="AE2924"/>
      <c r="AF2924"/>
      <c r="AG2924"/>
      <c r="AH2924"/>
      <c r="AI2924"/>
    </row>
    <row r="2925" spans="1:35" x14ac:dyDescent="0.25">
      <c r="A2925" t="s">
        <v>2567</v>
      </c>
      <c r="B2925" t="s">
        <v>67</v>
      </c>
      <c r="C2925" t="s">
        <v>1371</v>
      </c>
      <c r="D2925" t="s">
        <v>3216</v>
      </c>
      <c r="E2925">
        <v>8745270</v>
      </c>
      <c r="F2925" t="s">
        <v>2651</v>
      </c>
      <c r="G2925" t="s">
        <v>46</v>
      </c>
      <c r="H2925" t="s">
        <v>1356</v>
      </c>
      <c r="I2925" s="1"/>
      <c r="J2925" s="1">
        <v>45860</v>
      </c>
      <c r="K2925" s="11">
        <f>+Excel_519CONDOR[[#This Row],[Fx.r]]</f>
        <v>45860</v>
      </c>
      <c r="L2925" s="1">
        <v>45860</v>
      </c>
      <c r="M2925" s="1"/>
      <c r="O2925" s="1"/>
      <c r="P2925" s="1" t="s">
        <v>24</v>
      </c>
      <c r="Q2925" t="s">
        <v>25</v>
      </c>
      <c r="R2925" t="s">
        <v>25</v>
      </c>
      <c r="S2925" t="s">
        <v>3715</v>
      </c>
      <c r="T2925" s="6">
        <v>2.7168310392009616</v>
      </c>
      <c r="U2925" s="6">
        <v>0</v>
      </c>
      <c r="V2925" s="6">
        <v>5.5693998336791992</v>
      </c>
      <c r="W2925" s="5">
        <v>8.2862308728801608</v>
      </c>
      <c r="X2925" s="6">
        <f>+Excel_519CONDOR[[#This Row],[Ptos.Total]]-Excel_519CONDOR[[#This Row],[Ptos.PO]]</f>
        <v>-8.3169127119839814E-2</v>
      </c>
      <c r="Y2925" s="6">
        <v>8.3694000000000006</v>
      </c>
      <c r="Z2925" s="6">
        <v>0</v>
      </c>
      <c r="AA2925" s="5">
        <f>+Excel_519CONDOR[[#This Row],[Ptos.Total]]-Excel_519CONDOR[[#This Row],[Ptos.Nilo]]</f>
        <v>8.2862308728801608</v>
      </c>
      <c r="AB2925"/>
      <c r="AC2925"/>
      <c r="AD2925"/>
      <c r="AE2925"/>
      <c r="AF2925"/>
      <c r="AG2925"/>
      <c r="AH2925"/>
      <c r="AI2925"/>
    </row>
    <row r="2926" spans="1:35" x14ac:dyDescent="0.25">
      <c r="A2926" t="s">
        <v>2567</v>
      </c>
      <c r="B2926" t="s">
        <v>67</v>
      </c>
      <c r="C2926" t="s">
        <v>1371</v>
      </c>
      <c r="D2926" t="s">
        <v>3217</v>
      </c>
      <c r="E2926">
        <v>8745277</v>
      </c>
      <c r="F2926" t="s">
        <v>2586</v>
      </c>
      <c r="G2926" t="s">
        <v>22</v>
      </c>
      <c r="H2926" t="s">
        <v>23</v>
      </c>
      <c r="I2926" s="1"/>
      <c r="J2926" s="1">
        <v>45860</v>
      </c>
      <c r="K2926" s="11">
        <f>+Excel_519CONDOR[[#This Row],[Fx.r]]</f>
        <v>45860</v>
      </c>
      <c r="L2926" s="1">
        <v>45860</v>
      </c>
      <c r="M2926" s="1"/>
      <c r="N2926" s="1">
        <v>45947</v>
      </c>
      <c r="O2926" s="1">
        <v>45949</v>
      </c>
      <c r="P2926" s="1" t="s">
        <v>24</v>
      </c>
      <c r="Q2926" t="s">
        <v>25</v>
      </c>
      <c r="R2926" t="s">
        <v>25</v>
      </c>
      <c r="S2926" t="s">
        <v>3715</v>
      </c>
      <c r="T2926" s="6">
        <v>1.4996710173212886</v>
      </c>
      <c r="U2926" s="6">
        <v>0</v>
      </c>
      <c r="V2926" s="6">
        <v>5.5693998336791992</v>
      </c>
      <c r="W2926" s="5">
        <v>7.0690708510004878</v>
      </c>
      <c r="X2926" s="6">
        <f>+Excel_519CONDOR[[#This Row],[Ptos.Total]]-Excel_519CONDOR[[#This Row],[Ptos.PO]]</f>
        <v>-1.4899951228386499E-7</v>
      </c>
      <c r="Y2926" s="6">
        <v>7.0690710000000001</v>
      </c>
      <c r="Z2926" s="6">
        <v>7.0690710000000001</v>
      </c>
      <c r="AA2926" s="5">
        <f>+Excel_519CONDOR[[#This Row],[Ptos.Total]]-Excel_519CONDOR[[#This Row],[Ptos.Nilo]]</f>
        <v>-1.4899951228386499E-7</v>
      </c>
      <c r="AB2926"/>
      <c r="AC2926"/>
      <c r="AD2926"/>
      <c r="AE2926"/>
      <c r="AF2926"/>
      <c r="AG2926"/>
      <c r="AH2926"/>
      <c r="AI2926"/>
    </row>
    <row r="2927" spans="1:35" x14ac:dyDescent="0.25">
      <c r="A2927" t="s">
        <v>2567</v>
      </c>
      <c r="B2927" t="s">
        <v>67</v>
      </c>
      <c r="C2927" t="s">
        <v>1371</v>
      </c>
      <c r="D2927" t="s">
        <v>3218</v>
      </c>
      <c r="E2927">
        <v>8745278</v>
      </c>
      <c r="F2927" t="s">
        <v>2586</v>
      </c>
      <c r="G2927" t="s">
        <v>22</v>
      </c>
      <c r="H2927" t="s">
        <v>23</v>
      </c>
      <c r="I2927" s="1"/>
      <c r="J2927" s="1">
        <v>45860</v>
      </c>
      <c r="K2927" s="11">
        <f>+Excel_519CONDOR[[#This Row],[Fx.r]]</f>
        <v>45860</v>
      </c>
      <c r="L2927" s="1">
        <v>45860</v>
      </c>
      <c r="M2927" s="1"/>
      <c r="N2927" s="1">
        <v>45947</v>
      </c>
      <c r="O2927" s="1">
        <v>45949</v>
      </c>
      <c r="P2927" s="1" t="s">
        <v>24</v>
      </c>
      <c r="Q2927" t="s">
        <v>25</v>
      </c>
      <c r="R2927" t="s">
        <v>25</v>
      </c>
      <c r="S2927" t="s">
        <v>3715</v>
      </c>
      <c r="T2927" s="6">
        <v>1.7025310243772864</v>
      </c>
      <c r="U2927" s="6">
        <v>0</v>
      </c>
      <c r="V2927" s="6">
        <v>5.5693998336791992</v>
      </c>
      <c r="W2927" s="5">
        <v>7.2719308580564856</v>
      </c>
      <c r="X2927" s="6">
        <f>+Excel_519CONDOR[[#This Row],[Ptos.Total]]-Excel_519CONDOR[[#This Row],[Ptos.PO]]</f>
        <v>-0.20286014194351409</v>
      </c>
      <c r="Y2927" s="6">
        <v>7.4747909999999997</v>
      </c>
      <c r="Z2927" s="6">
        <v>7.4747909999999997</v>
      </c>
      <c r="AA2927" s="5">
        <f>+Excel_519CONDOR[[#This Row],[Ptos.Total]]-Excel_519CONDOR[[#This Row],[Ptos.Nilo]]</f>
        <v>-0.20286014194351409</v>
      </c>
      <c r="AB2927"/>
      <c r="AC2927"/>
      <c r="AD2927"/>
      <c r="AE2927"/>
      <c r="AF2927"/>
      <c r="AG2927"/>
      <c r="AH2927"/>
      <c r="AI2927"/>
    </row>
    <row r="2928" spans="1:35" x14ac:dyDescent="0.25">
      <c r="A2928" t="s">
        <v>2567</v>
      </c>
      <c r="B2928" t="s">
        <v>67</v>
      </c>
      <c r="C2928" t="s">
        <v>1371</v>
      </c>
      <c r="D2928" t="s">
        <v>3219</v>
      </c>
      <c r="E2928">
        <v>8745301</v>
      </c>
      <c r="F2928" t="s">
        <v>2586</v>
      </c>
      <c r="G2928" t="s">
        <v>22</v>
      </c>
      <c r="H2928" t="s">
        <v>23</v>
      </c>
      <c r="I2928" s="1"/>
      <c r="J2928" s="1">
        <v>45860</v>
      </c>
      <c r="K2928" s="11">
        <f>+Excel_519CONDOR[[#This Row],[Fx.r]]</f>
        <v>45860</v>
      </c>
      <c r="L2928" s="1">
        <v>45860</v>
      </c>
      <c r="M2928" s="1"/>
      <c r="N2928" s="1">
        <v>45948</v>
      </c>
      <c r="O2928" s="1">
        <v>45950</v>
      </c>
      <c r="P2928" s="1" t="s">
        <v>24</v>
      </c>
      <c r="Q2928" t="s">
        <v>25</v>
      </c>
      <c r="R2928" t="s">
        <v>25</v>
      </c>
      <c r="S2928" t="s">
        <v>3715</v>
      </c>
      <c r="T2928" s="6">
        <v>0.68823100955361127</v>
      </c>
      <c r="U2928" s="6">
        <v>0</v>
      </c>
      <c r="V2928" s="6">
        <v>5.5693998336791992</v>
      </c>
      <c r="W2928" s="5">
        <v>6.2576308432328105</v>
      </c>
      <c r="X2928" s="6">
        <f>+Excel_519CONDOR[[#This Row],[Ptos.Total]]-Excel_519CONDOR[[#This Row],[Ptos.PO]]</f>
        <v>-1.5676718945201173E-7</v>
      </c>
      <c r="Y2928" s="6">
        <v>6.2576309999999999</v>
      </c>
      <c r="Z2928" s="6">
        <v>6.2576309999999999</v>
      </c>
      <c r="AA2928" s="5">
        <f>+Excel_519CONDOR[[#This Row],[Ptos.Total]]-Excel_519CONDOR[[#This Row],[Ptos.Nilo]]</f>
        <v>-1.5676718945201173E-7</v>
      </c>
      <c r="AB2928"/>
      <c r="AC2928"/>
      <c r="AD2928"/>
      <c r="AE2928"/>
      <c r="AF2928"/>
      <c r="AG2928"/>
      <c r="AH2928"/>
      <c r="AI2928"/>
    </row>
    <row r="2929" spans="1:35" x14ac:dyDescent="0.25">
      <c r="A2929" t="s">
        <v>2567</v>
      </c>
      <c r="B2929" t="s">
        <v>67</v>
      </c>
      <c r="C2929" t="s">
        <v>1371</v>
      </c>
      <c r="D2929" t="s">
        <v>3220</v>
      </c>
      <c r="E2929">
        <v>8745299</v>
      </c>
      <c r="F2929" t="s">
        <v>2983</v>
      </c>
      <c r="G2929" t="s">
        <v>55</v>
      </c>
      <c r="H2929" t="s">
        <v>56</v>
      </c>
      <c r="I2929" s="1"/>
      <c r="J2929" s="1">
        <v>45860</v>
      </c>
      <c r="K2929" s="11">
        <f>+Excel_519CONDOR[[#This Row],[Fx.r]]</f>
        <v>45860</v>
      </c>
      <c r="L2929" s="1">
        <v>45860</v>
      </c>
      <c r="M2929" s="1"/>
      <c r="N2929" s="1">
        <v>45948</v>
      </c>
      <c r="O2929" s="1"/>
      <c r="P2929" s="1" t="s">
        <v>24</v>
      </c>
      <c r="Q2929" t="s">
        <v>25</v>
      </c>
      <c r="R2929" t="s">
        <v>25</v>
      </c>
      <c r="S2929" t="s">
        <v>3715</v>
      </c>
      <c r="T2929" s="6">
        <v>0.68823100955361127</v>
      </c>
      <c r="U2929" s="6">
        <v>0</v>
      </c>
      <c r="V2929" s="6">
        <v>5.5693998336791992</v>
      </c>
      <c r="W2929" s="5">
        <v>6.2576308432328105</v>
      </c>
      <c r="X2929" s="6">
        <f>+Excel_519CONDOR[[#This Row],[Ptos.Total]]-Excel_519CONDOR[[#This Row],[Ptos.PO]]</f>
        <v>-1.5676718945201173E-7</v>
      </c>
      <c r="Y2929" s="6">
        <v>6.2576309999999999</v>
      </c>
      <c r="Z2929" s="6">
        <v>6.2576309999999999</v>
      </c>
      <c r="AA2929" s="5">
        <f>+Excel_519CONDOR[[#This Row],[Ptos.Total]]-Excel_519CONDOR[[#This Row],[Ptos.Nilo]]</f>
        <v>-1.5676718945201173E-7</v>
      </c>
      <c r="AB2929"/>
      <c r="AC2929"/>
      <c r="AD2929"/>
      <c r="AE2929"/>
      <c r="AF2929"/>
      <c r="AG2929"/>
      <c r="AH2929"/>
      <c r="AI2929"/>
    </row>
    <row r="2930" spans="1:35" x14ac:dyDescent="0.25">
      <c r="A2930" t="s">
        <v>2567</v>
      </c>
      <c r="B2930" t="s">
        <v>67</v>
      </c>
      <c r="C2930" t="s">
        <v>1371</v>
      </c>
      <c r="D2930" t="s">
        <v>3221</v>
      </c>
      <c r="E2930">
        <v>8745279</v>
      </c>
      <c r="F2930" t="s">
        <v>2586</v>
      </c>
      <c r="G2930" t="s">
        <v>22</v>
      </c>
      <c r="H2930" t="s">
        <v>23</v>
      </c>
      <c r="I2930" s="1"/>
      <c r="J2930" s="1">
        <v>45860</v>
      </c>
      <c r="K2930" s="11">
        <f>+Excel_519CONDOR[[#This Row],[Fx.r]]</f>
        <v>45860</v>
      </c>
      <c r="L2930" s="1">
        <v>45860</v>
      </c>
      <c r="M2930" s="1"/>
      <c r="N2930" s="1">
        <v>45946</v>
      </c>
      <c r="O2930" s="1">
        <v>45947</v>
      </c>
      <c r="P2930" s="1" t="s">
        <v>24</v>
      </c>
      <c r="Q2930" t="s">
        <v>25</v>
      </c>
      <c r="R2930" t="s">
        <v>25</v>
      </c>
      <c r="S2930" t="s">
        <v>3715</v>
      </c>
      <c r="T2930" s="6">
        <v>1.4996710173212886</v>
      </c>
      <c r="U2930" s="6">
        <v>0</v>
      </c>
      <c r="V2930" s="6">
        <v>5.5693998336791992</v>
      </c>
      <c r="W2930" s="5">
        <v>7.0690708510004878</v>
      </c>
      <c r="X2930" s="6">
        <f>+Excel_519CONDOR[[#This Row],[Ptos.Total]]-Excel_519CONDOR[[#This Row],[Ptos.PO]]</f>
        <v>-1.4899951228386499E-7</v>
      </c>
      <c r="Y2930" s="6">
        <v>7.0690710000000001</v>
      </c>
      <c r="Z2930" s="6">
        <v>7.0690710000000001</v>
      </c>
      <c r="AA2930" s="5">
        <f>+Excel_519CONDOR[[#This Row],[Ptos.Total]]-Excel_519CONDOR[[#This Row],[Ptos.Nilo]]</f>
        <v>-1.4899951228386499E-7</v>
      </c>
      <c r="AB2930"/>
      <c r="AC2930"/>
      <c r="AD2930"/>
      <c r="AE2930"/>
      <c r="AF2930"/>
      <c r="AG2930"/>
      <c r="AH2930"/>
      <c r="AI2930"/>
    </row>
    <row r="2931" spans="1:35" x14ac:dyDescent="0.25">
      <c r="A2931" t="s">
        <v>2567</v>
      </c>
      <c r="B2931" t="s">
        <v>67</v>
      </c>
      <c r="C2931" t="s">
        <v>1371</v>
      </c>
      <c r="D2931" t="s">
        <v>3222</v>
      </c>
      <c r="E2931">
        <v>8745290</v>
      </c>
      <c r="F2931" t="s">
        <v>2586</v>
      </c>
      <c r="G2931" t="s">
        <v>22</v>
      </c>
      <c r="H2931" t="s">
        <v>23</v>
      </c>
      <c r="I2931" s="1"/>
      <c r="J2931" s="1">
        <v>45860</v>
      </c>
      <c r="K2931" s="11">
        <f>+Excel_519CONDOR[[#This Row],[Fx.r]]</f>
        <v>45860</v>
      </c>
      <c r="L2931" s="1">
        <v>45860</v>
      </c>
      <c r="M2931" s="1"/>
      <c r="N2931" s="1">
        <v>45948</v>
      </c>
      <c r="O2931" s="1">
        <v>45950</v>
      </c>
      <c r="P2931" s="1" t="s">
        <v>24</v>
      </c>
      <c r="Q2931" t="s">
        <v>25</v>
      </c>
      <c r="R2931" t="s">
        <v>25</v>
      </c>
      <c r="S2931" t="s">
        <v>3715</v>
      </c>
      <c r="T2931" s="6">
        <v>0.68823100955361127</v>
      </c>
      <c r="U2931" s="6">
        <v>0</v>
      </c>
      <c r="V2931" s="6">
        <v>5.5693998336791992</v>
      </c>
      <c r="W2931" s="5">
        <v>6.2576308432328105</v>
      </c>
      <c r="X2931" s="6">
        <f>+Excel_519CONDOR[[#This Row],[Ptos.Total]]-Excel_519CONDOR[[#This Row],[Ptos.PO]]</f>
        <v>-1.5676718945201173E-7</v>
      </c>
      <c r="Y2931" s="6">
        <v>6.2576309999999999</v>
      </c>
      <c r="Z2931" s="6">
        <v>6.2576309999999999</v>
      </c>
      <c r="AA2931" s="5">
        <f>+Excel_519CONDOR[[#This Row],[Ptos.Total]]-Excel_519CONDOR[[#This Row],[Ptos.Nilo]]</f>
        <v>-1.5676718945201173E-7</v>
      </c>
      <c r="AB2931"/>
      <c r="AC2931"/>
      <c r="AD2931"/>
      <c r="AE2931"/>
      <c r="AF2931"/>
      <c r="AG2931"/>
      <c r="AH2931"/>
      <c r="AI2931"/>
    </row>
    <row r="2932" spans="1:35" x14ac:dyDescent="0.25">
      <c r="A2932" t="s">
        <v>2567</v>
      </c>
      <c r="B2932" t="s">
        <v>67</v>
      </c>
      <c r="C2932" t="s">
        <v>1371</v>
      </c>
      <c r="D2932" t="s">
        <v>3223</v>
      </c>
      <c r="E2932">
        <v>8745272</v>
      </c>
      <c r="F2932" t="s">
        <v>2586</v>
      </c>
      <c r="G2932" t="s">
        <v>22</v>
      </c>
      <c r="H2932" t="s">
        <v>23</v>
      </c>
      <c r="I2932" s="1"/>
      <c r="J2932" s="1">
        <v>45860</v>
      </c>
      <c r="K2932" s="11">
        <f>+Excel_519CONDOR[[#This Row],[Fx.r]]</f>
        <v>45860</v>
      </c>
      <c r="L2932" s="1">
        <v>45860</v>
      </c>
      <c r="M2932" s="1"/>
      <c r="N2932" s="1">
        <v>45947</v>
      </c>
      <c r="O2932" s="1">
        <v>45949</v>
      </c>
      <c r="P2932" s="1" t="s">
        <v>24</v>
      </c>
      <c r="Q2932" t="s">
        <v>25</v>
      </c>
      <c r="R2932" t="s">
        <v>25</v>
      </c>
      <c r="S2932" t="s">
        <v>3715</v>
      </c>
      <c r="T2932" s="6">
        <v>1.7025310243772864</v>
      </c>
      <c r="U2932" s="6">
        <v>0</v>
      </c>
      <c r="V2932" s="6">
        <v>5.5693998336791992</v>
      </c>
      <c r="W2932" s="5">
        <v>7.2719308580564856</v>
      </c>
      <c r="X2932" s="6">
        <f>+Excel_519CONDOR[[#This Row],[Ptos.Total]]-Excel_519CONDOR[[#This Row],[Ptos.PO]]</f>
        <v>-1.4194351383167714E-7</v>
      </c>
      <c r="Y2932" s="6">
        <v>7.2719309999999995</v>
      </c>
      <c r="Z2932" s="6">
        <v>7.2719309999999995</v>
      </c>
      <c r="AA2932" s="5">
        <f>+Excel_519CONDOR[[#This Row],[Ptos.Total]]-Excel_519CONDOR[[#This Row],[Ptos.Nilo]]</f>
        <v>-1.4194351383167714E-7</v>
      </c>
      <c r="AB2932"/>
      <c r="AC2932"/>
      <c r="AD2932"/>
      <c r="AE2932"/>
      <c r="AF2932"/>
      <c r="AG2932"/>
      <c r="AH2932"/>
      <c r="AI2932"/>
    </row>
    <row r="2933" spans="1:35" x14ac:dyDescent="0.25">
      <c r="A2933" t="s">
        <v>2567</v>
      </c>
      <c r="B2933" t="s">
        <v>67</v>
      </c>
      <c r="C2933" t="s">
        <v>1371</v>
      </c>
      <c r="D2933" t="s">
        <v>3224</v>
      </c>
      <c r="E2933">
        <v>8745282</v>
      </c>
      <c r="F2933" t="s">
        <v>2586</v>
      </c>
      <c r="G2933" t="s">
        <v>22</v>
      </c>
      <c r="H2933" t="s">
        <v>23</v>
      </c>
      <c r="I2933" s="1"/>
      <c r="J2933" s="1">
        <v>45860</v>
      </c>
      <c r="K2933" s="11">
        <f>+Excel_519CONDOR[[#This Row],[Fx.r]]</f>
        <v>45860</v>
      </c>
      <c r="L2933" s="1">
        <v>45860</v>
      </c>
      <c r="M2933" s="1"/>
      <c r="N2933" s="1">
        <v>45947</v>
      </c>
      <c r="O2933" s="1">
        <v>45949</v>
      </c>
      <c r="P2933" s="1" t="s">
        <v>24</v>
      </c>
      <c r="Q2933" t="s">
        <v>25</v>
      </c>
      <c r="R2933" t="s">
        <v>25</v>
      </c>
      <c r="S2933" t="s">
        <v>3715</v>
      </c>
      <c r="T2933" s="6">
        <v>1.7025310243772864</v>
      </c>
      <c r="U2933" s="6">
        <v>0</v>
      </c>
      <c r="V2933" s="6">
        <v>5.5693998336791992</v>
      </c>
      <c r="W2933" s="5">
        <v>7.2719308580564856</v>
      </c>
      <c r="X2933" s="6">
        <f>+Excel_519CONDOR[[#This Row],[Ptos.Total]]-Excel_519CONDOR[[#This Row],[Ptos.PO]]</f>
        <v>-1.4194351383167714E-7</v>
      </c>
      <c r="Y2933" s="6">
        <v>7.2719309999999995</v>
      </c>
      <c r="Z2933" s="6">
        <v>7.2719309999999995</v>
      </c>
      <c r="AA2933" s="5">
        <f>+Excel_519CONDOR[[#This Row],[Ptos.Total]]-Excel_519CONDOR[[#This Row],[Ptos.Nilo]]</f>
        <v>-1.4194351383167714E-7</v>
      </c>
      <c r="AB2933"/>
      <c r="AC2933"/>
      <c r="AD2933"/>
      <c r="AE2933"/>
      <c r="AF2933"/>
      <c r="AG2933"/>
      <c r="AH2933"/>
      <c r="AI2933"/>
    </row>
    <row r="2934" spans="1:35" x14ac:dyDescent="0.25">
      <c r="A2934" t="s">
        <v>2567</v>
      </c>
      <c r="B2934" t="s">
        <v>67</v>
      </c>
      <c r="C2934" t="s">
        <v>1371</v>
      </c>
      <c r="D2934" t="s">
        <v>3225</v>
      </c>
      <c r="E2934">
        <v>8745316</v>
      </c>
      <c r="F2934" t="s">
        <v>2586</v>
      </c>
      <c r="G2934" t="s">
        <v>22</v>
      </c>
      <c r="H2934" t="s">
        <v>23</v>
      </c>
      <c r="I2934" s="1"/>
      <c r="J2934" s="1">
        <v>45860</v>
      </c>
      <c r="K2934" s="11">
        <f>+Excel_519CONDOR[[#This Row],[Fx.r]]</f>
        <v>45860</v>
      </c>
      <c r="L2934" s="1">
        <v>45860</v>
      </c>
      <c r="M2934" s="1"/>
      <c r="N2934" s="1">
        <v>45948</v>
      </c>
      <c r="O2934" s="1">
        <v>45950</v>
      </c>
      <c r="P2934" s="1" t="s">
        <v>24</v>
      </c>
      <c r="Q2934" t="s">
        <v>25</v>
      </c>
      <c r="R2934" t="s">
        <v>25</v>
      </c>
      <c r="S2934" t="s">
        <v>3715</v>
      </c>
      <c r="T2934" s="6">
        <v>0.28251100226038695</v>
      </c>
      <c r="U2934" s="6">
        <v>0</v>
      </c>
      <c r="V2934" s="6">
        <v>5.5693998336791992</v>
      </c>
      <c r="W2934" s="5">
        <v>5.8519108359395862</v>
      </c>
      <c r="X2934" s="6">
        <f>+Excel_519CONDOR[[#This Row],[Ptos.Total]]-Excel_519CONDOR[[#This Row],[Ptos.PO]]</f>
        <v>-1.6406041414285255E-7</v>
      </c>
      <c r="Y2934" s="6">
        <v>5.8519110000000003</v>
      </c>
      <c r="Z2934" s="6">
        <v>5.8519110000000003</v>
      </c>
      <c r="AA2934" s="5">
        <f>+Excel_519CONDOR[[#This Row],[Ptos.Total]]-Excel_519CONDOR[[#This Row],[Ptos.Nilo]]</f>
        <v>-1.6406041414285255E-7</v>
      </c>
      <c r="AB2934"/>
      <c r="AC2934"/>
      <c r="AD2934"/>
      <c r="AE2934"/>
      <c r="AF2934"/>
      <c r="AG2934"/>
      <c r="AH2934"/>
      <c r="AI2934"/>
    </row>
    <row r="2935" spans="1:35" x14ac:dyDescent="0.25">
      <c r="A2935" t="s">
        <v>2567</v>
      </c>
      <c r="B2935" t="s">
        <v>67</v>
      </c>
      <c r="C2935" t="s">
        <v>1371</v>
      </c>
      <c r="D2935" t="s">
        <v>3226</v>
      </c>
      <c r="E2935">
        <v>8745302</v>
      </c>
      <c r="F2935" t="s">
        <v>2586</v>
      </c>
      <c r="G2935" t="s">
        <v>22</v>
      </c>
      <c r="H2935" t="s">
        <v>23</v>
      </c>
      <c r="I2935" s="1"/>
      <c r="J2935" s="1">
        <v>45860</v>
      </c>
      <c r="K2935" s="11">
        <f>+Excel_519CONDOR[[#This Row],[Fx.r]]</f>
        <v>45860</v>
      </c>
      <c r="L2935" s="1">
        <v>45860</v>
      </c>
      <c r="M2935" s="1"/>
      <c r="N2935" s="1">
        <v>45948</v>
      </c>
      <c r="O2935" s="1">
        <v>45950</v>
      </c>
      <c r="P2935" s="1" t="s">
        <v>24</v>
      </c>
      <c r="Q2935" t="s">
        <v>25</v>
      </c>
      <c r="R2935" t="s">
        <v>25</v>
      </c>
      <c r="S2935" t="s">
        <v>3715</v>
      </c>
      <c r="T2935" s="6">
        <v>0.68823100955361127</v>
      </c>
      <c r="U2935" s="6">
        <v>0</v>
      </c>
      <c r="V2935" s="6">
        <v>5.5693998336791992</v>
      </c>
      <c r="W2935" s="5">
        <v>6.2576308432328105</v>
      </c>
      <c r="X2935" s="6">
        <f>+Excel_519CONDOR[[#This Row],[Ptos.Total]]-Excel_519CONDOR[[#This Row],[Ptos.PO]]</f>
        <v>-1.5676718945201173E-7</v>
      </c>
      <c r="Y2935" s="6">
        <v>6.2576309999999999</v>
      </c>
      <c r="Z2935" s="6">
        <v>6.2576309999999999</v>
      </c>
      <c r="AA2935" s="5">
        <f>+Excel_519CONDOR[[#This Row],[Ptos.Total]]-Excel_519CONDOR[[#This Row],[Ptos.Nilo]]</f>
        <v>-1.5676718945201173E-7</v>
      </c>
      <c r="AB2935"/>
      <c r="AC2935"/>
      <c r="AD2935"/>
      <c r="AE2935"/>
      <c r="AF2935"/>
      <c r="AG2935"/>
      <c r="AH2935"/>
      <c r="AI2935"/>
    </row>
    <row r="2936" spans="1:35" x14ac:dyDescent="0.25">
      <c r="A2936" t="s">
        <v>2567</v>
      </c>
      <c r="B2936" t="s">
        <v>67</v>
      </c>
      <c r="C2936" t="s">
        <v>1371</v>
      </c>
      <c r="D2936" t="s">
        <v>3227</v>
      </c>
      <c r="E2936">
        <v>8745268</v>
      </c>
      <c r="F2936" t="s">
        <v>2586</v>
      </c>
      <c r="G2936" t="s">
        <v>22</v>
      </c>
      <c r="H2936" t="s">
        <v>23</v>
      </c>
      <c r="I2936" s="1"/>
      <c r="J2936" s="1">
        <v>45860</v>
      </c>
      <c r="K2936" s="11">
        <f>+Excel_519CONDOR[[#This Row],[Fx.r]]</f>
        <v>45860</v>
      </c>
      <c r="L2936" s="1">
        <v>45860</v>
      </c>
      <c r="M2936" s="1"/>
      <c r="N2936" s="1">
        <v>45947</v>
      </c>
      <c r="O2936" s="1">
        <v>45948</v>
      </c>
      <c r="P2936" s="1" t="s">
        <v>24</v>
      </c>
      <c r="Q2936" t="s">
        <v>25</v>
      </c>
      <c r="R2936" t="s">
        <v>25</v>
      </c>
      <c r="S2936" t="s">
        <v>3715</v>
      </c>
      <c r="T2936" s="6">
        <v>1.9053910246145129</v>
      </c>
      <c r="U2936" s="6">
        <v>0</v>
      </c>
      <c r="V2936" s="6">
        <v>5.5693998336791992</v>
      </c>
      <c r="W2936" s="5">
        <v>7.4747908582937121</v>
      </c>
      <c r="X2936" s="6">
        <f>+Excel_519CONDOR[[#This Row],[Ptos.Total]]-Excel_519CONDOR[[#This Row],[Ptos.PO]]</f>
        <v>-0.40572014170628812</v>
      </c>
      <c r="Y2936" s="6">
        <v>7.8805110000000003</v>
      </c>
      <c r="Z2936" s="6">
        <v>7.8805110000000003</v>
      </c>
      <c r="AA2936" s="5">
        <f>+Excel_519CONDOR[[#This Row],[Ptos.Total]]-Excel_519CONDOR[[#This Row],[Ptos.Nilo]]</f>
        <v>-0.40572014170628812</v>
      </c>
      <c r="AB2936"/>
      <c r="AC2936"/>
      <c r="AD2936"/>
      <c r="AE2936"/>
      <c r="AF2936"/>
      <c r="AG2936"/>
      <c r="AH2936"/>
      <c r="AI2936"/>
    </row>
    <row r="2937" spans="1:35" x14ac:dyDescent="0.25">
      <c r="A2937" t="s">
        <v>2567</v>
      </c>
      <c r="B2937" t="s">
        <v>67</v>
      </c>
      <c r="C2937" t="s">
        <v>1371</v>
      </c>
      <c r="D2937" t="s">
        <v>3228</v>
      </c>
      <c r="E2937">
        <v>8745274</v>
      </c>
      <c r="F2937" t="s">
        <v>2651</v>
      </c>
      <c r="G2937" t="s">
        <v>46</v>
      </c>
      <c r="H2937" t="s">
        <v>1356</v>
      </c>
      <c r="I2937" s="1"/>
      <c r="J2937" s="1">
        <v>45860</v>
      </c>
      <c r="K2937" s="11">
        <f>+Excel_519CONDOR[[#This Row],[Fx.r]]</f>
        <v>45860</v>
      </c>
      <c r="L2937" s="1">
        <v>45860</v>
      </c>
      <c r="M2937" s="1"/>
      <c r="O2937" s="1"/>
      <c r="P2937" s="1" t="s">
        <v>24</v>
      </c>
      <c r="Q2937" t="s">
        <v>25</v>
      </c>
      <c r="R2937" t="s">
        <v>25</v>
      </c>
      <c r="S2937" t="s">
        <v>3715</v>
      </c>
      <c r="T2937" s="6">
        <v>2.3111110319077373</v>
      </c>
      <c r="U2937" s="6">
        <v>0</v>
      </c>
      <c r="V2937" s="6">
        <v>5.5693998336791992</v>
      </c>
      <c r="W2937" s="5">
        <v>7.8805108655869365</v>
      </c>
      <c r="X2937" s="6">
        <f>+Excel_519CONDOR[[#This Row],[Ptos.Total]]-Excel_519CONDOR[[#This Row],[Ptos.PO]]</f>
        <v>0.51111086558693675</v>
      </c>
      <c r="Y2937" s="6">
        <v>7.3693999999999997</v>
      </c>
      <c r="Z2937" s="6">
        <v>0</v>
      </c>
      <c r="AA2937" s="5">
        <f>+Excel_519CONDOR[[#This Row],[Ptos.Total]]-Excel_519CONDOR[[#This Row],[Ptos.Nilo]]</f>
        <v>7.8805108655869365</v>
      </c>
      <c r="AB2937"/>
      <c r="AC2937"/>
      <c r="AD2937"/>
      <c r="AE2937"/>
      <c r="AF2937"/>
      <c r="AG2937"/>
      <c r="AH2937"/>
      <c r="AI2937"/>
    </row>
    <row r="2938" spans="1:35" x14ac:dyDescent="0.25">
      <c r="A2938" t="s">
        <v>2567</v>
      </c>
      <c r="B2938" t="s">
        <v>67</v>
      </c>
      <c r="C2938" t="s">
        <v>1371</v>
      </c>
      <c r="D2938" t="s">
        <v>3229</v>
      </c>
      <c r="E2938">
        <v>8745286</v>
      </c>
      <c r="F2938" t="s">
        <v>2586</v>
      </c>
      <c r="G2938" t="s">
        <v>22</v>
      </c>
      <c r="H2938" t="s">
        <v>23</v>
      </c>
      <c r="I2938" s="1"/>
      <c r="J2938" s="1">
        <v>45860</v>
      </c>
      <c r="K2938" s="11">
        <f>+Excel_519CONDOR[[#This Row],[Fx.r]]</f>
        <v>45860</v>
      </c>
      <c r="L2938" s="1">
        <v>45860</v>
      </c>
      <c r="M2938" s="1"/>
      <c r="N2938" s="1">
        <v>45946</v>
      </c>
      <c r="O2938" s="1">
        <v>45947</v>
      </c>
      <c r="P2938" s="1" t="s">
        <v>24</v>
      </c>
      <c r="Q2938" t="s">
        <v>25</v>
      </c>
      <c r="R2938" t="s">
        <v>25</v>
      </c>
      <c r="S2938" t="s">
        <v>3715</v>
      </c>
      <c r="T2938" s="6">
        <v>1.4996710173212886</v>
      </c>
      <c r="U2938" s="6">
        <v>0</v>
      </c>
      <c r="V2938" s="6">
        <v>5.5693998336791992</v>
      </c>
      <c r="W2938" s="5">
        <v>7.0690708510004878</v>
      </c>
      <c r="X2938" s="6">
        <f>+Excel_519CONDOR[[#This Row],[Ptos.Total]]-Excel_519CONDOR[[#This Row],[Ptos.PO]]</f>
        <v>-1.4899951228386499E-7</v>
      </c>
      <c r="Y2938" s="6">
        <v>7.0690710000000001</v>
      </c>
      <c r="Z2938" s="6">
        <v>7.0690710000000001</v>
      </c>
      <c r="AA2938" s="5">
        <f>+Excel_519CONDOR[[#This Row],[Ptos.Total]]-Excel_519CONDOR[[#This Row],[Ptos.Nilo]]</f>
        <v>-1.4899951228386499E-7</v>
      </c>
      <c r="AB2938"/>
      <c r="AC2938"/>
      <c r="AD2938"/>
      <c r="AE2938"/>
      <c r="AF2938"/>
      <c r="AG2938"/>
      <c r="AH2938"/>
      <c r="AI2938"/>
    </row>
    <row r="2939" spans="1:35" x14ac:dyDescent="0.25">
      <c r="A2939" t="s">
        <v>2567</v>
      </c>
      <c r="B2939" t="s">
        <v>67</v>
      </c>
      <c r="C2939" t="s">
        <v>1371</v>
      </c>
      <c r="D2939" t="s">
        <v>3230</v>
      </c>
      <c r="E2939">
        <v>8745264</v>
      </c>
      <c r="F2939" t="s">
        <v>2586</v>
      </c>
      <c r="G2939" t="s">
        <v>22</v>
      </c>
      <c r="H2939" t="s">
        <v>23</v>
      </c>
      <c r="I2939" s="1"/>
      <c r="J2939" s="1">
        <v>45860</v>
      </c>
      <c r="K2939" s="11">
        <f>+Excel_519CONDOR[[#This Row],[Fx.r]]</f>
        <v>45860</v>
      </c>
      <c r="L2939" s="1">
        <v>45860</v>
      </c>
      <c r="M2939" s="1"/>
      <c r="N2939" s="1">
        <v>45947</v>
      </c>
      <c r="O2939" s="1">
        <v>45949</v>
      </c>
      <c r="P2939" s="1" t="s">
        <v>24</v>
      </c>
      <c r="Q2939" t="s">
        <v>25</v>
      </c>
      <c r="R2939" t="s">
        <v>25</v>
      </c>
      <c r="S2939" t="s">
        <v>3715</v>
      </c>
      <c r="T2939" s="6">
        <v>1.7025310243772864</v>
      </c>
      <c r="U2939" s="6">
        <v>0</v>
      </c>
      <c r="V2939" s="6">
        <v>5.5693998336791992</v>
      </c>
      <c r="W2939" s="5">
        <v>7.2719308580564856</v>
      </c>
      <c r="X2939" s="6">
        <f>+Excel_519CONDOR[[#This Row],[Ptos.Total]]-Excel_519CONDOR[[#This Row],[Ptos.PO]]</f>
        <v>-1.4194351383167714E-7</v>
      </c>
      <c r="Y2939" s="6">
        <v>7.2719309999999995</v>
      </c>
      <c r="Z2939" s="6">
        <v>7.2719309999999995</v>
      </c>
      <c r="AA2939" s="5">
        <f>+Excel_519CONDOR[[#This Row],[Ptos.Total]]-Excel_519CONDOR[[#This Row],[Ptos.Nilo]]</f>
        <v>-1.4194351383167714E-7</v>
      </c>
      <c r="AB2939"/>
      <c r="AC2939"/>
      <c r="AD2939"/>
      <c r="AE2939"/>
      <c r="AF2939"/>
      <c r="AG2939"/>
      <c r="AH2939"/>
      <c r="AI2939"/>
    </row>
    <row r="2940" spans="1:35" x14ac:dyDescent="0.25">
      <c r="A2940" t="s">
        <v>2567</v>
      </c>
      <c r="B2940" t="s">
        <v>67</v>
      </c>
      <c r="C2940" t="s">
        <v>1371</v>
      </c>
      <c r="D2940" t="s">
        <v>3231</v>
      </c>
      <c r="E2940">
        <v>8745288</v>
      </c>
      <c r="F2940" t="s">
        <v>2651</v>
      </c>
      <c r="G2940" t="s">
        <v>46</v>
      </c>
      <c r="H2940" t="s">
        <v>1356</v>
      </c>
      <c r="I2940" s="1"/>
      <c r="J2940" s="1">
        <v>45860</v>
      </c>
      <c r="K2940" s="11">
        <f>+Excel_519CONDOR[[#This Row],[Fx.r]]</f>
        <v>45860</v>
      </c>
      <c r="L2940" s="1">
        <v>45860</v>
      </c>
      <c r="M2940" s="1"/>
      <c r="O2940" s="1"/>
      <c r="P2940" s="1" t="s">
        <v>24</v>
      </c>
      <c r="Q2940" t="s">
        <v>25</v>
      </c>
      <c r="R2940" t="s">
        <v>25</v>
      </c>
      <c r="S2940" t="s">
        <v>3715</v>
      </c>
      <c r="T2940" s="6">
        <v>0.89109100979083777</v>
      </c>
      <c r="U2940" s="6">
        <v>0</v>
      </c>
      <c r="V2940" s="6">
        <v>5.5693998336791992</v>
      </c>
      <c r="W2940" s="5">
        <v>6.460490843470037</v>
      </c>
      <c r="X2940" s="6">
        <f>+Excel_519CONDOR[[#This Row],[Ptos.Total]]-Excel_519CONDOR[[#This Row],[Ptos.PO]]</f>
        <v>-0.30890915652996309</v>
      </c>
      <c r="Y2940" s="6">
        <v>6.7694000000000001</v>
      </c>
      <c r="Z2940" s="6">
        <v>0</v>
      </c>
      <c r="AA2940" s="5">
        <f>+Excel_519CONDOR[[#This Row],[Ptos.Total]]-Excel_519CONDOR[[#This Row],[Ptos.Nilo]]</f>
        <v>6.460490843470037</v>
      </c>
      <c r="AB2940"/>
      <c r="AC2940"/>
      <c r="AD2940"/>
      <c r="AE2940"/>
      <c r="AF2940"/>
      <c r="AG2940"/>
      <c r="AH2940"/>
      <c r="AI2940"/>
    </row>
    <row r="2941" spans="1:35" x14ac:dyDescent="0.25">
      <c r="A2941" t="s">
        <v>2567</v>
      </c>
      <c r="B2941" t="s">
        <v>67</v>
      </c>
      <c r="C2941" t="s">
        <v>1371</v>
      </c>
      <c r="D2941" t="s">
        <v>3232</v>
      </c>
      <c r="E2941">
        <v>8745293</v>
      </c>
      <c r="F2941" t="s">
        <v>2586</v>
      </c>
      <c r="G2941" t="s">
        <v>22</v>
      </c>
      <c r="H2941" t="s">
        <v>23</v>
      </c>
      <c r="I2941" s="1"/>
      <c r="J2941" s="1">
        <v>45860</v>
      </c>
      <c r="K2941" s="11">
        <f>+Excel_519CONDOR[[#This Row],[Fx.r]]</f>
        <v>45860</v>
      </c>
      <c r="L2941" s="1">
        <v>45860</v>
      </c>
      <c r="M2941" s="1"/>
      <c r="N2941" s="1">
        <v>45948</v>
      </c>
      <c r="O2941" s="1">
        <v>45950</v>
      </c>
      <c r="P2941" s="1" t="s">
        <v>24</v>
      </c>
      <c r="Q2941" t="s">
        <v>25</v>
      </c>
      <c r="R2941" t="s">
        <v>25</v>
      </c>
      <c r="S2941" t="s">
        <v>3715</v>
      </c>
      <c r="T2941" s="6">
        <v>0.68823100955361127</v>
      </c>
      <c r="U2941" s="6">
        <v>0</v>
      </c>
      <c r="V2941" s="6">
        <v>5.5693998336791992</v>
      </c>
      <c r="W2941" s="5">
        <v>6.2576308432328105</v>
      </c>
      <c r="X2941" s="6">
        <f>+Excel_519CONDOR[[#This Row],[Ptos.Total]]-Excel_519CONDOR[[#This Row],[Ptos.PO]]</f>
        <v>-1.5676718945201173E-7</v>
      </c>
      <c r="Y2941" s="6">
        <v>6.2576309999999999</v>
      </c>
      <c r="Z2941" s="6">
        <v>6.2576309999999999</v>
      </c>
      <c r="AA2941" s="5">
        <f>+Excel_519CONDOR[[#This Row],[Ptos.Total]]-Excel_519CONDOR[[#This Row],[Ptos.Nilo]]</f>
        <v>-1.5676718945201173E-7</v>
      </c>
      <c r="AB2941"/>
      <c r="AC2941"/>
      <c r="AD2941"/>
      <c r="AE2941"/>
      <c r="AF2941"/>
      <c r="AG2941"/>
      <c r="AH2941"/>
      <c r="AI2941"/>
    </row>
    <row r="2942" spans="1:35" x14ac:dyDescent="0.25">
      <c r="A2942" t="s">
        <v>2567</v>
      </c>
      <c r="B2942" t="s">
        <v>67</v>
      </c>
      <c r="C2942" t="s">
        <v>1371</v>
      </c>
      <c r="D2942" t="s">
        <v>3233</v>
      </c>
      <c r="E2942">
        <v>8745273</v>
      </c>
      <c r="F2942" t="s">
        <v>2586</v>
      </c>
      <c r="G2942" t="s">
        <v>22</v>
      </c>
      <c r="H2942" t="s">
        <v>23</v>
      </c>
      <c r="I2942" s="1"/>
      <c r="J2942" s="1">
        <v>45860</v>
      </c>
      <c r="K2942" s="11">
        <f>+Excel_519CONDOR[[#This Row],[Fx.r]]</f>
        <v>45860</v>
      </c>
      <c r="L2942" s="1">
        <v>45860</v>
      </c>
      <c r="M2942" s="1"/>
      <c r="N2942" s="1">
        <v>45948</v>
      </c>
      <c r="O2942" s="1">
        <v>45949</v>
      </c>
      <c r="P2942" s="1" t="s">
        <v>24</v>
      </c>
      <c r="Q2942" t="s">
        <v>25</v>
      </c>
      <c r="R2942" t="s">
        <v>25</v>
      </c>
      <c r="S2942" t="s">
        <v>3715</v>
      </c>
      <c r="T2942" s="6">
        <v>1.7025310243772864</v>
      </c>
      <c r="U2942" s="6">
        <v>0</v>
      </c>
      <c r="V2942" s="6">
        <v>5.5693998336791992</v>
      </c>
      <c r="W2942" s="5">
        <v>7.2719308580564856</v>
      </c>
      <c r="X2942" s="6">
        <f>+Excel_519CONDOR[[#This Row],[Ptos.Total]]-Excel_519CONDOR[[#This Row],[Ptos.PO]]</f>
        <v>0.4057198580564858</v>
      </c>
      <c r="Y2942" s="6">
        <v>6.8662109999999998</v>
      </c>
      <c r="Z2942" s="6">
        <v>6.8662109999999998</v>
      </c>
      <c r="AA2942" s="5">
        <f>+Excel_519CONDOR[[#This Row],[Ptos.Total]]-Excel_519CONDOR[[#This Row],[Ptos.Nilo]]</f>
        <v>0.4057198580564858</v>
      </c>
      <c r="AB2942"/>
      <c r="AC2942"/>
      <c r="AD2942"/>
      <c r="AE2942"/>
      <c r="AF2942"/>
      <c r="AG2942"/>
      <c r="AH2942"/>
      <c r="AI2942"/>
    </row>
    <row r="2943" spans="1:35" x14ac:dyDescent="0.25">
      <c r="A2943" t="s">
        <v>2567</v>
      </c>
      <c r="B2943" t="s">
        <v>67</v>
      </c>
      <c r="C2943" t="s">
        <v>1371</v>
      </c>
      <c r="D2943" t="s">
        <v>3234</v>
      </c>
      <c r="E2943">
        <v>8745284</v>
      </c>
      <c r="F2943" t="s">
        <v>2586</v>
      </c>
      <c r="G2943" t="s">
        <v>22</v>
      </c>
      <c r="H2943" t="s">
        <v>23</v>
      </c>
      <c r="I2943" s="1"/>
      <c r="J2943" s="1">
        <v>45860</v>
      </c>
      <c r="K2943" s="11">
        <f>+Excel_519CONDOR[[#This Row],[Fx.r]]</f>
        <v>45860</v>
      </c>
      <c r="L2943" s="1">
        <v>45860</v>
      </c>
      <c r="M2943" s="1"/>
      <c r="N2943" s="1">
        <v>45948</v>
      </c>
      <c r="O2943" s="1">
        <v>45950</v>
      </c>
      <c r="P2943" s="1" t="s">
        <v>24</v>
      </c>
      <c r="Q2943" t="s">
        <v>25</v>
      </c>
      <c r="R2943" t="s">
        <v>25</v>
      </c>
      <c r="S2943" t="s">
        <v>3715</v>
      </c>
      <c r="T2943" s="6">
        <v>1.4996710173212886</v>
      </c>
      <c r="U2943" s="6">
        <v>0</v>
      </c>
      <c r="V2943" s="6">
        <v>5.5693998336791992</v>
      </c>
      <c r="W2943" s="5">
        <v>7.0690708510004878</v>
      </c>
      <c r="X2943" s="6">
        <f>+Excel_519CONDOR[[#This Row],[Ptos.Total]]-Excel_519CONDOR[[#This Row],[Ptos.PO]]</f>
        <v>1.0142998510004873</v>
      </c>
      <c r="Y2943" s="6">
        <v>6.0547710000000006</v>
      </c>
      <c r="Z2943" s="6">
        <v>6.0547710000000006</v>
      </c>
      <c r="AA2943" s="5">
        <f>+Excel_519CONDOR[[#This Row],[Ptos.Total]]-Excel_519CONDOR[[#This Row],[Ptos.Nilo]]</f>
        <v>1.0142998510004873</v>
      </c>
      <c r="AB2943"/>
      <c r="AC2943"/>
      <c r="AD2943"/>
      <c r="AE2943"/>
      <c r="AF2943"/>
      <c r="AG2943"/>
      <c r="AH2943"/>
      <c r="AI2943"/>
    </row>
    <row r="2944" spans="1:35" x14ac:dyDescent="0.25">
      <c r="A2944" t="s">
        <v>2567</v>
      </c>
      <c r="B2944" t="s">
        <v>67</v>
      </c>
      <c r="C2944" t="s">
        <v>1371</v>
      </c>
      <c r="D2944" t="s">
        <v>3235</v>
      </c>
      <c r="E2944">
        <v>8745283</v>
      </c>
      <c r="F2944" t="s">
        <v>2586</v>
      </c>
      <c r="G2944" t="s">
        <v>22</v>
      </c>
      <c r="H2944" t="s">
        <v>23</v>
      </c>
      <c r="I2944" s="1"/>
      <c r="J2944" s="1">
        <v>45860</v>
      </c>
      <c r="K2944" s="11">
        <f>+Excel_519CONDOR[[#This Row],[Fx.r]]</f>
        <v>45860</v>
      </c>
      <c r="L2944" s="1">
        <v>45860</v>
      </c>
      <c r="M2944" s="1"/>
      <c r="N2944" s="1">
        <v>45947</v>
      </c>
      <c r="O2944" s="1">
        <v>45949</v>
      </c>
      <c r="P2944" s="1" t="s">
        <v>24</v>
      </c>
      <c r="Q2944" t="s">
        <v>25</v>
      </c>
      <c r="R2944" t="s">
        <v>25</v>
      </c>
      <c r="S2944" t="s">
        <v>3715</v>
      </c>
      <c r="T2944" s="6">
        <v>1.4996710173212886</v>
      </c>
      <c r="U2944" s="6">
        <v>0</v>
      </c>
      <c r="V2944" s="6">
        <v>5.5693998336791992</v>
      </c>
      <c r="W2944" s="5">
        <v>7.0690708510004878</v>
      </c>
      <c r="X2944" s="6">
        <f>+Excel_519CONDOR[[#This Row],[Ptos.Total]]-Excel_519CONDOR[[#This Row],[Ptos.PO]]</f>
        <v>-1.4899951228386499E-7</v>
      </c>
      <c r="Y2944" s="6">
        <v>7.0690710000000001</v>
      </c>
      <c r="Z2944" s="6">
        <v>7.0690710000000001</v>
      </c>
      <c r="AA2944" s="5">
        <f>+Excel_519CONDOR[[#This Row],[Ptos.Total]]-Excel_519CONDOR[[#This Row],[Ptos.Nilo]]</f>
        <v>-1.4899951228386499E-7</v>
      </c>
      <c r="AB2944"/>
      <c r="AC2944"/>
      <c r="AD2944"/>
      <c r="AE2944"/>
      <c r="AF2944"/>
      <c r="AG2944"/>
      <c r="AH2944"/>
      <c r="AI2944"/>
    </row>
    <row r="2945" spans="1:35" x14ac:dyDescent="0.25">
      <c r="A2945" t="s">
        <v>2567</v>
      </c>
      <c r="B2945" t="s">
        <v>67</v>
      </c>
      <c r="C2945" t="s">
        <v>1371</v>
      </c>
      <c r="D2945" t="s">
        <v>3236</v>
      </c>
      <c r="E2945">
        <v>8745280</v>
      </c>
      <c r="F2945" t="s">
        <v>2586</v>
      </c>
      <c r="G2945" t="s">
        <v>22</v>
      </c>
      <c r="H2945" t="s">
        <v>23</v>
      </c>
      <c r="I2945" s="1"/>
      <c r="J2945" s="1">
        <v>45860</v>
      </c>
      <c r="K2945" s="11">
        <f>+Excel_519CONDOR[[#This Row],[Fx.r]]</f>
        <v>45860</v>
      </c>
      <c r="L2945" s="1">
        <v>45860</v>
      </c>
      <c r="M2945" s="1"/>
      <c r="N2945" s="1">
        <v>45948</v>
      </c>
      <c r="O2945" s="1">
        <v>45950</v>
      </c>
      <c r="P2945" s="1" t="s">
        <v>24</v>
      </c>
      <c r="Q2945" t="s">
        <v>25</v>
      </c>
      <c r="R2945" t="s">
        <v>25</v>
      </c>
      <c r="S2945" t="s">
        <v>3715</v>
      </c>
      <c r="T2945" s="6">
        <v>1.7025310243772864</v>
      </c>
      <c r="U2945" s="6">
        <v>0</v>
      </c>
      <c r="V2945" s="6">
        <v>5.5693998336791992</v>
      </c>
      <c r="W2945" s="5">
        <v>7.2719308580564856</v>
      </c>
      <c r="X2945" s="6">
        <f>+Excel_519CONDOR[[#This Row],[Ptos.Total]]-Excel_519CONDOR[[#This Row],[Ptos.PO]]</f>
        <v>-0.20286014194351409</v>
      </c>
      <c r="Y2945" s="6">
        <v>7.4747909999999997</v>
      </c>
      <c r="Z2945" s="6">
        <v>7.4747909999999997</v>
      </c>
      <c r="AA2945" s="5">
        <f>+Excel_519CONDOR[[#This Row],[Ptos.Total]]-Excel_519CONDOR[[#This Row],[Ptos.Nilo]]</f>
        <v>-0.20286014194351409</v>
      </c>
      <c r="AB2945"/>
      <c r="AC2945"/>
      <c r="AD2945"/>
      <c r="AE2945"/>
      <c r="AF2945"/>
      <c r="AG2945"/>
      <c r="AH2945"/>
      <c r="AI2945"/>
    </row>
    <row r="2946" spans="1:35" x14ac:dyDescent="0.25">
      <c r="A2946" t="s">
        <v>2567</v>
      </c>
      <c r="B2946" t="s">
        <v>67</v>
      </c>
      <c r="C2946" t="s">
        <v>1371</v>
      </c>
      <c r="D2946" t="s">
        <v>3237</v>
      </c>
      <c r="E2946">
        <v>8745285</v>
      </c>
      <c r="F2946" t="s">
        <v>2586</v>
      </c>
      <c r="G2946" t="s">
        <v>22</v>
      </c>
      <c r="H2946" t="s">
        <v>23</v>
      </c>
      <c r="I2946" s="1"/>
      <c r="J2946" s="1">
        <v>45860</v>
      </c>
      <c r="K2946" s="11">
        <f>+Excel_519CONDOR[[#This Row],[Fx.r]]</f>
        <v>45860</v>
      </c>
      <c r="L2946" s="1">
        <v>45860</v>
      </c>
      <c r="M2946" s="1"/>
      <c r="N2946" s="1">
        <v>45949</v>
      </c>
      <c r="O2946" s="1">
        <v>45950</v>
      </c>
      <c r="P2946" s="1" t="s">
        <v>24</v>
      </c>
      <c r="Q2946" t="s">
        <v>25</v>
      </c>
      <c r="R2946" t="s">
        <v>25</v>
      </c>
      <c r="S2946" t="s">
        <v>3715</v>
      </c>
      <c r="T2946" s="6">
        <v>1.4996710173212886</v>
      </c>
      <c r="U2946" s="6">
        <v>0</v>
      </c>
      <c r="V2946" s="6">
        <v>5.5693998336791992</v>
      </c>
      <c r="W2946" s="5">
        <v>7.0690708510004878</v>
      </c>
      <c r="X2946" s="6">
        <f>+Excel_519CONDOR[[#This Row],[Ptos.Total]]-Excel_519CONDOR[[#This Row],[Ptos.PO]]</f>
        <v>1.2171598510004875</v>
      </c>
      <c r="Y2946" s="6">
        <v>5.8519110000000003</v>
      </c>
      <c r="Z2946" s="6">
        <v>5.8519110000000003</v>
      </c>
      <c r="AA2946" s="5">
        <f>+Excel_519CONDOR[[#This Row],[Ptos.Total]]-Excel_519CONDOR[[#This Row],[Ptos.Nilo]]</f>
        <v>1.2171598510004875</v>
      </c>
      <c r="AB2946"/>
      <c r="AC2946"/>
      <c r="AD2946"/>
      <c r="AE2946"/>
      <c r="AF2946"/>
      <c r="AG2946"/>
      <c r="AH2946"/>
      <c r="AI2946"/>
    </row>
    <row r="2947" spans="1:35" x14ac:dyDescent="0.25">
      <c r="A2947" t="s">
        <v>2567</v>
      </c>
      <c r="B2947" t="s">
        <v>67</v>
      </c>
      <c r="C2947" t="s">
        <v>1371</v>
      </c>
      <c r="D2947" t="s">
        <v>3238</v>
      </c>
      <c r="E2947">
        <v>8745291</v>
      </c>
      <c r="F2947" t="s">
        <v>2586</v>
      </c>
      <c r="G2947" t="s">
        <v>22</v>
      </c>
      <c r="H2947" t="s">
        <v>23</v>
      </c>
      <c r="I2947" s="1"/>
      <c r="J2947" s="1">
        <v>45860</v>
      </c>
      <c r="K2947" s="11">
        <f>+Excel_519CONDOR[[#This Row],[Fx.r]]</f>
        <v>45860</v>
      </c>
      <c r="L2947" s="1">
        <v>45860</v>
      </c>
      <c r="M2947" s="1"/>
      <c r="N2947" s="1">
        <v>45948</v>
      </c>
      <c r="O2947" s="1">
        <v>45950</v>
      </c>
      <c r="P2947" s="1" t="s">
        <v>24</v>
      </c>
      <c r="Q2947" t="s">
        <v>25</v>
      </c>
      <c r="R2947" t="s">
        <v>25</v>
      </c>
      <c r="S2947" t="s">
        <v>3715</v>
      </c>
      <c r="T2947" s="6">
        <v>0.68823100955361127</v>
      </c>
      <c r="U2947" s="6">
        <v>0</v>
      </c>
      <c r="V2947" s="6">
        <v>5.5693998336791992</v>
      </c>
      <c r="W2947" s="5">
        <v>6.2576308432328105</v>
      </c>
      <c r="X2947" s="6">
        <f>+Excel_519CONDOR[[#This Row],[Ptos.Total]]-Excel_519CONDOR[[#This Row],[Ptos.PO]]</f>
        <v>-1.5676718945201173E-7</v>
      </c>
      <c r="Y2947" s="6">
        <v>6.2576309999999999</v>
      </c>
      <c r="Z2947" s="6">
        <v>6.2576309999999999</v>
      </c>
      <c r="AA2947" s="5">
        <f>+Excel_519CONDOR[[#This Row],[Ptos.Total]]-Excel_519CONDOR[[#This Row],[Ptos.Nilo]]</f>
        <v>-1.5676718945201173E-7</v>
      </c>
      <c r="AB2947"/>
      <c r="AC2947"/>
      <c r="AD2947"/>
      <c r="AE2947"/>
      <c r="AF2947"/>
      <c r="AG2947"/>
      <c r="AH2947"/>
      <c r="AI2947"/>
    </row>
    <row r="2948" spans="1:35" x14ac:dyDescent="0.25">
      <c r="A2948" t="s">
        <v>2567</v>
      </c>
      <c r="B2948" t="s">
        <v>67</v>
      </c>
      <c r="C2948" t="s">
        <v>1371</v>
      </c>
      <c r="D2948" t="s">
        <v>3239</v>
      </c>
      <c r="E2948">
        <v>8745303</v>
      </c>
      <c r="F2948" t="s">
        <v>2586</v>
      </c>
      <c r="G2948" t="s">
        <v>22</v>
      </c>
      <c r="H2948" t="s">
        <v>23</v>
      </c>
      <c r="I2948" s="1"/>
      <c r="J2948" s="1">
        <v>45860</v>
      </c>
      <c r="K2948" s="11">
        <f>+Excel_519CONDOR[[#This Row],[Fx.r]]</f>
        <v>45860</v>
      </c>
      <c r="L2948" s="1">
        <v>45860</v>
      </c>
      <c r="M2948" s="1"/>
      <c r="N2948" s="1">
        <v>45948</v>
      </c>
      <c r="O2948" s="1">
        <v>45950</v>
      </c>
      <c r="P2948" s="1" t="s">
        <v>24</v>
      </c>
      <c r="Q2948" t="s">
        <v>25</v>
      </c>
      <c r="R2948" t="s">
        <v>25</v>
      </c>
      <c r="S2948" t="s">
        <v>3715</v>
      </c>
      <c r="T2948" s="6">
        <v>0.68823100955361127</v>
      </c>
      <c r="U2948" s="6">
        <v>0</v>
      </c>
      <c r="V2948" s="6">
        <v>5.5693998336791992</v>
      </c>
      <c r="W2948" s="5">
        <v>6.2576308432328105</v>
      </c>
      <c r="X2948" s="6">
        <f>+Excel_519CONDOR[[#This Row],[Ptos.Total]]-Excel_519CONDOR[[#This Row],[Ptos.PO]]</f>
        <v>-1.5676718945201173E-7</v>
      </c>
      <c r="Y2948" s="6">
        <v>6.2576309999999999</v>
      </c>
      <c r="Z2948" s="6">
        <v>6.2576309999999999</v>
      </c>
      <c r="AA2948" s="5">
        <f>+Excel_519CONDOR[[#This Row],[Ptos.Total]]-Excel_519CONDOR[[#This Row],[Ptos.Nilo]]</f>
        <v>-1.5676718945201173E-7</v>
      </c>
      <c r="AB2948"/>
      <c r="AC2948"/>
      <c r="AD2948"/>
      <c r="AE2948"/>
      <c r="AF2948"/>
      <c r="AG2948"/>
      <c r="AH2948"/>
      <c r="AI2948"/>
    </row>
    <row r="2949" spans="1:35" x14ac:dyDescent="0.25">
      <c r="A2949" t="s">
        <v>2567</v>
      </c>
      <c r="B2949" t="s">
        <v>67</v>
      </c>
      <c r="C2949" t="s">
        <v>1371</v>
      </c>
      <c r="D2949" t="s">
        <v>3240</v>
      </c>
      <c r="E2949">
        <v>8747160</v>
      </c>
      <c r="F2949" t="s">
        <v>2586</v>
      </c>
      <c r="G2949" t="s">
        <v>22</v>
      </c>
      <c r="H2949" t="s">
        <v>23</v>
      </c>
      <c r="I2949" s="1"/>
      <c r="J2949" s="1">
        <v>45863</v>
      </c>
      <c r="K2949" s="11">
        <f>+Excel_519CONDOR[[#This Row],[Fx.r]]</f>
        <v>45863</v>
      </c>
      <c r="L2949" s="1">
        <v>45863</v>
      </c>
      <c r="M2949" s="1"/>
      <c r="N2949" s="1">
        <v>45948</v>
      </c>
      <c r="O2949" s="1">
        <v>45950</v>
      </c>
      <c r="P2949" s="1" t="s">
        <v>24</v>
      </c>
      <c r="Q2949" t="s">
        <v>25</v>
      </c>
      <c r="R2949" t="s">
        <v>25</v>
      </c>
      <c r="S2949" t="s">
        <v>3715</v>
      </c>
      <c r="T2949" s="6">
        <v>1.9053910246145129</v>
      </c>
      <c r="U2949" s="6">
        <v>0</v>
      </c>
      <c r="V2949" s="6">
        <v>5.5693998336791992</v>
      </c>
      <c r="W2949" s="5">
        <v>7.4747908582937121</v>
      </c>
      <c r="X2949" s="6">
        <f>+Excel_519CONDOR[[#This Row],[Ptos.Total]]-Excel_519CONDOR[[#This Row],[Ptos.PO]]</f>
        <v>-1.4170628759302417E-7</v>
      </c>
      <c r="Y2949" s="6">
        <v>7.4747909999999997</v>
      </c>
      <c r="Z2949" s="6">
        <v>7.4747909999999997</v>
      </c>
      <c r="AA2949" s="5">
        <f>+Excel_519CONDOR[[#This Row],[Ptos.Total]]-Excel_519CONDOR[[#This Row],[Ptos.Nilo]]</f>
        <v>-1.4170628759302417E-7</v>
      </c>
      <c r="AB2949"/>
      <c r="AC2949"/>
      <c r="AD2949"/>
      <c r="AE2949"/>
      <c r="AF2949"/>
      <c r="AG2949"/>
      <c r="AH2949"/>
      <c r="AI2949"/>
    </row>
    <row r="2950" spans="1:35" x14ac:dyDescent="0.25">
      <c r="A2950" t="s">
        <v>2567</v>
      </c>
      <c r="B2950" t="s">
        <v>67</v>
      </c>
      <c r="C2950" t="s">
        <v>1371</v>
      </c>
      <c r="D2950" t="s">
        <v>3241</v>
      </c>
      <c r="E2950">
        <v>8747333</v>
      </c>
      <c r="F2950" t="s">
        <v>2586</v>
      </c>
      <c r="G2950" t="s">
        <v>22</v>
      </c>
      <c r="H2950" t="s">
        <v>23</v>
      </c>
      <c r="I2950" s="1"/>
      <c r="J2950" s="1">
        <v>45863</v>
      </c>
      <c r="K2950" s="11">
        <f>+Excel_519CONDOR[[#This Row],[Fx.r]]</f>
        <v>45863</v>
      </c>
      <c r="L2950" s="1">
        <v>45863</v>
      </c>
      <c r="M2950" s="1"/>
      <c r="N2950" s="1">
        <v>45947</v>
      </c>
      <c r="O2950" s="1">
        <v>45949</v>
      </c>
      <c r="P2950" s="1" t="s">
        <v>24</v>
      </c>
      <c r="Q2950" t="s">
        <v>25</v>
      </c>
      <c r="R2950" t="s">
        <v>25</v>
      </c>
      <c r="S2950" t="s">
        <v>3715</v>
      </c>
      <c r="T2950" s="6">
        <v>1.4996710173212886</v>
      </c>
      <c r="U2950" s="6">
        <v>0</v>
      </c>
      <c r="V2950" s="6">
        <v>5.5693998336791992</v>
      </c>
      <c r="W2950" s="5">
        <v>7.0690708510004878</v>
      </c>
      <c r="X2950" s="6">
        <f>+Excel_519CONDOR[[#This Row],[Ptos.Total]]-Excel_519CONDOR[[#This Row],[Ptos.PO]]</f>
        <v>-1.4899951228386499E-7</v>
      </c>
      <c r="Y2950" s="6">
        <v>7.0690710000000001</v>
      </c>
      <c r="Z2950" s="6">
        <v>7.0690710000000001</v>
      </c>
      <c r="AA2950" s="5">
        <f>+Excel_519CONDOR[[#This Row],[Ptos.Total]]-Excel_519CONDOR[[#This Row],[Ptos.Nilo]]</f>
        <v>-1.4899951228386499E-7</v>
      </c>
      <c r="AB2950"/>
      <c r="AC2950"/>
      <c r="AD2950"/>
      <c r="AE2950"/>
      <c r="AF2950"/>
      <c r="AG2950"/>
      <c r="AH2950"/>
      <c r="AI2950"/>
    </row>
    <row r="2951" spans="1:35" x14ac:dyDescent="0.25">
      <c r="A2951" t="s">
        <v>2567</v>
      </c>
      <c r="B2951" t="s">
        <v>67</v>
      </c>
      <c r="C2951" t="s">
        <v>1371</v>
      </c>
      <c r="D2951" t="s">
        <v>3242</v>
      </c>
      <c r="E2951">
        <v>8747131</v>
      </c>
      <c r="F2951" t="s">
        <v>2586</v>
      </c>
      <c r="G2951" t="s">
        <v>22</v>
      </c>
      <c r="H2951" t="s">
        <v>23</v>
      </c>
      <c r="I2951" s="1"/>
      <c r="J2951" s="1">
        <v>45863</v>
      </c>
      <c r="K2951" s="11">
        <f>+Excel_519CONDOR[[#This Row],[Fx.r]]</f>
        <v>45863</v>
      </c>
      <c r="L2951" s="1">
        <v>45863</v>
      </c>
      <c r="M2951" s="1"/>
      <c r="N2951" s="1">
        <v>45948</v>
      </c>
      <c r="O2951" s="1">
        <v>45949</v>
      </c>
      <c r="P2951" s="1" t="s">
        <v>24</v>
      </c>
      <c r="Q2951" t="s">
        <v>25</v>
      </c>
      <c r="R2951" t="s">
        <v>25</v>
      </c>
      <c r="S2951" t="s">
        <v>3715</v>
      </c>
      <c r="T2951" s="6">
        <v>0.89109100979083777</v>
      </c>
      <c r="U2951" s="6">
        <v>0</v>
      </c>
      <c r="V2951" s="6">
        <v>5.5693998336791992</v>
      </c>
      <c r="W2951" s="5">
        <v>6.460490843470037</v>
      </c>
      <c r="X2951" s="6">
        <f>+Excel_519CONDOR[[#This Row],[Ptos.Total]]-Excel_519CONDOR[[#This Row],[Ptos.PO]]</f>
        <v>-1.5652996232518035E-7</v>
      </c>
      <c r="Y2951" s="6">
        <v>6.4604909999999993</v>
      </c>
      <c r="Z2951" s="6">
        <v>6.4604909999999993</v>
      </c>
      <c r="AA2951" s="5">
        <f>+Excel_519CONDOR[[#This Row],[Ptos.Total]]-Excel_519CONDOR[[#This Row],[Ptos.Nilo]]</f>
        <v>-1.5652996232518035E-7</v>
      </c>
      <c r="AB2951"/>
      <c r="AC2951"/>
      <c r="AD2951"/>
      <c r="AE2951"/>
      <c r="AF2951"/>
      <c r="AG2951"/>
      <c r="AH2951"/>
      <c r="AI2951"/>
    </row>
    <row r="2952" spans="1:35" x14ac:dyDescent="0.25">
      <c r="A2952" t="s">
        <v>2567</v>
      </c>
      <c r="B2952" t="s">
        <v>67</v>
      </c>
      <c r="C2952" t="s">
        <v>1371</v>
      </c>
      <c r="D2952" t="s">
        <v>3243</v>
      </c>
      <c r="E2952">
        <v>8747362</v>
      </c>
      <c r="F2952" t="s">
        <v>2651</v>
      </c>
      <c r="G2952" t="s">
        <v>46</v>
      </c>
      <c r="H2952" t="s">
        <v>1356</v>
      </c>
      <c r="I2952" s="1"/>
      <c r="J2952" s="1">
        <v>45863</v>
      </c>
      <c r="K2952" s="11">
        <f>+Excel_519CONDOR[[#This Row],[Fx.r]]</f>
        <v>45863</v>
      </c>
      <c r="L2952" s="1">
        <v>45863</v>
      </c>
      <c r="M2952" s="1"/>
      <c r="O2952" s="1"/>
      <c r="P2952" s="1" t="s">
        <v>24</v>
      </c>
      <c r="Q2952" t="s">
        <v>25</v>
      </c>
      <c r="R2952" t="s">
        <v>25</v>
      </c>
      <c r="S2952" t="s">
        <v>3715</v>
      </c>
      <c r="T2952" s="6">
        <v>0.48537100249761345</v>
      </c>
      <c r="U2952" s="6">
        <v>0</v>
      </c>
      <c r="V2952" s="6">
        <v>5.5693998336791992</v>
      </c>
      <c r="W2952" s="5">
        <v>6.0547708361768127</v>
      </c>
      <c r="X2952" s="6">
        <f>+Excel_519CONDOR[[#This Row],[Ptos.Total]]-Excel_519CONDOR[[#This Row],[Ptos.PO]]</f>
        <v>8.5370836176812404E-2</v>
      </c>
      <c r="Y2952" s="6">
        <v>5.9694000000000003</v>
      </c>
      <c r="Z2952" s="6">
        <v>0</v>
      </c>
      <c r="AA2952" s="5">
        <f>+Excel_519CONDOR[[#This Row],[Ptos.Total]]-Excel_519CONDOR[[#This Row],[Ptos.Nilo]]</f>
        <v>6.0547708361768127</v>
      </c>
      <c r="AB2952"/>
      <c r="AC2952"/>
      <c r="AD2952"/>
      <c r="AE2952"/>
      <c r="AF2952"/>
      <c r="AG2952"/>
      <c r="AH2952"/>
      <c r="AI2952"/>
    </row>
    <row r="2953" spans="1:35" x14ac:dyDescent="0.25">
      <c r="A2953" t="s">
        <v>2567</v>
      </c>
      <c r="B2953" t="s">
        <v>67</v>
      </c>
      <c r="C2953" t="s">
        <v>1371</v>
      </c>
      <c r="D2953" t="s">
        <v>3244</v>
      </c>
      <c r="E2953">
        <v>8747139</v>
      </c>
      <c r="F2953" t="s">
        <v>2586</v>
      </c>
      <c r="G2953" t="s">
        <v>22</v>
      </c>
      <c r="H2953" t="s">
        <v>23</v>
      </c>
      <c r="I2953" s="1"/>
      <c r="J2953" s="1">
        <v>45863</v>
      </c>
      <c r="K2953" s="11">
        <f>+Excel_519CONDOR[[#This Row],[Fx.r]]</f>
        <v>45863</v>
      </c>
      <c r="L2953" s="1">
        <v>45863</v>
      </c>
      <c r="M2953" s="1"/>
      <c r="N2953" s="1">
        <v>45948</v>
      </c>
      <c r="O2953" s="1">
        <v>45950</v>
      </c>
      <c r="P2953" s="1" t="s">
        <v>24</v>
      </c>
      <c r="Q2953" t="s">
        <v>25</v>
      </c>
      <c r="R2953" t="s">
        <v>25</v>
      </c>
      <c r="S2953" t="s">
        <v>3715</v>
      </c>
      <c r="T2953" s="6">
        <v>0.48537100249761345</v>
      </c>
      <c r="U2953" s="6">
        <v>0</v>
      </c>
      <c r="V2953" s="6">
        <v>5.5693998336791992</v>
      </c>
      <c r="W2953" s="5">
        <v>6.0547708361768127</v>
      </c>
      <c r="X2953" s="6">
        <f>+Excel_519CONDOR[[#This Row],[Ptos.Total]]-Excel_519CONDOR[[#This Row],[Ptos.PO]]</f>
        <v>-1.6382318790419959E-7</v>
      </c>
      <c r="Y2953" s="6">
        <v>6.0547710000000006</v>
      </c>
      <c r="Z2953" s="6">
        <v>6.0547710000000006</v>
      </c>
      <c r="AA2953" s="5">
        <f>+Excel_519CONDOR[[#This Row],[Ptos.Total]]-Excel_519CONDOR[[#This Row],[Ptos.Nilo]]</f>
        <v>-1.6382318790419959E-7</v>
      </c>
      <c r="AB2953"/>
      <c r="AC2953"/>
      <c r="AD2953"/>
      <c r="AE2953"/>
      <c r="AF2953"/>
      <c r="AG2953"/>
      <c r="AH2953"/>
      <c r="AI2953"/>
    </row>
    <row r="2954" spans="1:35" x14ac:dyDescent="0.25">
      <c r="A2954" t="s">
        <v>2567</v>
      </c>
      <c r="B2954" t="s">
        <v>67</v>
      </c>
      <c r="C2954" t="s">
        <v>1371</v>
      </c>
      <c r="D2954" t="s">
        <v>3245</v>
      </c>
      <c r="E2954">
        <v>8747115</v>
      </c>
      <c r="F2954" t="s">
        <v>2586</v>
      </c>
      <c r="G2954" t="s">
        <v>22</v>
      </c>
      <c r="H2954" t="s">
        <v>23</v>
      </c>
      <c r="I2954" s="1"/>
      <c r="J2954" s="1">
        <v>45863</v>
      </c>
      <c r="K2954" s="11">
        <f>+Excel_519CONDOR[[#This Row],[Fx.r]]</f>
        <v>45863</v>
      </c>
      <c r="L2954" s="1">
        <v>45863</v>
      </c>
      <c r="M2954" s="1"/>
      <c r="N2954" s="1">
        <v>45948</v>
      </c>
      <c r="O2954" s="1">
        <v>45950</v>
      </c>
      <c r="P2954" s="1" t="s">
        <v>24</v>
      </c>
      <c r="Q2954" t="s">
        <v>25</v>
      </c>
      <c r="R2954" t="s">
        <v>25</v>
      </c>
      <c r="S2954" t="s">
        <v>3715</v>
      </c>
      <c r="T2954" s="6">
        <v>0.28251100226038695</v>
      </c>
      <c r="U2954" s="6">
        <v>0</v>
      </c>
      <c r="V2954" s="6">
        <v>5.5693998336791992</v>
      </c>
      <c r="W2954" s="5">
        <v>5.8519108359395862</v>
      </c>
      <c r="X2954" s="6">
        <f>+Excel_519CONDOR[[#This Row],[Ptos.Total]]-Excel_519CONDOR[[#This Row],[Ptos.PO]]</f>
        <v>-1.6406041414285255E-7</v>
      </c>
      <c r="Y2954" s="6">
        <v>5.8519110000000003</v>
      </c>
      <c r="Z2954" s="6">
        <v>5.8519110000000003</v>
      </c>
      <c r="AA2954" s="5">
        <f>+Excel_519CONDOR[[#This Row],[Ptos.Total]]-Excel_519CONDOR[[#This Row],[Ptos.Nilo]]</f>
        <v>-1.6406041414285255E-7</v>
      </c>
      <c r="AB2954"/>
      <c r="AC2954"/>
      <c r="AD2954"/>
      <c r="AE2954"/>
      <c r="AF2954"/>
      <c r="AG2954"/>
      <c r="AH2954"/>
      <c r="AI2954"/>
    </row>
    <row r="2955" spans="1:35" x14ac:dyDescent="0.25">
      <c r="A2955" t="s">
        <v>2567</v>
      </c>
      <c r="B2955" t="s">
        <v>67</v>
      </c>
      <c r="C2955" t="s">
        <v>1371</v>
      </c>
      <c r="D2955" t="s">
        <v>3246</v>
      </c>
      <c r="E2955">
        <v>8747156</v>
      </c>
      <c r="F2955" t="s">
        <v>2586</v>
      </c>
      <c r="G2955" t="s">
        <v>22</v>
      </c>
      <c r="H2955" t="s">
        <v>23</v>
      </c>
      <c r="I2955" s="1"/>
      <c r="J2955" s="1">
        <v>45863</v>
      </c>
      <c r="K2955" s="11">
        <f>+Excel_519CONDOR[[#This Row],[Fx.r]]</f>
        <v>45863</v>
      </c>
      <c r="L2955" s="1">
        <v>45863</v>
      </c>
      <c r="M2955" s="1"/>
      <c r="N2955" s="1">
        <v>46000</v>
      </c>
      <c r="O2955" s="1">
        <v>46001</v>
      </c>
      <c r="P2955" s="1" t="s">
        <v>24</v>
      </c>
      <c r="Q2955" t="s">
        <v>25</v>
      </c>
      <c r="R2955" t="s">
        <v>25</v>
      </c>
      <c r="S2955" t="s">
        <v>3715</v>
      </c>
      <c r="T2955" s="6">
        <v>1.9053910000000001</v>
      </c>
      <c r="U2955" s="6">
        <v>0</v>
      </c>
      <c r="V2955" s="6">
        <v>5.5693999999999999</v>
      </c>
      <c r="W2955" s="5">
        <v>7.4747909999999997</v>
      </c>
      <c r="X2955" s="6">
        <f>+Excel_519CONDOR[[#This Row],[Ptos.Total]]-Excel_519CONDOR[[#This Row],[Ptos.PO]]</f>
        <v>0</v>
      </c>
      <c r="Y2955" s="6">
        <v>7.4747909999999997</v>
      </c>
      <c r="Z2955" s="6">
        <v>7.4747909999999997</v>
      </c>
      <c r="AA2955" s="5">
        <f>+Excel_519CONDOR[[#This Row],[Ptos.Total]]-Excel_519CONDOR[[#This Row],[Ptos.Nilo]]</f>
        <v>0</v>
      </c>
      <c r="AB2955"/>
      <c r="AC2955"/>
      <c r="AD2955"/>
      <c r="AE2955"/>
      <c r="AF2955"/>
      <c r="AG2955"/>
      <c r="AH2955"/>
      <c r="AI2955"/>
    </row>
    <row r="2956" spans="1:35" x14ac:dyDescent="0.25">
      <c r="A2956" t="s">
        <v>2567</v>
      </c>
      <c r="B2956" t="s">
        <v>67</v>
      </c>
      <c r="C2956" t="s">
        <v>1371</v>
      </c>
      <c r="D2956" t="s">
        <v>3247</v>
      </c>
      <c r="E2956">
        <v>8747456</v>
      </c>
      <c r="F2956" t="s">
        <v>2586</v>
      </c>
      <c r="G2956" t="s">
        <v>22</v>
      </c>
      <c r="H2956" t="s">
        <v>23</v>
      </c>
      <c r="I2956" s="1"/>
      <c r="J2956" s="1">
        <v>45863</v>
      </c>
      <c r="K2956" s="11">
        <f>+Excel_519CONDOR[[#This Row],[Fx.r]]</f>
        <v>45863</v>
      </c>
      <c r="L2956" s="1">
        <v>45863</v>
      </c>
      <c r="M2956" s="1"/>
      <c r="N2956" s="1">
        <v>45948</v>
      </c>
      <c r="O2956" s="1">
        <v>45950</v>
      </c>
      <c r="P2956" s="1" t="s">
        <v>24</v>
      </c>
      <c r="Q2956" t="s">
        <v>25</v>
      </c>
      <c r="R2956" t="s">
        <v>25</v>
      </c>
      <c r="S2956" t="s">
        <v>3715</v>
      </c>
      <c r="T2956" s="6">
        <v>0.28251100226038695</v>
      </c>
      <c r="U2956" s="6">
        <v>0</v>
      </c>
      <c r="V2956" s="6">
        <v>5.5693998336791992</v>
      </c>
      <c r="W2956" s="5">
        <v>5.8519108359395862</v>
      </c>
      <c r="X2956" s="6">
        <f>+Excel_519CONDOR[[#This Row],[Ptos.Total]]-Excel_519CONDOR[[#This Row],[Ptos.PO]]</f>
        <v>-1.6406041414285255E-7</v>
      </c>
      <c r="Y2956" s="6">
        <v>5.8519110000000003</v>
      </c>
      <c r="Z2956" s="6">
        <v>5.8519110000000003</v>
      </c>
      <c r="AA2956" s="5">
        <f>+Excel_519CONDOR[[#This Row],[Ptos.Total]]-Excel_519CONDOR[[#This Row],[Ptos.Nilo]]</f>
        <v>-1.6406041414285255E-7</v>
      </c>
      <c r="AB2956"/>
      <c r="AC2956"/>
      <c r="AD2956"/>
      <c r="AE2956"/>
      <c r="AF2956"/>
      <c r="AG2956"/>
      <c r="AH2956"/>
      <c r="AI2956"/>
    </row>
    <row r="2957" spans="1:35" x14ac:dyDescent="0.25">
      <c r="A2957" t="s">
        <v>2567</v>
      </c>
      <c r="B2957" t="s">
        <v>67</v>
      </c>
      <c r="C2957" t="s">
        <v>1371</v>
      </c>
      <c r="D2957" t="s">
        <v>3248</v>
      </c>
      <c r="E2957">
        <v>8747391</v>
      </c>
      <c r="F2957" t="s">
        <v>2651</v>
      </c>
      <c r="G2957" t="s">
        <v>46</v>
      </c>
      <c r="H2957" t="s">
        <v>1356</v>
      </c>
      <c r="I2957" s="1"/>
      <c r="J2957" s="1">
        <v>45863</v>
      </c>
      <c r="K2957" s="11">
        <f>+Excel_519CONDOR[[#This Row],[Fx.r]]</f>
        <v>45863</v>
      </c>
      <c r="L2957" s="1">
        <v>45863</v>
      </c>
      <c r="M2957" s="1"/>
      <c r="O2957" s="1"/>
      <c r="P2957" s="1" t="s">
        <v>24</v>
      </c>
      <c r="Q2957" t="s">
        <v>25</v>
      </c>
      <c r="R2957" t="s">
        <v>25</v>
      </c>
      <c r="S2957" t="s">
        <v>3715</v>
      </c>
      <c r="T2957" s="6">
        <v>0.48537100249761345</v>
      </c>
      <c r="U2957" s="6">
        <v>0</v>
      </c>
      <c r="V2957" s="6">
        <v>5.5693998336791992</v>
      </c>
      <c r="W2957" s="5">
        <v>6.0547708361768127</v>
      </c>
      <c r="X2957" s="6">
        <f>+Excel_519CONDOR[[#This Row],[Ptos.Total]]-Excel_519CONDOR[[#This Row],[Ptos.PO]]</f>
        <v>0.28537083617681258</v>
      </c>
      <c r="Y2957" s="6">
        <v>5.7694000000000001</v>
      </c>
      <c r="Z2957" s="6">
        <v>0</v>
      </c>
      <c r="AA2957" s="5">
        <f>+Excel_519CONDOR[[#This Row],[Ptos.Total]]-Excel_519CONDOR[[#This Row],[Ptos.Nilo]]</f>
        <v>6.0547708361768127</v>
      </c>
      <c r="AB2957"/>
      <c r="AC2957"/>
      <c r="AD2957"/>
      <c r="AE2957"/>
      <c r="AF2957"/>
      <c r="AG2957"/>
      <c r="AH2957"/>
      <c r="AI2957"/>
    </row>
    <row r="2958" spans="1:35" x14ac:dyDescent="0.25">
      <c r="A2958" t="s">
        <v>2567</v>
      </c>
      <c r="B2958" t="s">
        <v>67</v>
      </c>
      <c r="C2958" t="s">
        <v>1371</v>
      </c>
      <c r="D2958" t="s">
        <v>3249</v>
      </c>
      <c r="E2958">
        <v>8747336</v>
      </c>
      <c r="F2958" t="s">
        <v>2586</v>
      </c>
      <c r="G2958" t="s">
        <v>22</v>
      </c>
      <c r="H2958" t="s">
        <v>23</v>
      </c>
      <c r="I2958" s="1"/>
      <c r="J2958" s="1">
        <v>45863</v>
      </c>
      <c r="K2958" s="11">
        <f>+Excel_519CONDOR[[#This Row],[Fx.r]]</f>
        <v>45863</v>
      </c>
      <c r="L2958" s="1">
        <v>45863</v>
      </c>
      <c r="M2958" s="1"/>
      <c r="N2958" s="1">
        <v>45948</v>
      </c>
      <c r="O2958" s="1">
        <v>45950</v>
      </c>
      <c r="P2958" s="1" t="s">
        <v>24</v>
      </c>
      <c r="Q2958" t="s">
        <v>25</v>
      </c>
      <c r="R2958" t="s">
        <v>25</v>
      </c>
      <c r="S2958" t="s">
        <v>3715</v>
      </c>
      <c r="T2958" s="6">
        <v>0.68823100955361127</v>
      </c>
      <c r="U2958" s="6">
        <v>0</v>
      </c>
      <c r="V2958" s="6">
        <v>5.5693998336791992</v>
      </c>
      <c r="W2958" s="5">
        <v>6.2576308432328105</v>
      </c>
      <c r="X2958" s="6">
        <f>+Excel_519CONDOR[[#This Row],[Ptos.Total]]-Excel_519CONDOR[[#This Row],[Ptos.PO]]</f>
        <v>-1.5676718945201173E-7</v>
      </c>
      <c r="Y2958" s="6">
        <v>6.2576309999999999</v>
      </c>
      <c r="Z2958" s="6">
        <v>6.2576309999999999</v>
      </c>
      <c r="AA2958" s="5">
        <f>+Excel_519CONDOR[[#This Row],[Ptos.Total]]-Excel_519CONDOR[[#This Row],[Ptos.Nilo]]</f>
        <v>-1.5676718945201173E-7</v>
      </c>
      <c r="AB2958"/>
      <c r="AC2958"/>
      <c r="AD2958"/>
      <c r="AE2958"/>
      <c r="AF2958"/>
      <c r="AG2958"/>
      <c r="AH2958"/>
      <c r="AI2958"/>
    </row>
    <row r="2959" spans="1:35" x14ac:dyDescent="0.25">
      <c r="A2959" t="s">
        <v>2567</v>
      </c>
      <c r="B2959" t="s">
        <v>67</v>
      </c>
      <c r="C2959" t="s">
        <v>1371</v>
      </c>
      <c r="D2959" t="s">
        <v>3250</v>
      </c>
      <c r="E2959">
        <v>8747117</v>
      </c>
      <c r="F2959" t="s">
        <v>2651</v>
      </c>
      <c r="G2959" t="s">
        <v>46</v>
      </c>
      <c r="H2959" t="s">
        <v>1356</v>
      </c>
      <c r="I2959" s="1"/>
      <c r="J2959" s="1">
        <v>45863</v>
      </c>
      <c r="K2959" s="11">
        <f>+Excel_519CONDOR[[#This Row],[Fx.r]]</f>
        <v>45863</v>
      </c>
      <c r="L2959" s="1">
        <v>45863</v>
      </c>
      <c r="M2959" s="1"/>
      <c r="O2959" s="1"/>
      <c r="P2959" s="1" t="s">
        <v>24</v>
      </c>
      <c r="Q2959" t="s">
        <v>25</v>
      </c>
      <c r="R2959" t="s">
        <v>25</v>
      </c>
      <c r="S2959" t="s">
        <v>3715</v>
      </c>
      <c r="T2959" s="6">
        <v>0.28251100226038695</v>
      </c>
      <c r="U2959" s="6">
        <v>0</v>
      </c>
      <c r="V2959" s="6">
        <v>5.5693998336791992</v>
      </c>
      <c r="W2959" s="5">
        <v>5.8519108359395862</v>
      </c>
      <c r="X2959" s="6">
        <f>+Excel_519CONDOR[[#This Row],[Ptos.Total]]-Excel_519CONDOR[[#This Row],[Ptos.PO]]</f>
        <v>0.28251083593958626</v>
      </c>
      <c r="Y2959" s="6">
        <v>5.5693999999999999</v>
      </c>
      <c r="Z2959" s="6">
        <v>0</v>
      </c>
      <c r="AA2959" s="5">
        <f>+Excel_519CONDOR[[#This Row],[Ptos.Total]]-Excel_519CONDOR[[#This Row],[Ptos.Nilo]]</f>
        <v>5.8519108359395862</v>
      </c>
      <c r="AB2959"/>
      <c r="AC2959"/>
      <c r="AD2959"/>
      <c r="AE2959"/>
      <c r="AF2959"/>
      <c r="AG2959"/>
      <c r="AH2959"/>
      <c r="AI2959"/>
    </row>
    <row r="2960" spans="1:35" x14ac:dyDescent="0.25">
      <c r="A2960" t="s">
        <v>2567</v>
      </c>
      <c r="B2960" t="s">
        <v>67</v>
      </c>
      <c r="C2960" t="s">
        <v>1371</v>
      </c>
      <c r="D2960" t="s">
        <v>3251</v>
      </c>
      <c r="E2960">
        <v>8747138</v>
      </c>
      <c r="F2960" t="s">
        <v>2586</v>
      </c>
      <c r="G2960" t="s">
        <v>22</v>
      </c>
      <c r="H2960" t="s">
        <v>23</v>
      </c>
      <c r="I2960" s="1"/>
      <c r="J2960" s="1">
        <v>45863</v>
      </c>
      <c r="K2960" s="11">
        <f>+Excel_519CONDOR[[#This Row],[Fx.r]]</f>
        <v>45863</v>
      </c>
      <c r="L2960" s="1">
        <v>45863</v>
      </c>
      <c r="M2960" s="1"/>
      <c r="N2960" s="1">
        <v>45948</v>
      </c>
      <c r="O2960" s="1">
        <v>45950</v>
      </c>
      <c r="P2960" s="1" t="s">
        <v>24</v>
      </c>
      <c r="Q2960" t="s">
        <v>25</v>
      </c>
      <c r="R2960" t="s">
        <v>25</v>
      </c>
      <c r="S2960" t="s">
        <v>3715</v>
      </c>
      <c r="T2960" s="6">
        <v>0.48537100249761345</v>
      </c>
      <c r="U2960" s="6">
        <v>0</v>
      </c>
      <c r="V2960" s="6">
        <v>5.5693998336791992</v>
      </c>
      <c r="W2960" s="5">
        <v>6.0547708361768127</v>
      </c>
      <c r="X2960" s="6">
        <f>+Excel_519CONDOR[[#This Row],[Ptos.Total]]-Excel_519CONDOR[[#This Row],[Ptos.PO]]</f>
        <v>-1.6382318790419959E-7</v>
      </c>
      <c r="Y2960" s="6">
        <v>6.0547710000000006</v>
      </c>
      <c r="Z2960" s="6">
        <v>6.0547710000000006</v>
      </c>
      <c r="AA2960" s="5">
        <f>+Excel_519CONDOR[[#This Row],[Ptos.Total]]-Excel_519CONDOR[[#This Row],[Ptos.Nilo]]</f>
        <v>-1.6382318790419959E-7</v>
      </c>
      <c r="AB2960"/>
      <c r="AC2960"/>
      <c r="AD2960"/>
      <c r="AE2960"/>
      <c r="AF2960"/>
      <c r="AG2960"/>
      <c r="AH2960"/>
      <c r="AI2960"/>
    </row>
    <row r="2961" spans="1:35" x14ac:dyDescent="0.25">
      <c r="A2961" t="s">
        <v>2567</v>
      </c>
      <c r="B2961" t="s">
        <v>67</v>
      </c>
      <c r="C2961" t="s">
        <v>1371</v>
      </c>
      <c r="D2961" t="s">
        <v>3252</v>
      </c>
      <c r="E2961">
        <v>8747107</v>
      </c>
      <c r="F2961" t="s">
        <v>2586</v>
      </c>
      <c r="G2961" t="s">
        <v>22</v>
      </c>
      <c r="H2961" t="s">
        <v>23</v>
      </c>
      <c r="I2961" s="1"/>
      <c r="J2961" s="1">
        <v>45863</v>
      </c>
      <c r="K2961" s="11">
        <f>+Excel_519CONDOR[[#This Row],[Fx.r]]</f>
        <v>45863</v>
      </c>
      <c r="L2961" s="1">
        <v>45863</v>
      </c>
      <c r="M2961" s="1"/>
      <c r="N2961" s="1">
        <v>45948</v>
      </c>
      <c r="O2961" s="1">
        <v>45950</v>
      </c>
      <c r="P2961" s="1" t="s">
        <v>24</v>
      </c>
      <c r="Q2961" t="s">
        <v>25</v>
      </c>
      <c r="R2961" t="s">
        <v>25</v>
      </c>
      <c r="S2961" t="s">
        <v>3715</v>
      </c>
      <c r="T2961" s="6">
        <v>0.28251100226038695</v>
      </c>
      <c r="U2961" s="6">
        <v>0</v>
      </c>
      <c r="V2961" s="6">
        <v>5.5693998336791992</v>
      </c>
      <c r="W2961" s="5">
        <v>5.8519108359395862</v>
      </c>
      <c r="X2961" s="6">
        <f>+Excel_519CONDOR[[#This Row],[Ptos.Total]]-Excel_519CONDOR[[#This Row],[Ptos.PO]]</f>
        <v>-1.6406041414285255E-7</v>
      </c>
      <c r="Y2961" s="6">
        <v>5.8519110000000003</v>
      </c>
      <c r="Z2961" s="6">
        <v>5.8519110000000003</v>
      </c>
      <c r="AA2961" s="5">
        <f>+Excel_519CONDOR[[#This Row],[Ptos.Total]]-Excel_519CONDOR[[#This Row],[Ptos.Nilo]]</f>
        <v>-1.6406041414285255E-7</v>
      </c>
      <c r="AB2961"/>
      <c r="AC2961"/>
      <c r="AD2961"/>
      <c r="AE2961"/>
      <c r="AF2961"/>
      <c r="AG2961"/>
      <c r="AH2961"/>
      <c r="AI2961"/>
    </row>
    <row r="2962" spans="1:35" x14ac:dyDescent="0.25">
      <c r="A2962" t="s">
        <v>2567</v>
      </c>
      <c r="B2962" t="s">
        <v>67</v>
      </c>
      <c r="C2962" t="s">
        <v>1371</v>
      </c>
      <c r="D2962" t="s">
        <v>3253</v>
      </c>
      <c r="E2962">
        <v>8747453</v>
      </c>
      <c r="F2962" t="s">
        <v>2586</v>
      </c>
      <c r="G2962" t="s">
        <v>22</v>
      </c>
      <c r="H2962" t="s">
        <v>23</v>
      </c>
      <c r="I2962" s="1"/>
      <c r="J2962" s="1">
        <v>45863</v>
      </c>
      <c r="K2962" s="11">
        <f>+Excel_519CONDOR[[#This Row],[Fx.r]]</f>
        <v>45863</v>
      </c>
      <c r="L2962" s="1">
        <v>45863</v>
      </c>
      <c r="M2962" s="1"/>
      <c r="N2962" s="1">
        <v>45948</v>
      </c>
      <c r="O2962" s="1">
        <v>45949</v>
      </c>
      <c r="P2962" s="1" t="s">
        <v>24</v>
      </c>
      <c r="Q2962" t="s">
        <v>25</v>
      </c>
      <c r="R2962" t="s">
        <v>25</v>
      </c>
      <c r="S2962" t="s">
        <v>3715</v>
      </c>
      <c r="T2962" s="6">
        <v>0.89109100979083777</v>
      </c>
      <c r="U2962" s="6">
        <v>0</v>
      </c>
      <c r="V2962" s="6">
        <v>5.5693998336791992</v>
      </c>
      <c r="W2962" s="5">
        <v>6.460490843470037</v>
      </c>
      <c r="X2962" s="6">
        <f>+Excel_519CONDOR[[#This Row],[Ptos.Total]]-Excel_519CONDOR[[#This Row],[Ptos.PO]]</f>
        <v>-1.5652996232518035E-7</v>
      </c>
      <c r="Y2962" s="6">
        <v>6.4604909999999993</v>
      </c>
      <c r="Z2962" s="6">
        <v>6.4604909999999993</v>
      </c>
      <c r="AA2962" s="5">
        <f>+Excel_519CONDOR[[#This Row],[Ptos.Total]]-Excel_519CONDOR[[#This Row],[Ptos.Nilo]]</f>
        <v>-1.5652996232518035E-7</v>
      </c>
      <c r="AB2962"/>
      <c r="AC2962"/>
      <c r="AD2962"/>
      <c r="AE2962"/>
      <c r="AF2962"/>
      <c r="AG2962"/>
      <c r="AH2962"/>
      <c r="AI2962"/>
    </row>
    <row r="2963" spans="1:35" x14ac:dyDescent="0.25">
      <c r="A2963" t="s">
        <v>2567</v>
      </c>
      <c r="B2963" t="s">
        <v>67</v>
      </c>
      <c r="C2963" t="s">
        <v>1371</v>
      </c>
      <c r="D2963" t="s">
        <v>3254</v>
      </c>
      <c r="E2963">
        <v>8747399</v>
      </c>
      <c r="F2963" t="s">
        <v>2586</v>
      </c>
      <c r="G2963" t="s">
        <v>22</v>
      </c>
      <c r="H2963" t="s">
        <v>23</v>
      </c>
      <c r="I2963" s="1"/>
      <c r="J2963" s="1">
        <v>45863</v>
      </c>
      <c r="K2963" s="11">
        <f>+Excel_519CONDOR[[#This Row],[Fx.r]]</f>
        <v>45863</v>
      </c>
      <c r="L2963" s="1">
        <v>45863</v>
      </c>
      <c r="M2963" s="1"/>
      <c r="N2963" s="1">
        <v>45948</v>
      </c>
      <c r="O2963" s="1">
        <v>45949</v>
      </c>
      <c r="P2963" s="1" t="s">
        <v>24</v>
      </c>
      <c r="Q2963" t="s">
        <v>25</v>
      </c>
      <c r="R2963" t="s">
        <v>25</v>
      </c>
      <c r="S2963" t="s">
        <v>3715</v>
      </c>
      <c r="T2963" s="6">
        <v>0.68823100955361127</v>
      </c>
      <c r="U2963" s="6">
        <v>0</v>
      </c>
      <c r="V2963" s="6">
        <v>5.5693998336791992</v>
      </c>
      <c r="W2963" s="5">
        <v>6.2576308432328105</v>
      </c>
      <c r="X2963" s="6">
        <f>+Excel_519CONDOR[[#This Row],[Ptos.Total]]-Excel_519CONDOR[[#This Row],[Ptos.PO]]</f>
        <v>-0.40572015676718909</v>
      </c>
      <c r="Y2963" s="6">
        <v>6.6633509999999996</v>
      </c>
      <c r="Z2963" s="6">
        <v>6.6633509999999996</v>
      </c>
      <c r="AA2963" s="5">
        <f>+Excel_519CONDOR[[#This Row],[Ptos.Total]]-Excel_519CONDOR[[#This Row],[Ptos.Nilo]]</f>
        <v>-0.40572015676718909</v>
      </c>
      <c r="AB2963"/>
      <c r="AC2963"/>
      <c r="AD2963"/>
      <c r="AE2963"/>
      <c r="AF2963"/>
      <c r="AG2963"/>
      <c r="AH2963"/>
      <c r="AI2963"/>
    </row>
    <row r="2964" spans="1:35" x14ac:dyDescent="0.25">
      <c r="A2964" t="s">
        <v>2567</v>
      </c>
      <c r="B2964" t="s">
        <v>67</v>
      </c>
      <c r="C2964" t="s">
        <v>1371</v>
      </c>
      <c r="D2964" t="s">
        <v>3255</v>
      </c>
      <c r="E2964">
        <v>8747359</v>
      </c>
      <c r="F2964" t="s">
        <v>2586</v>
      </c>
      <c r="G2964" t="s">
        <v>22</v>
      </c>
      <c r="H2964" t="s">
        <v>23</v>
      </c>
      <c r="I2964" s="1"/>
      <c r="J2964" s="1">
        <v>45863</v>
      </c>
      <c r="K2964" s="11">
        <f>+Excel_519CONDOR[[#This Row],[Fx.r]]</f>
        <v>45863</v>
      </c>
      <c r="L2964" s="1">
        <v>45863</v>
      </c>
      <c r="M2964" s="1"/>
      <c r="N2964" s="1">
        <v>45948</v>
      </c>
      <c r="O2964" s="1">
        <v>45949</v>
      </c>
      <c r="P2964" s="1" t="s">
        <v>24</v>
      </c>
      <c r="Q2964" t="s">
        <v>25</v>
      </c>
      <c r="R2964" t="s">
        <v>25</v>
      </c>
      <c r="S2964" t="s">
        <v>3715</v>
      </c>
      <c r="T2964" s="6">
        <v>0.68823100955361127</v>
      </c>
      <c r="U2964" s="6">
        <v>0</v>
      </c>
      <c r="V2964" s="6">
        <v>5.5693998336791992</v>
      </c>
      <c r="W2964" s="5">
        <v>6.2576308432328105</v>
      </c>
      <c r="X2964" s="6">
        <f>+Excel_519CONDOR[[#This Row],[Ptos.Total]]-Excel_519CONDOR[[#This Row],[Ptos.PO]]</f>
        <v>-0.40572015676718909</v>
      </c>
      <c r="Y2964" s="6">
        <v>6.6633509999999996</v>
      </c>
      <c r="Z2964" s="6">
        <v>6.6633509999999996</v>
      </c>
      <c r="AA2964" s="5">
        <f>+Excel_519CONDOR[[#This Row],[Ptos.Total]]-Excel_519CONDOR[[#This Row],[Ptos.Nilo]]</f>
        <v>-0.40572015676718909</v>
      </c>
      <c r="AB2964"/>
      <c r="AC2964"/>
      <c r="AD2964"/>
      <c r="AE2964"/>
      <c r="AF2964"/>
      <c r="AG2964"/>
      <c r="AH2964"/>
      <c r="AI2964"/>
    </row>
    <row r="2965" spans="1:35" x14ac:dyDescent="0.25">
      <c r="A2965" t="s">
        <v>2567</v>
      </c>
      <c r="B2965" t="s">
        <v>67</v>
      </c>
      <c r="C2965" t="s">
        <v>1371</v>
      </c>
      <c r="D2965" t="s">
        <v>3256</v>
      </c>
      <c r="E2965">
        <v>8747143</v>
      </c>
      <c r="F2965" t="s">
        <v>2586</v>
      </c>
      <c r="G2965" t="s">
        <v>22</v>
      </c>
      <c r="H2965" t="s">
        <v>23</v>
      </c>
      <c r="I2965" s="1"/>
      <c r="J2965" s="1">
        <v>45863</v>
      </c>
      <c r="K2965" s="11">
        <f>+Excel_519CONDOR[[#This Row],[Fx.r]]</f>
        <v>45863</v>
      </c>
      <c r="L2965" s="1">
        <v>45863</v>
      </c>
      <c r="M2965" s="1"/>
      <c r="N2965" s="1">
        <v>45948</v>
      </c>
      <c r="O2965" s="1">
        <v>45950</v>
      </c>
      <c r="P2965" s="1" t="s">
        <v>24</v>
      </c>
      <c r="Q2965" t="s">
        <v>25</v>
      </c>
      <c r="R2965" t="s">
        <v>25</v>
      </c>
      <c r="S2965" t="s">
        <v>3715</v>
      </c>
      <c r="T2965" s="6">
        <v>0.68823100955361127</v>
      </c>
      <c r="U2965" s="6">
        <v>0</v>
      </c>
      <c r="V2965" s="6">
        <v>5.5693998336791992</v>
      </c>
      <c r="W2965" s="5">
        <v>6.2576308432328105</v>
      </c>
      <c r="X2965" s="6">
        <f>+Excel_519CONDOR[[#This Row],[Ptos.Total]]-Excel_519CONDOR[[#This Row],[Ptos.PO]]</f>
        <v>-1.5676718945201173E-7</v>
      </c>
      <c r="Y2965" s="6">
        <v>6.2576309999999999</v>
      </c>
      <c r="Z2965" s="6">
        <v>6.2576309999999999</v>
      </c>
      <c r="AA2965" s="5">
        <f>+Excel_519CONDOR[[#This Row],[Ptos.Total]]-Excel_519CONDOR[[#This Row],[Ptos.Nilo]]</f>
        <v>-1.5676718945201173E-7</v>
      </c>
      <c r="AB2965"/>
      <c r="AC2965"/>
      <c r="AD2965"/>
      <c r="AE2965"/>
      <c r="AF2965"/>
      <c r="AG2965"/>
      <c r="AH2965"/>
      <c r="AI2965"/>
    </row>
    <row r="2966" spans="1:35" x14ac:dyDescent="0.25">
      <c r="A2966" t="s">
        <v>2567</v>
      </c>
      <c r="B2966" t="s">
        <v>67</v>
      </c>
      <c r="C2966" t="s">
        <v>1371</v>
      </c>
      <c r="D2966" t="s">
        <v>3257</v>
      </c>
      <c r="E2966">
        <v>8747158</v>
      </c>
      <c r="F2966" t="s">
        <v>2586</v>
      </c>
      <c r="G2966" t="s">
        <v>22</v>
      </c>
      <c r="H2966" t="s">
        <v>23</v>
      </c>
      <c r="I2966" s="1"/>
      <c r="J2966" s="1">
        <v>45863</v>
      </c>
      <c r="K2966" s="11">
        <f>+Excel_519CONDOR[[#This Row],[Fx.r]]</f>
        <v>45863</v>
      </c>
      <c r="L2966" s="1">
        <v>45863</v>
      </c>
      <c r="M2966" s="1"/>
      <c r="N2966" s="1">
        <v>45948</v>
      </c>
      <c r="O2966" s="1">
        <v>45950</v>
      </c>
      <c r="P2966" s="1" t="s">
        <v>24</v>
      </c>
      <c r="Q2966" t="s">
        <v>25</v>
      </c>
      <c r="R2966" t="s">
        <v>25</v>
      </c>
      <c r="S2966" t="s">
        <v>3715</v>
      </c>
      <c r="T2966" s="6">
        <v>1.9053910246145129</v>
      </c>
      <c r="U2966" s="6">
        <v>0</v>
      </c>
      <c r="V2966" s="6">
        <v>5.5693998336791992</v>
      </c>
      <c r="W2966" s="5">
        <v>7.4747908582937121</v>
      </c>
      <c r="X2966" s="6">
        <f>+Excel_519CONDOR[[#This Row],[Ptos.Total]]-Excel_519CONDOR[[#This Row],[Ptos.PO]]</f>
        <v>0.20285985829371267</v>
      </c>
      <c r="Y2966" s="6">
        <v>7.2719309999999995</v>
      </c>
      <c r="Z2966" s="6">
        <v>7.2719309999999995</v>
      </c>
      <c r="AA2966" s="5">
        <f>+Excel_519CONDOR[[#This Row],[Ptos.Total]]-Excel_519CONDOR[[#This Row],[Ptos.Nilo]]</f>
        <v>0.20285985829371267</v>
      </c>
      <c r="AB2966"/>
      <c r="AC2966"/>
      <c r="AD2966"/>
      <c r="AE2966"/>
      <c r="AF2966"/>
      <c r="AG2966"/>
      <c r="AH2966"/>
      <c r="AI2966"/>
    </row>
    <row r="2967" spans="1:35" x14ac:dyDescent="0.25">
      <c r="A2967" t="s">
        <v>2567</v>
      </c>
      <c r="B2967" t="s">
        <v>67</v>
      </c>
      <c r="C2967" t="s">
        <v>1371</v>
      </c>
      <c r="D2967" t="s">
        <v>3258</v>
      </c>
      <c r="E2967">
        <v>8747146</v>
      </c>
      <c r="F2967" t="s">
        <v>2586</v>
      </c>
      <c r="G2967" t="s">
        <v>22</v>
      </c>
      <c r="H2967" t="s">
        <v>23</v>
      </c>
      <c r="I2967" s="1"/>
      <c r="J2967" s="1">
        <v>45863</v>
      </c>
      <c r="K2967" s="11">
        <f>+Excel_519CONDOR[[#This Row],[Fx.r]]</f>
        <v>45863</v>
      </c>
      <c r="L2967" s="1">
        <v>45863</v>
      </c>
      <c r="M2967" s="1"/>
      <c r="N2967" s="1">
        <v>45948</v>
      </c>
      <c r="O2967" s="1">
        <v>45950</v>
      </c>
      <c r="P2967" s="1" t="s">
        <v>24</v>
      </c>
      <c r="Q2967" t="s">
        <v>25</v>
      </c>
      <c r="R2967" t="s">
        <v>25</v>
      </c>
      <c r="S2967" t="s">
        <v>3715</v>
      </c>
      <c r="T2967" s="6">
        <v>0.68823100955361127</v>
      </c>
      <c r="U2967" s="6">
        <v>0</v>
      </c>
      <c r="V2967" s="6">
        <v>5.5693998336791992</v>
      </c>
      <c r="W2967" s="5">
        <v>6.2576308432328105</v>
      </c>
      <c r="X2967" s="6">
        <f>+Excel_519CONDOR[[#This Row],[Ptos.Total]]-Excel_519CONDOR[[#This Row],[Ptos.PO]]</f>
        <v>-1.5676718945201173E-7</v>
      </c>
      <c r="Y2967" s="6">
        <v>6.2576309999999999</v>
      </c>
      <c r="Z2967" s="6">
        <v>6.2576309999999999</v>
      </c>
      <c r="AA2967" s="5">
        <f>+Excel_519CONDOR[[#This Row],[Ptos.Total]]-Excel_519CONDOR[[#This Row],[Ptos.Nilo]]</f>
        <v>-1.5676718945201173E-7</v>
      </c>
      <c r="AB2967"/>
      <c r="AC2967"/>
      <c r="AD2967"/>
      <c r="AE2967"/>
      <c r="AF2967"/>
      <c r="AG2967"/>
      <c r="AH2967"/>
      <c r="AI2967"/>
    </row>
    <row r="2968" spans="1:35" x14ac:dyDescent="0.25">
      <c r="A2968" t="s">
        <v>2567</v>
      </c>
      <c r="B2968" t="s">
        <v>67</v>
      </c>
      <c r="C2968" t="s">
        <v>1371</v>
      </c>
      <c r="D2968" t="s">
        <v>3259</v>
      </c>
      <c r="E2968">
        <v>8747133</v>
      </c>
      <c r="F2968" t="s">
        <v>2586</v>
      </c>
      <c r="G2968" t="s">
        <v>22</v>
      </c>
      <c r="H2968" t="s">
        <v>23</v>
      </c>
      <c r="I2968" s="1"/>
      <c r="J2968" s="1">
        <v>45863</v>
      </c>
      <c r="K2968" s="11">
        <f>+Excel_519CONDOR[[#This Row],[Fx.r]]</f>
        <v>45863</v>
      </c>
      <c r="L2968" s="1">
        <v>45863</v>
      </c>
      <c r="M2968" s="1"/>
      <c r="N2968" s="1">
        <v>45948</v>
      </c>
      <c r="O2968" s="1">
        <v>45949</v>
      </c>
      <c r="P2968" s="1" t="s">
        <v>24</v>
      </c>
      <c r="Q2968" t="s">
        <v>25</v>
      </c>
      <c r="R2968" t="s">
        <v>25</v>
      </c>
      <c r="S2968" t="s">
        <v>3715</v>
      </c>
      <c r="T2968" s="6">
        <v>0.89109100979083777</v>
      </c>
      <c r="U2968" s="6">
        <v>0</v>
      </c>
      <c r="V2968" s="6">
        <v>5.5693998336791992</v>
      </c>
      <c r="W2968" s="5">
        <v>6.460490843470037</v>
      </c>
      <c r="X2968" s="6">
        <f>+Excel_519CONDOR[[#This Row],[Ptos.Total]]-Excel_519CONDOR[[#This Row],[Ptos.PO]]</f>
        <v>-1.5652996232518035E-7</v>
      </c>
      <c r="Y2968" s="6">
        <v>6.4604909999999993</v>
      </c>
      <c r="Z2968" s="6">
        <v>6.4604909999999993</v>
      </c>
      <c r="AA2968" s="5">
        <f>+Excel_519CONDOR[[#This Row],[Ptos.Total]]-Excel_519CONDOR[[#This Row],[Ptos.Nilo]]</f>
        <v>-1.5652996232518035E-7</v>
      </c>
      <c r="AB2968"/>
      <c r="AC2968"/>
      <c r="AD2968"/>
      <c r="AE2968"/>
      <c r="AF2968"/>
      <c r="AG2968"/>
      <c r="AH2968"/>
      <c r="AI2968"/>
    </row>
    <row r="2969" spans="1:35" x14ac:dyDescent="0.25">
      <c r="A2969" t="s">
        <v>2567</v>
      </c>
      <c r="B2969" t="s">
        <v>67</v>
      </c>
      <c r="C2969" t="s">
        <v>1371</v>
      </c>
      <c r="D2969" t="s">
        <v>3260</v>
      </c>
      <c r="E2969">
        <v>8747141</v>
      </c>
      <c r="F2969" t="s">
        <v>2586</v>
      </c>
      <c r="G2969" t="s">
        <v>22</v>
      </c>
      <c r="H2969" t="s">
        <v>23</v>
      </c>
      <c r="I2969" s="1"/>
      <c r="J2969" s="1">
        <v>45863</v>
      </c>
      <c r="K2969" s="11">
        <f>+Excel_519CONDOR[[#This Row],[Fx.r]]</f>
        <v>45863</v>
      </c>
      <c r="L2969" s="1">
        <v>45863</v>
      </c>
      <c r="M2969" s="1"/>
      <c r="N2969" s="1">
        <v>45949</v>
      </c>
      <c r="O2969" s="1">
        <v>45950</v>
      </c>
      <c r="P2969" s="1" t="s">
        <v>24</v>
      </c>
      <c r="Q2969" t="s">
        <v>25</v>
      </c>
      <c r="R2969" t="s">
        <v>25</v>
      </c>
      <c r="S2969" t="s">
        <v>3715</v>
      </c>
      <c r="T2969" s="6">
        <v>0.68823100955361127</v>
      </c>
      <c r="U2969" s="6">
        <v>0</v>
      </c>
      <c r="V2969" s="6">
        <v>5.5693998336791992</v>
      </c>
      <c r="W2969" s="5">
        <v>6.2576308432328105</v>
      </c>
      <c r="X2969" s="6">
        <f>+Excel_519CONDOR[[#This Row],[Ptos.Total]]-Excel_519CONDOR[[#This Row],[Ptos.PO]]</f>
        <v>-1.5676718945201173E-7</v>
      </c>
      <c r="Y2969" s="6">
        <v>6.2576309999999999</v>
      </c>
      <c r="Z2969" s="6">
        <v>6.2576309999999999</v>
      </c>
      <c r="AA2969" s="5">
        <f>+Excel_519CONDOR[[#This Row],[Ptos.Total]]-Excel_519CONDOR[[#This Row],[Ptos.Nilo]]</f>
        <v>-1.5676718945201173E-7</v>
      </c>
      <c r="AB2969"/>
      <c r="AC2969"/>
      <c r="AD2969"/>
      <c r="AE2969"/>
      <c r="AF2969"/>
      <c r="AG2969"/>
      <c r="AH2969"/>
      <c r="AI2969"/>
    </row>
    <row r="2970" spans="1:35" x14ac:dyDescent="0.25">
      <c r="A2970" t="s">
        <v>2567</v>
      </c>
      <c r="B2970" t="s">
        <v>67</v>
      </c>
      <c r="C2970" t="s">
        <v>1371</v>
      </c>
      <c r="D2970" t="s">
        <v>3261</v>
      </c>
      <c r="E2970">
        <v>8747157</v>
      </c>
      <c r="F2970" t="s">
        <v>2586</v>
      </c>
      <c r="G2970" t="s">
        <v>22</v>
      </c>
      <c r="H2970" t="s">
        <v>23</v>
      </c>
      <c r="I2970" s="1"/>
      <c r="J2970" s="1">
        <v>45863</v>
      </c>
      <c r="K2970" s="11">
        <f>+Excel_519CONDOR[[#This Row],[Fx.r]]</f>
        <v>45863</v>
      </c>
      <c r="L2970" s="1">
        <v>45863</v>
      </c>
      <c r="M2970" s="1"/>
      <c r="N2970" s="1">
        <v>45948</v>
      </c>
      <c r="O2970" s="1">
        <v>45950</v>
      </c>
      <c r="P2970" s="1" t="s">
        <v>24</v>
      </c>
      <c r="Q2970" t="s">
        <v>25</v>
      </c>
      <c r="R2970" t="s">
        <v>25</v>
      </c>
      <c r="S2970" t="s">
        <v>3715</v>
      </c>
      <c r="T2970" s="6">
        <v>1.9053910246145129</v>
      </c>
      <c r="U2970" s="6">
        <v>0</v>
      </c>
      <c r="V2970" s="6">
        <v>5.5693998336791992</v>
      </c>
      <c r="W2970" s="5">
        <v>7.4747908582937121</v>
      </c>
      <c r="X2970" s="6">
        <f>+Excel_519CONDOR[[#This Row],[Ptos.Total]]-Excel_519CONDOR[[#This Row],[Ptos.PO]]</f>
        <v>-1.4170628759302417E-7</v>
      </c>
      <c r="Y2970" s="6">
        <v>7.4747909999999997</v>
      </c>
      <c r="Z2970" s="6">
        <v>7.4747909999999997</v>
      </c>
      <c r="AA2970" s="5">
        <f>+Excel_519CONDOR[[#This Row],[Ptos.Total]]-Excel_519CONDOR[[#This Row],[Ptos.Nilo]]</f>
        <v>-1.4170628759302417E-7</v>
      </c>
      <c r="AB2970"/>
      <c r="AC2970"/>
      <c r="AD2970"/>
      <c r="AE2970"/>
      <c r="AF2970"/>
      <c r="AG2970"/>
      <c r="AH2970"/>
      <c r="AI2970"/>
    </row>
    <row r="2971" spans="1:35" x14ac:dyDescent="0.25">
      <c r="A2971" t="s">
        <v>2567</v>
      </c>
      <c r="B2971" t="s">
        <v>67</v>
      </c>
      <c r="C2971" t="s">
        <v>1371</v>
      </c>
      <c r="D2971" t="s">
        <v>3262</v>
      </c>
      <c r="E2971">
        <v>8747352</v>
      </c>
      <c r="F2971" t="s">
        <v>2586</v>
      </c>
      <c r="G2971" t="s">
        <v>22</v>
      </c>
      <c r="H2971" t="s">
        <v>23</v>
      </c>
      <c r="I2971" s="1"/>
      <c r="J2971" s="1">
        <v>45863</v>
      </c>
      <c r="K2971" s="11">
        <f>+Excel_519CONDOR[[#This Row],[Fx.r]]</f>
        <v>45863</v>
      </c>
      <c r="L2971" s="1">
        <v>45863</v>
      </c>
      <c r="M2971" s="1"/>
      <c r="N2971" s="1">
        <v>45947</v>
      </c>
      <c r="O2971" s="1">
        <v>45949</v>
      </c>
      <c r="P2971" s="1" t="s">
        <v>24</v>
      </c>
      <c r="Q2971" t="s">
        <v>25</v>
      </c>
      <c r="R2971" t="s">
        <v>25</v>
      </c>
      <c r="S2971" t="s">
        <v>3715</v>
      </c>
      <c r="T2971" s="6">
        <v>1.2968110170840621</v>
      </c>
      <c r="U2971" s="6">
        <v>0</v>
      </c>
      <c r="V2971" s="6">
        <v>5.5693998336791992</v>
      </c>
      <c r="W2971" s="5">
        <v>6.8662108507632613</v>
      </c>
      <c r="X2971" s="6">
        <f>+Excel_519CONDOR[[#This Row],[Ptos.Total]]-Excel_519CONDOR[[#This Row],[Ptos.PO]]</f>
        <v>-1.4923673852251795E-7</v>
      </c>
      <c r="Y2971" s="6">
        <v>6.8662109999999998</v>
      </c>
      <c r="Z2971" s="6">
        <v>6.8662109999999998</v>
      </c>
      <c r="AA2971" s="5">
        <f>+Excel_519CONDOR[[#This Row],[Ptos.Total]]-Excel_519CONDOR[[#This Row],[Ptos.Nilo]]</f>
        <v>-1.4923673852251795E-7</v>
      </c>
      <c r="AB2971"/>
      <c r="AC2971"/>
      <c r="AD2971"/>
      <c r="AE2971"/>
      <c r="AF2971"/>
      <c r="AG2971"/>
      <c r="AH2971"/>
      <c r="AI2971"/>
    </row>
    <row r="2972" spans="1:35" x14ac:dyDescent="0.25">
      <c r="A2972" t="s">
        <v>2567</v>
      </c>
      <c r="B2972" t="s">
        <v>67</v>
      </c>
      <c r="C2972" t="s">
        <v>1371</v>
      </c>
      <c r="D2972" t="s">
        <v>3263</v>
      </c>
      <c r="E2972">
        <v>8747144</v>
      </c>
      <c r="F2972" t="s">
        <v>2586</v>
      </c>
      <c r="G2972" t="s">
        <v>22</v>
      </c>
      <c r="H2972" t="s">
        <v>23</v>
      </c>
      <c r="I2972" s="1"/>
      <c r="J2972" s="1">
        <v>45863</v>
      </c>
      <c r="K2972" s="11">
        <f>+Excel_519CONDOR[[#This Row],[Fx.r]]</f>
        <v>45863</v>
      </c>
      <c r="L2972" s="1">
        <v>45863</v>
      </c>
      <c r="M2972" s="1"/>
      <c r="N2972" s="1">
        <v>45948</v>
      </c>
      <c r="O2972" s="1">
        <v>45950</v>
      </c>
      <c r="P2972" s="1" t="s">
        <v>24</v>
      </c>
      <c r="Q2972" t="s">
        <v>25</v>
      </c>
      <c r="R2972" t="s">
        <v>25</v>
      </c>
      <c r="S2972" t="s">
        <v>3715</v>
      </c>
      <c r="T2972" s="6">
        <v>0.68823100955361127</v>
      </c>
      <c r="U2972" s="6">
        <v>0</v>
      </c>
      <c r="V2972" s="6">
        <v>5.5693998336791992</v>
      </c>
      <c r="W2972" s="5">
        <v>6.2576308432328105</v>
      </c>
      <c r="X2972" s="6">
        <f>+Excel_519CONDOR[[#This Row],[Ptos.Total]]-Excel_519CONDOR[[#This Row],[Ptos.PO]]</f>
        <v>0.20285984323280992</v>
      </c>
      <c r="Y2972" s="6">
        <v>6.0547710000000006</v>
      </c>
      <c r="Z2972" s="6">
        <v>6.0547710000000006</v>
      </c>
      <c r="AA2972" s="5">
        <f>+Excel_519CONDOR[[#This Row],[Ptos.Total]]-Excel_519CONDOR[[#This Row],[Ptos.Nilo]]</f>
        <v>0.20285984323280992</v>
      </c>
      <c r="AB2972"/>
      <c r="AC2972"/>
      <c r="AD2972"/>
      <c r="AE2972"/>
      <c r="AF2972"/>
      <c r="AG2972"/>
      <c r="AH2972"/>
      <c r="AI2972"/>
    </row>
    <row r="2973" spans="1:35" x14ac:dyDescent="0.25">
      <c r="A2973" t="s">
        <v>2567</v>
      </c>
      <c r="B2973" t="s">
        <v>67</v>
      </c>
      <c r="C2973" t="s">
        <v>1371</v>
      </c>
      <c r="D2973" t="s">
        <v>3264</v>
      </c>
      <c r="E2973">
        <v>8747145</v>
      </c>
      <c r="F2973" t="s">
        <v>2651</v>
      </c>
      <c r="G2973" t="s">
        <v>46</v>
      </c>
      <c r="H2973" t="s">
        <v>1356</v>
      </c>
      <c r="I2973" s="1"/>
      <c r="J2973" s="1">
        <v>45863</v>
      </c>
      <c r="K2973" s="11">
        <f>+Excel_519CONDOR[[#This Row],[Fx.r]]</f>
        <v>45863</v>
      </c>
      <c r="L2973" s="1">
        <v>45863</v>
      </c>
      <c r="M2973" s="1"/>
      <c r="O2973" s="1"/>
      <c r="P2973" s="1" t="s">
        <v>24</v>
      </c>
      <c r="Q2973" t="s">
        <v>25</v>
      </c>
      <c r="R2973" t="s">
        <v>25</v>
      </c>
      <c r="S2973" t="s">
        <v>3715</v>
      </c>
      <c r="T2973" s="6">
        <v>0.68823100955361127</v>
      </c>
      <c r="U2973" s="6">
        <v>0</v>
      </c>
      <c r="V2973" s="6">
        <v>5.5693998336791992</v>
      </c>
      <c r="W2973" s="5">
        <v>6.2576308432328105</v>
      </c>
      <c r="X2973" s="6">
        <f>+Excel_519CONDOR[[#This Row],[Ptos.Total]]-Excel_519CONDOR[[#This Row],[Ptos.PO]]</f>
        <v>8.823084323281094E-2</v>
      </c>
      <c r="Y2973" s="6">
        <v>6.1693999999999996</v>
      </c>
      <c r="Z2973" s="6">
        <v>0</v>
      </c>
      <c r="AA2973" s="5">
        <f>+Excel_519CONDOR[[#This Row],[Ptos.Total]]-Excel_519CONDOR[[#This Row],[Ptos.Nilo]]</f>
        <v>6.2576308432328105</v>
      </c>
      <c r="AB2973"/>
      <c r="AC2973"/>
      <c r="AD2973"/>
      <c r="AE2973"/>
      <c r="AF2973"/>
      <c r="AG2973"/>
      <c r="AH2973"/>
      <c r="AI2973"/>
    </row>
    <row r="2974" spans="1:35" x14ac:dyDescent="0.25">
      <c r="A2974" t="s">
        <v>2567</v>
      </c>
      <c r="B2974" t="s">
        <v>67</v>
      </c>
      <c r="C2974" t="s">
        <v>1371</v>
      </c>
      <c r="D2974" t="s">
        <v>3265</v>
      </c>
      <c r="E2974">
        <v>8747442</v>
      </c>
      <c r="F2974" t="s">
        <v>2586</v>
      </c>
      <c r="G2974" t="s">
        <v>22</v>
      </c>
      <c r="H2974" t="s">
        <v>23</v>
      </c>
      <c r="I2974" s="1"/>
      <c r="J2974" s="1">
        <v>45863</v>
      </c>
      <c r="K2974" s="11">
        <f>+Excel_519CONDOR[[#This Row],[Fx.r]]</f>
        <v>45863</v>
      </c>
      <c r="L2974" s="1">
        <v>45863</v>
      </c>
      <c r="M2974" s="1"/>
      <c r="N2974" s="1">
        <v>45948</v>
      </c>
      <c r="O2974" s="1">
        <v>45950</v>
      </c>
      <c r="P2974" s="1" t="s">
        <v>24</v>
      </c>
      <c r="Q2974" t="s">
        <v>25</v>
      </c>
      <c r="R2974" t="s">
        <v>25</v>
      </c>
      <c r="S2974" t="s">
        <v>3715</v>
      </c>
      <c r="T2974" s="6">
        <v>0.48537100249761345</v>
      </c>
      <c r="U2974" s="6">
        <v>0</v>
      </c>
      <c r="V2974" s="6">
        <v>5.5693998336791992</v>
      </c>
      <c r="W2974" s="5">
        <v>6.0547708361768127</v>
      </c>
      <c r="X2974" s="6">
        <f>+Excel_519CONDOR[[#This Row],[Ptos.Total]]-Excel_519CONDOR[[#This Row],[Ptos.PO]]</f>
        <v>-1.6382318790419959E-7</v>
      </c>
      <c r="Y2974" s="6">
        <v>6.0547710000000006</v>
      </c>
      <c r="Z2974" s="6">
        <v>6.0547710000000006</v>
      </c>
      <c r="AA2974" s="5">
        <f>+Excel_519CONDOR[[#This Row],[Ptos.Total]]-Excel_519CONDOR[[#This Row],[Ptos.Nilo]]</f>
        <v>-1.6382318790419959E-7</v>
      </c>
      <c r="AB2974"/>
      <c r="AC2974"/>
      <c r="AD2974"/>
      <c r="AE2974"/>
      <c r="AF2974"/>
      <c r="AG2974"/>
      <c r="AH2974"/>
      <c r="AI2974"/>
    </row>
    <row r="2975" spans="1:35" x14ac:dyDescent="0.25">
      <c r="A2975" t="s">
        <v>2567</v>
      </c>
      <c r="B2975" t="s">
        <v>67</v>
      </c>
      <c r="C2975" t="s">
        <v>1371</v>
      </c>
      <c r="D2975" t="s">
        <v>3266</v>
      </c>
      <c r="E2975">
        <v>8747152</v>
      </c>
      <c r="F2975" t="s">
        <v>2586</v>
      </c>
      <c r="G2975" t="s">
        <v>22</v>
      </c>
      <c r="H2975" t="s">
        <v>23</v>
      </c>
      <c r="I2975" s="1"/>
      <c r="J2975" s="1">
        <v>45863</v>
      </c>
      <c r="K2975" s="11">
        <f>+Excel_519CONDOR[[#This Row],[Fx.r]]</f>
        <v>45863</v>
      </c>
      <c r="L2975" s="1">
        <v>45863</v>
      </c>
      <c r="M2975" s="1"/>
      <c r="N2975" s="1">
        <v>45948</v>
      </c>
      <c r="O2975" s="1">
        <v>45950</v>
      </c>
      <c r="P2975" s="1" t="s">
        <v>24</v>
      </c>
      <c r="Q2975" t="s">
        <v>25</v>
      </c>
      <c r="R2975" t="s">
        <v>25</v>
      </c>
      <c r="S2975" t="s">
        <v>3715</v>
      </c>
      <c r="T2975" s="6">
        <v>0.89109100979083777</v>
      </c>
      <c r="U2975" s="6">
        <v>0</v>
      </c>
      <c r="V2975" s="6">
        <v>5.5693998336791992</v>
      </c>
      <c r="W2975" s="5">
        <v>6.460490843470037</v>
      </c>
      <c r="X2975" s="6">
        <f>+Excel_519CONDOR[[#This Row],[Ptos.Total]]-Excel_519CONDOR[[#This Row],[Ptos.PO]]</f>
        <v>0.40571984347003642</v>
      </c>
      <c r="Y2975" s="6">
        <v>6.0547710000000006</v>
      </c>
      <c r="Z2975" s="6">
        <v>6.0547710000000006</v>
      </c>
      <c r="AA2975" s="5">
        <f>+Excel_519CONDOR[[#This Row],[Ptos.Total]]-Excel_519CONDOR[[#This Row],[Ptos.Nilo]]</f>
        <v>0.40571984347003642</v>
      </c>
      <c r="AB2975"/>
      <c r="AC2975"/>
      <c r="AD2975"/>
      <c r="AE2975"/>
      <c r="AF2975"/>
      <c r="AG2975"/>
      <c r="AH2975"/>
      <c r="AI2975"/>
    </row>
    <row r="2976" spans="1:35" x14ac:dyDescent="0.25">
      <c r="A2976" t="s">
        <v>2567</v>
      </c>
      <c r="B2976" t="s">
        <v>67</v>
      </c>
      <c r="C2976" t="s">
        <v>1371</v>
      </c>
      <c r="D2976" t="s">
        <v>3267</v>
      </c>
      <c r="E2976">
        <v>8747161</v>
      </c>
      <c r="F2976" t="s">
        <v>2586</v>
      </c>
      <c r="G2976" t="s">
        <v>22</v>
      </c>
      <c r="H2976" t="s">
        <v>23</v>
      </c>
      <c r="I2976" s="1"/>
      <c r="J2976" s="1">
        <v>45863</v>
      </c>
      <c r="K2976" s="11">
        <f>+Excel_519CONDOR[[#This Row],[Fx.r]]</f>
        <v>45863</v>
      </c>
      <c r="L2976" s="1">
        <v>45863</v>
      </c>
      <c r="M2976" s="1"/>
      <c r="N2976" s="1">
        <v>45948</v>
      </c>
      <c r="O2976" s="1">
        <v>45950</v>
      </c>
      <c r="P2976" s="1" t="s">
        <v>24</v>
      </c>
      <c r="Q2976" t="s">
        <v>25</v>
      </c>
      <c r="R2976" t="s">
        <v>25</v>
      </c>
      <c r="S2976" t="s">
        <v>3715</v>
      </c>
      <c r="T2976" s="6">
        <v>0.89109100979083777</v>
      </c>
      <c r="U2976" s="6">
        <v>0</v>
      </c>
      <c r="V2976" s="6">
        <v>5.5693998336791992</v>
      </c>
      <c r="W2976" s="5">
        <v>6.460490843470037</v>
      </c>
      <c r="X2976" s="6">
        <f>+Excel_519CONDOR[[#This Row],[Ptos.Total]]-Excel_519CONDOR[[#This Row],[Ptos.PO]]</f>
        <v>-1.5652996232518035E-7</v>
      </c>
      <c r="Y2976" s="6">
        <v>6.4604909999999993</v>
      </c>
      <c r="Z2976" s="6">
        <v>6.4604909999999993</v>
      </c>
      <c r="AA2976" s="5">
        <f>+Excel_519CONDOR[[#This Row],[Ptos.Total]]-Excel_519CONDOR[[#This Row],[Ptos.Nilo]]</f>
        <v>-1.5652996232518035E-7</v>
      </c>
      <c r="AB2976"/>
      <c r="AC2976"/>
      <c r="AD2976"/>
      <c r="AE2976"/>
      <c r="AF2976"/>
      <c r="AG2976"/>
      <c r="AH2976"/>
      <c r="AI2976"/>
    </row>
    <row r="2977" spans="1:35" x14ac:dyDescent="0.25">
      <c r="A2977" t="s">
        <v>2567</v>
      </c>
      <c r="B2977" t="s">
        <v>67</v>
      </c>
      <c r="C2977" t="s">
        <v>1371</v>
      </c>
      <c r="D2977" t="s">
        <v>3268</v>
      </c>
      <c r="E2977">
        <v>8747113</v>
      </c>
      <c r="F2977" t="s">
        <v>2586</v>
      </c>
      <c r="G2977" t="s">
        <v>22</v>
      </c>
      <c r="H2977" t="s">
        <v>23</v>
      </c>
      <c r="I2977" s="1"/>
      <c r="J2977" s="1">
        <v>45863</v>
      </c>
      <c r="K2977" s="11">
        <f>+Excel_519CONDOR[[#This Row],[Fx.r]]</f>
        <v>45863</v>
      </c>
      <c r="L2977" s="1">
        <v>45863</v>
      </c>
      <c r="M2977" s="1"/>
      <c r="N2977" s="1">
        <v>45948</v>
      </c>
      <c r="O2977" s="1">
        <v>45950</v>
      </c>
      <c r="P2977" s="1" t="s">
        <v>24</v>
      </c>
      <c r="Q2977" t="s">
        <v>25</v>
      </c>
      <c r="R2977" t="s">
        <v>25</v>
      </c>
      <c r="S2977" t="s">
        <v>3715</v>
      </c>
      <c r="T2977" s="6">
        <v>0.28251100226038695</v>
      </c>
      <c r="U2977" s="6">
        <v>0</v>
      </c>
      <c r="V2977" s="6">
        <v>5.5693998336791992</v>
      </c>
      <c r="W2977" s="5">
        <v>5.8519108359395862</v>
      </c>
      <c r="X2977" s="6">
        <f>+Excel_519CONDOR[[#This Row],[Ptos.Total]]-Excel_519CONDOR[[#This Row],[Ptos.PO]]</f>
        <v>-1.6406041414285255E-7</v>
      </c>
      <c r="Y2977" s="6">
        <v>5.8519110000000003</v>
      </c>
      <c r="Z2977" s="6">
        <v>5.8519110000000003</v>
      </c>
      <c r="AA2977" s="5">
        <f>+Excel_519CONDOR[[#This Row],[Ptos.Total]]-Excel_519CONDOR[[#This Row],[Ptos.Nilo]]</f>
        <v>-1.6406041414285255E-7</v>
      </c>
      <c r="AB2977"/>
      <c r="AC2977"/>
      <c r="AD2977"/>
      <c r="AE2977"/>
      <c r="AF2977"/>
      <c r="AG2977"/>
      <c r="AH2977"/>
      <c r="AI2977"/>
    </row>
    <row r="2978" spans="1:35" x14ac:dyDescent="0.25">
      <c r="A2978" t="s">
        <v>2567</v>
      </c>
      <c r="B2978" t="s">
        <v>67</v>
      </c>
      <c r="C2978" t="s">
        <v>1371</v>
      </c>
      <c r="D2978" t="s">
        <v>3269</v>
      </c>
      <c r="E2978">
        <v>8747410</v>
      </c>
      <c r="F2978" t="s">
        <v>2586</v>
      </c>
      <c r="G2978" t="s">
        <v>22</v>
      </c>
      <c r="H2978" t="s">
        <v>23</v>
      </c>
      <c r="I2978" s="1"/>
      <c r="J2978" s="1">
        <v>45863</v>
      </c>
      <c r="K2978" s="11">
        <f>+Excel_519CONDOR[[#This Row],[Fx.r]]</f>
        <v>45863</v>
      </c>
      <c r="L2978" s="1">
        <v>45863</v>
      </c>
      <c r="M2978" s="1"/>
      <c r="N2978" s="1">
        <v>45949</v>
      </c>
      <c r="O2978" s="1">
        <v>45950</v>
      </c>
      <c r="P2978" s="1" t="s">
        <v>24</v>
      </c>
      <c r="Q2978" t="s">
        <v>25</v>
      </c>
      <c r="R2978" t="s">
        <v>25</v>
      </c>
      <c r="S2978" t="s">
        <v>3715</v>
      </c>
      <c r="T2978" s="6">
        <v>0.68823100955361127</v>
      </c>
      <c r="U2978" s="6">
        <v>0</v>
      </c>
      <c r="V2978" s="6">
        <v>5.5693998336791992</v>
      </c>
      <c r="W2978" s="5">
        <v>6.2576308432328105</v>
      </c>
      <c r="X2978" s="6">
        <f>+Excel_519CONDOR[[#This Row],[Ptos.Total]]-Excel_519CONDOR[[#This Row],[Ptos.PO]]</f>
        <v>-1.5676718945201173E-7</v>
      </c>
      <c r="Y2978" s="6">
        <v>6.2576309999999999</v>
      </c>
      <c r="Z2978" s="6">
        <v>6.2576309999999999</v>
      </c>
      <c r="AA2978" s="5">
        <f>+Excel_519CONDOR[[#This Row],[Ptos.Total]]-Excel_519CONDOR[[#This Row],[Ptos.Nilo]]</f>
        <v>-1.5676718945201173E-7</v>
      </c>
      <c r="AB2978"/>
      <c r="AC2978"/>
      <c r="AD2978"/>
      <c r="AE2978"/>
      <c r="AF2978"/>
      <c r="AG2978"/>
      <c r="AH2978"/>
      <c r="AI2978"/>
    </row>
    <row r="2979" spans="1:35" x14ac:dyDescent="0.25">
      <c r="A2979" t="s">
        <v>2567</v>
      </c>
      <c r="B2979" t="s">
        <v>67</v>
      </c>
      <c r="C2979" t="s">
        <v>1371</v>
      </c>
      <c r="D2979" t="s">
        <v>3270</v>
      </c>
      <c r="E2979">
        <v>8747122</v>
      </c>
      <c r="F2979" t="s">
        <v>2586</v>
      </c>
      <c r="G2979" t="s">
        <v>22</v>
      </c>
      <c r="H2979" t="s">
        <v>23</v>
      </c>
      <c r="I2979" s="1"/>
      <c r="J2979" s="1">
        <v>45863</v>
      </c>
      <c r="K2979" s="11">
        <f>+Excel_519CONDOR[[#This Row],[Fx.r]]</f>
        <v>45863</v>
      </c>
      <c r="L2979" s="1">
        <v>45863</v>
      </c>
      <c r="M2979" s="1"/>
      <c r="N2979" s="1">
        <v>45948</v>
      </c>
      <c r="O2979" s="1">
        <v>45950</v>
      </c>
      <c r="P2979" s="1" t="s">
        <v>24</v>
      </c>
      <c r="Q2979" t="s">
        <v>25</v>
      </c>
      <c r="R2979" t="s">
        <v>25</v>
      </c>
      <c r="S2979" t="s">
        <v>3715</v>
      </c>
      <c r="T2979" s="6">
        <v>0.28251100226038695</v>
      </c>
      <c r="U2979" s="6">
        <v>0</v>
      </c>
      <c r="V2979" s="6">
        <v>5.5693998336791992</v>
      </c>
      <c r="W2979" s="5">
        <v>5.8519108359395862</v>
      </c>
      <c r="X2979" s="6">
        <f>+Excel_519CONDOR[[#This Row],[Ptos.Total]]-Excel_519CONDOR[[#This Row],[Ptos.PO]]</f>
        <v>-1.6406041414285255E-7</v>
      </c>
      <c r="Y2979" s="6">
        <v>5.8519110000000003</v>
      </c>
      <c r="Z2979" s="6">
        <v>5.8519110000000003</v>
      </c>
      <c r="AA2979" s="5">
        <f>+Excel_519CONDOR[[#This Row],[Ptos.Total]]-Excel_519CONDOR[[#This Row],[Ptos.Nilo]]</f>
        <v>-1.6406041414285255E-7</v>
      </c>
      <c r="AB2979"/>
      <c r="AC2979"/>
      <c r="AD2979"/>
      <c r="AE2979"/>
      <c r="AF2979"/>
      <c r="AG2979"/>
      <c r="AH2979"/>
      <c r="AI2979"/>
    </row>
    <row r="2980" spans="1:35" x14ac:dyDescent="0.25">
      <c r="A2980" t="s">
        <v>2567</v>
      </c>
      <c r="B2980" t="s">
        <v>67</v>
      </c>
      <c r="C2980" t="s">
        <v>1371</v>
      </c>
      <c r="D2980" t="s">
        <v>3271</v>
      </c>
      <c r="E2980">
        <v>8747154</v>
      </c>
      <c r="F2980" t="s">
        <v>2651</v>
      </c>
      <c r="G2980" t="s">
        <v>46</v>
      </c>
      <c r="H2980" t="s">
        <v>1356</v>
      </c>
      <c r="I2980" s="1"/>
      <c r="J2980" s="1">
        <v>45863</v>
      </c>
      <c r="K2980" s="11">
        <f>+Excel_519CONDOR[[#This Row],[Fx.r]]</f>
        <v>45863</v>
      </c>
      <c r="L2980" s="1">
        <v>45863</v>
      </c>
      <c r="M2980" s="1"/>
      <c r="O2980" s="1"/>
      <c r="P2980" s="1" t="s">
        <v>24</v>
      </c>
      <c r="Q2980" t="s">
        <v>25</v>
      </c>
      <c r="R2980" t="s">
        <v>25</v>
      </c>
      <c r="S2980" t="s">
        <v>3715</v>
      </c>
      <c r="T2980" s="6">
        <v>2.1082510316705108</v>
      </c>
      <c r="U2980" s="6">
        <v>0</v>
      </c>
      <c r="V2980" s="6">
        <v>5.5693998336791992</v>
      </c>
      <c r="W2980" s="5">
        <v>7.67765086534971</v>
      </c>
      <c r="X2980" s="6">
        <f>+Excel_519CONDOR[[#This Row],[Ptos.Total]]-Excel_519CONDOR[[#This Row],[Ptos.PO]]</f>
        <v>0.30825086534971025</v>
      </c>
      <c r="Y2980" s="6">
        <v>7.3693999999999997</v>
      </c>
      <c r="Z2980" s="6">
        <v>0</v>
      </c>
      <c r="AA2980" s="5">
        <f>+Excel_519CONDOR[[#This Row],[Ptos.Total]]-Excel_519CONDOR[[#This Row],[Ptos.Nilo]]</f>
        <v>7.67765086534971</v>
      </c>
      <c r="AB2980"/>
      <c r="AC2980"/>
      <c r="AD2980"/>
      <c r="AE2980"/>
      <c r="AF2980"/>
      <c r="AG2980"/>
      <c r="AH2980"/>
      <c r="AI2980"/>
    </row>
    <row r="2981" spans="1:35" x14ac:dyDescent="0.25">
      <c r="A2981" t="s">
        <v>2567</v>
      </c>
      <c r="B2981" t="s">
        <v>67</v>
      </c>
      <c r="C2981" t="s">
        <v>1371</v>
      </c>
      <c r="D2981" t="s">
        <v>3272</v>
      </c>
      <c r="E2981">
        <v>8747405</v>
      </c>
      <c r="F2981" t="s">
        <v>2651</v>
      </c>
      <c r="G2981" t="s">
        <v>46</v>
      </c>
      <c r="H2981" t="s">
        <v>1356</v>
      </c>
      <c r="I2981" s="1"/>
      <c r="J2981" s="1">
        <v>45863</v>
      </c>
      <c r="K2981" s="11">
        <f>+Excel_519CONDOR[[#This Row],[Fx.r]]</f>
        <v>45863</v>
      </c>
      <c r="L2981" s="1">
        <v>45863</v>
      </c>
      <c r="M2981" s="1"/>
      <c r="O2981" s="1"/>
      <c r="P2981" s="1" t="s">
        <v>24</v>
      </c>
      <c r="Q2981" t="s">
        <v>25</v>
      </c>
      <c r="R2981" t="s">
        <v>25</v>
      </c>
      <c r="S2981" t="s">
        <v>3715</v>
      </c>
      <c r="T2981" s="6">
        <v>0.48537100249761345</v>
      </c>
      <c r="U2981" s="6">
        <v>0</v>
      </c>
      <c r="V2981" s="6">
        <v>5.5693998336791992</v>
      </c>
      <c r="W2981" s="5">
        <v>6.0547708361768127</v>
      </c>
      <c r="X2981" s="6">
        <f>+Excel_519CONDOR[[#This Row],[Ptos.Total]]-Excel_519CONDOR[[#This Row],[Ptos.PO]]</f>
        <v>8.5370836176812404E-2</v>
      </c>
      <c r="Y2981" s="6">
        <v>5.9694000000000003</v>
      </c>
      <c r="Z2981" s="6">
        <v>0</v>
      </c>
      <c r="AA2981" s="5">
        <f>+Excel_519CONDOR[[#This Row],[Ptos.Total]]-Excel_519CONDOR[[#This Row],[Ptos.Nilo]]</f>
        <v>6.0547708361768127</v>
      </c>
      <c r="AB2981"/>
      <c r="AC2981"/>
      <c r="AD2981"/>
      <c r="AE2981"/>
      <c r="AF2981"/>
      <c r="AG2981"/>
      <c r="AH2981"/>
      <c r="AI2981"/>
    </row>
    <row r="2982" spans="1:35" x14ac:dyDescent="0.25">
      <c r="A2982" t="s">
        <v>2567</v>
      </c>
      <c r="B2982" t="s">
        <v>67</v>
      </c>
      <c r="C2982" t="s">
        <v>1371</v>
      </c>
      <c r="D2982" t="s">
        <v>3273</v>
      </c>
      <c r="E2982">
        <v>8747387</v>
      </c>
      <c r="F2982" t="s">
        <v>2651</v>
      </c>
      <c r="G2982" t="s">
        <v>46</v>
      </c>
      <c r="H2982" t="s">
        <v>1356</v>
      </c>
      <c r="I2982" s="1"/>
      <c r="J2982" s="1">
        <v>45863</v>
      </c>
      <c r="K2982" s="11">
        <f>+Excel_519CONDOR[[#This Row],[Fx.r]]</f>
        <v>45863</v>
      </c>
      <c r="L2982" s="1">
        <v>45863</v>
      </c>
      <c r="M2982" s="1"/>
      <c r="O2982" s="1"/>
      <c r="P2982" s="1" t="s">
        <v>24</v>
      </c>
      <c r="Q2982" t="s">
        <v>25</v>
      </c>
      <c r="R2982" t="s">
        <v>25</v>
      </c>
      <c r="S2982" t="s">
        <v>3715</v>
      </c>
      <c r="T2982" s="6">
        <v>0.48537100249761345</v>
      </c>
      <c r="U2982" s="6">
        <v>0</v>
      </c>
      <c r="V2982" s="6">
        <v>5.5693998336791992</v>
      </c>
      <c r="W2982" s="5">
        <v>6.0547708361768127</v>
      </c>
      <c r="X2982" s="6">
        <f>+Excel_519CONDOR[[#This Row],[Ptos.Total]]-Excel_519CONDOR[[#This Row],[Ptos.PO]]</f>
        <v>8.5370836176812404E-2</v>
      </c>
      <c r="Y2982" s="6">
        <v>5.9694000000000003</v>
      </c>
      <c r="Z2982" s="6">
        <v>0</v>
      </c>
      <c r="AA2982" s="5">
        <f>+Excel_519CONDOR[[#This Row],[Ptos.Total]]-Excel_519CONDOR[[#This Row],[Ptos.Nilo]]</f>
        <v>6.0547708361768127</v>
      </c>
      <c r="AB2982"/>
      <c r="AC2982"/>
      <c r="AD2982"/>
      <c r="AE2982"/>
      <c r="AF2982"/>
      <c r="AG2982"/>
      <c r="AH2982"/>
      <c r="AI2982"/>
    </row>
    <row r="2983" spans="1:35" x14ac:dyDescent="0.25">
      <c r="A2983" t="s">
        <v>2567</v>
      </c>
      <c r="B2983" t="s">
        <v>67</v>
      </c>
      <c r="C2983" t="s">
        <v>1371</v>
      </c>
      <c r="D2983" t="s">
        <v>3274</v>
      </c>
      <c r="E2983">
        <v>8747367</v>
      </c>
      <c r="F2983" t="s">
        <v>2586</v>
      </c>
      <c r="G2983" t="s">
        <v>22</v>
      </c>
      <c r="H2983" t="s">
        <v>23</v>
      </c>
      <c r="I2983" s="1"/>
      <c r="J2983" s="1">
        <v>45863</v>
      </c>
      <c r="K2983" s="11">
        <f>+Excel_519CONDOR[[#This Row],[Fx.r]]</f>
        <v>45863</v>
      </c>
      <c r="L2983" s="1">
        <v>45863</v>
      </c>
      <c r="M2983" s="1"/>
      <c r="N2983" s="1">
        <v>45948</v>
      </c>
      <c r="O2983" s="1">
        <v>45950</v>
      </c>
      <c r="P2983" s="1" t="s">
        <v>24</v>
      </c>
      <c r="Q2983" t="s">
        <v>25</v>
      </c>
      <c r="R2983" t="s">
        <v>25</v>
      </c>
      <c r="S2983" t="s">
        <v>3715</v>
      </c>
      <c r="T2983" s="6">
        <v>0.48537100249761345</v>
      </c>
      <c r="U2983" s="6">
        <v>0</v>
      </c>
      <c r="V2983" s="6">
        <v>5.5693998336791992</v>
      </c>
      <c r="W2983" s="5">
        <v>6.0547708361768127</v>
      </c>
      <c r="X2983" s="6">
        <f>+Excel_519CONDOR[[#This Row],[Ptos.Total]]-Excel_519CONDOR[[#This Row],[Ptos.PO]]</f>
        <v>-1.6382318790419959E-7</v>
      </c>
      <c r="Y2983" s="6">
        <v>6.0547710000000006</v>
      </c>
      <c r="Z2983" s="6">
        <v>6.0547710000000006</v>
      </c>
      <c r="AA2983" s="5">
        <f>+Excel_519CONDOR[[#This Row],[Ptos.Total]]-Excel_519CONDOR[[#This Row],[Ptos.Nilo]]</f>
        <v>-1.6382318790419959E-7</v>
      </c>
      <c r="AB2983"/>
      <c r="AC2983"/>
      <c r="AD2983"/>
      <c r="AE2983"/>
      <c r="AF2983"/>
      <c r="AG2983"/>
      <c r="AH2983"/>
      <c r="AI2983"/>
    </row>
    <row r="2984" spans="1:35" x14ac:dyDescent="0.25">
      <c r="A2984" t="s">
        <v>2567</v>
      </c>
      <c r="B2984" t="s">
        <v>67</v>
      </c>
      <c r="C2984" t="s">
        <v>1371</v>
      </c>
      <c r="D2984" t="s">
        <v>3275</v>
      </c>
      <c r="E2984">
        <v>8747119</v>
      </c>
      <c r="F2984" t="s">
        <v>2586</v>
      </c>
      <c r="G2984" t="s">
        <v>22</v>
      </c>
      <c r="H2984" t="s">
        <v>23</v>
      </c>
      <c r="I2984" s="1"/>
      <c r="J2984" s="1">
        <v>45863</v>
      </c>
      <c r="K2984" s="11">
        <f>+Excel_519CONDOR[[#This Row],[Fx.r]]</f>
        <v>45863</v>
      </c>
      <c r="L2984" s="1">
        <v>45863</v>
      </c>
      <c r="M2984" s="1"/>
      <c r="N2984" s="1">
        <v>45948</v>
      </c>
      <c r="O2984" s="1">
        <v>45950</v>
      </c>
      <c r="P2984" s="1" t="s">
        <v>24</v>
      </c>
      <c r="Q2984" t="s">
        <v>25</v>
      </c>
      <c r="R2984" t="s">
        <v>25</v>
      </c>
      <c r="S2984" t="s">
        <v>3715</v>
      </c>
      <c r="T2984" s="6">
        <v>0.28251100226038695</v>
      </c>
      <c r="U2984" s="6">
        <v>0</v>
      </c>
      <c r="V2984" s="6">
        <v>5.5693998336791992</v>
      </c>
      <c r="W2984" s="5">
        <v>5.8519108359395862</v>
      </c>
      <c r="X2984" s="6">
        <f>+Excel_519CONDOR[[#This Row],[Ptos.Total]]-Excel_519CONDOR[[#This Row],[Ptos.PO]]</f>
        <v>-1.6406041414285255E-7</v>
      </c>
      <c r="Y2984" s="6">
        <v>5.8519110000000003</v>
      </c>
      <c r="Z2984" s="6">
        <v>5.8519110000000003</v>
      </c>
      <c r="AA2984" s="5">
        <f>+Excel_519CONDOR[[#This Row],[Ptos.Total]]-Excel_519CONDOR[[#This Row],[Ptos.Nilo]]</f>
        <v>-1.6406041414285255E-7</v>
      </c>
      <c r="AB2984"/>
      <c r="AC2984"/>
      <c r="AD2984"/>
      <c r="AE2984"/>
      <c r="AF2984"/>
      <c r="AG2984"/>
      <c r="AH2984"/>
      <c r="AI2984"/>
    </row>
    <row r="2985" spans="1:35" x14ac:dyDescent="0.25">
      <c r="A2985" t="s">
        <v>2567</v>
      </c>
      <c r="B2985" t="s">
        <v>67</v>
      </c>
      <c r="C2985" t="s">
        <v>1371</v>
      </c>
      <c r="D2985" t="s">
        <v>3276</v>
      </c>
      <c r="E2985">
        <v>8747439</v>
      </c>
      <c r="F2985" t="s">
        <v>2586</v>
      </c>
      <c r="G2985" t="s">
        <v>22</v>
      </c>
      <c r="H2985" t="s">
        <v>23</v>
      </c>
      <c r="I2985" s="1"/>
      <c r="J2985" s="1">
        <v>45863</v>
      </c>
      <c r="K2985" s="11">
        <f>+Excel_519CONDOR[[#This Row],[Fx.r]]</f>
        <v>45863</v>
      </c>
      <c r="L2985" s="1">
        <v>45863</v>
      </c>
      <c r="M2985" s="1"/>
      <c r="N2985" s="1">
        <v>45948</v>
      </c>
      <c r="O2985" s="1">
        <v>45950</v>
      </c>
      <c r="P2985" s="1" t="s">
        <v>24</v>
      </c>
      <c r="Q2985" t="s">
        <v>25</v>
      </c>
      <c r="R2985" t="s">
        <v>25</v>
      </c>
      <c r="S2985" t="s">
        <v>3715</v>
      </c>
      <c r="T2985" s="6">
        <v>0.48537100249761345</v>
      </c>
      <c r="U2985" s="6">
        <v>0</v>
      </c>
      <c r="V2985" s="6">
        <v>5.5693998336791992</v>
      </c>
      <c r="W2985" s="5">
        <v>6.0547708361768127</v>
      </c>
      <c r="X2985" s="6">
        <f>+Excel_519CONDOR[[#This Row],[Ptos.Total]]-Excel_519CONDOR[[#This Row],[Ptos.PO]]</f>
        <v>-1.6382318790419959E-7</v>
      </c>
      <c r="Y2985" s="6">
        <v>6.0547710000000006</v>
      </c>
      <c r="Z2985" s="6">
        <v>6.0547710000000006</v>
      </c>
      <c r="AA2985" s="5">
        <f>+Excel_519CONDOR[[#This Row],[Ptos.Total]]-Excel_519CONDOR[[#This Row],[Ptos.Nilo]]</f>
        <v>-1.6382318790419959E-7</v>
      </c>
      <c r="AB2985"/>
      <c r="AC2985"/>
      <c r="AD2985"/>
      <c r="AE2985"/>
      <c r="AF2985"/>
      <c r="AG2985"/>
      <c r="AH2985"/>
      <c r="AI2985"/>
    </row>
    <row r="2986" spans="1:35" x14ac:dyDescent="0.25">
      <c r="A2986" t="s">
        <v>2567</v>
      </c>
      <c r="B2986" t="s">
        <v>67</v>
      </c>
      <c r="C2986" t="s">
        <v>1371</v>
      </c>
      <c r="D2986" t="s">
        <v>3277</v>
      </c>
      <c r="E2986">
        <v>8747135</v>
      </c>
      <c r="F2986" t="s">
        <v>2586</v>
      </c>
      <c r="G2986" t="s">
        <v>22</v>
      </c>
      <c r="H2986" t="s">
        <v>23</v>
      </c>
      <c r="I2986" s="1"/>
      <c r="J2986" s="1">
        <v>45863</v>
      </c>
      <c r="K2986" s="11">
        <f>+Excel_519CONDOR[[#This Row],[Fx.r]]</f>
        <v>45863</v>
      </c>
      <c r="L2986" s="1">
        <v>45863</v>
      </c>
      <c r="M2986" s="1"/>
      <c r="N2986" s="1">
        <v>45948</v>
      </c>
      <c r="O2986" s="1">
        <v>45950</v>
      </c>
      <c r="P2986" s="1" t="s">
        <v>24</v>
      </c>
      <c r="Q2986" t="s">
        <v>25</v>
      </c>
      <c r="R2986" t="s">
        <v>25</v>
      </c>
      <c r="S2986" t="s">
        <v>3715</v>
      </c>
      <c r="T2986" s="6">
        <v>0.48537100249761345</v>
      </c>
      <c r="U2986" s="6">
        <v>0</v>
      </c>
      <c r="V2986" s="6">
        <v>5.5693998336791992</v>
      </c>
      <c r="W2986" s="5">
        <v>6.0547708361768127</v>
      </c>
      <c r="X2986" s="6">
        <f>+Excel_519CONDOR[[#This Row],[Ptos.Total]]-Excel_519CONDOR[[#This Row],[Ptos.PO]]</f>
        <v>-1.6382318790419959E-7</v>
      </c>
      <c r="Y2986" s="6">
        <v>6.0547710000000006</v>
      </c>
      <c r="Z2986" s="6">
        <v>6.0547710000000006</v>
      </c>
      <c r="AA2986" s="5">
        <f>+Excel_519CONDOR[[#This Row],[Ptos.Total]]-Excel_519CONDOR[[#This Row],[Ptos.Nilo]]</f>
        <v>-1.6382318790419959E-7</v>
      </c>
      <c r="AB2986"/>
      <c r="AC2986"/>
      <c r="AD2986"/>
      <c r="AE2986"/>
      <c r="AF2986"/>
      <c r="AG2986"/>
      <c r="AH2986"/>
      <c r="AI2986"/>
    </row>
    <row r="2987" spans="1:35" x14ac:dyDescent="0.25">
      <c r="A2987" t="s">
        <v>2567</v>
      </c>
      <c r="B2987" t="s">
        <v>67</v>
      </c>
      <c r="C2987" t="s">
        <v>1371</v>
      </c>
      <c r="D2987" t="s">
        <v>3278</v>
      </c>
      <c r="E2987">
        <v>8747125</v>
      </c>
      <c r="F2987" t="s">
        <v>2586</v>
      </c>
      <c r="G2987" t="s">
        <v>22</v>
      </c>
      <c r="H2987" t="s">
        <v>23</v>
      </c>
      <c r="I2987" s="1"/>
      <c r="J2987" s="1">
        <v>45863</v>
      </c>
      <c r="K2987" s="11">
        <f>+Excel_519CONDOR[[#This Row],[Fx.r]]</f>
        <v>45863</v>
      </c>
      <c r="L2987" s="1">
        <v>45863</v>
      </c>
      <c r="M2987" s="1"/>
      <c r="N2987" s="1">
        <v>45948</v>
      </c>
      <c r="O2987" s="1">
        <v>45949</v>
      </c>
      <c r="P2987" s="1" t="s">
        <v>24</v>
      </c>
      <c r="Q2987" t="s">
        <v>25</v>
      </c>
      <c r="R2987" t="s">
        <v>25</v>
      </c>
      <c r="S2987" t="s">
        <v>3715</v>
      </c>
      <c r="T2987" s="6">
        <v>0.89109100979083777</v>
      </c>
      <c r="U2987" s="6">
        <v>0</v>
      </c>
      <c r="V2987" s="6">
        <v>5.5693998336791992</v>
      </c>
      <c r="W2987" s="5">
        <v>6.460490843470037</v>
      </c>
      <c r="X2987" s="6">
        <f>+Excel_519CONDOR[[#This Row],[Ptos.Total]]-Excel_519CONDOR[[#This Row],[Ptos.PO]]</f>
        <v>-1.5652996232518035E-7</v>
      </c>
      <c r="Y2987" s="6">
        <v>6.4604909999999993</v>
      </c>
      <c r="Z2987" s="6">
        <v>6.4604909999999993</v>
      </c>
      <c r="AA2987" s="5">
        <f>+Excel_519CONDOR[[#This Row],[Ptos.Total]]-Excel_519CONDOR[[#This Row],[Ptos.Nilo]]</f>
        <v>-1.5652996232518035E-7</v>
      </c>
      <c r="AB2987"/>
      <c r="AC2987"/>
      <c r="AD2987"/>
      <c r="AE2987"/>
      <c r="AF2987"/>
      <c r="AG2987"/>
      <c r="AH2987"/>
      <c r="AI2987"/>
    </row>
    <row r="2988" spans="1:35" x14ac:dyDescent="0.25">
      <c r="A2988" t="s">
        <v>2567</v>
      </c>
      <c r="B2988" t="s">
        <v>67</v>
      </c>
      <c r="C2988" t="s">
        <v>1371</v>
      </c>
      <c r="D2988" t="s">
        <v>3279</v>
      </c>
      <c r="E2988">
        <v>8747147</v>
      </c>
      <c r="F2988" t="s">
        <v>2586</v>
      </c>
      <c r="G2988" t="s">
        <v>22</v>
      </c>
      <c r="H2988" t="s">
        <v>23</v>
      </c>
      <c r="I2988" s="1"/>
      <c r="J2988" s="1">
        <v>45863</v>
      </c>
      <c r="K2988" s="11">
        <f>+Excel_519CONDOR[[#This Row],[Fx.r]]</f>
        <v>45863</v>
      </c>
      <c r="L2988" s="1">
        <v>45863</v>
      </c>
      <c r="M2988" s="1"/>
      <c r="N2988" s="1">
        <v>45948</v>
      </c>
      <c r="O2988" s="1">
        <v>45950</v>
      </c>
      <c r="P2988" s="1" t="s">
        <v>24</v>
      </c>
      <c r="Q2988" t="s">
        <v>25</v>
      </c>
      <c r="R2988" t="s">
        <v>25</v>
      </c>
      <c r="S2988" t="s">
        <v>3715</v>
      </c>
      <c r="T2988" s="6">
        <v>0.68823100955361127</v>
      </c>
      <c r="U2988" s="6">
        <v>0</v>
      </c>
      <c r="V2988" s="6">
        <v>5.5693998336791992</v>
      </c>
      <c r="W2988" s="5">
        <v>6.2576308432328105</v>
      </c>
      <c r="X2988" s="6">
        <f>+Excel_519CONDOR[[#This Row],[Ptos.Total]]-Excel_519CONDOR[[#This Row],[Ptos.PO]]</f>
        <v>-1.5676718945201173E-7</v>
      </c>
      <c r="Y2988" s="6">
        <v>6.2576309999999999</v>
      </c>
      <c r="Z2988" s="6">
        <v>6.2576309999999999</v>
      </c>
      <c r="AA2988" s="5">
        <f>+Excel_519CONDOR[[#This Row],[Ptos.Total]]-Excel_519CONDOR[[#This Row],[Ptos.Nilo]]</f>
        <v>-1.5676718945201173E-7</v>
      </c>
      <c r="AB2988"/>
      <c r="AC2988"/>
      <c r="AD2988"/>
      <c r="AE2988"/>
      <c r="AF2988"/>
      <c r="AG2988"/>
      <c r="AH2988"/>
      <c r="AI2988"/>
    </row>
    <row r="2989" spans="1:35" x14ac:dyDescent="0.25">
      <c r="A2989" t="s">
        <v>2567</v>
      </c>
      <c r="B2989" t="s">
        <v>67</v>
      </c>
      <c r="C2989" t="s">
        <v>1371</v>
      </c>
      <c r="D2989" t="s">
        <v>3280</v>
      </c>
      <c r="E2989">
        <v>8747150</v>
      </c>
      <c r="F2989" t="s">
        <v>2586</v>
      </c>
      <c r="G2989" t="s">
        <v>22</v>
      </c>
      <c r="H2989" t="s">
        <v>23</v>
      </c>
      <c r="I2989" s="1"/>
      <c r="J2989" s="1">
        <v>45863</v>
      </c>
      <c r="K2989" s="11">
        <f>+Excel_519CONDOR[[#This Row],[Fx.r]]</f>
        <v>45863</v>
      </c>
      <c r="L2989" s="1">
        <v>45863</v>
      </c>
      <c r="M2989" s="1"/>
      <c r="N2989" s="1">
        <v>45947</v>
      </c>
      <c r="O2989" s="1">
        <v>45949</v>
      </c>
      <c r="P2989" s="1" t="s">
        <v>24</v>
      </c>
      <c r="Q2989" t="s">
        <v>25</v>
      </c>
      <c r="R2989" t="s">
        <v>25</v>
      </c>
      <c r="S2989" t="s">
        <v>3715</v>
      </c>
      <c r="T2989" s="6">
        <v>1.0939510168468356</v>
      </c>
      <c r="U2989" s="6">
        <v>0</v>
      </c>
      <c r="V2989" s="6">
        <v>5.5693998336791992</v>
      </c>
      <c r="W2989" s="5">
        <v>6.6633508505260348</v>
      </c>
      <c r="X2989" s="6">
        <f>+Excel_519CONDOR[[#This Row],[Ptos.Total]]-Excel_519CONDOR[[#This Row],[Ptos.PO]]</f>
        <v>-0.20286014947396502</v>
      </c>
      <c r="Y2989" s="6">
        <v>6.8662109999999998</v>
      </c>
      <c r="Z2989" s="6">
        <v>6.8662109999999998</v>
      </c>
      <c r="AA2989" s="5">
        <f>+Excel_519CONDOR[[#This Row],[Ptos.Total]]-Excel_519CONDOR[[#This Row],[Ptos.Nilo]]</f>
        <v>-0.20286014947396502</v>
      </c>
      <c r="AB2989"/>
      <c r="AC2989"/>
      <c r="AD2989"/>
      <c r="AE2989"/>
      <c r="AF2989"/>
      <c r="AG2989"/>
      <c r="AH2989"/>
      <c r="AI2989"/>
    </row>
    <row r="2990" spans="1:35" x14ac:dyDescent="0.25">
      <c r="A2990" t="s">
        <v>2567</v>
      </c>
      <c r="B2990" t="s">
        <v>67</v>
      </c>
      <c r="C2990" t="s">
        <v>1371</v>
      </c>
      <c r="D2990" t="s">
        <v>3281</v>
      </c>
      <c r="E2990">
        <v>8747449</v>
      </c>
      <c r="F2990" t="s">
        <v>2586</v>
      </c>
      <c r="G2990" t="s">
        <v>22</v>
      </c>
      <c r="H2990" t="s">
        <v>23</v>
      </c>
      <c r="I2990" s="1"/>
      <c r="J2990" s="1">
        <v>45863</v>
      </c>
      <c r="K2990" s="11">
        <f>+Excel_519CONDOR[[#This Row],[Fx.r]]</f>
        <v>45863</v>
      </c>
      <c r="L2990" s="1">
        <v>45863</v>
      </c>
      <c r="M2990" s="1"/>
      <c r="N2990" s="1">
        <v>45948</v>
      </c>
      <c r="O2990" s="1">
        <v>45950</v>
      </c>
      <c r="P2990" s="1" t="s">
        <v>24</v>
      </c>
      <c r="Q2990" t="s">
        <v>25</v>
      </c>
      <c r="R2990" t="s">
        <v>25</v>
      </c>
      <c r="S2990" t="s">
        <v>3715</v>
      </c>
      <c r="T2990" s="6">
        <v>0.68823100955361127</v>
      </c>
      <c r="U2990" s="6">
        <v>0</v>
      </c>
      <c r="V2990" s="6">
        <v>5.5693998336791992</v>
      </c>
      <c r="W2990" s="5">
        <v>6.2576308432328105</v>
      </c>
      <c r="X2990" s="6">
        <f>+Excel_519CONDOR[[#This Row],[Ptos.Total]]-Excel_519CONDOR[[#This Row],[Ptos.PO]]</f>
        <v>-1.5676718945201173E-7</v>
      </c>
      <c r="Y2990" s="6">
        <v>6.2576309999999999</v>
      </c>
      <c r="Z2990" s="6">
        <v>6.2576309999999999</v>
      </c>
      <c r="AA2990" s="5">
        <f>+Excel_519CONDOR[[#This Row],[Ptos.Total]]-Excel_519CONDOR[[#This Row],[Ptos.Nilo]]</f>
        <v>-1.5676718945201173E-7</v>
      </c>
      <c r="AB2990"/>
      <c r="AC2990"/>
      <c r="AD2990"/>
      <c r="AE2990"/>
      <c r="AF2990"/>
      <c r="AG2990"/>
      <c r="AH2990"/>
      <c r="AI2990"/>
    </row>
    <row r="2991" spans="1:35" x14ac:dyDescent="0.25">
      <c r="A2991" t="s">
        <v>2567</v>
      </c>
      <c r="B2991" t="s">
        <v>67</v>
      </c>
      <c r="C2991" t="s">
        <v>1371</v>
      </c>
      <c r="D2991" t="s">
        <v>3282</v>
      </c>
      <c r="E2991">
        <v>8747124</v>
      </c>
      <c r="F2991" t="s">
        <v>2651</v>
      </c>
      <c r="G2991" t="s">
        <v>46</v>
      </c>
      <c r="H2991" t="s">
        <v>1356</v>
      </c>
      <c r="I2991" s="1"/>
      <c r="J2991" s="1">
        <v>45863</v>
      </c>
      <c r="K2991" s="11">
        <f>+Excel_519CONDOR[[#This Row],[Fx.r]]</f>
        <v>45863</v>
      </c>
      <c r="L2991" s="1">
        <v>45863</v>
      </c>
      <c r="M2991" s="1"/>
      <c r="O2991" s="1"/>
      <c r="P2991" s="1" t="s">
        <v>24</v>
      </c>
      <c r="Q2991" t="s">
        <v>25</v>
      </c>
      <c r="R2991" t="s">
        <v>25</v>
      </c>
      <c r="S2991" t="s">
        <v>3715</v>
      </c>
      <c r="T2991" s="6">
        <v>0.28251100226038695</v>
      </c>
      <c r="U2991" s="6">
        <v>0</v>
      </c>
      <c r="V2991" s="6">
        <v>5.5693998336791992</v>
      </c>
      <c r="W2991" s="5">
        <v>5.8519108359395862</v>
      </c>
      <c r="X2991" s="6">
        <f>+Excel_519CONDOR[[#This Row],[Ptos.Total]]-Excel_519CONDOR[[#This Row],[Ptos.PO]]</f>
        <v>8.251083593958608E-2</v>
      </c>
      <c r="Y2991" s="6">
        <v>5.7694000000000001</v>
      </c>
      <c r="Z2991" s="6">
        <v>0</v>
      </c>
      <c r="AA2991" s="5">
        <f>+Excel_519CONDOR[[#This Row],[Ptos.Total]]-Excel_519CONDOR[[#This Row],[Ptos.Nilo]]</f>
        <v>5.8519108359395862</v>
      </c>
      <c r="AB2991"/>
      <c r="AC2991"/>
      <c r="AD2991"/>
      <c r="AE2991"/>
      <c r="AF2991"/>
      <c r="AG2991"/>
      <c r="AH2991"/>
      <c r="AI2991"/>
    </row>
    <row r="2992" spans="1:35" x14ac:dyDescent="0.25">
      <c r="A2992" t="s">
        <v>2567</v>
      </c>
      <c r="B2992" t="s">
        <v>67</v>
      </c>
      <c r="C2992" t="s">
        <v>1371</v>
      </c>
      <c r="D2992" t="s">
        <v>3283</v>
      </c>
      <c r="E2992">
        <v>8748366</v>
      </c>
      <c r="F2992" t="s">
        <v>2586</v>
      </c>
      <c r="G2992" t="s">
        <v>22</v>
      </c>
      <c r="H2992" t="s">
        <v>23</v>
      </c>
      <c r="I2992" s="1"/>
      <c r="J2992" s="1">
        <v>45867</v>
      </c>
      <c r="K2992" s="11">
        <f>+Excel_519CONDOR[[#This Row],[Fx.r]]</f>
        <v>45867</v>
      </c>
      <c r="L2992" s="1">
        <v>45867</v>
      </c>
      <c r="M2992" s="1"/>
      <c r="N2992" s="1">
        <v>45948</v>
      </c>
      <c r="O2992" s="1">
        <v>45950</v>
      </c>
      <c r="P2992" s="1" t="s">
        <v>24</v>
      </c>
      <c r="Q2992" t="s">
        <v>25</v>
      </c>
      <c r="R2992" t="s">
        <v>25</v>
      </c>
      <c r="S2992" t="s">
        <v>3715</v>
      </c>
      <c r="T2992" s="6">
        <v>0.48537100249761345</v>
      </c>
      <c r="U2992" s="6">
        <v>0</v>
      </c>
      <c r="V2992" s="6">
        <v>5.5693998336791992</v>
      </c>
      <c r="W2992" s="5">
        <v>6.0547708361768127</v>
      </c>
      <c r="X2992" s="6">
        <f>+Excel_519CONDOR[[#This Row],[Ptos.Total]]-Excel_519CONDOR[[#This Row],[Ptos.PO]]</f>
        <v>-1.6382318790419959E-7</v>
      </c>
      <c r="Y2992" s="6">
        <v>6.0547710000000006</v>
      </c>
      <c r="Z2992" s="6">
        <v>6.0547710000000006</v>
      </c>
      <c r="AA2992" s="5">
        <f>+Excel_519CONDOR[[#This Row],[Ptos.Total]]-Excel_519CONDOR[[#This Row],[Ptos.Nilo]]</f>
        <v>-1.6382318790419959E-7</v>
      </c>
      <c r="AB2992"/>
      <c r="AC2992"/>
      <c r="AD2992"/>
      <c r="AE2992"/>
      <c r="AF2992"/>
      <c r="AG2992"/>
      <c r="AH2992"/>
      <c r="AI2992"/>
    </row>
    <row r="2993" spans="1:35" x14ac:dyDescent="0.25">
      <c r="A2993" t="s">
        <v>2567</v>
      </c>
      <c r="B2993" t="s">
        <v>67</v>
      </c>
      <c r="C2993" t="s">
        <v>1371</v>
      </c>
      <c r="D2993" t="s">
        <v>3284</v>
      </c>
      <c r="E2993">
        <v>8748371</v>
      </c>
      <c r="F2993" t="s">
        <v>2586</v>
      </c>
      <c r="G2993" t="s">
        <v>22</v>
      </c>
      <c r="H2993" t="s">
        <v>23</v>
      </c>
      <c r="I2993" s="1"/>
      <c r="J2993" s="1">
        <v>45867</v>
      </c>
      <c r="K2993" s="11">
        <f>+Excel_519CONDOR[[#This Row],[Fx.r]]</f>
        <v>45867</v>
      </c>
      <c r="L2993" s="1">
        <v>45867</v>
      </c>
      <c r="M2993" s="1"/>
      <c r="N2993" s="1">
        <v>45949</v>
      </c>
      <c r="O2993" s="1">
        <v>45950</v>
      </c>
      <c r="P2993" s="1" t="s">
        <v>24</v>
      </c>
      <c r="Q2993" t="s">
        <v>25</v>
      </c>
      <c r="R2993" t="s">
        <v>25</v>
      </c>
      <c r="S2993" t="s">
        <v>3715</v>
      </c>
      <c r="T2993" s="6">
        <v>0.68823100955361127</v>
      </c>
      <c r="U2993" s="6">
        <v>0</v>
      </c>
      <c r="V2993" s="6">
        <v>5.5693998336791992</v>
      </c>
      <c r="W2993" s="5">
        <v>6.2576308432328105</v>
      </c>
      <c r="X2993" s="6">
        <f>+Excel_519CONDOR[[#This Row],[Ptos.Total]]-Excel_519CONDOR[[#This Row],[Ptos.PO]]</f>
        <v>-1.5676718945201173E-7</v>
      </c>
      <c r="Y2993" s="6">
        <v>6.2576309999999999</v>
      </c>
      <c r="Z2993" s="6">
        <v>6.2576309999999999</v>
      </c>
      <c r="AA2993" s="5">
        <f>+Excel_519CONDOR[[#This Row],[Ptos.Total]]-Excel_519CONDOR[[#This Row],[Ptos.Nilo]]</f>
        <v>-1.5676718945201173E-7</v>
      </c>
      <c r="AB2993"/>
      <c r="AC2993"/>
      <c r="AD2993"/>
      <c r="AE2993"/>
      <c r="AF2993"/>
      <c r="AG2993"/>
      <c r="AH2993"/>
      <c r="AI2993"/>
    </row>
    <row r="2994" spans="1:35" x14ac:dyDescent="0.25">
      <c r="A2994" t="s">
        <v>2567</v>
      </c>
      <c r="B2994" t="s">
        <v>67</v>
      </c>
      <c r="C2994" t="s">
        <v>1371</v>
      </c>
      <c r="D2994" t="s">
        <v>3285</v>
      </c>
      <c r="E2994">
        <v>8748363</v>
      </c>
      <c r="F2994" t="s">
        <v>2651</v>
      </c>
      <c r="G2994" t="s">
        <v>46</v>
      </c>
      <c r="H2994" t="s">
        <v>1356</v>
      </c>
      <c r="I2994" s="1"/>
      <c r="J2994" s="1">
        <v>45867</v>
      </c>
      <c r="K2994" s="11">
        <f>+Excel_519CONDOR[[#This Row],[Fx.r]]</f>
        <v>45867</v>
      </c>
      <c r="L2994" s="1">
        <v>45867</v>
      </c>
      <c r="M2994" s="1"/>
      <c r="O2994" s="1"/>
      <c r="P2994" s="1" t="s">
        <v>24</v>
      </c>
      <c r="Q2994" t="s">
        <v>25</v>
      </c>
      <c r="R2994" t="s">
        <v>25</v>
      </c>
      <c r="S2994" t="s">
        <v>3715</v>
      </c>
      <c r="T2994" s="6">
        <v>0.89109100979083777</v>
      </c>
      <c r="U2994" s="6">
        <v>0</v>
      </c>
      <c r="V2994" s="6">
        <v>5.5693998336791992</v>
      </c>
      <c r="W2994" s="5">
        <v>6.460490843470037</v>
      </c>
      <c r="X2994" s="6">
        <f>+Excel_519CONDOR[[#This Row],[Ptos.Total]]-Excel_519CONDOR[[#This Row],[Ptos.PO]]</f>
        <v>9.1090843470037264E-2</v>
      </c>
      <c r="Y2994" s="6">
        <v>6.3693999999999997</v>
      </c>
      <c r="Z2994" s="6">
        <v>0</v>
      </c>
      <c r="AA2994" s="5">
        <f>+Excel_519CONDOR[[#This Row],[Ptos.Total]]-Excel_519CONDOR[[#This Row],[Ptos.Nilo]]</f>
        <v>6.460490843470037</v>
      </c>
      <c r="AB2994"/>
      <c r="AC2994"/>
      <c r="AD2994"/>
      <c r="AE2994"/>
      <c r="AF2994"/>
      <c r="AG2994"/>
      <c r="AH2994"/>
      <c r="AI2994"/>
    </row>
    <row r="2995" spans="1:35" x14ac:dyDescent="0.25">
      <c r="A2995" t="s">
        <v>2567</v>
      </c>
      <c r="B2995" t="s">
        <v>67</v>
      </c>
      <c r="C2995" t="s">
        <v>1371</v>
      </c>
      <c r="D2995" t="s">
        <v>3286</v>
      </c>
      <c r="E2995">
        <v>8748375</v>
      </c>
      <c r="F2995" t="s">
        <v>2586</v>
      </c>
      <c r="G2995" t="s">
        <v>22</v>
      </c>
      <c r="H2995" t="s">
        <v>23</v>
      </c>
      <c r="I2995" s="1"/>
      <c r="J2995" s="1">
        <v>45867</v>
      </c>
      <c r="K2995" s="11">
        <f>+Excel_519CONDOR[[#This Row],[Fx.r]]</f>
        <v>45867</v>
      </c>
      <c r="L2995" s="1">
        <v>45867</v>
      </c>
      <c r="M2995" s="1"/>
      <c r="N2995" s="1">
        <v>45949</v>
      </c>
      <c r="O2995" s="1">
        <v>45950</v>
      </c>
      <c r="P2995" s="1" t="s">
        <v>24</v>
      </c>
      <c r="Q2995" t="s">
        <v>25</v>
      </c>
      <c r="R2995" t="s">
        <v>25</v>
      </c>
      <c r="S2995" t="s">
        <v>3715</v>
      </c>
      <c r="T2995" s="6">
        <v>0.68823100955361127</v>
      </c>
      <c r="U2995" s="6">
        <v>0</v>
      </c>
      <c r="V2995" s="6">
        <v>5.5693998336791992</v>
      </c>
      <c r="W2995" s="5">
        <v>6.2576308432328105</v>
      </c>
      <c r="X2995" s="6">
        <f>+Excel_519CONDOR[[#This Row],[Ptos.Total]]-Excel_519CONDOR[[#This Row],[Ptos.PO]]</f>
        <v>-1.5676718945201173E-7</v>
      </c>
      <c r="Y2995" s="6">
        <v>6.2576309999999999</v>
      </c>
      <c r="Z2995" s="6">
        <v>6.2576309999999999</v>
      </c>
      <c r="AA2995" s="5">
        <f>+Excel_519CONDOR[[#This Row],[Ptos.Total]]-Excel_519CONDOR[[#This Row],[Ptos.Nilo]]</f>
        <v>-1.5676718945201173E-7</v>
      </c>
      <c r="AB2995"/>
      <c r="AC2995"/>
      <c r="AD2995"/>
      <c r="AE2995"/>
      <c r="AF2995"/>
      <c r="AG2995"/>
      <c r="AH2995"/>
      <c r="AI2995"/>
    </row>
    <row r="2996" spans="1:35" x14ac:dyDescent="0.25">
      <c r="A2996" t="s">
        <v>2567</v>
      </c>
      <c r="B2996" t="s">
        <v>67</v>
      </c>
      <c r="C2996" t="s">
        <v>1371</v>
      </c>
      <c r="D2996" t="s">
        <v>3287</v>
      </c>
      <c r="E2996">
        <v>8748831</v>
      </c>
      <c r="F2996" t="s">
        <v>2651</v>
      </c>
      <c r="G2996" t="s">
        <v>46</v>
      </c>
      <c r="H2996" t="s">
        <v>1356</v>
      </c>
      <c r="I2996" s="1"/>
      <c r="J2996" s="1">
        <v>45869</v>
      </c>
      <c r="K2996" s="11">
        <f>+Excel_519CONDOR[[#This Row],[Fx.r]]</f>
        <v>45869</v>
      </c>
      <c r="L2996" s="1">
        <v>45869</v>
      </c>
      <c r="M2996" s="1"/>
      <c r="O2996" s="1"/>
      <c r="P2996" s="1" t="s">
        <v>24</v>
      </c>
      <c r="Q2996" t="s">
        <v>25</v>
      </c>
      <c r="R2996" t="s">
        <v>25</v>
      </c>
      <c r="S2996" t="s">
        <v>3715</v>
      </c>
      <c r="T2996" s="6">
        <v>0.68823100955361127</v>
      </c>
      <c r="U2996" s="6">
        <v>0</v>
      </c>
      <c r="V2996" s="6">
        <v>5.5693998336791992</v>
      </c>
      <c r="W2996" s="5">
        <v>6.2576308432328105</v>
      </c>
      <c r="X2996" s="6">
        <f>+Excel_519CONDOR[[#This Row],[Ptos.Total]]-Excel_519CONDOR[[#This Row],[Ptos.PO]]</f>
        <v>8.823084323281094E-2</v>
      </c>
      <c r="Y2996" s="6">
        <v>6.1693999999999996</v>
      </c>
      <c r="Z2996" s="6">
        <v>0</v>
      </c>
      <c r="AA2996" s="5">
        <f>+Excel_519CONDOR[[#This Row],[Ptos.Total]]-Excel_519CONDOR[[#This Row],[Ptos.Nilo]]</f>
        <v>6.2576308432328105</v>
      </c>
      <c r="AB2996"/>
      <c r="AC2996"/>
      <c r="AD2996"/>
      <c r="AE2996"/>
      <c r="AF2996"/>
      <c r="AG2996"/>
      <c r="AH2996"/>
      <c r="AI2996"/>
    </row>
    <row r="2997" spans="1:35" x14ac:dyDescent="0.25">
      <c r="A2997" t="s">
        <v>2567</v>
      </c>
      <c r="B2997" t="s">
        <v>67</v>
      </c>
      <c r="C2997" t="s">
        <v>1371</v>
      </c>
      <c r="D2997" t="s">
        <v>3288</v>
      </c>
      <c r="E2997">
        <v>8748809</v>
      </c>
      <c r="F2997" t="s">
        <v>2586</v>
      </c>
      <c r="G2997" t="s">
        <v>22</v>
      </c>
      <c r="H2997" t="s">
        <v>23</v>
      </c>
      <c r="I2997" s="1"/>
      <c r="J2997" s="1">
        <v>45869</v>
      </c>
      <c r="K2997" s="11">
        <f>+Excel_519CONDOR[[#This Row],[Fx.r]]</f>
        <v>45869</v>
      </c>
      <c r="L2997" s="1">
        <v>45869</v>
      </c>
      <c r="M2997" s="1"/>
      <c r="N2997" s="1">
        <v>45947</v>
      </c>
      <c r="O2997" s="1">
        <v>45949</v>
      </c>
      <c r="P2997" s="1" t="s">
        <v>24</v>
      </c>
      <c r="Q2997" t="s">
        <v>25</v>
      </c>
      <c r="R2997" t="s">
        <v>25</v>
      </c>
      <c r="S2997" t="s">
        <v>3715</v>
      </c>
      <c r="T2997" s="6">
        <v>0.68823100955361127</v>
      </c>
      <c r="U2997" s="6">
        <v>0</v>
      </c>
      <c r="V2997" s="6">
        <v>5.5693998336791992</v>
      </c>
      <c r="W2997" s="5">
        <v>6.2576308432328105</v>
      </c>
      <c r="X2997" s="6">
        <f>+Excel_519CONDOR[[#This Row],[Ptos.Total]]-Excel_519CONDOR[[#This Row],[Ptos.PO]]</f>
        <v>-0.40572015676718909</v>
      </c>
      <c r="Y2997" s="6">
        <v>6.6633509999999996</v>
      </c>
      <c r="Z2997" s="6">
        <v>6.6633509999999996</v>
      </c>
      <c r="AA2997" s="5">
        <f>+Excel_519CONDOR[[#This Row],[Ptos.Total]]-Excel_519CONDOR[[#This Row],[Ptos.Nilo]]</f>
        <v>-0.40572015676718909</v>
      </c>
      <c r="AB2997"/>
      <c r="AC2997"/>
      <c r="AD2997"/>
      <c r="AE2997"/>
      <c r="AF2997"/>
      <c r="AG2997"/>
      <c r="AH2997"/>
      <c r="AI2997"/>
    </row>
    <row r="2998" spans="1:35" x14ac:dyDescent="0.25">
      <c r="A2998" t="s">
        <v>2567</v>
      </c>
      <c r="B2998" t="s">
        <v>67</v>
      </c>
      <c r="C2998" t="s">
        <v>1371</v>
      </c>
      <c r="D2998" t="s">
        <v>3289</v>
      </c>
      <c r="E2998">
        <v>8748823</v>
      </c>
      <c r="F2998" t="s">
        <v>2586</v>
      </c>
      <c r="G2998" t="s">
        <v>22</v>
      </c>
      <c r="H2998" t="s">
        <v>23</v>
      </c>
      <c r="I2998" s="1"/>
      <c r="J2998" s="1">
        <v>45869</v>
      </c>
      <c r="K2998" s="11">
        <f>+Excel_519CONDOR[[#This Row],[Fx.r]]</f>
        <v>45869</v>
      </c>
      <c r="L2998" s="1">
        <v>45869</v>
      </c>
      <c r="M2998" s="1"/>
      <c r="N2998" s="1">
        <v>45947</v>
      </c>
      <c r="O2998" s="1">
        <v>45949</v>
      </c>
      <c r="P2998" s="1" t="s">
        <v>24</v>
      </c>
      <c r="Q2998" t="s">
        <v>25</v>
      </c>
      <c r="R2998" t="s">
        <v>25</v>
      </c>
      <c r="S2998" t="s">
        <v>3715</v>
      </c>
      <c r="T2998" s="6">
        <v>1.0939510168468356</v>
      </c>
      <c r="U2998" s="6">
        <v>0</v>
      </c>
      <c r="V2998" s="6">
        <v>5.5693998336791992</v>
      </c>
      <c r="W2998" s="5">
        <v>6.6633508505260348</v>
      </c>
      <c r="X2998" s="6">
        <f>+Excel_519CONDOR[[#This Row],[Ptos.Total]]-Excel_519CONDOR[[#This Row],[Ptos.PO]]</f>
        <v>-0.40572014947396529</v>
      </c>
      <c r="Y2998" s="6">
        <v>7.0690710000000001</v>
      </c>
      <c r="Z2998" s="6">
        <v>7.0690710000000001</v>
      </c>
      <c r="AA2998" s="5">
        <f>+Excel_519CONDOR[[#This Row],[Ptos.Total]]-Excel_519CONDOR[[#This Row],[Ptos.Nilo]]</f>
        <v>-0.40572014947396529</v>
      </c>
      <c r="AB2998"/>
      <c r="AC2998"/>
      <c r="AD2998"/>
      <c r="AE2998"/>
      <c r="AF2998"/>
      <c r="AG2998"/>
      <c r="AH2998"/>
      <c r="AI2998"/>
    </row>
    <row r="2999" spans="1:35" x14ac:dyDescent="0.25">
      <c r="A2999" t="s">
        <v>2567</v>
      </c>
      <c r="B2999" t="s">
        <v>67</v>
      </c>
      <c r="C2999" t="s">
        <v>1371</v>
      </c>
      <c r="D2999" t="s">
        <v>3290</v>
      </c>
      <c r="E2999">
        <v>8748808</v>
      </c>
      <c r="F2999" t="s">
        <v>2586</v>
      </c>
      <c r="G2999" t="s">
        <v>22</v>
      </c>
      <c r="H2999" t="s">
        <v>23</v>
      </c>
      <c r="I2999" s="1"/>
      <c r="J2999" s="1">
        <v>45869</v>
      </c>
      <c r="K2999" s="11">
        <f>+Excel_519CONDOR[[#This Row],[Fx.r]]</f>
        <v>45869</v>
      </c>
      <c r="L2999" s="1">
        <v>45869</v>
      </c>
      <c r="M2999" s="1"/>
      <c r="N2999" s="1">
        <v>45948</v>
      </c>
      <c r="O2999" s="1">
        <v>45950</v>
      </c>
      <c r="P2999" s="1" t="s">
        <v>24</v>
      </c>
      <c r="Q2999" t="s">
        <v>25</v>
      </c>
      <c r="R2999" t="s">
        <v>25</v>
      </c>
      <c r="S2999" t="s">
        <v>3715</v>
      </c>
      <c r="T2999" s="6">
        <v>0.48537100249761345</v>
      </c>
      <c r="U2999" s="6">
        <v>0</v>
      </c>
      <c r="V2999" s="6">
        <v>5.5693998336791992</v>
      </c>
      <c r="W2999" s="5">
        <v>6.0547708361768127</v>
      </c>
      <c r="X2999" s="6">
        <f>+Excel_519CONDOR[[#This Row],[Ptos.Total]]-Excel_519CONDOR[[#This Row],[Ptos.PO]]</f>
        <v>-1.6382318790419959E-7</v>
      </c>
      <c r="Y2999" s="6">
        <v>6.0547710000000006</v>
      </c>
      <c r="Z2999" s="6">
        <v>6.0547710000000006</v>
      </c>
      <c r="AA2999" s="5">
        <f>+Excel_519CONDOR[[#This Row],[Ptos.Total]]-Excel_519CONDOR[[#This Row],[Ptos.Nilo]]</f>
        <v>-1.6382318790419959E-7</v>
      </c>
      <c r="AB2999"/>
      <c r="AC2999"/>
      <c r="AD2999"/>
      <c r="AE2999"/>
      <c r="AF2999"/>
      <c r="AG2999"/>
      <c r="AH2999"/>
      <c r="AI2999"/>
    </row>
    <row r="3000" spans="1:35" x14ac:dyDescent="0.25">
      <c r="A3000" t="s">
        <v>2567</v>
      </c>
      <c r="B3000" t="s">
        <v>67</v>
      </c>
      <c r="C3000" t="s">
        <v>1371</v>
      </c>
      <c r="D3000" t="s">
        <v>3291</v>
      </c>
      <c r="E3000">
        <v>8748827</v>
      </c>
      <c r="F3000" t="s">
        <v>2586</v>
      </c>
      <c r="G3000" t="s">
        <v>22</v>
      </c>
      <c r="H3000" t="s">
        <v>23</v>
      </c>
      <c r="I3000" s="1"/>
      <c r="J3000" s="1">
        <v>45869</v>
      </c>
      <c r="K3000" s="11">
        <f>+Excel_519CONDOR[[#This Row],[Fx.r]]</f>
        <v>45869</v>
      </c>
      <c r="L3000" s="1">
        <v>45869</v>
      </c>
      <c r="M3000" s="1"/>
      <c r="N3000" s="1">
        <v>45948</v>
      </c>
      <c r="O3000" s="1">
        <v>45950</v>
      </c>
      <c r="P3000" s="1" t="s">
        <v>24</v>
      </c>
      <c r="Q3000" t="s">
        <v>25</v>
      </c>
      <c r="R3000" t="s">
        <v>25</v>
      </c>
      <c r="S3000" t="s">
        <v>3715</v>
      </c>
      <c r="T3000" s="6">
        <v>1.4996710173212886</v>
      </c>
      <c r="U3000" s="6">
        <v>0</v>
      </c>
      <c r="V3000" s="6">
        <v>5.5693998336791992</v>
      </c>
      <c r="W3000" s="5">
        <v>7.0690708510004878</v>
      </c>
      <c r="X3000" s="6">
        <f>+Excel_519CONDOR[[#This Row],[Ptos.Total]]-Excel_519CONDOR[[#This Row],[Ptos.PO]]</f>
        <v>0.6085798510004885</v>
      </c>
      <c r="Y3000" s="6">
        <v>6.4604909999999993</v>
      </c>
      <c r="Z3000" s="6">
        <v>6.4604909999999993</v>
      </c>
      <c r="AA3000" s="5">
        <f>+Excel_519CONDOR[[#This Row],[Ptos.Total]]-Excel_519CONDOR[[#This Row],[Ptos.Nilo]]</f>
        <v>0.6085798510004885</v>
      </c>
      <c r="AB3000"/>
      <c r="AC3000"/>
      <c r="AD3000"/>
      <c r="AE3000"/>
      <c r="AF3000"/>
      <c r="AG3000"/>
      <c r="AH3000"/>
      <c r="AI3000"/>
    </row>
    <row r="3001" spans="1:35" x14ac:dyDescent="0.25">
      <c r="A3001" t="s">
        <v>2567</v>
      </c>
      <c r="B3001" t="s">
        <v>67</v>
      </c>
      <c r="C3001" t="s">
        <v>1371</v>
      </c>
      <c r="D3001" t="s">
        <v>3292</v>
      </c>
      <c r="E3001">
        <v>8748830</v>
      </c>
      <c r="F3001" t="s">
        <v>2651</v>
      </c>
      <c r="G3001" t="s">
        <v>46</v>
      </c>
      <c r="H3001" t="s">
        <v>1356</v>
      </c>
      <c r="I3001" s="1"/>
      <c r="J3001" s="1">
        <v>45869</v>
      </c>
      <c r="K3001" s="11">
        <f>+Excel_519CONDOR[[#This Row],[Fx.r]]</f>
        <v>45869</v>
      </c>
      <c r="L3001" s="1">
        <v>45869</v>
      </c>
      <c r="M3001" s="1"/>
      <c r="O3001" s="1"/>
      <c r="P3001" s="1" t="s">
        <v>24</v>
      </c>
      <c r="Q3001" t="s">
        <v>25</v>
      </c>
      <c r="R3001" t="s">
        <v>25</v>
      </c>
      <c r="S3001" t="s">
        <v>3715</v>
      </c>
      <c r="T3001" s="6">
        <v>0.89109100979083777</v>
      </c>
      <c r="U3001" s="6">
        <v>0</v>
      </c>
      <c r="V3001" s="6">
        <v>5.5693998336791992</v>
      </c>
      <c r="W3001" s="5">
        <v>6.460490843470037</v>
      </c>
      <c r="X3001" s="6">
        <f>+Excel_519CONDOR[[#This Row],[Ptos.Total]]-Excel_519CONDOR[[#This Row],[Ptos.PO]]</f>
        <v>9.1090843470037264E-2</v>
      </c>
      <c r="Y3001" s="6">
        <v>6.3693999999999997</v>
      </c>
      <c r="Z3001" s="6">
        <v>0</v>
      </c>
      <c r="AA3001" s="5">
        <f>+Excel_519CONDOR[[#This Row],[Ptos.Total]]-Excel_519CONDOR[[#This Row],[Ptos.Nilo]]</f>
        <v>6.460490843470037</v>
      </c>
      <c r="AB3001"/>
      <c r="AC3001"/>
      <c r="AD3001"/>
      <c r="AE3001"/>
      <c r="AF3001"/>
      <c r="AG3001"/>
      <c r="AH3001"/>
      <c r="AI3001"/>
    </row>
    <row r="3002" spans="1:35" x14ac:dyDescent="0.25">
      <c r="A3002" t="s">
        <v>2567</v>
      </c>
      <c r="B3002" t="s">
        <v>67</v>
      </c>
      <c r="C3002" t="s">
        <v>1371</v>
      </c>
      <c r="D3002" t="s">
        <v>3293</v>
      </c>
      <c r="E3002">
        <v>8748825</v>
      </c>
      <c r="F3002" t="s">
        <v>2586</v>
      </c>
      <c r="G3002" t="s">
        <v>22</v>
      </c>
      <c r="H3002" t="s">
        <v>23</v>
      </c>
      <c r="I3002" s="1"/>
      <c r="J3002" s="1">
        <v>45869</v>
      </c>
      <c r="K3002" s="11">
        <f>+Excel_519CONDOR[[#This Row],[Fx.r]]</f>
        <v>45869</v>
      </c>
      <c r="L3002" s="1">
        <v>45869</v>
      </c>
      <c r="M3002" s="1"/>
      <c r="N3002" s="1">
        <v>45949</v>
      </c>
      <c r="O3002" s="1">
        <v>45950</v>
      </c>
      <c r="P3002" s="1" t="s">
        <v>24</v>
      </c>
      <c r="Q3002" t="s">
        <v>25</v>
      </c>
      <c r="R3002" t="s">
        <v>25</v>
      </c>
      <c r="S3002" t="s">
        <v>3715</v>
      </c>
      <c r="T3002" s="6">
        <v>0.68823100955361127</v>
      </c>
      <c r="U3002" s="6">
        <v>0</v>
      </c>
      <c r="V3002" s="6">
        <v>5.5693998336791992</v>
      </c>
      <c r="W3002" s="5">
        <v>6.2576308432328105</v>
      </c>
      <c r="X3002" s="6">
        <f>+Excel_519CONDOR[[#This Row],[Ptos.Total]]-Excel_519CONDOR[[#This Row],[Ptos.PO]]</f>
        <v>-1.5676718945201173E-7</v>
      </c>
      <c r="Y3002" s="6">
        <v>6.2576309999999999</v>
      </c>
      <c r="Z3002" s="6">
        <v>6.2576309999999999</v>
      </c>
      <c r="AA3002" s="5">
        <f>+Excel_519CONDOR[[#This Row],[Ptos.Total]]-Excel_519CONDOR[[#This Row],[Ptos.Nilo]]</f>
        <v>-1.5676718945201173E-7</v>
      </c>
      <c r="AB3002"/>
      <c r="AC3002"/>
      <c r="AD3002"/>
      <c r="AE3002"/>
      <c r="AF3002"/>
      <c r="AG3002"/>
      <c r="AH3002"/>
      <c r="AI3002"/>
    </row>
    <row r="3003" spans="1:35" x14ac:dyDescent="0.25">
      <c r="A3003" t="s">
        <v>2567</v>
      </c>
      <c r="B3003" t="s">
        <v>67</v>
      </c>
      <c r="C3003" t="s">
        <v>1371</v>
      </c>
      <c r="D3003" t="s">
        <v>3294</v>
      </c>
      <c r="E3003">
        <v>8748812</v>
      </c>
      <c r="F3003" t="s">
        <v>2586</v>
      </c>
      <c r="G3003" t="s">
        <v>22</v>
      </c>
      <c r="H3003" t="s">
        <v>23</v>
      </c>
      <c r="I3003" s="1"/>
      <c r="J3003" s="1">
        <v>45869</v>
      </c>
      <c r="K3003" s="11">
        <f>+Excel_519CONDOR[[#This Row],[Fx.r]]</f>
        <v>45869</v>
      </c>
      <c r="L3003" s="1">
        <v>45869</v>
      </c>
      <c r="M3003" s="1"/>
      <c r="N3003" s="1">
        <v>45948</v>
      </c>
      <c r="O3003" s="1">
        <v>45950</v>
      </c>
      <c r="P3003" s="1" t="s">
        <v>24</v>
      </c>
      <c r="Q3003" t="s">
        <v>25</v>
      </c>
      <c r="R3003" t="s">
        <v>25</v>
      </c>
      <c r="S3003" t="s">
        <v>3715</v>
      </c>
      <c r="T3003" s="6">
        <v>0.68823100955361127</v>
      </c>
      <c r="U3003" s="6">
        <v>0</v>
      </c>
      <c r="V3003" s="6">
        <v>5.5693998336791992</v>
      </c>
      <c r="W3003" s="5">
        <v>6.2576308432328105</v>
      </c>
      <c r="X3003" s="6">
        <f>+Excel_519CONDOR[[#This Row],[Ptos.Total]]-Excel_519CONDOR[[#This Row],[Ptos.PO]]</f>
        <v>0.40571984323281018</v>
      </c>
      <c r="Y3003" s="6">
        <v>5.8519110000000003</v>
      </c>
      <c r="Z3003" s="6">
        <v>5.8519110000000003</v>
      </c>
      <c r="AA3003" s="5">
        <f>+Excel_519CONDOR[[#This Row],[Ptos.Total]]-Excel_519CONDOR[[#This Row],[Ptos.Nilo]]</f>
        <v>0.40571984323281018</v>
      </c>
      <c r="AB3003"/>
      <c r="AC3003"/>
      <c r="AD3003"/>
      <c r="AE3003"/>
      <c r="AF3003"/>
      <c r="AG3003"/>
      <c r="AH3003"/>
      <c r="AI3003"/>
    </row>
    <row r="3004" spans="1:35" x14ac:dyDescent="0.25">
      <c r="A3004" t="s">
        <v>2567</v>
      </c>
      <c r="B3004" t="s">
        <v>67</v>
      </c>
      <c r="C3004" t="s">
        <v>1371</v>
      </c>
      <c r="D3004" t="s">
        <v>3295</v>
      </c>
      <c r="E3004">
        <v>8748821</v>
      </c>
      <c r="F3004" t="s">
        <v>2651</v>
      </c>
      <c r="G3004" t="s">
        <v>46</v>
      </c>
      <c r="H3004" t="s">
        <v>1356</v>
      </c>
      <c r="I3004" s="1"/>
      <c r="J3004" s="1">
        <v>45869</v>
      </c>
      <c r="K3004" s="11">
        <f>+Excel_519CONDOR[[#This Row],[Fx.r]]</f>
        <v>45869</v>
      </c>
      <c r="L3004" s="1">
        <v>45869</v>
      </c>
      <c r="M3004" s="1"/>
      <c r="O3004" s="1"/>
      <c r="P3004" s="1" t="s">
        <v>24</v>
      </c>
      <c r="Q3004" t="s">
        <v>25</v>
      </c>
      <c r="R3004" t="s">
        <v>25</v>
      </c>
      <c r="S3004" t="s">
        <v>3715</v>
      </c>
      <c r="T3004" s="6">
        <v>0.48537100249761345</v>
      </c>
      <c r="U3004" s="6">
        <v>0</v>
      </c>
      <c r="V3004" s="6">
        <v>5.5693998336791992</v>
      </c>
      <c r="W3004" s="5">
        <v>6.0547708361768127</v>
      </c>
      <c r="X3004" s="6">
        <f>+Excel_519CONDOR[[#This Row],[Ptos.Total]]-Excel_519CONDOR[[#This Row],[Ptos.PO]]</f>
        <v>-0.11462916382318689</v>
      </c>
      <c r="Y3004" s="6">
        <v>6.1693999999999996</v>
      </c>
      <c r="Z3004" s="6">
        <v>0</v>
      </c>
      <c r="AA3004" s="5">
        <f>+Excel_519CONDOR[[#This Row],[Ptos.Total]]-Excel_519CONDOR[[#This Row],[Ptos.Nilo]]</f>
        <v>6.0547708361768127</v>
      </c>
      <c r="AB3004"/>
      <c r="AC3004"/>
      <c r="AD3004"/>
      <c r="AE3004"/>
      <c r="AF3004"/>
      <c r="AG3004"/>
      <c r="AH3004"/>
      <c r="AI3004"/>
    </row>
    <row r="3005" spans="1:35" x14ac:dyDescent="0.25">
      <c r="A3005" t="s">
        <v>2567</v>
      </c>
      <c r="B3005" t="s">
        <v>67</v>
      </c>
      <c r="C3005" t="s">
        <v>1371</v>
      </c>
      <c r="D3005" t="s">
        <v>3296</v>
      </c>
      <c r="E3005">
        <v>8748822</v>
      </c>
      <c r="F3005" t="s">
        <v>2586</v>
      </c>
      <c r="G3005" t="s">
        <v>22</v>
      </c>
      <c r="H3005" t="s">
        <v>23</v>
      </c>
      <c r="I3005" s="1"/>
      <c r="J3005" s="1">
        <v>45869</v>
      </c>
      <c r="K3005" s="11">
        <f>+Excel_519CONDOR[[#This Row],[Fx.r]]</f>
        <v>45869</v>
      </c>
      <c r="L3005" s="1">
        <v>45869</v>
      </c>
      <c r="M3005" s="1"/>
      <c r="N3005" s="1">
        <v>45948</v>
      </c>
      <c r="O3005" s="1">
        <v>45949</v>
      </c>
      <c r="P3005" s="1" t="s">
        <v>24</v>
      </c>
      <c r="Q3005" t="s">
        <v>25</v>
      </c>
      <c r="R3005" t="s">
        <v>25</v>
      </c>
      <c r="S3005" t="s">
        <v>3715</v>
      </c>
      <c r="T3005" s="6">
        <v>0.68823100955361127</v>
      </c>
      <c r="U3005" s="6">
        <v>0</v>
      </c>
      <c r="V3005" s="6">
        <v>5.5693998336791992</v>
      </c>
      <c r="W3005" s="5">
        <v>6.2576308432328105</v>
      </c>
      <c r="X3005" s="6">
        <f>+Excel_519CONDOR[[#This Row],[Ptos.Total]]-Excel_519CONDOR[[#This Row],[Ptos.PO]]</f>
        <v>-0.20286015676718883</v>
      </c>
      <c r="Y3005" s="6">
        <v>6.4604909999999993</v>
      </c>
      <c r="Z3005" s="6">
        <v>6.4604909999999993</v>
      </c>
      <c r="AA3005" s="5">
        <f>+Excel_519CONDOR[[#This Row],[Ptos.Total]]-Excel_519CONDOR[[#This Row],[Ptos.Nilo]]</f>
        <v>-0.20286015676718883</v>
      </c>
      <c r="AB3005"/>
      <c r="AC3005"/>
      <c r="AD3005"/>
      <c r="AE3005"/>
      <c r="AF3005"/>
      <c r="AG3005"/>
      <c r="AH3005"/>
      <c r="AI3005"/>
    </row>
    <row r="3006" spans="1:35" x14ac:dyDescent="0.25">
      <c r="A3006" t="s">
        <v>2567</v>
      </c>
      <c r="B3006" t="s">
        <v>67</v>
      </c>
      <c r="C3006" t="s">
        <v>1371</v>
      </c>
      <c r="D3006" t="s">
        <v>3297</v>
      </c>
      <c r="E3006">
        <v>8748817</v>
      </c>
      <c r="F3006" t="s">
        <v>2586</v>
      </c>
      <c r="G3006" t="s">
        <v>22</v>
      </c>
      <c r="H3006" t="s">
        <v>23</v>
      </c>
      <c r="I3006" s="1"/>
      <c r="J3006" s="1">
        <v>45869</v>
      </c>
      <c r="K3006" s="11">
        <f>+Excel_519CONDOR[[#This Row],[Fx.r]]</f>
        <v>45869</v>
      </c>
      <c r="L3006" s="1">
        <v>45869</v>
      </c>
      <c r="M3006" s="1"/>
      <c r="N3006" s="1">
        <v>45948</v>
      </c>
      <c r="O3006" s="1">
        <v>45949</v>
      </c>
      <c r="P3006" s="1" t="s">
        <v>24</v>
      </c>
      <c r="Q3006" t="s">
        <v>25</v>
      </c>
      <c r="R3006" t="s">
        <v>25</v>
      </c>
      <c r="S3006" t="s">
        <v>3715</v>
      </c>
      <c r="T3006" s="6">
        <v>0.68823100955361127</v>
      </c>
      <c r="U3006" s="6">
        <v>0</v>
      </c>
      <c r="V3006" s="6">
        <v>5.5693998336791992</v>
      </c>
      <c r="W3006" s="5">
        <v>6.2576308432328105</v>
      </c>
      <c r="X3006" s="6">
        <f>+Excel_519CONDOR[[#This Row],[Ptos.Total]]-Excel_519CONDOR[[#This Row],[Ptos.PO]]</f>
        <v>-0.20286015676718883</v>
      </c>
      <c r="Y3006" s="6">
        <v>6.4604909999999993</v>
      </c>
      <c r="Z3006" s="6">
        <v>6.4604909999999993</v>
      </c>
      <c r="AA3006" s="5">
        <f>+Excel_519CONDOR[[#This Row],[Ptos.Total]]-Excel_519CONDOR[[#This Row],[Ptos.Nilo]]</f>
        <v>-0.20286015676718883</v>
      </c>
      <c r="AB3006"/>
      <c r="AC3006"/>
      <c r="AD3006"/>
      <c r="AE3006"/>
      <c r="AF3006"/>
      <c r="AG3006"/>
      <c r="AH3006"/>
      <c r="AI3006"/>
    </row>
    <row r="3007" spans="1:35" x14ac:dyDescent="0.25">
      <c r="A3007" t="s">
        <v>2567</v>
      </c>
      <c r="B3007" t="s">
        <v>67</v>
      </c>
      <c r="C3007" t="s">
        <v>1371</v>
      </c>
      <c r="D3007" t="s">
        <v>3298</v>
      </c>
      <c r="E3007">
        <v>8748833</v>
      </c>
      <c r="F3007" t="s">
        <v>2651</v>
      </c>
      <c r="G3007" t="s">
        <v>46</v>
      </c>
      <c r="H3007" t="s">
        <v>1356</v>
      </c>
      <c r="I3007" s="1"/>
      <c r="J3007" s="1">
        <v>45869</v>
      </c>
      <c r="K3007" s="11">
        <f>+Excel_519CONDOR[[#This Row],[Fx.r]]</f>
        <v>45869</v>
      </c>
      <c r="L3007" s="1">
        <v>45869</v>
      </c>
      <c r="M3007" s="1"/>
      <c r="O3007" s="1"/>
      <c r="P3007" s="1" t="s">
        <v>24</v>
      </c>
      <c r="Q3007" t="s">
        <v>25</v>
      </c>
      <c r="R3007" t="s">
        <v>25</v>
      </c>
      <c r="S3007" t="s">
        <v>3715</v>
      </c>
      <c r="T3007" s="6">
        <v>1.0939510168468356</v>
      </c>
      <c r="U3007" s="6">
        <v>0</v>
      </c>
      <c r="V3007" s="6">
        <v>5.5693998336791992</v>
      </c>
      <c r="W3007" s="5">
        <v>6.6633508505260348</v>
      </c>
      <c r="X3007" s="6">
        <f>+Excel_519CONDOR[[#This Row],[Ptos.Total]]-Excel_519CONDOR[[#This Row],[Ptos.PO]]</f>
        <v>0.89395085052603473</v>
      </c>
      <c r="Y3007" s="6">
        <v>5.7694000000000001</v>
      </c>
      <c r="Z3007" s="6">
        <v>0</v>
      </c>
      <c r="AA3007" s="5">
        <f>+Excel_519CONDOR[[#This Row],[Ptos.Total]]-Excel_519CONDOR[[#This Row],[Ptos.Nilo]]</f>
        <v>6.6633508505260348</v>
      </c>
      <c r="AB3007"/>
      <c r="AC3007"/>
      <c r="AD3007"/>
      <c r="AE3007"/>
      <c r="AF3007"/>
      <c r="AG3007"/>
      <c r="AH3007"/>
      <c r="AI3007"/>
    </row>
    <row r="3008" spans="1:35" x14ac:dyDescent="0.25">
      <c r="A3008" t="s">
        <v>2567</v>
      </c>
      <c r="B3008" t="s">
        <v>67</v>
      </c>
      <c r="C3008" t="s">
        <v>1371</v>
      </c>
      <c r="D3008" t="s">
        <v>3299</v>
      </c>
      <c r="E3008">
        <v>8748806</v>
      </c>
      <c r="F3008" t="s">
        <v>2586</v>
      </c>
      <c r="G3008" t="s">
        <v>22</v>
      </c>
      <c r="H3008" t="s">
        <v>23</v>
      </c>
      <c r="I3008" s="1"/>
      <c r="J3008" s="1">
        <v>45869</v>
      </c>
      <c r="K3008" s="11">
        <f>+Excel_519CONDOR[[#This Row],[Fx.r]]</f>
        <v>45869</v>
      </c>
      <c r="L3008" s="1">
        <v>45869</v>
      </c>
      <c r="M3008" s="1"/>
      <c r="N3008" s="1">
        <v>45948</v>
      </c>
      <c r="O3008" s="1">
        <v>45950</v>
      </c>
      <c r="P3008" s="1" t="s">
        <v>24</v>
      </c>
      <c r="Q3008" t="s">
        <v>25</v>
      </c>
      <c r="R3008" t="s">
        <v>25</v>
      </c>
      <c r="S3008" t="s">
        <v>3715</v>
      </c>
      <c r="T3008" s="6">
        <v>0.48537100249761345</v>
      </c>
      <c r="U3008" s="6">
        <v>0</v>
      </c>
      <c r="V3008" s="6">
        <v>5.5693998336791992</v>
      </c>
      <c r="W3008" s="5">
        <v>6.0547708361768127</v>
      </c>
      <c r="X3008" s="6">
        <f>+Excel_519CONDOR[[#This Row],[Ptos.Total]]-Excel_519CONDOR[[#This Row],[Ptos.PO]]</f>
        <v>-1.6382318790419959E-7</v>
      </c>
      <c r="Y3008" s="6">
        <v>6.0547710000000006</v>
      </c>
      <c r="Z3008" s="6">
        <v>6.0547710000000006</v>
      </c>
      <c r="AA3008" s="5">
        <f>+Excel_519CONDOR[[#This Row],[Ptos.Total]]-Excel_519CONDOR[[#This Row],[Ptos.Nilo]]</f>
        <v>-1.6382318790419959E-7</v>
      </c>
      <c r="AB3008"/>
      <c r="AC3008"/>
      <c r="AD3008"/>
      <c r="AE3008"/>
      <c r="AF3008"/>
      <c r="AG3008"/>
      <c r="AH3008"/>
      <c r="AI3008"/>
    </row>
    <row r="3009" spans="1:35" x14ac:dyDescent="0.25">
      <c r="A3009" t="s">
        <v>2567</v>
      </c>
      <c r="B3009" t="s">
        <v>67</v>
      </c>
      <c r="C3009" t="s">
        <v>1371</v>
      </c>
      <c r="D3009" t="s">
        <v>3300</v>
      </c>
      <c r="E3009">
        <v>8748818</v>
      </c>
      <c r="F3009" t="s">
        <v>2651</v>
      </c>
      <c r="G3009" t="s">
        <v>46</v>
      </c>
      <c r="H3009" t="s">
        <v>1356</v>
      </c>
      <c r="I3009" s="1"/>
      <c r="J3009" s="1">
        <v>45869</v>
      </c>
      <c r="K3009" s="11">
        <f>+Excel_519CONDOR[[#This Row],[Fx.r]]</f>
        <v>45869</v>
      </c>
      <c r="L3009" s="1">
        <v>45869</v>
      </c>
      <c r="M3009" s="1"/>
      <c r="O3009" s="1"/>
      <c r="P3009" s="1" t="s">
        <v>24</v>
      </c>
      <c r="Q3009" t="s">
        <v>25</v>
      </c>
      <c r="R3009" t="s">
        <v>25</v>
      </c>
      <c r="S3009" t="s">
        <v>3715</v>
      </c>
      <c r="T3009" s="6">
        <v>0.48537100249761345</v>
      </c>
      <c r="U3009" s="6">
        <v>0</v>
      </c>
      <c r="V3009" s="6">
        <v>5.5693998336791992</v>
      </c>
      <c r="W3009" s="5">
        <v>6.0547708361768127</v>
      </c>
      <c r="X3009" s="6">
        <f>+Excel_519CONDOR[[#This Row],[Ptos.Total]]-Excel_519CONDOR[[#This Row],[Ptos.PO]]</f>
        <v>8.5370836176812404E-2</v>
      </c>
      <c r="Y3009" s="6">
        <v>5.9694000000000003</v>
      </c>
      <c r="Z3009" s="6">
        <v>0</v>
      </c>
      <c r="AA3009" s="5">
        <f>+Excel_519CONDOR[[#This Row],[Ptos.Total]]-Excel_519CONDOR[[#This Row],[Ptos.Nilo]]</f>
        <v>6.0547708361768127</v>
      </c>
      <c r="AB3009"/>
      <c r="AC3009"/>
      <c r="AD3009"/>
      <c r="AE3009"/>
      <c r="AF3009"/>
      <c r="AG3009"/>
      <c r="AH3009"/>
      <c r="AI3009"/>
    </row>
    <row r="3010" spans="1:35" x14ac:dyDescent="0.25">
      <c r="A3010" t="s">
        <v>2567</v>
      </c>
      <c r="B3010" t="s">
        <v>67</v>
      </c>
      <c r="C3010" t="s">
        <v>1371</v>
      </c>
      <c r="D3010" t="s">
        <v>3301</v>
      </c>
      <c r="E3010">
        <v>8749098</v>
      </c>
      <c r="F3010" t="s">
        <v>2651</v>
      </c>
      <c r="G3010" t="s">
        <v>46</v>
      </c>
      <c r="H3010" t="s">
        <v>1356</v>
      </c>
      <c r="I3010" s="1"/>
      <c r="J3010" s="1">
        <v>45869</v>
      </c>
      <c r="K3010" s="11">
        <f>+Excel_519CONDOR[[#This Row],[Fx.r]]</f>
        <v>45869</v>
      </c>
      <c r="L3010" s="1">
        <v>45869</v>
      </c>
      <c r="M3010" s="1"/>
      <c r="O3010" s="1"/>
      <c r="P3010" s="1" t="s">
        <v>24</v>
      </c>
      <c r="Q3010" t="s">
        <v>25</v>
      </c>
      <c r="R3010" t="s">
        <v>25</v>
      </c>
      <c r="S3010" t="s">
        <v>3715</v>
      </c>
      <c r="T3010" s="6">
        <v>0.48537100249761345</v>
      </c>
      <c r="U3010" s="6">
        <v>0</v>
      </c>
      <c r="V3010" s="6">
        <v>5.5693998336791992</v>
      </c>
      <c r="W3010" s="5">
        <v>6.0547708361768127</v>
      </c>
      <c r="X3010" s="6">
        <f>+Excel_519CONDOR[[#This Row],[Ptos.Total]]-Excel_519CONDOR[[#This Row],[Ptos.PO]]</f>
        <v>8.5370836176812404E-2</v>
      </c>
      <c r="Y3010" s="6">
        <v>5.9694000000000003</v>
      </c>
      <c r="Z3010" s="6">
        <v>0</v>
      </c>
      <c r="AA3010" s="5">
        <f>+Excel_519CONDOR[[#This Row],[Ptos.Total]]-Excel_519CONDOR[[#This Row],[Ptos.Nilo]]</f>
        <v>6.0547708361768127</v>
      </c>
      <c r="AB3010"/>
      <c r="AC3010"/>
      <c r="AD3010"/>
      <c r="AE3010"/>
      <c r="AF3010"/>
      <c r="AG3010"/>
      <c r="AH3010"/>
      <c r="AI3010"/>
    </row>
    <row r="3011" spans="1:35" x14ac:dyDescent="0.25">
      <c r="A3011" t="s">
        <v>2567</v>
      </c>
      <c r="B3011" t="s">
        <v>67</v>
      </c>
      <c r="C3011" t="s">
        <v>1371</v>
      </c>
      <c r="D3011" t="s">
        <v>3302</v>
      </c>
      <c r="E3011">
        <v>8749028</v>
      </c>
      <c r="F3011" t="s">
        <v>2651</v>
      </c>
      <c r="G3011" t="s">
        <v>46</v>
      </c>
      <c r="H3011" t="s">
        <v>1356</v>
      </c>
      <c r="I3011" s="1"/>
      <c r="J3011" s="1">
        <v>45869</v>
      </c>
      <c r="K3011" s="11">
        <f>+Excel_519CONDOR[[#This Row],[Fx.r]]</f>
        <v>45869</v>
      </c>
      <c r="L3011" s="1">
        <v>45869</v>
      </c>
      <c r="M3011" s="1"/>
      <c r="O3011" s="1"/>
      <c r="P3011" s="1" t="s">
        <v>24</v>
      </c>
      <c r="Q3011" t="s">
        <v>25</v>
      </c>
      <c r="R3011" t="s">
        <v>25</v>
      </c>
      <c r="S3011" t="s">
        <v>3715</v>
      </c>
      <c r="T3011" s="6">
        <v>1.4996710173212886</v>
      </c>
      <c r="U3011" s="6">
        <v>0</v>
      </c>
      <c r="V3011" s="6">
        <v>5.5693998336791992</v>
      </c>
      <c r="W3011" s="5">
        <v>7.0690708510004878</v>
      </c>
      <c r="X3011" s="6">
        <f>+Excel_519CONDOR[[#This Row],[Ptos.Total]]-Excel_519CONDOR[[#This Row],[Ptos.PO]]</f>
        <v>0.29967085100048774</v>
      </c>
      <c r="Y3011" s="6">
        <v>6.7694000000000001</v>
      </c>
      <c r="Z3011" s="6">
        <v>0</v>
      </c>
      <c r="AA3011" s="5">
        <f>+Excel_519CONDOR[[#This Row],[Ptos.Total]]-Excel_519CONDOR[[#This Row],[Ptos.Nilo]]</f>
        <v>7.0690708510004878</v>
      </c>
      <c r="AB3011"/>
      <c r="AC3011"/>
      <c r="AD3011"/>
      <c r="AE3011"/>
      <c r="AF3011"/>
      <c r="AG3011"/>
      <c r="AH3011"/>
      <c r="AI3011"/>
    </row>
    <row r="3012" spans="1:35" x14ac:dyDescent="0.25">
      <c r="A3012" t="s">
        <v>2567</v>
      </c>
      <c r="B3012" t="s">
        <v>67</v>
      </c>
      <c r="C3012" t="s">
        <v>1371</v>
      </c>
      <c r="D3012" t="s">
        <v>3303</v>
      </c>
      <c r="E3012">
        <v>8748990</v>
      </c>
      <c r="F3012" t="s">
        <v>2651</v>
      </c>
      <c r="G3012" t="s">
        <v>46</v>
      </c>
      <c r="H3012" t="s">
        <v>1356</v>
      </c>
      <c r="I3012" s="1"/>
      <c r="J3012" s="1">
        <v>45869</v>
      </c>
      <c r="K3012" s="11">
        <f>+Excel_519CONDOR[[#This Row],[Fx.r]]</f>
        <v>45869</v>
      </c>
      <c r="L3012" s="1">
        <v>45869</v>
      </c>
      <c r="M3012" s="1"/>
      <c r="O3012" s="1"/>
      <c r="P3012" s="1" t="s">
        <v>24</v>
      </c>
      <c r="Q3012" t="s">
        <v>25</v>
      </c>
      <c r="R3012" t="s">
        <v>25</v>
      </c>
      <c r="S3012" t="s">
        <v>3715</v>
      </c>
      <c r="T3012" s="6">
        <v>1.4996710173212886</v>
      </c>
      <c r="U3012" s="6">
        <v>0</v>
      </c>
      <c r="V3012" s="6">
        <v>5.5693998336791992</v>
      </c>
      <c r="W3012" s="5">
        <v>7.0690708510004878</v>
      </c>
      <c r="X3012" s="6">
        <f>+Excel_519CONDOR[[#This Row],[Ptos.Total]]-Excel_519CONDOR[[#This Row],[Ptos.PO]]</f>
        <v>9.9670851000487559E-2</v>
      </c>
      <c r="Y3012" s="6">
        <v>6.9694000000000003</v>
      </c>
      <c r="Z3012" s="6">
        <v>0</v>
      </c>
      <c r="AA3012" s="5">
        <f>+Excel_519CONDOR[[#This Row],[Ptos.Total]]-Excel_519CONDOR[[#This Row],[Ptos.Nilo]]</f>
        <v>7.0690708510004878</v>
      </c>
      <c r="AB3012"/>
      <c r="AC3012"/>
      <c r="AD3012"/>
      <c r="AE3012"/>
      <c r="AF3012"/>
      <c r="AG3012"/>
      <c r="AH3012"/>
      <c r="AI3012"/>
    </row>
    <row r="3013" spans="1:35" x14ac:dyDescent="0.25">
      <c r="A3013" t="s">
        <v>2567</v>
      </c>
      <c r="B3013" t="s">
        <v>67</v>
      </c>
      <c r="C3013" t="s">
        <v>1371</v>
      </c>
      <c r="D3013" t="s">
        <v>3304</v>
      </c>
      <c r="E3013">
        <v>8749025</v>
      </c>
      <c r="F3013" t="s">
        <v>2651</v>
      </c>
      <c r="G3013" t="s">
        <v>46</v>
      </c>
      <c r="H3013" t="s">
        <v>1356</v>
      </c>
      <c r="I3013" s="1"/>
      <c r="J3013" s="1">
        <v>45869</v>
      </c>
      <c r="K3013" s="11">
        <f>+Excel_519CONDOR[[#This Row],[Fx.r]]</f>
        <v>45869</v>
      </c>
      <c r="L3013" s="1">
        <v>45869</v>
      </c>
      <c r="M3013" s="1"/>
      <c r="O3013" s="1"/>
      <c r="P3013" s="1" t="s">
        <v>24</v>
      </c>
      <c r="Q3013" t="s">
        <v>25</v>
      </c>
      <c r="R3013" t="s">
        <v>25</v>
      </c>
      <c r="S3013" t="s">
        <v>3715</v>
      </c>
      <c r="T3013" s="6">
        <v>1.4996710173212886</v>
      </c>
      <c r="U3013" s="6">
        <v>0</v>
      </c>
      <c r="V3013" s="6">
        <v>5.5693998336791992</v>
      </c>
      <c r="W3013" s="5">
        <v>7.0690708510004878</v>
      </c>
      <c r="X3013" s="6">
        <f>+Excel_519CONDOR[[#This Row],[Ptos.Total]]-Excel_519CONDOR[[#This Row],[Ptos.PO]]</f>
        <v>-0.70032914899951226</v>
      </c>
      <c r="Y3013" s="6">
        <v>7.7694000000000001</v>
      </c>
      <c r="Z3013" s="6">
        <v>0</v>
      </c>
      <c r="AA3013" s="5">
        <f>+Excel_519CONDOR[[#This Row],[Ptos.Total]]-Excel_519CONDOR[[#This Row],[Ptos.Nilo]]</f>
        <v>7.0690708510004878</v>
      </c>
      <c r="AB3013"/>
      <c r="AC3013"/>
      <c r="AD3013"/>
      <c r="AE3013"/>
      <c r="AF3013"/>
      <c r="AG3013"/>
      <c r="AH3013"/>
      <c r="AI3013"/>
    </row>
    <row r="3014" spans="1:35" x14ac:dyDescent="0.25">
      <c r="A3014" t="s">
        <v>2567</v>
      </c>
      <c r="B3014" t="s">
        <v>67</v>
      </c>
      <c r="C3014" t="s">
        <v>1371</v>
      </c>
      <c r="D3014" t="s">
        <v>3305</v>
      </c>
      <c r="E3014">
        <v>8748977</v>
      </c>
      <c r="F3014" t="s">
        <v>2651</v>
      </c>
      <c r="G3014" t="s">
        <v>46</v>
      </c>
      <c r="H3014" t="s">
        <v>1356</v>
      </c>
      <c r="I3014" s="1"/>
      <c r="J3014" s="1">
        <v>45869</v>
      </c>
      <c r="K3014" s="11">
        <f>+Excel_519CONDOR[[#This Row],[Fx.r]]</f>
        <v>45869</v>
      </c>
      <c r="L3014" s="1">
        <v>45869</v>
      </c>
      <c r="M3014" s="1"/>
      <c r="O3014" s="1"/>
      <c r="P3014" s="1" t="s">
        <v>24</v>
      </c>
      <c r="Q3014" t="s">
        <v>25</v>
      </c>
      <c r="R3014" t="s">
        <v>25</v>
      </c>
      <c r="S3014" t="s">
        <v>3715</v>
      </c>
      <c r="T3014" s="6">
        <v>1.7025310243772864</v>
      </c>
      <c r="U3014" s="6">
        <v>0</v>
      </c>
      <c r="V3014" s="6">
        <v>5.5693998336791992</v>
      </c>
      <c r="W3014" s="5">
        <v>7.2719308580564856</v>
      </c>
      <c r="X3014" s="6">
        <f>+Excel_519CONDOR[[#This Row],[Ptos.Total]]-Excel_519CONDOR[[#This Row],[Ptos.PO]]</f>
        <v>0.30253085805648539</v>
      </c>
      <c r="Y3014" s="6">
        <v>6.9694000000000003</v>
      </c>
      <c r="Z3014" s="6">
        <v>0</v>
      </c>
      <c r="AA3014" s="5">
        <f>+Excel_519CONDOR[[#This Row],[Ptos.Total]]-Excel_519CONDOR[[#This Row],[Ptos.Nilo]]</f>
        <v>7.2719308580564856</v>
      </c>
      <c r="AB3014"/>
      <c r="AC3014"/>
      <c r="AD3014"/>
      <c r="AE3014"/>
      <c r="AF3014"/>
      <c r="AG3014"/>
      <c r="AH3014"/>
      <c r="AI3014"/>
    </row>
    <row r="3015" spans="1:35" x14ac:dyDescent="0.25">
      <c r="A3015" t="s">
        <v>2567</v>
      </c>
      <c r="B3015" t="s">
        <v>67</v>
      </c>
      <c r="C3015" t="s">
        <v>1371</v>
      </c>
      <c r="D3015" t="s">
        <v>3306</v>
      </c>
      <c r="E3015">
        <v>8749083</v>
      </c>
      <c r="F3015" t="s">
        <v>2586</v>
      </c>
      <c r="G3015" t="s">
        <v>22</v>
      </c>
      <c r="H3015" t="s">
        <v>23</v>
      </c>
      <c r="I3015" s="1"/>
      <c r="J3015" s="1">
        <v>45869</v>
      </c>
      <c r="K3015" s="11">
        <f>+Excel_519CONDOR[[#This Row],[Fx.r]]</f>
        <v>45869</v>
      </c>
      <c r="L3015" s="1">
        <v>45869</v>
      </c>
      <c r="M3015" s="1"/>
      <c r="N3015" s="1">
        <v>45948</v>
      </c>
      <c r="O3015" s="1">
        <v>45950</v>
      </c>
      <c r="P3015" s="1" t="s">
        <v>24</v>
      </c>
      <c r="Q3015" t="s">
        <v>25</v>
      </c>
      <c r="R3015" t="s">
        <v>25</v>
      </c>
      <c r="S3015" t="s">
        <v>3715</v>
      </c>
      <c r="T3015" s="6">
        <v>0.48537100249761345</v>
      </c>
      <c r="U3015" s="6">
        <v>0</v>
      </c>
      <c r="V3015" s="6">
        <v>5.5693998336791992</v>
      </c>
      <c r="W3015" s="5">
        <v>6.0547708361768127</v>
      </c>
      <c r="X3015" s="6">
        <f>+Excel_519CONDOR[[#This Row],[Ptos.Total]]-Excel_519CONDOR[[#This Row],[Ptos.PO]]</f>
        <v>-0.20286016382318728</v>
      </c>
      <c r="Y3015" s="6">
        <v>6.2576309999999999</v>
      </c>
      <c r="Z3015" s="6">
        <v>6.2576309999999999</v>
      </c>
      <c r="AA3015" s="5">
        <f>+Excel_519CONDOR[[#This Row],[Ptos.Total]]-Excel_519CONDOR[[#This Row],[Ptos.Nilo]]</f>
        <v>-0.20286016382318728</v>
      </c>
      <c r="AB3015"/>
      <c r="AC3015"/>
      <c r="AD3015"/>
      <c r="AE3015"/>
      <c r="AF3015"/>
      <c r="AG3015"/>
      <c r="AH3015"/>
      <c r="AI3015"/>
    </row>
    <row r="3016" spans="1:35" x14ac:dyDescent="0.25">
      <c r="A3016" t="s">
        <v>2567</v>
      </c>
      <c r="B3016" t="s">
        <v>67</v>
      </c>
      <c r="C3016" t="s">
        <v>1371</v>
      </c>
      <c r="D3016" t="s">
        <v>3307</v>
      </c>
      <c r="E3016">
        <v>8749069</v>
      </c>
      <c r="F3016" t="s">
        <v>2586</v>
      </c>
      <c r="G3016" t="s">
        <v>22</v>
      </c>
      <c r="H3016" t="s">
        <v>23</v>
      </c>
      <c r="I3016" s="1"/>
      <c r="J3016" s="1">
        <v>45869</v>
      </c>
      <c r="K3016" s="11">
        <f>+Excel_519CONDOR[[#This Row],[Fx.r]]</f>
        <v>45869</v>
      </c>
      <c r="L3016" s="1">
        <v>45869</v>
      </c>
      <c r="M3016" s="1"/>
      <c r="N3016" s="1">
        <v>45948</v>
      </c>
      <c r="O3016" s="1">
        <v>45949</v>
      </c>
      <c r="P3016" s="1" t="s">
        <v>24</v>
      </c>
      <c r="Q3016" t="s">
        <v>25</v>
      </c>
      <c r="R3016" t="s">
        <v>25</v>
      </c>
      <c r="S3016" t="s">
        <v>3715</v>
      </c>
      <c r="T3016" s="6">
        <v>0.68823100955361127</v>
      </c>
      <c r="U3016" s="6">
        <v>0</v>
      </c>
      <c r="V3016" s="6">
        <v>5.5693998336791992</v>
      </c>
      <c r="W3016" s="5">
        <v>6.2576308432328105</v>
      </c>
      <c r="X3016" s="6">
        <f>+Excel_519CONDOR[[#This Row],[Ptos.Total]]-Excel_519CONDOR[[#This Row],[Ptos.PO]]</f>
        <v>-0.20286015676718883</v>
      </c>
      <c r="Y3016" s="6">
        <v>6.4604909999999993</v>
      </c>
      <c r="Z3016" s="6">
        <v>6.4604909999999993</v>
      </c>
      <c r="AA3016" s="5">
        <f>+Excel_519CONDOR[[#This Row],[Ptos.Total]]-Excel_519CONDOR[[#This Row],[Ptos.Nilo]]</f>
        <v>-0.20286015676718883</v>
      </c>
      <c r="AB3016"/>
      <c r="AC3016"/>
      <c r="AD3016"/>
      <c r="AE3016"/>
      <c r="AF3016"/>
      <c r="AG3016"/>
      <c r="AH3016"/>
      <c r="AI3016"/>
    </row>
    <row r="3017" spans="1:35" x14ac:dyDescent="0.25">
      <c r="A3017" t="s">
        <v>2567</v>
      </c>
      <c r="B3017" t="s">
        <v>67</v>
      </c>
      <c r="C3017" t="s">
        <v>1371</v>
      </c>
      <c r="D3017" t="s">
        <v>3308</v>
      </c>
      <c r="E3017">
        <v>8749032</v>
      </c>
      <c r="F3017" t="s">
        <v>2651</v>
      </c>
      <c r="G3017" t="s">
        <v>46</v>
      </c>
      <c r="H3017" t="s">
        <v>1356</v>
      </c>
      <c r="I3017" s="1"/>
      <c r="J3017" s="1">
        <v>45869</v>
      </c>
      <c r="K3017" s="11">
        <f>+Excel_519CONDOR[[#This Row],[Fx.r]]</f>
        <v>45869</v>
      </c>
      <c r="L3017" s="1">
        <v>45869</v>
      </c>
      <c r="M3017" s="1"/>
      <c r="O3017" s="1"/>
      <c r="P3017" s="1" t="s">
        <v>24</v>
      </c>
      <c r="Q3017" t="s">
        <v>25</v>
      </c>
      <c r="R3017" t="s">
        <v>25</v>
      </c>
      <c r="S3017" t="s">
        <v>3715</v>
      </c>
      <c r="T3017" s="6">
        <v>1.4996710173212886</v>
      </c>
      <c r="U3017" s="6">
        <v>0</v>
      </c>
      <c r="V3017" s="6">
        <v>5.5693998336791992</v>
      </c>
      <c r="W3017" s="5">
        <v>7.0690708510004878</v>
      </c>
      <c r="X3017" s="6">
        <f>+Excel_519CONDOR[[#This Row],[Ptos.Total]]-Excel_519CONDOR[[#This Row],[Ptos.PO]]</f>
        <v>9.9670851000487559E-2</v>
      </c>
      <c r="Y3017" s="6">
        <v>6.9694000000000003</v>
      </c>
      <c r="Z3017" s="6">
        <v>0</v>
      </c>
      <c r="AA3017" s="5">
        <f>+Excel_519CONDOR[[#This Row],[Ptos.Total]]-Excel_519CONDOR[[#This Row],[Ptos.Nilo]]</f>
        <v>7.0690708510004878</v>
      </c>
      <c r="AB3017"/>
      <c r="AC3017"/>
      <c r="AD3017"/>
      <c r="AE3017"/>
      <c r="AF3017"/>
      <c r="AG3017"/>
      <c r="AH3017"/>
      <c r="AI3017"/>
    </row>
    <row r="3018" spans="1:35" x14ac:dyDescent="0.25">
      <c r="A3018" t="s">
        <v>2567</v>
      </c>
      <c r="B3018" t="s">
        <v>67</v>
      </c>
      <c r="C3018" t="s">
        <v>1371</v>
      </c>
      <c r="D3018" t="s">
        <v>3309</v>
      </c>
      <c r="E3018">
        <v>8749103</v>
      </c>
      <c r="F3018" t="s">
        <v>2651</v>
      </c>
      <c r="G3018" t="s">
        <v>46</v>
      </c>
      <c r="H3018" t="s">
        <v>1356</v>
      </c>
      <c r="I3018" s="1"/>
      <c r="J3018" s="1">
        <v>45869</v>
      </c>
      <c r="K3018" s="11">
        <f>+Excel_519CONDOR[[#This Row],[Fx.r]]</f>
        <v>45869</v>
      </c>
      <c r="L3018" s="1">
        <v>45869</v>
      </c>
      <c r="M3018" s="1"/>
      <c r="O3018" s="1"/>
      <c r="P3018" s="1" t="s">
        <v>24</v>
      </c>
      <c r="Q3018" t="s">
        <v>25</v>
      </c>
      <c r="R3018" t="s">
        <v>25</v>
      </c>
      <c r="S3018" t="s">
        <v>3715</v>
      </c>
      <c r="T3018" s="6">
        <v>0.48537100249761345</v>
      </c>
      <c r="U3018" s="6">
        <v>0</v>
      </c>
      <c r="V3018" s="6">
        <v>5.5693998336791992</v>
      </c>
      <c r="W3018" s="5">
        <v>6.0547708361768127</v>
      </c>
      <c r="X3018" s="6">
        <f>+Excel_519CONDOR[[#This Row],[Ptos.Total]]-Excel_519CONDOR[[#This Row],[Ptos.PO]]</f>
        <v>8.5370836176812404E-2</v>
      </c>
      <c r="Y3018" s="6">
        <v>5.9694000000000003</v>
      </c>
      <c r="Z3018" s="6">
        <v>0</v>
      </c>
      <c r="AA3018" s="5">
        <f>+Excel_519CONDOR[[#This Row],[Ptos.Total]]-Excel_519CONDOR[[#This Row],[Ptos.Nilo]]</f>
        <v>6.0547708361768127</v>
      </c>
      <c r="AB3018"/>
      <c r="AC3018"/>
      <c r="AD3018"/>
      <c r="AE3018"/>
      <c r="AF3018"/>
      <c r="AG3018"/>
      <c r="AH3018"/>
      <c r="AI3018"/>
    </row>
    <row r="3019" spans="1:35" x14ac:dyDescent="0.25">
      <c r="A3019" t="s">
        <v>2567</v>
      </c>
      <c r="B3019" t="s">
        <v>67</v>
      </c>
      <c r="C3019" t="s">
        <v>1371</v>
      </c>
      <c r="D3019" t="s">
        <v>3310</v>
      </c>
      <c r="E3019">
        <v>8749023</v>
      </c>
      <c r="F3019" t="s">
        <v>2651</v>
      </c>
      <c r="G3019" t="s">
        <v>46</v>
      </c>
      <c r="H3019" t="s">
        <v>1356</v>
      </c>
      <c r="I3019" s="1"/>
      <c r="J3019" s="1">
        <v>45869</v>
      </c>
      <c r="K3019" s="11">
        <f>+Excel_519CONDOR[[#This Row],[Fx.r]]</f>
        <v>45869</v>
      </c>
      <c r="L3019" s="1">
        <v>45869</v>
      </c>
      <c r="M3019" s="1"/>
      <c r="O3019" s="1"/>
      <c r="P3019" s="1" t="s">
        <v>24</v>
      </c>
      <c r="Q3019" t="s">
        <v>25</v>
      </c>
      <c r="R3019" t="s">
        <v>25</v>
      </c>
      <c r="S3019" t="s">
        <v>3715</v>
      </c>
      <c r="T3019" s="6">
        <v>1.4996710173212886</v>
      </c>
      <c r="U3019" s="6">
        <v>0</v>
      </c>
      <c r="V3019" s="6">
        <v>5.5693998336791992</v>
      </c>
      <c r="W3019" s="5">
        <v>7.0690708510004878</v>
      </c>
      <c r="X3019" s="6">
        <f>+Excel_519CONDOR[[#This Row],[Ptos.Total]]-Excel_519CONDOR[[#This Row],[Ptos.PO]]</f>
        <v>0.29967085100048774</v>
      </c>
      <c r="Y3019" s="6">
        <v>6.7694000000000001</v>
      </c>
      <c r="Z3019" s="6">
        <v>0</v>
      </c>
      <c r="AA3019" s="5">
        <f>+Excel_519CONDOR[[#This Row],[Ptos.Total]]-Excel_519CONDOR[[#This Row],[Ptos.Nilo]]</f>
        <v>7.0690708510004878</v>
      </c>
      <c r="AB3019"/>
      <c r="AC3019"/>
      <c r="AD3019"/>
      <c r="AE3019"/>
      <c r="AF3019"/>
      <c r="AG3019"/>
      <c r="AH3019"/>
      <c r="AI3019"/>
    </row>
    <row r="3020" spans="1:35" x14ac:dyDescent="0.25">
      <c r="A3020" t="s">
        <v>2567</v>
      </c>
      <c r="B3020" t="s">
        <v>67</v>
      </c>
      <c r="C3020" t="s">
        <v>1371</v>
      </c>
      <c r="D3020" t="s">
        <v>3311</v>
      </c>
      <c r="E3020">
        <v>8749106</v>
      </c>
      <c r="F3020" t="s">
        <v>2586</v>
      </c>
      <c r="G3020" t="s">
        <v>22</v>
      </c>
      <c r="H3020" t="s">
        <v>23</v>
      </c>
      <c r="I3020" s="1"/>
      <c r="J3020" s="1">
        <v>45869</v>
      </c>
      <c r="K3020" s="11">
        <f>+Excel_519CONDOR[[#This Row],[Fx.r]]</f>
        <v>45869</v>
      </c>
      <c r="L3020" s="1">
        <v>45869</v>
      </c>
      <c r="M3020" s="1"/>
      <c r="N3020" s="1">
        <v>45948</v>
      </c>
      <c r="O3020" s="1">
        <v>45950</v>
      </c>
      <c r="P3020" s="1" t="s">
        <v>24</v>
      </c>
      <c r="Q3020" t="s">
        <v>25</v>
      </c>
      <c r="R3020" t="s">
        <v>25</v>
      </c>
      <c r="S3020" t="s">
        <v>3715</v>
      </c>
      <c r="T3020" s="6">
        <v>1.0939510168468356</v>
      </c>
      <c r="U3020" s="6">
        <v>0</v>
      </c>
      <c r="V3020" s="6">
        <v>5.5693998336791992</v>
      </c>
      <c r="W3020" s="5">
        <v>6.6633508505260348</v>
      </c>
      <c r="X3020" s="6">
        <f>+Excel_519CONDOR[[#This Row],[Ptos.Total]]-Excel_519CONDOR[[#This Row],[Ptos.PO]]</f>
        <v>-1.4947396476117092E-7</v>
      </c>
      <c r="Y3020" s="6">
        <v>6.6633509999999996</v>
      </c>
      <c r="Z3020" s="6">
        <v>6.6633509999999996</v>
      </c>
      <c r="AA3020" s="5">
        <f>+Excel_519CONDOR[[#This Row],[Ptos.Total]]-Excel_519CONDOR[[#This Row],[Ptos.Nilo]]</f>
        <v>-1.4947396476117092E-7</v>
      </c>
      <c r="AB3020"/>
      <c r="AC3020"/>
      <c r="AD3020"/>
      <c r="AE3020"/>
      <c r="AF3020"/>
      <c r="AG3020"/>
      <c r="AH3020"/>
      <c r="AI3020"/>
    </row>
    <row r="3021" spans="1:35" x14ac:dyDescent="0.25">
      <c r="A3021" t="s">
        <v>2567</v>
      </c>
      <c r="B3021" t="s">
        <v>67</v>
      </c>
      <c r="C3021" t="s">
        <v>1371</v>
      </c>
      <c r="D3021" t="s">
        <v>3312</v>
      </c>
      <c r="E3021">
        <v>8749049</v>
      </c>
      <c r="F3021" t="s">
        <v>2586</v>
      </c>
      <c r="G3021" t="s">
        <v>22</v>
      </c>
      <c r="H3021" t="s">
        <v>23</v>
      </c>
      <c r="I3021" s="1"/>
      <c r="J3021" s="1">
        <v>45869</v>
      </c>
      <c r="K3021" s="11">
        <f>+Excel_519CONDOR[[#This Row],[Fx.r]]</f>
        <v>45869</v>
      </c>
      <c r="L3021" s="1">
        <v>45869</v>
      </c>
      <c r="M3021" s="1"/>
      <c r="N3021" s="1">
        <v>45949</v>
      </c>
      <c r="O3021" s="1">
        <v>45950</v>
      </c>
      <c r="P3021" s="1" t="s">
        <v>24</v>
      </c>
      <c r="Q3021" t="s">
        <v>25</v>
      </c>
      <c r="R3021" t="s">
        <v>25</v>
      </c>
      <c r="S3021" t="s">
        <v>3715</v>
      </c>
      <c r="T3021" s="6">
        <v>0.68823100955361127</v>
      </c>
      <c r="U3021" s="6">
        <v>0</v>
      </c>
      <c r="V3021" s="6">
        <v>5.5693998336791992</v>
      </c>
      <c r="W3021" s="5">
        <v>6.2576308432328105</v>
      </c>
      <c r="X3021" s="6">
        <f>+Excel_519CONDOR[[#This Row],[Ptos.Total]]-Excel_519CONDOR[[#This Row],[Ptos.PO]]</f>
        <v>-1.5676718945201173E-7</v>
      </c>
      <c r="Y3021" s="6">
        <v>6.2576309999999999</v>
      </c>
      <c r="Z3021" s="6">
        <v>6.2576309999999999</v>
      </c>
      <c r="AA3021" s="5">
        <f>+Excel_519CONDOR[[#This Row],[Ptos.Total]]-Excel_519CONDOR[[#This Row],[Ptos.Nilo]]</f>
        <v>-1.5676718945201173E-7</v>
      </c>
      <c r="AB3021"/>
      <c r="AC3021"/>
      <c r="AD3021"/>
      <c r="AE3021"/>
      <c r="AF3021"/>
      <c r="AG3021"/>
      <c r="AH3021"/>
      <c r="AI3021"/>
    </row>
    <row r="3022" spans="1:35" x14ac:dyDescent="0.25">
      <c r="A3022" t="s">
        <v>2567</v>
      </c>
      <c r="B3022" t="s">
        <v>67</v>
      </c>
      <c r="C3022" t="s">
        <v>1371</v>
      </c>
      <c r="D3022" t="s">
        <v>3313</v>
      </c>
      <c r="E3022">
        <v>8749096</v>
      </c>
      <c r="F3022" t="s">
        <v>2651</v>
      </c>
      <c r="G3022" t="s">
        <v>46</v>
      </c>
      <c r="H3022" t="s">
        <v>1356</v>
      </c>
      <c r="I3022" s="1"/>
      <c r="J3022" s="1">
        <v>45869</v>
      </c>
      <c r="K3022" s="11">
        <f>+Excel_519CONDOR[[#This Row],[Fx.r]]</f>
        <v>45869</v>
      </c>
      <c r="L3022" s="1">
        <v>45869</v>
      </c>
      <c r="M3022" s="1"/>
      <c r="O3022" s="1"/>
      <c r="P3022" s="1" t="s">
        <v>24</v>
      </c>
      <c r="Q3022" t="s">
        <v>25</v>
      </c>
      <c r="R3022" t="s">
        <v>25</v>
      </c>
      <c r="S3022" t="s">
        <v>3715</v>
      </c>
      <c r="T3022" s="6">
        <v>0.48537100249761345</v>
      </c>
      <c r="U3022" s="6">
        <v>0</v>
      </c>
      <c r="V3022" s="6">
        <v>5.5693998336791992</v>
      </c>
      <c r="W3022" s="5">
        <v>6.0547708361768127</v>
      </c>
      <c r="X3022" s="6">
        <f>+Excel_519CONDOR[[#This Row],[Ptos.Total]]-Excel_519CONDOR[[#This Row],[Ptos.PO]]</f>
        <v>8.5370836176812404E-2</v>
      </c>
      <c r="Y3022" s="6">
        <v>5.9694000000000003</v>
      </c>
      <c r="Z3022" s="6">
        <v>0</v>
      </c>
      <c r="AA3022" s="5">
        <f>+Excel_519CONDOR[[#This Row],[Ptos.Total]]-Excel_519CONDOR[[#This Row],[Ptos.Nilo]]</f>
        <v>6.0547708361768127</v>
      </c>
      <c r="AB3022"/>
      <c r="AC3022"/>
      <c r="AD3022"/>
      <c r="AE3022"/>
      <c r="AF3022"/>
      <c r="AG3022"/>
      <c r="AH3022"/>
      <c r="AI3022"/>
    </row>
    <row r="3023" spans="1:35" x14ac:dyDescent="0.25">
      <c r="A3023" t="s">
        <v>2567</v>
      </c>
      <c r="B3023" t="s">
        <v>67</v>
      </c>
      <c r="C3023" t="s">
        <v>1371</v>
      </c>
      <c r="D3023" t="s">
        <v>3314</v>
      </c>
      <c r="E3023">
        <v>8749035</v>
      </c>
      <c r="F3023" t="s">
        <v>2586</v>
      </c>
      <c r="G3023" t="s">
        <v>22</v>
      </c>
      <c r="H3023" t="s">
        <v>23</v>
      </c>
      <c r="I3023" s="1"/>
      <c r="J3023" s="1">
        <v>45869</v>
      </c>
      <c r="K3023" s="11">
        <f>+Excel_519CONDOR[[#This Row],[Fx.r]]</f>
        <v>45869</v>
      </c>
      <c r="L3023" s="1">
        <v>45869</v>
      </c>
      <c r="M3023" s="1"/>
      <c r="N3023" s="1">
        <v>46000</v>
      </c>
      <c r="O3023" s="1">
        <v>46001</v>
      </c>
      <c r="P3023" s="1" t="s">
        <v>24</v>
      </c>
      <c r="Q3023" t="s">
        <v>25</v>
      </c>
      <c r="R3023" t="s">
        <v>25</v>
      </c>
      <c r="S3023" t="s">
        <v>3715</v>
      </c>
      <c r="T3023" s="6">
        <v>1.4996710000000002</v>
      </c>
      <c r="U3023" s="6">
        <v>0</v>
      </c>
      <c r="V3023" s="6">
        <v>5.5693999999999999</v>
      </c>
      <c r="W3023" s="5">
        <v>7.0690710000000001</v>
      </c>
      <c r="X3023" s="6">
        <f>+Excel_519CONDOR[[#This Row],[Ptos.Total]]-Excel_519CONDOR[[#This Row],[Ptos.PO]]</f>
        <v>-0.40571999999999964</v>
      </c>
      <c r="Y3023" s="6">
        <v>7.4747909999999997</v>
      </c>
      <c r="Z3023" s="6">
        <v>7.4747909999999997</v>
      </c>
      <c r="AA3023" s="5">
        <f>+Excel_519CONDOR[[#This Row],[Ptos.Total]]-Excel_519CONDOR[[#This Row],[Ptos.Nilo]]</f>
        <v>-0.40571999999999964</v>
      </c>
      <c r="AB3023"/>
      <c r="AC3023"/>
      <c r="AD3023"/>
      <c r="AE3023"/>
      <c r="AF3023"/>
      <c r="AG3023"/>
      <c r="AH3023"/>
      <c r="AI3023"/>
    </row>
    <row r="3024" spans="1:35" x14ac:dyDescent="0.25">
      <c r="A3024" t="s">
        <v>2567</v>
      </c>
      <c r="B3024" t="s">
        <v>67</v>
      </c>
      <c r="C3024" t="s">
        <v>1371</v>
      </c>
      <c r="D3024" t="s">
        <v>3315</v>
      </c>
      <c r="E3024">
        <v>8748980</v>
      </c>
      <c r="F3024" t="s">
        <v>2651</v>
      </c>
      <c r="G3024" t="s">
        <v>46</v>
      </c>
      <c r="H3024" t="s">
        <v>1356</v>
      </c>
      <c r="I3024" s="1"/>
      <c r="J3024" s="1">
        <v>45869</v>
      </c>
      <c r="K3024" s="11">
        <f>+Excel_519CONDOR[[#This Row],[Fx.r]]</f>
        <v>45869</v>
      </c>
      <c r="L3024" s="1">
        <v>45869</v>
      </c>
      <c r="M3024" s="1"/>
      <c r="O3024" s="1"/>
      <c r="P3024" s="1" t="s">
        <v>24</v>
      </c>
      <c r="Q3024" t="s">
        <v>25</v>
      </c>
      <c r="R3024" t="s">
        <v>25</v>
      </c>
      <c r="S3024" t="s">
        <v>3715</v>
      </c>
      <c r="T3024" s="6">
        <v>1.7025310243772864</v>
      </c>
      <c r="U3024" s="6">
        <v>0</v>
      </c>
      <c r="V3024" s="6">
        <v>5.5693998336791992</v>
      </c>
      <c r="W3024" s="5">
        <v>7.2719308580564856</v>
      </c>
      <c r="X3024" s="6">
        <f>+Excel_519CONDOR[[#This Row],[Ptos.Total]]-Excel_519CONDOR[[#This Row],[Ptos.PO]]</f>
        <v>0.1025308580564861</v>
      </c>
      <c r="Y3024" s="6">
        <v>7.1693999999999996</v>
      </c>
      <c r="Z3024" s="6">
        <v>0</v>
      </c>
      <c r="AA3024" s="5">
        <f>+Excel_519CONDOR[[#This Row],[Ptos.Total]]-Excel_519CONDOR[[#This Row],[Ptos.Nilo]]</f>
        <v>7.2719308580564856</v>
      </c>
      <c r="AB3024"/>
      <c r="AC3024"/>
      <c r="AD3024"/>
      <c r="AE3024"/>
      <c r="AF3024"/>
      <c r="AG3024"/>
      <c r="AH3024"/>
      <c r="AI3024"/>
    </row>
    <row r="3025" spans="1:35" x14ac:dyDescent="0.25">
      <c r="A3025" t="s">
        <v>2567</v>
      </c>
      <c r="B3025" t="s">
        <v>67</v>
      </c>
      <c r="C3025" t="s">
        <v>1371</v>
      </c>
      <c r="D3025" t="s">
        <v>3316</v>
      </c>
      <c r="E3025">
        <v>8749086</v>
      </c>
      <c r="F3025" t="s">
        <v>2651</v>
      </c>
      <c r="G3025" t="s">
        <v>46</v>
      </c>
      <c r="H3025" t="s">
        <v>1356</v>
      </c>
      <c r="I3025" s="1"/>
      <c r="J3025" s="1">
        <v>45869</v>
      </c>
      <c r="K3025" s="11">
        <f>+Excel_519CONDOR[[#This Row],[Fx.r]]</f>
        <v>45869</v>
      </c>
      <c r="L3025" s="1">
        <v>45869</v>
      </c>
      <c r="M3025" s="1"/>
      <c r="O3025" s="1"/>
      <c r="P3025" s="1" t="s">
        <v>24</v>
      </c>
      <c r="Q3025" t="s">
        <v>25</v>
      </c>
      <c r="R3025" t="s">
        <v>25</v>
      </c>
      <c r="S3025" t="s">
        <v>3715</v>
      </c>
      <c r="T3025" s="6">
        <v>0.48537100249761345</v>
      </c>
      <c r="U3025" s="6">
        <v>0</v>
      </c>
      <c r="V3025" s="6">
        <v>5.5693998336791992</v>
      </c>
      <c r="W3025" s="5">
        <v>6.0547708361768127</v>
      </c>
      <c r="X3025" s="6">
        <f>+Excel_519CONDOR[[#This Row],[Ptos.Total]]-Excel_519CONDOR[[#This Row],[Ptos.PO]]</f>
        <v>8.5370836176812404E-2</v>
      </c>
      <c r="Y3025" s="6">
        <v>5.9694000000000003</v>
      </c>
      <c r="Z3025" s="6">
        <v>0</v>
      </c>
      <c r="AA3025" s="5">
        <f>+Excel_519CONDOR[[#This Row],[Ptos.Total]]-Excel_519CONDOR[[#This Row],[Ptos.Nilo]]</f>
        <v>6.0547708361768127</v>
      </c>
      <c r="AB3025"/>
      <c r="AC3025"/>
      <c r="AD3025"/>
      <c r="AE3025"/>
      <c r="AF3025"/>
      <c r="AG3025"/>
      <c r="AH3025"/>
      <c r="AI3025"/>
    </row>
    <row r="3026" spans="1:35" x14ac:dyDescent="0.25">
      <c r="A3026" t="s">
        <v>2567</v>
      </c>
      <c r="B3026" t="s">
        <v>67</v>
      </c>
      <c r="C3026" t="s">
        <v>1371</v>
      </c>
      <c r="D3026" t="s">
        <v>3317</v>
      </c>
      <c r="E3026">
        <v>8749072</v>
      </c>
      <c r="F3026" t="s">
        <v>2586</v>
      </c>
      <c r="G3026" t="s">
        <v>22</v>
      </c>
      <c r="H3026" t="s">
        <v>23</v>
      </c>
      <c r="I3026" s="1"/>
      <c r="J3026" s="1">
        <v>45869</v>
      </c>
      <c r="K3026" s="11">
        <f>+Excel_519CONDOR[[#This Row],[Fx.r]]</f>
        <v>45869</v>
      </c>
      <c r="L3026" s="1">
        <v>45869</v>
      </c>
      <c r="M3026" s="1"/>
      <c r="N3026" s="1">
        <v>45948</v>
      </c>
      <c r="O3026" s="1">
        <v>45950</v>
      </c>
      <c r="P3026" s="1" t="s">
        <v>24</v>
      </c>
      <c r="Q3026" t="s">
        <v>25</v>
      </c>
      <c r="R3026" t="s">
        <v>25</v>
      </c>
      <c r="S3026" t="s">
        <v>3715</v>
      </c>
      <c r="T3026" s="6">
        <v>0.68823100955361127</v>
      </c>
      <c r="U3026" s="6">
        <v>0</v>
      </c>
      <c r="V3026" s="6">
        <v>5.5693998336791992</v>
      </c>
      <c r="W3026" s="5">
        <v>6.2576308432328105</v>
      </c>
      <c r="X3026" s="6">
        <f>+Excel_519CONDOR[[#This Row],[Ptos.Total]]-Excel_519CONDOR[[#This Row],[Ptos.PO]]</f>
        <v>0.20285984323280992</v>
      </c>
      <c r="Y3026" s="6">
        <v>6.0547710000000006</v>
      </c>
      <c r="Z3026" s="6">
        <v>6.0547710000000006</v>
      </c>
      <c r="AA3026" s="5">
        <f>+Excel_519CONDOR[[#This Row],[Ptos.Total]]-Excel_519CONDOR[[#This Row],[Ptos.Nilo]]</f>
        <v>0.20285984323280992</v>
      </c>
      <c r="AB3026"/>
      <c r="AC3026"/>
      <c r="AD3026"/>
      <c r="AE3026"/>
      <c r="AF3026"/>
      <c r="AG3026"/>
      <c r="AH3026"/>
      <c r="AI3026"/>
    </row>
    <row r="3027" spans="1:35" x14ac:dyDescent="0.25">
      <c r="A3027" t="s">
        <v>2567</v>
      </c>
      <c r="B3027" t="s">
        <v>67</v>
      </c>
      <c r="C3027" t="s">
        <v>1371</v>
      </c>
      <c r="D3027" t="s">
        <v>3318</v>
      </c>
      <c r="E3027">
        <v>8748997</v>
      </c>
      <c r="F3027" t="s">
        <v>2651</v>
      </c>
      <c r="G3027" t="s">
        <v>46</v>
      </c>
      <c r="H3027" t="s">
        <v>1356</v>
      </c>
      <c r="I3027" s="1"/>
      <c r="J3027" s="1">
        <v>45869</v>
      </c>
      <c r="K3027" s="11">
        <f>+Excel_519CONDOR[[#This Row],[Fx.r]]</f>
        <v>45869</v>
      </c>
      <c r="L3027" s="1">
        <v>45869</v>
      </c>
      <c r="M3027" s="1"/>
      <c r="O3027" s="1"/>
      <c r="P3027" s="1" t="s">
        <v>24</v>
      </c>
      <c r="Q3027" t="s">
        <v>25</v>
      </c>
      <c r="R3027" t="s">
        <v>25</v>
      </c>
      <c r="S3027" t="s">
        <v>3715</v>
      </c>
      <c r="T3027" s="6">
        <v>1.7025310243772864</v>
      </c>
      <c r="U3027" s="6">
        <v>0</v>
      </c>
      <c r="V3027" s="6">
        <v>5.5693998336791992</v>
      </c>
      <c r="W3027" s="5">
        <v>7.2719308580564856</v>
      </c>
      <c r="X3027" s="6">
        <f>+Excel_519CONDOR[[#This Row],[Ptos.Total]]-Excel_519CONDOR[[#This Row],[Ptos.PO]]</f>
        <v>0.1025308580564861</v>
      </c>
      <c r="Y3027" s="6">
        <v>7.1693999999999996</v>
      </c>
      <c r="Z3027" s="6">
        <v>0</v>
      </c>
      <c r="AA3027" s="5">
        <f>+Excel_519CONDOR[[#This Row],[Ptos.Total]]-Excel_519CONDOR[[#This Row],[Ptos.Nilo]]</f>
        <v>7.2719308580564856</v>
      </c>
      <c r="AB3027"/>
      <c r="AC3027"/>
      <c r="AD3027"/>
      <c r="AE3027"/>
      <c r="AF3027"/>
      <c r="AG3027"/>
      <c r="AH3027"/>
      <c r="AI3027"/>
    </row>
    <row r="3028" spans="1:35" x14ac:dyDescent="0.25">
      <c r="A3028" t="s">
        <v>2567</v>
      </c>
      <c r="B3028" t="s">
        <v>67</v>
      </c>
      <c r="C3028" t="s">
        <v>1371</v>
      </c>
      <c r="D3028" t="s">
        <v>3319</v>
      </c>
      <c r="E3028">
        <v>8749040</v>
      </c>
      <c r="F3028" t="s">
        <v>2586</v>
      </c>
      <c r="G3028" t="s">
        <v>22</v>
      </c>
      <c r="H3028" t="s">
        <v>23</v>
      </c>
      <c r="I3028" s="1"/>
      <c r="J3028" s="1">
        <v>45869</v>
      </c>
      <c r="K3028" s="11">
        <f>+Excel_519CONDOR[[#This Row],[Fx.r]]</f>
        <v>45869</v>
      </c>
      <c r="L3028" s="1">
        <v>45869</v>
      </c>
      <c r="M3028" s="1"/>
      <c r="N3028" s="1">
        <v>45946</v>
      </c>
      <c r="O3028" s="1">
        <v>45947</v>
      </c>
      <c r="P3028" s="1" t="s">
        <v>24</v>
      </c>
      <c r="Q3028" t="s">
        <v>25</v>
      </c>
      <c r="R3028" t="s">
        <v>25</v>
      </c>
      <c r="S3028" t="s">
        <v>3715</v>
      </c>
      <c r="T3028" s="6">
        <v>1.4996710173212886</v>
      </c>
      <c r="U3028" s="6">
        <v>0</v>
      </c>
      <c r="V3028" s="6">
        <v>5.5693998336791992</v>
      </c>
      <c r="W3028" s="5">
        <v>7.0690708510004878</v>
      </c>
      <c r="X3028" s="6">
        <f>+Excel_519CONDOR[[#This Row],[Ptos.Total]]-Excel_519CONDOR[[#This Row],[Ptos.PO]]</f>
        <v>-0.20286014899951166</v>
      </c>
      <c r="Y3028" s="6">
        <v>7.2719309999999995</v>
      </c>
      <c r="Z3028" s="6">
        <v>7.2719309999999995</v>
      </c>
      <c r="AA3028" s="5">
        <f>+Excel_519CONDOR[[#This Row],[Ptos.Total]]-Excel_519CONDOR[[#This Row],[Ptos.Nilo]]</f>
        <v>-0.20286014899951166</v>
      </c>
      <c r="AB3028"/>
      <c r="AC3028"/>
      <c r="AD3028"/>
      <c r="AE3028"/>
      <c r="AF3028"/>
      <c r="AG3028"/>
      <c r="AH3028"/>
      <c r="AI3028"/>
    </row>
    <row r="3029" spans="1:35" x14ac:dyDescent="0.25">
      <c r="A3029" t="s">
        <v>2567</v>
      </c>
      <c r="B3029" t="s">
        <v>67</v>
      </c>
      <c r="C3029" t="s">
        <v>1371</v>
      </c>
      <c r="D3029" t="s">
        <v>3320</v>
      </c>
      <c r="E3029">
        <v>8749013</v>
      </c>
      <c r="F3029" t="s">
        <v>2586</v>
      </c>
      <c r="G3029" t="s">
        <v>22</v>
      </c>
      <c r="H3029" t="s">
        <v>23</v>
      </c>
      <c r="I3029" s="1"/>
      <c r="J3029" s="1">
        <v>45869</v>
      </c>
      <c r="K3029" s="11">
        <f>+Excel_519CONDOR[[#This Row],[Fx.r]]</f>
        <v>45869</v>
      </c>
      <c r="L3029" s="1">
        <v>45869</v>
      </c>
      <c r="M3029" s="1"/>
      <c r="N3029" s="1">
        <v>45947</v>
      </c>
      <c r="O3029" s="1">
        <v>45949</v>
      </c>
      <c r="P3029" s="1" t="s">
        <v>24</v>
      </c>
      <c r="Q3029" t="s">
        <v>25</v>
      </c>
      <c r="R3029" t="s">
        <v>25</v>
      </c>
      <c r="S3029" t="s">
        <v>3715</v>
      </c>
      <c r="T3029" s="6">
        <v>2.1082510316705108</v>
      </c>
      <c r="U3029" s="6">
        <v>0</v>
      </c>
      <c r="V3029" s="6">
        <v>5.5693998336791992</v>
      </c>
      <c r="W3029" s="5">
        <v>7.67765086534971</v>
      </c>
      <c r="X3029" s="6">
        <f>+Excel_519CONDOR[[#This Row],[Ptos.Total]]-Excel_519CONDOR[[#This Row],[Ptos.PO]]</f>
        <v>-1.3465029002901474E-7</v>
      </c>
      <c r="Y3029" s="6">
        <v>7.677651</v>
      </c>
      <c r="Z3029" s="6">
        <v>7.677651</v>
      </c>
      <c r="AA3029" s="5">
        <f>+Excel_519CONDOR[[#This Row],[Ptos.Total]]-Excel_519CONDOR[[#This Row],[Ptos.Nilo]]</f>
        <v>-1.3465029002901474E-7</v>
      </c>
      <c r="AB3029"/>
      <c r="AC3029"/>
      <c r="AD3029"/>
      <c r="AE3029"/>
      <c r="AF3029"/>
      <c r="AG3029"/>
      <c r="AH3029"/>
      <c r="AI3029"/>
    </row>
    <row r="3030" spans="1:35" x14ac:dyDescent="0.25">
      <c r="A3030" t="s">
        <v>2567</v>
      </c>
      <c r="B3030" t="s">
        <v>67</v>
      </c>
      <c r="C3030" t="s">
        <v>1371</v>
      </c>
      <c r="D3030" t="s">
        <v>3321</v>
      </c>
      <c r="E3030">
        <v>8749042</v>
      </c>
      <c r="F3030" t="s">
        <v>2586</v>
      </c>
      <c r="G3030" t="s">
        <v>22</v>
      </c>
      <c r="H3030" t="s">
        <v>23</v>
      </c>
      <c r="I3030" s="1"/>
      <c r="J3030" s="1">
        <v>45869</v>
      </c>
      <c r="K3030" s="11">
        <f>+Excel_519CONDOR[[#This Row],[Fx.r]]</f>
        <v>45869</v>
      </c>
      <c r="L3030" s="1">
        <v>45869</v>
      </c>
      <c r="M3030" s="1"/>
      <c r="N3030" s="1">
        <v>45947</v>
      </c>
      <c r="O3030" s="1">
        <v>45949</v>
      </c>
      <c r="P3030" s="1" t="s">
        <v>24</v>
      </c>
      <c r="Q3030" t="s">
        <v>25</v>
      </c>
      <c r="R3030" t="s">
        <v>25</v>
      </c>
      <c r="S3030" t="s">
        <v>3715</v>
      </c>
      <c r="T3030" s="6">
        <v>1.2968110170840621</v>
      </c>
      <c r="U3030" s="6">
        <v>0</v>
      </c>
      <c r="V3030" s="6">
        <v>5.5693998336791992</v>
      </c>
      <c r="W3030" s="5">
        <v>6.8662108507632613</v>
      </c>
      <c r="X3030" s="6">
        <f>+Excel_519CONDOR[[#This Row],[Ptos.Total]]-Excel_519CONDOR[[#This Row],[Ptos.PO]]</f>
        <v>-1.4923673852251795E-7</v>
      </c>
      <c r="Y3030" s="6">
        <v>6.8662109999999998</v>
      </c>
      <c r="Z3030" s="6">
        <v>6.8662109999999998</v>
      </c>
      <c r="AA3030" s="5">
        <f>+Excel_519CONDOR[[#This Row],[Ptos.Total]]-Excel_519CONDOR[[#This Row],[Ptos.Nilo]]</f>
        <v>-1.4923673852251795E-7</v>
      </c>
      <c r="AB3030"/>
      <c r="AC3030"/>
      <c r="AD3030"/>
      <c r="AE3030"/>
      <c r="AF3030"/>
      <c r="AG3030"/>
      <c r="AH3030"/>
      <c r="AI3030"/>
    </row>
    <row r="3031" spans="1:35" x14ac:dyDescent="0.25">
      <c r="A3031" t="s">
        <v>2567</v>
      </c>
      <c r="B3031" t="s">
        <v>67</v>
      </c>
      <c r="C3031" t="s">
        <v>1371</v>
      </c>
      <c r="D3031" t="s">
        <v>3322</v>
      </c>
      <c r="E3031">
        <v>8749015</v>
      </c>
      <c r="F3031" t="s">
        <v>2586</v>
      </c>
      <c r="G3031" t="s">
        <v>22</v>
      </c>
      <c r="H3031" t="s">
        <v>23</v>
      </c>
      <c r="I3031" s="1"/>
      <c r="J3031" s="1">
        <v>45869</v>
      </c>
      <c r="K3031" s="11">
        <f>+Excel_519CONDOR[[#This Row],[Fx.r]]</f>
        <v>45869</v>
      </c>
      <c r="L3031" s="1">
        <v>45869</v>
      </c>
      <c r="M3031" s="1"/>
      <c r="N3031" s="1">
        <v>45946</v>
      </c>
      <c r="O3031" s="1">
        <v>45947</v>
      </c>
      <c r="P3031" s="1" t="s">
        <v>24</v>
      </c>
      <c r="Q3031" t="s">
        <v>25</v>
      </c>
      <c r="R3031" t="s">
        <v>25</v>
      </c>
      <c r="S3031" t="s">
        <v>3715</v>
      </c>
      <c r="T3031" s="6">
        <v>2.1082510316705108</v>
      </c>
      <c r="U3031" s="6">
        <v>0</v>
      </c>
      <c r="V3031" s="6">
        <v>5.5693998336791992</v>
      </c>
      <c r="W3031" s="5">
        <v>7.67765086534971</v>
      </c>
      <c r="X3031" s="6">
        <f>+Excel_519CONDOR[[#This Row],[Ptos.Total]]-Excel_519CONDOR[[#This Row],[Ptos.PO]]</f>
        <v>-1.3465029002901474E-7</v>
      </c>
      <c r="Y3031" s="6">
        <v>7.677651</v>
      </c>
      <c r="Z3031" s="6">
        <v>7.677651</v>
      </c>
      <c r="AA3031" s="5">
        <f>+Excel_519CONDOR[[#This Row],[Ptos.Total]]-Excel_519CONDOR[[#This Row],[Ptos.Nilo]]</f>
        <v>-1.3465029002901474E-7</v>
      </c>
      <c r="AB3031"/>
      <c r="AC3031"/>
      <c r="AD3031"/>
      <c r="AE3031"/>
      <c r="AF3031"/>
      <c r="AG3031"/>
      <c r="AH3031"/>
      <c r="AI3031"/>
    </row>
    <row r="3032" spans="1:35" x14ac:dyDescent="0.25">
      <c r="A3032" t="s">
        <v>2567</v>
      </c>
      <c r="B3032" t="s">
        <v>67</v>
      </c>
      <c r="C3032" t="s">
        <v>1371</v>
      </c>
      <c r="D3032" t="s">
        <v>3323</v>
      </c>
      <c r="E3032">
        <v>8749862</v>
      </c>
      <c r="F3032" t="s">
        <v>2586</v>
      </c>
      <c r="G3032" t="s">
        <v>22</v>
      </c>
      <c r="H3032" t="s">
        <v>23</v>
      </c>
      <c r="I3032" s="1"/>
      <c r="J3032" s="1">
        <v>45874</v>
      </c>
      <c r="K3032" s="11">
        <f>+Excel_519CONDOR[[#This Row],[Fx.r]]</f>
        <v>45874</v>
      </c>
      <c r="L3032" s="1">
        <v>45874</v>
      </c>
      <c r="M3032" s="1"/>
      <c r="N3032" s="1">
        <v>45948</v>
      </c>
      <c r="O3032" s="1">
        <v>45950</v>
      </c>
      <c r="P3032" s="1" t="s">
        <v>24</v>
      </c>
      <c r="Q3032" t="s">
        <v>25</v>
      </c>
      <c r="R3032" t="s">
        <v>25</v>
      </c>
      <c r="S3032" t="s">
        <v>3715</v>
      </c>
      <c r="T3032" s="6">
        <v>0.48537100249761345</v>
      </c>
      <c r="U3032" s="6">
        <v>0</v>
      </c>
      <c r="V3032" s="6">
        <v>5.5693998336791992</v>
      </c>
      <c r="W3032" s="5">
        <v>6.0547708361768127</v>
      </c>
      <c r="X3032" s="6">
        <f>+Excel_519CONDOR[[#This Row],[Ptos.Total]]-Excel_519CONDOR[[#This Row],[Ptos.PO]]</f>
        <v>0.20285983617681236</v>
      </c>
      <c r="Y3032" s="6">
        <v>5.8519110000000003</v>
      </c>
      <c r="Z3032" s="6">
        <v>5.8519110000000003</v>
      </c>
      <c r="AA3032" s="5">
        <f>+Excel_519CONDOR[[#This Row],[Ptos.Total]]-Excel_519CONDOR[[#This Row],[Ptos.Nilo]]</f>
        <v>0.20285983617681236</v>
      </c>
      <c r="AB3032"/>
      <c r="AC3032"/>
      <c r="AD3032"/>
      <c r="AE3032"/>
      <c r="AF3032"/>
      <c r="AG3032"/>
      <c r="AH3032"/>
      <c r="AI3032"/>
    </row>
    <row r="3033" spans="1:35" x14ac:dyDescent="0.25">
      <c r="A3033" t="s">
        <v>2567</v>
      </c>
      <c r="B3033" t="s">
        <v>67</v>
      </c>
      <c r="C3033" t="s">
        <v>1371</v>
      </c>
      <c r="D3033" t="s">
        <v>3324</v>
      </c>
      <c r="E3033">
        <v>8750251</v>
      </c>
      <c r="F3033" t="s">
        <v>2651</v>
      </c>
      <c r="G3033" t="s">
        <v>46</v>
      </c>
      <c r="H3033" t="s">
        <v>1356</v>
      </c>
      <c r="I3033" s="1"/>
      <c r="J3033" s="1">
        <v>45874</v>
      </c>
      <c r="K3033" s="11">
        <f>+Excel_519CONDOR[[#This Row],[Fx.r]]</f>
        <v>45874</v>
      </c>
      <c r="L3033" s="1">
        <v>45874</v>
      </c>
      <c r="M3033" s="1"/>
      <c r="O3033" s="1"/>
      <c r="P3033" s="1" t="s">
        <v>24</v>
      </c>
      <c r="Q3033" t="s">
        <v>25</v>
      </c>
      <c r="R3033" t="s">
        <v>25</v>
      </c>
      <c r="S3033" t="s">
        <v>3715</v>
      </c>
      <c r="T3033" s="6">
        <v>0.48537100249761345</v>
      </c>
      <c r="U3033" s="6">
        <v>0</v>
      </c>
      <c r="V3033" s="6">
        <v>5.5693998336791992</v>
      </c>
      <c r="W3033" s="5">
        <v>6.0547708361768127</v>
      </c>
      <c r="X3033" s="6">
        <f>+Excel_519CONDOR[[#This Row],[Ptos.Total]]-Excel_519CONDOR[[#This Row],[Ptos.PO]]</f>
        <v>8.5370836176812404E-2</v>
      </c>
      <c r="Y3033" s="6">
        <v>5.9694000000000003</v>
      </c>
      <c r="Z3033" s="6">
        <v>0</v>
      </c>
      <c r="AA3033" s="5">
        <f>+Excel_519CONDOR[[#This Row],[Ptos.Total]]-Excel_519CONDOR[[#This Row],[Ptos.Nilo]]</f>
        <v>6.0547708361768127</v>
      </c>
      <c r="AB3033"/>
      <c r="AC3033"/>
      <c r="AD3033"/>
      <c r="AE3033"/>
      <c r="AF3033"/>
      <c r="AG3033"/>
      <c r="AH3033"/>
      <c r="AI3033"/>
    </row>
    <row r="3034" spans="1:35" x14ac:dyDescent="0.25">
      <c r="A3034" t="s">
        <v>2567</v>
      </c>
      <c r="B3034" t="s">
        <v>67</v>
      </c>
      <c r="C3034" t="s">
        <v>1371</v>
      </c>
      <c r="D3034" t="s">
        <v>3325</v>
      </c>
      <c r="E3034">
        <v>8749857</v>
      </c>
      <c r="F3034" t="s">
        <v>2651</v>
      </c>
      <c r="G3034" t="s">
        <v>46</v>
      </c>
      <c r="H3034" t="s">
        <v>1356</v>
      </c>
      <c r="I3034" s="1"/>
      <c r="J3034" s="1">
        <v>45874</v>
      </c>
      <c r="K3034" s="11">
        <f>+Excel_519CONDOR[[#This Row],[Fx.r]]</f>
        <v>45874</v>
      </c>
      <c r="L3034" s="1">
        <v>45874</v>
      </c>
      <c r="M3034" s="1"/>
      <c r="O3034" s="1"/>
      <c r="P3034" s="1" t="s">
        <v>24</v>
      </c>
      <c r="Q3034" t="s">
        <v>25</v>
      </c>
      <c r="R3034" t="s">
        <v>25</v>
      </c>
      <c r="S3034" t="s">
        <v>3715</v>
      </c>
      <c r="T3034" s="6">
        <v>1.2968110170840621</v>
      </c>
      <c r="U3034" s="6">
        <v>0</v>
      </c>
      <c r="V3034" s="6">
        <v>5.5693998336791992</v>
      </c>
      <c r="W3034" s="5">
        <v>6.8662108507632613</v>
      </c>
      <c r="X3034" s="6">
        <f>+Excel_519CONDOR[[#This Row],[Ptos.Total]]-Excel_519CONDOR[[#This Row],[Ptos.PO]]</f>
        <v>9.6810850763261236E-2</v>
      </c>
      <c r="Y3034" s="6">
        <v>6.7694000000000001</v>
      </c>
      <c r="Z3034" s="6">
        <v>0</v>
      </c>
      <c r="AA3034" s="5">
        <f>+Excel_519CONDOR[[#This Row],[Ptos.Total]]-Excel_519CONDOR[[#This Row],[Ptos.Nilo]]</f>
        <v>6.8662108507632613</v>
      </c>
      <c r="AB3034"/>
      <c r="AC3034"/>
      <c r="AD3034"/>
      <c r="AE3034"/>
      <c r="AF3034"/>
      <c r="AG3034"/>
      <c r="AH3034"/>
      <c r="AI3034"/>
    </row>
    <row r="3035" spans="1:35" x14ac:dyDescent="0.25">
      <c r="A3035" t="s">
        <v>2567</v>
      </c>
      <c r="B3035" t="s">
        <v>67</v>
      </c>
      <c r="C3035" t="s">
        <v>1371</v>
      </c>
      <c r="D3035" t="s">
        <v>3326</v>
      </c>
      <c r="E3035">
        <v>8750252</v>
      </c>
      <c r="F3035" t="s">
        <v>2586</v>
      </c>
      <c r="G3035" t="s">
        <v>22</v>
      </c>
      <c r="H3035" t="s">
        <v>23</v>
      </c>
      <c r="I3035" s="1"/>
      <c r="J3035" s="1">
        <v>45874</v>
      </c>
      <c r="K3035" s="11">
        <f>+Excel_519CONDOR[[#This Row],[Fx.r]]</f>
        <v>45874</v>
      </c>
      <c r="L3035" s="1">
        <v>45874</v>
      </c>
      <c r="M3035" s="1"/>
      <c r="N3035" s="1">
        <v>45948</v>
      </c>
      <c r="O3035" s="1">
        <v>45950</v>
      </c>
      <c r="P3035" s="1" t="s">
        <v>24</v>
      </c>
      <c r="Q3035" t="s">
        <v>25</v>
      </c>
      <c r="R3035" t="s">
        <v>25</v>
      </c>
      <c r="S3035" t="s">
        <v>3715</v>
      </c>
      <c r="T3035" s="6">
        <v>0.48537100249761345</v>
      </c>
      <c r="U3035" s="6">
        <v>0</v>
      </c>
      <c r="V3035" s="6">
        <v>5.5693998336791992</v>
      </c>
      <c r="W3035" s="5">
        <v>6.0547708361768127</v>
      </c>
      <c r="X3035" s="6">
        <f>+Excel_519CONDOR[[#This Row],[Ptos.Total]]-Excel_519CONDOR[[#This Row],[Ptos.PO]]</f>
        <v>-1.6382318790419959E-7</v>
      </c>
      <c r="Y3035" s="6">
        <v>6.0547710000000006</v>
      </c>
      <c r="Z3035" s="6">
        <v>6.0547710000000006</v>
      </c>
      <c r="AA3035" s="5">
        <f>+Excel_519CONDOR[[#This Row],[Ptos.Total]]-Excel_519CONDOR[[#This Row],[Ptos.Nilo]]</f>
        <v>-1.6382318790419959E-7</v>
      </c>
      <c r="AB3035"/>
      <c r="AC3035"/>
      <c r="AD3035"/>
      <c r="AE3035"/>
      <c r="AF3035"/>
      <c r="AG3035"/>
      <c r="AH3035"/>
      <c r="AI3035"/>
    </row>
    <row r="3036" spans="1:35" x14ac:dyDescent="0.25">
      <c r="A3036" t="s">
        <v>2567</v>
      </c>
      <c r="B3036" t="s">
        <v>67</v>
      </c>
      <c r="C3036" t="s">
        <v>1371</v>
      </c>
      <c r="D3036" t="s">
        <v>3327</v>
      </c>
      <c r="E3036">
        <v>8750256</v>
      </c>
      <c r="F3036" t="s">
        <v>2983</v>
      </c>
      <c r="G3036" t="s">
        <v>55</v>
      </c>
      <c r="H3036" t="s">
        <v>56</v>
      </c>
      <c r="I3036" s="1"/>
      <c r="J3036" s="1">
        <v>45874</v>
      </c>
      <c r="K3036" s="11">
        <f>+Excel_519CONDOR[[#This Row],[Fx.r]]</f>
        <v>45874</v>
      </c>
      <c r="L3036" s="1">
        <v>45874</v>
      </c>
      <c r="M3036" s="1"/>
      <c r="N3036" s="1">
        <v>45947</v>
      </c>
      <c r="O3036" s="1"/>
      <c r="P3036" s="1" t="s">
        <v>24</v>
      </c>
      <c r="Q3036" t="s">
        <v>25</v>
      </c>
      <c r="R3036" t="s">
        <v>25</v>
      </c>
      <c r="S3036" t="s">
        <v>3715</v>
      </c>
      <c r="T3036" s="6">
        <v>1.0939510168468356</v>
      </c>
      <c r="U3036" s="6">
        <v>0</v>
      </c>
      <c r="V3036" s="6">
        <v>5.5693998336791992</v>
      </c>
      <c r="W3036" s="5">
        <v>6.6633508505260348</v>
      </c>
      <c r="X3036" s="6">
        <f>+Excel_519CONDOR[[#This Row],[Ptos.Total]]-Excel_519CONDOR[[#This Row],[Ptos.PO]]</f>
        <v>-0.20286014947396502</v>
      </c>
      <c r="Y3036" s="6">
        <v>6.8662109999999998</v>
      </c>
      <c r="Z3036" s="6">
        <v>6.8662109999999998</v>
      </c>
      <c r="AA3036" s="5">
        <f>+Excel_519CONDOR[[#This Row],[Ptos.Total]]-Excel_519CONDOR[[#This Row],[Ptos.Nilo]]</f>
        <v>-0.20286014947396502</v>
      </c>
      <c r="AB3036"/>
      <c r="AC3036"/>
      <c r="AD3036"/>
      <c r="AE3036"/>
      <c r="AF3036"/>
      <c r="AG3036"/>
      <c r="AH3036"/>
      <c r="AI3036"/>
    </row>
    <row r="3037" spans="1:35" x14ac:dyDescent="0.25">
      <c r="A3037" t="s">
        <v>2567</v>
      </c>
      <c r="B3037" t="s">
        <v>67</v>
      </c>
      <c r="C3037" t="s">
        <v>1371</v>
      </c>
      <c r="D3037" t="s">
        <v>3328</v>
      </c>
      <c r="E3037">
        <v>8750264</v>
      </c>
      <c r="F3037" t="s">
        <v>2586</v>
      </c>
      <c r="G3037" t="s">
        <v>22</v>
      </c>
      <c r="H3037" t="s">
        <v>23</v>
      </c>
      <c r="I3037" s="1"/>
      <c r="J3037" s="1">
        <v>45874</v>
      </c>
      <c r="K3037" s="11">
        <f>+Excel_519CONDOR[[#This Row],[Fx.r]]</f>
        <v>45874</v>
      </c>
      <c r="L3037" s="1">
        <v>45874</v>
      </c>
      <c r="M3037" s="1"/>
      <c r="N3037" s="1">
        <v>45948</v>
      </c>
      <c r="O3037" s="1">
        <v>45949</v>
      </c>
      <c r="P3037" s="1" t="s">
        <v>24</v>
      </c>
      <c r="Q3037" t="s">
        <v>25</v>
      </c>
      <c r="R3037" t="s">
        <v>25</v>
      </c>
      <c r="S3037" t="s">
        <v>3715</v>
      </c>
      <c r="T3037" s="6">
        <v>1.2968110170840621</v>
      </c>
      <c r="U3037" s="6">
        <v>0</v>
      </c>
      <c r="V3037" s="6">
        <v>5.5693998336791992</v>
      </c>
      <c r="W3037" s="5">
        <v>6.8662108507632613</v>
      </c>
      <c r="X3037" s="6">
        <f>+Excel_519CONDOR[[#This Row],[Ptos.Total]]-Excel_519CONDOR[[#This Row],[Ptos.PO]]</f>
        <v>-1.4923673852251795E-7</v>
      </c>
      <c r="Y3037" s="6">
        <v>6.8662109999999998</v>
      </c>
      <c r="Z3037" s="6">
        <v>6.8662109999999998</v>
      </c>
      <c r="AA3037" s="5">
        <f>+Excel_519CONDOR[[#This Row],[Ptos.Total]]-Excel_519CONDOR[[#This Row],[Ptos.Nilo]]</f>
        <v>-1.4923673852251795E-7</v>
      </c>
      <c r="AB3037"/>
      <c r="AC3037"/>
      <c r="AD3037"/>
      <c r="AE3037"/>
      <c r="AF3037"/>
      <c r="AG3037"/>
      <c r="AH3037"/>
      <c r="AI3037"/>
    </row>
    <row r="3038" spans="1:35" x14ac:dyDescent="0.25">
      <c r="A3038" t="s">
        <v>2567</v>
      </c>
      <c r="B3038" t="s">
        <v>67</v>
      </c>
      <c r="C3038" t="s">
        <v>1371</v>
      </c>
      <c r="D3038" t="s">
        <v>3329</v>
      </c>
      <c r="E3038">
        <v>8750265</v>
      </c>
      <c r="F3038" t="s">
        <v>2586</v>
      </c>
      <c r="G3038" t="s">
        <v>22</v>
      </c>
      <c r="H3038" t="s">
        <v>23</v>
      </c>
      <c r="I3038" s="1"/>
      <c r="J3038" s="1">
        <v>45874</v>
      </c>
      <c r="K3038" s="11">
        <f>+Excel_519CONDOR[[#This Row],[Fx.r]]</f>
        <v>45874</v>
      </c>
      <c r="L3038" s="1">
        <v>45874</v>
      </c>
      <c r="M3038" s="1"/>
      <c r="N3038" s="1">
        <v>45948</v>
      </c>
      <c r="O3038" s="1">
        <v>45950</v>
      </c>
      <c r="P3038" s="1" t="s">
        <v>24</v>
      </c>
      <c r="Q3038" t="s">
        <v>25</v>
      </c>
      <c r="R3038" t="s">
        <v>25</v>
      </c>
      <c r="S3038" t="s">
        <v>3715</v>
      </c>
      <c r="T3038" s="6">
        <v>0.48537100249761345</v>
      </c>
      <c r="U3038" s="6">
        <v>0</v>
      </c>
      <c r="V3038" s="6">
        <v>5.5693998336791992</v>
      </c>
      <c r="W3038" s="5">
        <v>6.0547708361768127</v>
      </c>
      <c r="X3038" s="6">
        <f>+Excel_519CONDOR[[#This Row],[Ptos.Total]]-Excel_519CONDOR[[#This Row],[Ptos.PO]]</f>
        <v>-1.6382318790419959E-7</v>
      </c>
      <c r="Y3038" s="6">
        <v>6.0547710000000006</v>
      </c>
      <c r="Z3038" s="6">
        <v>6.0547710000000006</v>
      </c>
      <c r="AA3038" s="5">
        <f>+Excel_519CONDOR[[#This Row],[Ptos.Total]]-Excel_519CONDOR[[#This Row],[Ptos.Nilo]]</f>
        <v>-1.6382318790419959E-7</v>
      </c>
      <c r="AB3038"/>
      <c r="AC3038"/>
      <c r="AD3038"/>
      <c r="AE3038"/>
      <c r="AF3038"/>
      <c r="AG3038"/>
      <c r="AH3038"/>
      <c r="AI3038"/>
    </row>
    <row r="3039" spans="1:35" x14ac:dyDescent="0.25">
      <c r="A3039" t="s">
        <v>2567</v>
      </c>
      <c r="B3039" t="s">
        <v>67</v>
      </c>
      <c r="C3039" t="s">
        <v>1371</v>
      </c>
      <c r="D3039" t="s">
        <v>3330</v>
      </c>
      <c r="E3039">
        <v>8749863</v>
      </c>
      <c r="F3039" t="s">
        <v>2651</v>
      </c>
      <c r="G3039" t="s">
        <v>46</v>
      </c>
      <c r="H3039" t="s">
        <v>1356</v>
      </c>
      <c r="I3039" s="1"/>
      <c r="J3039" s="1">
        <v>45874</v>
      </c>
      <c r="K3039" s="11">
        <f>+Excel_519CONDOR[[#This Row],[Fx.r]]</f>
        <v>45874</v>
      </c>
      <c r="L3039" s="1">
        <v>45874</v>
      </c>
      <c r="M3039" s="1"/>
      <c r="O3039" s="1"/>
      <c r="P3039" s="1" t="s">
        <v>24</v>
      </c>
      <c r="Q3039" t="s">
        <v>25</v>
      </c>
      <c r="R3039" t="s">
        <v>25</v>
      </c>
      <c r="S3039" t="s">
        <v>3715</v>
      </c>
      <c r="T3039" s="6">
        <v>1.2968110170840621</v>
      </c>
      <c r="U3039" s="6">
        <v>0</v>
      </c>
      <c r="V3039" s="6">
        <v>5.5693998336791992</v>
      </c>
      <c r="W3039" s="5">
        <v>6.8662108507632613</v>
      </c>
      <c r="X3039" s="6">
        <f>+Excel_519CONDOR[[#This Row],[Ptos.Total]]-Excel_519CONDOR[[#This Row],[Ptos.PO]]</f>
        <v>9.6810850763261236E-2</v>
      </c>
      <c r="Y3039" s="6">
        <v>6.7694000000000001</v>
      </c>
      <c r="Z3039" s="6">
        <v>0</v>
      </c>
      <c r="AA3039" s="5">
        <f>+Excel_519CONDOR[[#This Row],[Ptos.Total]]-Excel_519CONDOR[[#This Row],[Ptos.Nilo]]</f>
        <v>6.8662108507632613</v>
      </c>
      <c r="AB3039"/>
      <c r="AC3039"/>
      <c r="AD3039"/>
      <c r="AE3039"/>
      <c r="AF3039"/>
      <c r="AG3039"/>
      <c r="AH3039"/>
      <c r="AI3039"/>
    </row>
    <row r="3040" spans="1:35" x14ac:dyDescent="0.25">
      <c r="A3040" t="s">
        <v>2567</v>
      </c>
      <c r="B3040" t="s">
        <v>67</v>
      </c>
      <c r="C3040" t="s">
        <v>1371</v>
      </c>
      <c r="D3040" t="s">
        <v>3331</v>
      </c>
      <c r="E3040">
        <v>8750258</v>
      </c>
      <c r="F3040" t="s">
        <v>2586</v>
      </c>
      <c r="G3040" t="s">
        <v>22</v>
      </c>
      <c r="H3040" t="s">
        <v>23</v>
      </c>
      <c r="I3040" s="1"/>
      <c r="J3040" s="1">
        <v>45874</v>
      </c>
      <c r="K3040" s="11">
        <f>+Excel_519CONDOR[[#This Row],[Fx.r]]</f>
        <v>45874</v>
      </c>
      <c r="L3040" s="1">
        <v>45874</v>
      </c>
      <c r="M3040" s="1"/>
      <c r="N3040" s="1">
        <v>45948</v>
      </c>
      <c r="O3040" s="1">
        <v>45950</v>
      </c>
      <c r="P3040" s="1" t="s">
        <v>24</v>
      </c>
      <c r="Q3040" t="s">
        <v>25</v>
      </c>
      <c r="R3040" t="s">
        <v>25</v>
      </c>
      <c r="S3040" t="s">
        <v>3715</v>
      </c>
      <c r="T3040" s="6">
        <v>1.2968110170840621</v>
      </c>
      <c r="U3040" s="6">
        <v>0</v>
      </c>
      <c r="V3040" s="6">
        <v>5.5693998336791992</v>
      </c>
      <c r="W3040" s="5">
        <v>6.8662108507632613</v>
      </c>
      <c r="X3040" s="6">
        <f>+Excel_519CONDOR[[#This Row],[Ptos.Total]]-Excel_519CONDOR[[#This Row],[Ptos.PO]]</f>
        <v>0.20285985076326174</v>
      </c>
      <c r="Y3040" s="6">
        <v>6.6633509999999996</v>
      </c>
      <c r="Z3040" s="6">
        <v>6.6633509999999996</v>
      </c>
      <c r="AA3040" s="5">
        <f>+Excel_519CONDOR[[#This Row],[Ptos.Total]]-Excel_519CONDOR[[#This Row],[Ptos.Nilo]]</f>
        <v>0.20285985076326174</v>
      </c>
      <c r="AB3040"/>
      <c r="AC3040"/>
      <c r="AD3040"/>
      <c r="AE3040"/>
      <c r="AF3040"/>
      <c r="AG3040"/>
      <c r="AH3040"/>
      <c r="AI3040"/>
    </row>
    <row r="3041" spans="1:35" x14ac:dyDescent="0.25">
      <c r="A3041" t="s">
        <v>2567</v>
      </c>
      <c r="B3041" t="s">
        <v>67</v>
      </c>
      <c r="C3041" t="s">
        <v>1371</v>
      </c>
      <c r="D3041" t="s">
        <v>3332</v>
      </c>
      <c r="E3041">
        <v>8750260</v>
      </c>
      <c r="F3041" t="s">
        <v>2586</v>
      </c>
      <c r="G3041" t="s">
        <v>22</v>
      </c>
      <c r="H3041" t="s">
        <v>23</v>
      </c>
      <c r="I3041" s="1"/>
      <c r="J3041" s="1">
        <v>45874</v>
      </c>
      <c r="K3041" s="11">
        <f>+Excel_519CONDOR[[#This Row],[Fx.r]]</f>
        <v>45874</v>
      </c>
      <c r="L3041" s="1">
        <v>45874</v>
      </c>
      <c r="M3041" s="1"/>
      <c r="N3041" s="1">
        <v>45948</v>
      </c>
      <c r="O3041" s="1">
        <v>45950</v>
      </c>
      <c r="P3041" s="1" t="s">
        <v>24</v>
      </c>
      <c r="Q3041" t="s">
        <v>25</v>
      </c>
      <c r="R3041" t="s">
        <v>25</v>
      </c>
      <c r="S3041" t="s">
        <v>3715</v>
      </c>
      <c r="T3041" s="6">
        <v>0.48537100249761345</v>
      </c>
      <c r="U3041" s="6">
        <v>0</v>
      </c>
      <c r="V3041" s="6">
        <v>5.5693998336791992</v>
      </c>
      <c r="W3041" s="5">
        <v>6.0547708361768127</v>
      </c>
      <c r="X3041" s="6">
        <f>+Excel_519CONDOR[[#This Row],[Ptos.Total]]-Excel_519CONDOR[[#This Row],[Ptos.PO]]</f>
        <v>0.20285983617681236</v>
      </c>
      <c r="Y3041" s="6">
        <v>5.8519110000000003</v>
      </c>
      <c r="Z3041" s="6">
        <v>5.8519110000000003</v>
      </c>
      <c r="AA3041" s="5">
        <f>+Excel_519CONDOR[[#This Row],[Ptos.Total]]-Excel_519CONDOR[[#This Row],[Ptos.Nilo]]</f>
        <v>0.20285983617681236</v>
      </c>
      <c r="AB3041"/>
      <c r="AC3041"/>
      <c r="AD3041"/>
      <c r="AE3041"/>
      <c r="AF3041"/>
      <c r="AG3041"/>
      <c r="AH3041"/>
      <c r="AI3041"/>
    </row>
    <row r="3042" spans="1:35" x14ac:dyDescent="0.25">
      <c r="A3042" t="s">
        <v>2567</v>
      </c>
      <c r="B3042" t="s">
        <v>67</v>
      </c>
      <c r="C3042" t="s">
        <v>1371</v>
      </c>
      <c r="D3042" t="s">
        <v>3333</v>
      </c>
      <c r="E3042">
        <v>8749860</v>
      </c>
      <c r="F3042" t="s">
        <v>2586</v>
      </c>
      <c r="G3042" t="s">
        <v>22</v>
      </c>
      <c r="H3042" t="s">
        <v>23</v>
      </c>
      <c r="I3042" s="1"/>
      <c r="J3042" s="1">
        <v>45874</v>
      </c>
      <c r="K3042" s="11">
        <f>+Excel_519CONDOR[[#This Row],[Fx.r]]</f>
        <v>45874</v>
      </c>
      <c r="L3042" s="1">
        <v>45874</v>
      </c>
      <c r="M3042" s="1"/>
      <c r="N3042" s="1">
        <v>45947</v>
      </c>
      <c r="O3042" s="1">
        <v>45949</v>
      </c>
      <c r="P3042" s="1" t="s">
        <v>24</v>
      </c>
      <c r="Q3042" t="s">
        <v>25</v>
      </c>
      <c r="R3042" t="s">
        <v>25</v>
      </c>
      <c r="S3042" t="s">
        <v>3715</v>
      </c>
      <c r="T3042" s="6">
        <v>1.2968110170840621</v>
      </c>
      <c r="U3042" s="6">
        <v>0</v>
      </c>
      <c r="V3042" s="6">
        <v>5.5693998336791992</v>
      </c>
      <c r="W3042" s="5">
        <v>6.8662108507632613</v>
      </c>
      <c r="X3042" s="6">
        <f>+Excel_519CONDOR[[#This Row],[Ptos.Total]]-Excel_519CONDOR[[#This Row],[Ptos.PO]]</f>
        <v>-1.4923673852251795E-7</v>
      </c>
      <c r="Y3042" s="6">
        <v>6.8662109999999998</v>
      </c>
      <c r="Z3042" s="6">
        <v>6.8662109999999998</v>
      </c>
      <c r="AA3042" s="5">
        <f>+Excel_519CONDOR[[#This Row],[Ptos.Total]]-Excel_519CONDOR[[#This Row],[Ptos.Nilo]]</f>
        <v>-1.4923673852251795E-7</v>
      </c>
      <c r="AB3042"/>
      <c r="AC3042"/>
      <c r="AD3042"/>
      <c r="AE3042"/>
      <c r="AF3042"/>
      <c r="AG3042"/>
      <c r="AH3042"/>
      <c r="AI3042"/>
    </row>
    <row r="3043" spans="1:35" x14ac:dyDescent="0.25">
      <c r="A3043" t="s">
        <v>2567</v>
      </c>
      <c r="B3043" t="s">
        <v>67</v>
      </c>
      <c r="C3043" t="s">
        <v>1371</v>
      </c>
      <c r="D3043" t="s">
        <v>3334</v>
      </c>
      <c r="E3043">
        <v>8749864</v>
      </c>
      <c r="F3043" t="s">
        <v>2586</v>
      </c>
      <c r="G3043" t="s">
        <v>22</v>
      </c>
      <c r="H3043" t="s">
        <v>23</v>
      </c>
      <c r="I3043" s="1"/>
      <c r="J3043" s="1">
        <v>45874</v>
      </c>
      <c r="K3043" s="11">
        <f>+Excel_519CONDOR[[#This Row],[Fx.r]]</f>
        <v>45874</v>
      </c>
      <c r="L3043" s="1">
        <v>45874</v>
      </c>
      <c r="M3043" s="1"/>
      <c r="N3043" s="1">
        <v>45948</v>
      </c>
      <c r="O3043" s="1">
        <v>45950</v>
      </c>
      <c r="P3043" s="1" t="s">
        <v>24</v>
      </c>
      <c r="Q3043" t="s">
        <v>25</v>
      </c>
      <c r="R3043" t="s">
        <v>25</v>
      </c>
      <c r="S3043" t="s">
        <v>3715</v>
      </c>
      <c r="T3043" s="6">
        <v>0.48537100249761345</v>
      </c>
      <c r="U3043" s="6">
        <v>0</v>
      </c>
      <c r="V3043" s="6">
        <v>5.5693998336791992</v>
      </c>
      <c r="W3043" s="5">
        <v>6.0547708361768127</v>
      </c>
      <c r="X3043" s="6">
        <f>+Excel_519CONDOR[[#This Row],[Ptos.Total]]-Excel_519CONDOR[[#This Row],[Ptos.PO]]</f>
        <v>0.20285983617681236</v>
      </c>
      <c r="Y3043" s="6">
        <v>5.8519110000000003</v>
      </c>
      <c r="Z3043" s="6">
        <v>5.8519110000000003</v>
      </c>
      <c r="AA3043" s="5">
        <f>+Excel_519CONDOR[[#This Row],[Ptos.Total]]-Excel_519CONDOR[[#This Row],[Ptos.Nilo]]</f>
        <v>0.20285983617681236</v>
      </c>
      <c r="AB3043"/>
      <c r="AC3043"/>
      <c r="AD3043"/>
      <c r="AE3043"/>
      <c r="AF3043"/>
      <c r="AG3043"/>
      <c r="AH3043"/>
      <c r="AI3043"/>
    </row>
    <row r="3044" spans="1:35" x14ac:dyDescent="0.25">
      <c r="A3044" t="s">
        <v>2567</v>
      </c>
      <c r="B3044" t="s">
        <v>67</v>
      </c>
      <c r="C3044" t="s">
        <v>1371</v>
      </c>
      <c r="D3044" t="s">
        <v>3335</v>
      </c>
      <c r="E3044">
        <v>8750244</v>
      </c>
      <c r="F3044" t="s">
        <v>2586</v>
      </c>
      <c r="G3044" t="s">
        <v>22</v>
      </c>
      <c r="H3044" t="s">
        <v>23</v>
      </c>
      <c r="I3044" s="1"/>
      <c r="J3044" s="1">
        <v>45874</v>
      </c>
      <c r="K3044" s="11">
        <f>+Excel_519CONDOR[[#This Row],[Fx.r]]</f>
        <v>45874</v>
      </c>
      <c r="L3044" s="1">
        <v>45874</v>
      </c>
      <c r="M3044" s="1"/>
      <c r="N3044" s="1">
        <v>45947</v>
      </c>
      <c r="O3044" s="1">
        <v>45949</v>
      </c>
      <c r="P3044" s="1" t="s">
        <v>24</v>
      </c>
      <c r="Q3044" t="s">
        <v>25</v>
      </c>
      <c r="R3044" t="s">
        <v>25</v>
      </c>
      <c r="S3044" t="s">
        <v>3715</v>
      </c>
      <c r="T3044" s="6">
        <v>1.0939510168468356</v>
      </c>
      <c r="U3044" s="6">
        <v>0</v>
      </c>
      <c r="V3044" s="6">
        <v>5.5693998336791992</v>
      </c>
      <c r="W3044" s="5">
        <v>6.6633508505260348</v>
      </c>
      <c r="X3044" s="6">
        <f>+Excel_519CONDOR[[#This Row],[Ptos.Total]]-Excel_519CONDOR[[#This Row],[Ptos.PO]]</f>
        <v>-0.20286014947396502</v>
      </c>
      <c r="Y3044" s="6">
        <v>6.8662109999999998</v>
      </c>
      <c r="Z3044" s="6">
        <v>6.8662109999999998</v>
      </c>
      <c r="AA3044" s="5">
        <f>+Excel_519CONDOR[[#This Row],[Ptos.Total]]-Excel_519CONDOR[[#This Row],[Ptos.Nilo]]</f>
        <v>-0.20286014947396502</v>
      </c>
      <c r="AB3044"/>
      <c r="AC3044"/>
      <c r="AD3044"/>
      <c r="AE3044"/>
      <c r="AF3044"/>
      <c r="AG3044"/>
      <c r="AH3044"/>
      <c r="AI3044"/>
    </row>
    <row r="3045" spans="1:35" x14ac:dyDescent="0.25">
      <c r="A3045" t="s">
        <v>2567</v>
      </c>
      <c r="B3045" t="s">
        <v>67</v>
      </c>
      <c r="C3045" t="s">
        <v>1371</v>
      </c>
      <c r="D3045" t="s">
        <v>3336</v>
      </c>
      <c r="E3045">
        <v>8749861</v>
      </c>
      <c r="F3045" t="s">
        <v>2586</v>
      </c>
      <c r="G3045" t="s">
        <v>22</v>
      </c>
      <c r="H3045" t="s">
        <v>23</v>
      </c>
      <c r="I3045" s="1"/>
      <c r="J3045" s="1">
        <v>45874</v>
      </c>
      <c r="K3045" s="11">
        <f>+Excel_519CONDOR[[#This Row],[Fx.r]]</f>
        <v>45874</v>
      </c>
      <c r="L3045" s="1">
        <v>45874</v>
      </c>
      <c r="M3045" s="1"/>
      <c r="N3045" s="1">
        <v>45949</v>
      </c>
      <c r="O3045" s="1">
        <v>45950</v>
      </c>
      <c r="P3045" s="1" t="s">
        <v>24</v>
      </c>
      <c r="Q3045" t="s">
        <v>25</v>
      </c>
      <c r="R3045" t="s">
        <v>25</v>
      </c>
      <c r="S3045" t="s">
        <v>3715</v>
      </c>
      <c r="T3045" s="6">
        <v>0.48537100249761345</v>
      </c>
      <c r="U3045" s="6">
        <v>0</v>
      </c>
      <c r="V3045" s="6">
        <v>5.5693998336791992</v>
      </c>
      <c r="W3045" s="5">
        <v>6.0547708361768127</v>
      </c>
      <c r="X3045" s="6">
        <f>+Excel_519CONDOR[[#This Row],[Ptos.Total]]-Excel_519CONDOR[[#This Row],[Ptos.PO]]</f>
        <v>0.20285983617681236</v>
      </c>
      <c r="Y3045" s="6">
        <v>5.8519110000000003</v>
      </c>
      <c r="Z3045" s="6">
        <v>5.8519110000000003</v>
      </c>
      <c r="AA3045" s="5">
        <f>+Excel_519CONDOR[[#This Row],[Ptos.Total]]-Excel_519CONDOR[[#This Row],[Ptos.Nilo]]</f>
        <v>0.20285983617681236</v>
      </c>
      <c r="AB3045"/>
      <c r="AC3045"/>
      <c r="AD3045"/>
      <c r="AE3045"/>
      <c r="AF3045"/>
      <c r="AG3045"/>
      <c r="AH3045"/>
      <c r="AI3045"/>
    </row>
    <row r="3046" spans="1:35" x14ac:dyDescent="0.25">
      <c r="A3046" t="s">
        <v>2567</v>
      </c>
      <c r="B3046" t="s">
        <v>67</v>
      </c>
      <c r="C3046" t="s">
        <v>1371</v>
      </c>
      <c r="D3046" t="s">
        <v>3337</v>
      </c>
      <c r="E3046">
        <v>8750250</v>
      </c>
      <c r="F3046" t="s">
        <v>2586</v>
      </c>
      <c r="G3046" t="s">
        <v>22</v>
      </c>
      <c r="H3046" t="s">
        <v>23</v>
      </c>
      <c r="I3046" s="1"/>
      <c r="J3046" s="1">
        <v>45874</v>
      </c>
      <c r="K3046" s="11">
        <f>+Excel_519CONDOR[[#This Row],[Fx.r]]</f>
        <v>45874</v>
      </c>
      <c r="L3046" s="1">
        <v>45874</v>
      </c>
      <c r="M3046" s="1"/>
      <c r="N3046" s="1">
        <v>45948</v>
      </c>
      <c r="O3046" s="1">
        <v>45950</v>
      </c>
      <c r="P3046" s="1" t="s">
        <v>24</v>
      </c>
      <c r="Q3046" t="s">
        <v>25</v>
      </c>
      <c r="R3046" t="s">
        <v>25</v>
      </c>
      <c r="S3046" t="s">
        <v>3715</v>
      </c>
      <c r="T3046" s="6">
        <v>0.48537100249761345</v>
      </c>
      <c r="U3046" s="6">
        <v>0</v>
      </c>
      <c r="V3046" s="6">
        <v>5.5693998336791992</v>
      </c>
      <c r="W3046" s="5">
        <v>6.0547708361768127</v>
      </c>
      <c r="X3046" s="6">
        <f>+Excel_519CONDOR[[#This Row],[Ptos.Total]]-Excel_519CONDOR[[#This Row],[Ptos.PO]]</f>
        <v>-1.6382318790419959E-7</v>
      </c>
      <c r="Y3046" s="6">
        <v>6.0547710000000006</v>
      </c>
      <c r="Z3046" s="6">
        <v>6.0547710000000006</v>
      </c>
      <c r="AA3046" s="5">
        <f>+Excel_519CONDOR[[#This Row],[Ptos.Total]]-Excel_519CONDOR[[#This Row],[Ptos.Nilo]]</f>
        <v>-1.6382318790419959E-7</v>
      </c>
      <c r="AB3046"/>
      <c r="AC3046"/>
      <c r="AD3046"/>
      <c r="AE3046"/>
      <c r="AF3046"/>
      <c r="AG3046"/>
      <c r="AH3046"/>
      <c r="AI3046"/>
    </row>
    <row r="3047" spans="1:35" x14ac:dyDescent="0.25">
      <c r="A3047" t="s">
        <v>2567</v>
      </c>
      <c r="B3047" t="s">
        <v>67</v>
      </c>
      <c r="C3047" t="s">
        <v>1371</v>
      </c>
      <c r="D3047" t="s">
        <v>3338</v>
      </c>
      <c r="E3047">
        <v>8749851</v>
      </c>
      <c r="F3047" t="s">
        <v>2651</v>
      </c>
      <c r="G3047" t="s">
        <v>46</v>
      </c>
      <c r="H3047" t="s">
        <v>1356</v>
      </c>
      <c r="I3047" s="1"/>
      <c r="J3047" s="1">
        <v>45874</v>
      </c>
      <c r="K3047" s="11">
        <f>+Excel_519CONDOR[[#This Row],[Fx.r]]</f>
        <v>45874</v>
      </c>
      <c r="L3047" s="1">
        <v>45874</v>
      </c>
      <c r="M3047" s="1"/>
      <c r="O3047" s="1"/>
      <c r="P3047" s="1" t="s">
        <v>24</v>
      </c>
      <c r="Q3047" t="s">
        <v>25</v>
      </c>
      <c r="R3047" t="s">
        <v>25</v>
      </c>
      <c r="S3047" t="s">
        <v>3715</v>
      </c>
      <c r="T3047" s="6">
        <v>1.4996710173212886</v>
      </c>
      <c r="U3047" s="6">
        <v>0</v>
      </c>
      <c r="V3047" s="6">
        <v>5.5693998336791992</v>
      </c>
      <c r="W3047" s="5">
        <v>7.0690708510004878</v>
      </c>
      <c r="X3047" s="6">
        <f>+Excel_519CONDOR[[#This Row],[Ptos.Total]]-Excel_519CONDOR[[#This Row],[Ptos.PO]]</f>
        <v>9.9670851000487559E-2</v>
      </c>
      <c r="Y3047" s="6">
        <v>6.9694000000000003</v>
      </c>
      <c r="Z3047" s="6">
        <v>0</v>
      </c>
      <c r="AA3047" s="5">
        <f>+Excel_519CONDOR[[#This Row],[Ptos.Total]]-Excel_519CONDOR[[#This Row],[Ptos.Nilo]]</f>
        <v>7.0690708510004878</v>
      </c>
      <c r="AB3047"/>
      <c r="AC3047"/>
      <c r="AD3047"/>
      <c r="AE3047"/>
      <c r="AF3047"/>
      <c r="AG3047"/>
      <c r="AH3047"/>
      <c r="AI3047"/>
    </row>
    <row r="3048" spans="1:35" x14ac:dyDescent="0.25">
      <c r="A3048" t="s">
        <v>2567</v>
      </c>
      <c r="B3048" t="s">
        <v>67</v>
      </c>
      <c r="C3048" t="s">
        <v>1371</v>
      </c>
      <c r="D3048" t="s">
        <v>3339</v>
      </c>
      <c r="E3048">
        <v>8750257</v>
      </c>
      <c r="F3048" t="s">
        <v>2586</v>
      </c>
      <c r="G3048" t="s">
        <v>22</v>
      </c>
      <c r="H3048" t="s">
        <v>23</v>
      </c>
      <c r="I3048" s="1"/>
      <c r="J3048" s="1">
        <v>45874</v>
      </c>
      <c r="K3048" s="11">
        <f>+Excel_519CONDOR[[#This Row],[Fx.r]]</f>
        <v>45874</v>
      </c>
      <c r="L3048" s="1">
        <v>45874</v>
      </c>
      <c r="M3048" s="1"/>
      <c r="N3048" s="1">
        <v>45948</v>
      </c>
      <c r="O3048" s="1">
        <v>45950</v>
      </c>
      <c r="P3048" s="1" t="s">
        <v>24</v>
      </c>
      <c r="Q3048" t="s">
        <v>25</v>
      </c>
      <c r="R3048" t="s">
        <v>25</v>
      </c>
      <c r="S3048" t="s">
        <v>3715</v>
      </c>
      <c r="T3048" s="6">
        <v>1.2968110170840621</v>
      </c>
      <c r="U3048" s="6">
        <v>0</v>
      </c>
      <c r="V3048" s="6">
        <v>5.5693998336791992</v>
      </c>
      <c r="W3048" s="5">
        <v>6.8662108507632613</v>
      </c>
      <c r="X3048" s="6">
        <f>+Excel_519CONDOR[[#This Row],[Ptos.Total]]-Excel_519CONDOR[[#This Row],[Ptos.PO]]</f>
        <v>0.20285985076326174</v>
      </c>
      <c r="Y3048" s="6">
        <v>6.6633509999999996</v>
      </c>
      <c r="Z3048" s="6">
        <v>6.6633509999999996</v>
      </c>
      <c r="AA3048" s="5">
        <f>+Excel_519CONDOR[[#This Row],[Ptos.Total]]-Excel_519CONDOR[[#This Row],[Ptos.Nilo]]</f>
        <v>0.20285985076326174</v>
      </c>
      <c r="AB3048"/>
      <c r="AC3048"/>
      <c r="AD3048"/>
      <c r="AE3048"/>
      <c r="AF3048"/>
      <c r="AG3048"/>
      <c r="AH3048"/>
      <c r="AI3048"/>
    </row>
    <row r="3049" spans="1:35" x14ac:dyDescent="0.25">
      <c r="A3049" t="s">
        <v>2567</v>
      </c>
      <c r="B3049" t="s">
        <v>67</v>
      </c>
      <c r="C3049" t="s">
        <v>1371</v>
      </c>
      <c r="D3049" t="s">
        <v>3340</v>
      </c>
      <c r="E3049">
        <v>8750246</v>
      </c>
      <c r="F3049" t="s">
        <v>2651</v>
      </c>
      <c r="G3049" t="s">
        <v>46</v>
      </c>
      <c r="H3049" t="s">
        <v>1356</v>
      </c>
      <c r="I3049" s="1"/>
      <c r="J3049" s="1">
        <v>45874</v>
      </c>
      <c r="K3049" s="11">
        <f>+Excel_519CONDOR[[#This Row],[Fx.r]]</f>
        <v>45874</v>
      </c>
      <c r="L3049" s="1">
        <v>45874</v>
      </c>
      <c r="M3049" s="1"/>
      <c r="O3049" s="1"/>
      <c r="P3049" s="1" t="s">
        <v>24</v>
      </c>
      <c r="Q3049" t="s">
        <v>25</v>
      </c>
      <c r="R3049" t="s">
        <v>25</v>
      </c>
      <c r="S3049" t="s">
        <v>3715</v>
      </c>
      <c r="T3049" s="6">
        <v>1.9053910246145129</v>
      </c>
      <c r="U3049" s="6">
        <v>0</v>
      </c>
      <c r="V3049" s="6">
        <v>5.5693998336791992</v>
      </c>
      <c r="W3049" s="5">
        <v>7.4747908582937121</v>
      </c>
      <c r="X3049" s="6">
        <f>+Excel_519CONDOR[[#This Row],[Ptos.Total]]-Excel_519CONDOR[[#This Row],[Ptos.PO]]</f>
        <v>0.10539085829371242</v>
      </c>
      <c r="Y3049" s="6">
        <v>7.3693999999999997</v>
      </c>
      <c r="Z3049" s="6">
        <v>0</v>
      </c>
      <c r="AA3049" s="5">
        <f>+Excel_519CONDOR[[#This Row],[Ptos.Total]]-Excel_519CONDOR[[#This Row],[Ptos.Nilo]]</f>
        <v>7.4747908582937121</v>
      </c>
      <c r="AB3049"/>
      <c r="AC3049"/>
      <c r="AD3049"/>
      <c r="AE3049"/>
      <c r="AF3049"/>
      <c r="AG3049"/>
      <c r="AH3049"/>
      <c r="AI3049"/>
    </row>
    <row r="3050" spans="1:35" x14ac:dyDescent="0.25">
      <c r="A3050" t="s">
        <v>2567</v>
      </c>
      <c r="B3050" t="s">
        <v>67</v>
      </c>
      <c r="C3050" t="s">
        <v>1371</v>
      </c>
      <c r="D3050" t="s">
        <v>3341</v>
      </c>
      <c r="E3050">
        <v>8749834</v>
      </c>
      <c r="F3050" t="s">
        <v>2586</v>
      </c>
      <c r="G3050" t="s">
        <v>22</v>
      </c>
      <c r="H3050" t="s">
        <v>23</v>
      </c>
      <c r="I3050" s="1"/>
      <c r="J3050" s="1">
        <v>45874</v>
      </c>
      <c r="K3050" s="11">
        <f>+Excel_519CONDOR[[#This Row],[Fx.r]]</f>
        <v>45874</v>
      </c>
      <c r="L3050" s="1">
        <v>45874</v>
      </c>
      <c r="M3050" s="1"/>
      <c r="N3050" s="1">
        <v>45948</v>
      </c>
      <c r="O3050" s="1">
        <v>45949</v>
      </c>
      <c r="P3050" s="1" t="s">
        <v>24</v>
      </c>
      <c r="Q3050" t="s">
        <v>25</v>
      </c>
      <c r="R3050" t="s">
        <v>25</v>
      </c>
      <c r="S3050" t="s">
        <v>3715</v>
      </c>
      <c r="T3050" s="6">
        <v>1.0939510168468356</v>
      </c>
      <c r="U3050" s="6">
        <v>0</v>
      </c>
      <c r="V3050" s="6">
        <v>5.5693998336791992</v>
      </c>
      <c r="W3050" s="5">
        <v>6.6633508505260348</v>
      </c>
      <c r="X3050" s="6">
        <f>+Excel_519CONDOR[[#This Row],[Ptos.Total]]-Excel_519CONDOR[[#This Row],[Ptos.PO]]</f>
        <v>-1.4947396476117092E-7</v>
      </c>
      <c r="Y3050" s="6">
        <v>6.6633509999999996</v>
      </c>
      <c r="Z3050" s="6">
        <v>6.6633509999999996</v>
      </c>
      <c r="AA3050" s="5">
        <f>+Excel_519CONDOR[[#This Row],[Ptos.Total]]-Excel_519CONDOR[[#This Row],[Ptos.Nilo]]</f>
        <v>-1.4947396476117092E-7</v>
      </c>
      <c r="AB3050"/>
      <c r="AC3050"/>
      <c r="AD3050"/>
      <c r="AE3050"/>
      <c r="AF3050"/>
      <c r="AG3050"/>
      <c r="AH3050"/>
      <c r="AI3050"/>
    </row>
    <row r="3051" spans="1:35" x14ac:dyDescent="0.25">
      <c r="A3051" t="s">
        <v>2567</v>
      </c>
      <c r="B3051" t="s">
        <v>67</v>
      </c>
      <c r="C3051" t="s">
        <v>1371</v>
      </c>
      <c r="D3051" t="s">
        <v>3342</v>
      </c>
      <c r="E3051">
        <v>8750263</v>
      </c>
      <c r="F3051" t="s">
        <v>2586</v>
      </c>
      <c r="G3051" t="s">
        <v>22</v>
      </c>
      <c r="H3051" t="s">
        <v>23</v>
      </c>
      <c r="I3051" s="1"/>
      <c r="J3051" s="1">
        <v>45874</v>
      </c>
      <c r="K3051" s="11">
        <f>+Excel_519CONDOR[[#This Row],[Fx.r]]</f>
        <v>45874</v>
      </c>
      <c r="L3051" s="1">
        <v>45874</v>
      </c>
      <c r="M3051" s="1"/>
      <c r="N3051" s="1">
        <v>45948</v>
      </c>
      <c r="O3051" s="1">
        <v>45950</v>
      </c>
      <c r="P3051" s="1" t="s">
        <v>24</v>
      </c>
      <c r="Q3051" t="s">
        <v>25</v>
      </c>
      <c r="R3051" t="s">
        <v>25</v>
      </c>
      <c r="S3051" t="s">
        <v>3715</v>
      </c>
      <c r="T3051" s="6">
        <v>0.48537100249761345</v>
      </c>
      <c r="U3051" s="6">
        <v>0</v>
      </c>
      <c r="V3051" s="6">
        <v>5.5693998336791992</v>
      </c>
      <c r="W3051" s="5">
        <v>6.0547708361768127</v>
      </c>
      <c r="X3051" s="6">
        <f>+Excel_519CONDOR[[#This Row],[Ptos.Total]]-Excel_519CONDOR[[#This Row],[Ptos.PO]]</f>
        <v>0.20285983617681236</v>
      </c>
      <c r="Y3051" s="6">
        <v>5.8519110000000003</v>
      </c>
      <c r="Z3051" s="6">
        <v>5.8519110000000003</v>
      </c>
      <c r="AA3051" s="5">
        <f>+Excel_519CONDOR[[#This Row],[Ptos.Total]]-Excel_519CONDOR[[#This Row],[Ptos.Nilo]]</f>
        <v>0.20285983617681236</v>
      </c>
      <c r="AB3051"/>
      <c r="AC3051"/>
      <c r="AD3051"/>
      <c r="AE3051"/>
      <c r="AF3051"/>
      <c r="AG3051"/>
      <c r="AH3051"/>
      <c r="AI3051"/>
    </row>
    <row r="3052" spans="1:35" x14ac:dyDescent="0.25">
      <c r="A3052" t="s">
        <v>2567</v>
      </c>
      <c r="B3052" t="s">
        <v>67</v>
      </c>
      <c r="C3052" t="s">
        <v>1371</v>
      </c>
      <c r="D3052" t="s">
        <v>3343</v>
      </c>
      <c r="E3052">
        <v>8749855</v>
      </c>
      <c r="F3052" t="s">
        <v>2586</v>
      </c>
      <c r="G3052" t="s">
        <v>22</v>
      </c>
      <c r="H3052" t="s">
        <v>23</v>
      </c>
      <c r="I3052" s="1"/>
      <c r="J3052" s="1">
        <v>45874</v>
      </c>
      <c r="K3052" s="11">
        <f>+Excel_519CONDOR[[#This Row],[Fx.r]]</f>
        <v>45874</v>
      </c>
      <c r="L3052" s="1">
        <v>45874</v>
      </c>
      <c r="M3052" s="1"/>
      <c r="N3052" s="1">
        <v>45947</v>
      </c>
      <c r="O3052" s="1">
        <v>45949</v>
      </c>
      <c r="P3052" s="1" t="s">
        <v>24</v>
      </c>
      <c r="Q3052" t="s">
        <v>25</v>
      </c>
      <c r="R3052" t="s">
        <v>25</v>
      </c>
      <c r="S3052" t="s">
        <v>3715</v>
      </c>
      <c r="T3052" s="6">
        <v>1.2968110170840621</v>
      </c>
      <c r="U3052" s="6">
        <v>0</v>
      </c>
      <c r="V3052" s="6">
        <v>5.5693998336791992</v>
      </c>
      <c r="W3052" s="5">
        <v>6.8662108507632613</v>
      </c>
      <c r="X3052" s="6">
        <f>+Excel_519CONDOR[[#This Row],[Ptos.Total]]-Excel_519CONDOR[[#This Row],[Ptos.PO]]</f>
        <v>-1.4923673852251795E-7</v>
      </c>
      <c r="Y3052" s="6">
        <v>6.8662109999999998</v>
      </c>
      <c r="Z3052" s="6">
        <v>6.8662109999999998</v>
      </c>
      <c r="AA3052" s="5">
        <f>+Excel_519CONDOR[[#This Row],[Ptos.Total]]-Excel_519CONDOR[[#This Row],[Ptos.Nilo]]</f>
        <v>-1.4923673852251795E-7</v>
      </c>
      <c r="AB3052"/>
      <c r="AC3052"/>
      <c r="AD3052"/>
      <c r="AE3052"/>
      <c r="AF3052"/>
      <c r="AG3052"/>
      <c r="AH3052"/>
      <c r="AI3052"/>
    </row>
    <row r="3053" spans="1:35" x14ac:dyDescent="0.25">
      <c r="A3053" t="s">
        <v>2567</v>
      </c>
      <c r="B3053" t="s">
        <v>67</v>
      </c>
      <c r="C3053" t="s">
        <v>1371</v>
      </c>
      <c r="D3053" t="s">
        <v>3344</v>
      </c>
      <c r="E3053">
        <v>8749833</v>
      </c>
      <c r="F3053" t="s">
        <v>2586</v>
      </c>
      <c r="G3053" t="s">
        <v>22</v>
      </c>
      <c r="H3053" t="s">
        <v>23</v>
      </c>
      <c r="I3053" s="1"/>
      <c r="J3053" s="1">
        <v>45874</v>
      </c>
      <c r="K3053" s="11">
        <f>+Excel_519CONDOR[[#This Row],[Fx.r]]</f>
        <v>45874</v>
      </c>
      <c r="L3053" s="1">
        <v>45874</v>
      </c>
      <c r="M3053" s="1"/>
      <c r="N3053" s="1">
        <v>45948</v>
      </c>
      <c r="O3053" s="1">
        <v>45950</v>
      </c>
      <c r="P3053" s="1" t="s">
        <v>24</v>
      </c>
      <c r="Q3053" t="s">
        <v>25</v>
      </c>
      <c r="R3053" t="s">
        <v>25</v>
      </c>
      <c r="S3053" t="s">
        <v>3715</v>
      </c>
      <c r="T3053" s="6">
        <v>0.48537100249761345</v>
      </c>
      <c r="U3053" s="6">
        <v>0</v>
      </c>
      <c r="V3053" s="6">
        <v>5.5693998336791992</v>
      </c>
      <c r="W3053" s="5">
        <v>6.0547708361768127</v>
      </c>
      <c r="X3053" s="6">
        <f>+Excel_519CONDOR[[#This Row],[Ptos.Total]]-Excel_519CONDOR[[#This Row],[Ptos.PO]]</f>
        <v>-1.6382318790419959E-7</v>
      </c>
      <c r="Y3053" s="6">
        <v>6.0547710000000006</v>
      </c>
      <c r="Z3053" s="6">
        <v>6.0547710000000006</v>
      </c>
      <c r="AA3053" s="5">
        <f>+Excel_519CONDOR[[#This Row],[Ptos.Total]]-Excel_519CONDOR[[#This Row],[Ptos.Nilo]]</f>
        <v>-1.6382318790419959E-7</v>
      </c>
      <c r="AB3053"/>
      <c r="AC3053"/>
      <c r="AD3053"/>
      <c r="AE3053"/>
      <c r="AF3053"/>
      <c r="AG3053"/>
      <c r="AH3053"/>
      <c r="AI3053"/>
    </row>
    <row r="3054" spans="1:35" x14ac:dyDescent="0.25">
      <c r="A3054" t="s">
        <v>2567</v>
      </c>
      <c r="B3054" t="s">
        <v>67</v>
      </c>
      <c r="C3054" t="s">
        <v>1371</v>
      </c>
      <c r="D3054" t="s">
        <v>3345</v>
      </c>
      <c r="E3054">
        <v>8749844</v>
      </c>
      <c r="F3054" t="s">
        <v>2586</v>
      </c>
      <c r="G3054" t="s">
        <v>22</v>
      </c>
      <c r="H3054" t="s">
        <v>23</v>
      </c>
      <c r="I3054" s="1"/>
      <c r="J3054" s="1">
        <v>45874</v>
      </c>
      <c r="K3054" s="11">
        <f>+Excel_519CONDOR[[#This Row],[Fx.r]]</f>
        <v>45874</v>
      </c>
      <c r="L3054" s="1">
        <v>45874</v>
      </c>
      <c r="M3054" s="1"/>
      <c r="N3054" s="1">
        <v>45949</v>
      </c>
      <c r="O3054" s="1">
        <v>45950</v>
      </c>
      <c r="P3054" s="1" t="s">
        <v>24</v>
      </c>
      <c r="Q3054" t="s">
        <v>25</v>
      </c>
      <c r="R3054" t="s">
        <v>25</v>
      </c>
      <c r="S3054" t="s">
        <v>3715</v>
      </c>
      <c r="T3054" s="6">
        <v>1.2968110170840621</v>
      </c>
      <c r="U3054" s="6">
        <v>0</v>
      </c>
      <c r="V3054" s="6">
        <v>5.5693998336791992</v>
      </c>
      <c r="W3054" s="5">
        <v>6.8662108507632613</v>
      </c>
      <c r="X3054" s="6">
        <f>+Excel_519CONDOR[[#This Row],[Ptos.Total]]-Excel_519CONDOR[[#This Row],[Ptos.PO]]</f>
        <v>0.60857985076326138</v>
      </c>
      <c r="Y3054" s="6">
        <v>6.2576309999999999</v>
      </c>
      <c r="Z3054" s="6">
        <v>6.2576309999999999</v>
      </c>
      <c r="AA3054" s="5">
        <f>+Excel_519CONDOR[[#This Row],[Ptos.Total]]-Excel_519CONDOR[[#This Row],[Ptos.Nilo]]</f>
        <v>0.60857985076326138</v>
      </c>
      <c r="AB3054"/>
      <c r="AC3054"/>
      <c r="AD3054"/>
      <c r="AE3054"/>
      <c r="AF3054"/>
      <c r="AG3054"/>
      <c r="AH3054"/>
      <c r="AI3054"/>
    </row>
    <row r="3055" spans="1:35" x14ac:dyDescent="0.25">
      <c r="A3055" t="s">
        <v>2567</v>
      </c>
      <c r="B3055" t="s">
        <v>67</v>
      </c>
      <c r="C3055" t="s">
        <v>1371</v>
      </c>
      <c r="D3055" t="s">
        <v>3346</v>
      </c>
      <c r="E3055">
        <v>8749852</v>
      </c>
      <c r="F3055" t="s">
        <v>2586</v>
      </c>
      <c r="G3055" t="s">
        <v>22</v>
      </c>
      <c r="H3055" t="s">
        <v>23</v>
      </c>
      <c r="I3055" s="1"/>
      <c r="J3055" s="1">
        <v>45874</v>
      </c>
      <c r="K3055" s="11">
        <f>+Excel_519CONDOR[[#This Row],[Fx.r]]</f>
        <v>45874</v>
      </c>
      <c r="L3055" s="1">
        <v>45874</v>
      </c>
      <c r="M3055" s="1"/>
      <c r="N3055" s="1">
        <v>45947</v>
      </c>
      <c r="O3055" s="1">
        <v>45949</v>
      </c>
      <c r="P3055" s="1" t="s">
        <v>24</v>
      </c>
      <c r="Q3055" t="s">
        <v>25</v>
      </c>
      <c r="R3055" t="s">
        <v>25</v>
      </c>
      <c r="S3055" t="s">
        <v>3715</v>
      </c>
      <c r="T3055" s="6">
        <v>1.2968110170840621</v>
      </c>
      <c r="U3055" s="6">
        <v>0</v>
      </c>
      <c r="V3055" s="6">
        <v>5.5693998336791992</v>
      </c>
      <c r="W3055" s="5">
        <v>6.8662108507632613</v>
      </c>
      <c r="X3055" s="6">
        <f>+Excel_519CONDOR[[#This Row],[Ptos.Total]]-Excel_519CONDOR[[#This Row],[Ptos.PO]]</f>
        <v>-1.4923673852251795E-7</v>
      </c>
      <c r="Y3055" s="6">
        <v>6.8662109999999998</v>
      </c>
      <c r="Z3055" s="6">
        <v>6.8662109999999998</v>
      </c>
      <c r="AA3055" s="5">
        <f>+Excel_519CONDOR[[#This Row],[Ptos.Total]]-Excel_519CONDOR[[#This Row],[Ptos.Nilo]]</f>
        <v>-1.4923673852251795E-7</v>
      </c>
      <c r="AB3055"/>
      <c r="AC3055"/>
      <c r="AD3055"/>
      <c r="AE3055"/>
      <c r="AF3055"/>
      <c r="AG3055"/>
      <c r="AH3055"/>
      <c r="AI3055"/>
    </row>
    <row r="3056" spans="1:35" x14ac:dyDescent="0.25">
      <c r="A3056" t="s">
        <v>2567</v>
      </c>
      <c r="B3056" t="s">
        <v>67</v>
      </c>
      <c r="C3056" t="s">
        <v>1371</v>
      </c>
      <c r="D3056" t="s">
        <v>3347</v>
      </c>
      <c r="E3056">
        <v>8751051</v>
      </c>
      <c r="F3056" t="s">
        <v>2586</v>
      </c>
      <c r="G3056" t="s">
        <v>22</v>
      </c>
      <c r="H3056" t="s">
        <v>23</v>
      </c>
      <c r="I3056" s="1"/>
      <c r="J3056" s="1">
        <v>45876</v>
      </c>
      <c r="K3056" s="11">
        <f>+Excel_519CONDOR[[#This Row],[Fx.r]]</f>
        <v>45876</v>
      </c>
      <c r="L3056" s="1">
        <v>45876</v>
      </c>
      <c r="M3056" s="1"/>
      <c r="N3056" s="1">
        <v>45948</v>
      </c>
      <c r="O3056" s="1">
        <v>45950</v>
      </c>
      <c r="P3056" s="1" t="s">
        <v>24</v>
      </c>
      <c r="Q3056" t="s">
        <v>25</v>
      </c>
      <c r="R3056" t="s">
        <v>25</v>
      </c>
      <c r="S3056" t="s">
        <v>3715</v>
      </c>
      <c r="T3056" s="6">
        <v>0.68823100955361127</v>
      </c>
      <c r="U3056" s="6">
        <v>0</v>
      </c>
      <c r="V3056" s="6">
        <v>5.5693998336791992</v>
      </c>
      <c r="W3056" s="5">
        <v>6.2576308432328105</v>
      </c>
      <c r="X3056" s="6">
        <f>+Excel_519CONDOR[[#This Row],[Ptos.Total]]-Excel_519CONDOR[[#This Row],[Ptos.PO]]</f>
        <v>-1.5676718945201173E-7</v>
      </c>
      <c r="Y3056" s="6">
        <v>6.2576309999999999</v>
      </c>
      <c r="Z3056" s="6">
        <v>6.2576309999999999</v>
      </c>
      <c r="AA3056" s="5">
        <f>+Excel_519CONDOR[[#This Row],[Ptos.Total]]-Excel_519CONDOR[[#This Row],[Ptos.Nilo]]</f>
        <v>-1.5676718945201173E-7</v>
      </c>
      <c r="AB3056"/>
      <c r="AC3056"/>
      <c r="AD3056"/>
      <c r="AE3056"/>
      <c r="AF3056"/>
      <c r="AG3056"/>
      <c r="AH3056"/>
      <c r="AI3056"/>
    </row>
    <row r="3057" spans="1:35" x14ac:dyDescent="0.25">
      <c r="A3057" t="s">
        <v>2567</v>
      </c>
      <c r="B3057" t="s">
        <v>67</v>
      </c>
      <c r="C3057" t="s">
        <v>1371</v>
      </c>
      <c r="D3057" t="s">
        <v>3348</v>
      </c>
      <c r="E3057">
        <v>8751048</v>
      </c>
      <c r="F3057" t="s">
        <v>2586</v>
      </c>
      <c r="G3057" t="s">
        <v>22</v>
      </c>
      <c r="H3057" t="s">
        <v>23</v>
      </c>
      <c r="I3057" s="1"/>
      <c r="J3057" s="1">
        <v>45876</v>
      </c>
      <c r="K3057" s="11">
        <f>+Excel_519CONDOR[[#This Row],[Fx.r]]</f>
        <v>45876</v>
      </c>
      <c r="L3057" s="1">
        <v>45876</v>
      </c>
      <c r="M3057" s="1"/>
      <c r="N3057" s="1">
        <v>45948</v>
      </c>
      <c r="O3057" s="1">
        <v>45950</v>
      </c>
      <c r="P3057" s="1" t="s">
        <v>24</v>
      </c>
      <c r="Q3057" t="s">
        <v>25</v>
      </c>
      <c r="R3057" t="s">
        <v>25</v>
      </c>
      <c r="S3057" t="s">
        <v>3715</v>
      </c>
      <c r="T3057" s="6">
        <v>0.68823100955361127</v>
      </c>
      <c r="U3057" s="6">
        <v>0</v>
      </c>
      <c r="V3057" s="6">
        <v>5.5693998336791992</v>
      </c>
      <c r="W3057" s="5">
        <v>6.2576308432328105</v>
      </c>
      <c r="X3057" s="6">
        <f>+Excel_519CONDOR[[#This Row],[Ptos.Total]]-Excel_519CONDOR[[#This Row],[Ptos.PO]]</f>
        <v>-1.5676718945201173E-7</v>
      </c>
      <c r="Y3057" s="6">
        <v>6.2576309999999999</v>
      </c>
      <c r="Z3057" s="6">
        <v>6.2576309999999999</v>
      </c>
      <c r="AA3057" s="5">
        <f>+Excel_519CONDOR[[#This Row],[Ptos.Total]]-Excel_519CONDOR[[#This Row],[Ptos.Nilo]]</f>
        <v>-1.5676718945201173E-7</v>
      </c>
      <c r="AB3057"/>
      <c r="AC3057"/>
      <c r="AD3057"/>
      <c r="AE3057"/>
      <c r="AF3057"/>
      <c r="AG3057"/>
      <c r="AH3057"/>
      <c r="AI3057"/>
    </row>
    <row r="3058" spans="1:35" x14ac:dyDescent="0.25">
      <c r="A3058" t="s">
        <v>2567</v>
      </c>
      <c r="B3058" t="s">
        <v>67</v>
      </c>
      <c r="C3058" t="s">
        <v>1371</v>
      </c>
      <c r="D3058" t="s">
        <v>3349</v>
      </c>
      <c r="E3058">
        <v>8751118</v>
      </c>
      <c r="F3058" t="s">
        <v>2586</v>
      </c>
      <c r="G3058" t="s">
        <v>22</v>
      </c>
      <c r="H3058" t="s">
        <v>23</v>
      </c>
      <c r="I3058" s="1"/>
      <c r="J3058" s="1">
        <v>45876</v>
      </c>
      <c r="K3058" s="11">
        <f>+Excel_519CONDOR[[#This Row],[Fx.r]]</f>
        <v>45876</v>
      </c>
      <c r="L3058" s="1">
        <v>45876</v>
      </c>
      <c r="M3058" s="1"/>
      <c r="N3058" s="1">
        <v>45948</v>
      </c>
      <c r="O3058" s="1">
        <v>45950</v>
      </c>
      <c r="P3058" s="1" t="s">
        <v>24</v>
      </c>
      <c r="Q3058" t="s">
        <v>25</v>
      </c>
      <c r="R3058" t="s">
        <v>25</v>
      </c>
      <c r="S3058" t="s">
        <v>3715</v>
      </c>
      <c r="T3058" s="6">
        <v>0.48537100249761345</v>
      </c>
      <c r="U3058" s="6">
        <v>0</v>
      </c>
      <c r="V3058" s="6">
        <v>5.5693998336791992</v>
      </c>
      <c r="W3058" s="5">
        <v>6.0547708361768127</v>
      </c>
      <c r="X3058" s="6">
        <f>+Excel_519CONDOR[[#This Row],[Ptos.Total]]-Excel_519CONDOR[[#This Row],[Ptos.PO]]</f>
        <v>-1.6382318790419959E-7</v>
      </c>
      <c r="Y3058" s="6">
        <v>6.0547710000000006</v>
      </c>
      <c r="Z3058" s="6">
        <v>6.0547710000000006</v>
      </c>
      <c r="AA3058" s="5">
        <f>+Excel_519CONDOR[[#This Row],[Ptos.Total]]-Excel_519CONDOR[[#This Row],[Ptos.Nilo]]</f>
        <v>-1.6382318790419959E-7</v>
      </c>
      <c r="AB3058"/>
      <c r="AC3058"/>
      <c r="AD3058"/>
      <c r="AE3058"/>
      <c r="AF3058"/>
      <c r="AG3058"/>
      <c r="AH3058"/>
      <c r="AI3058"/>
    </row>
    <row r="3059" spans="1:35" x14ac:dyDescent="0.25">
      <c r="A3059" t="s">
        <v>2567</v>
      </c>
      <c r="B3059" t="s">
        <v>67</v>
      </c>
      <c r="C3059" t="s">
        <v>1371</v>
      </c>
      <c r="D3059" t="s">
        <v>3350</v>
      </c>
      <c r="E3059">
        <v>8751109</v>
      </c>
      <c r="F3059" t="s">
        <v>2586</v>
      </c>
      <c r="G3059" t="s">
        <v>22</v>
      </c>
      <c r="H3059" t="s">
        <v>23</v>
      </c>
      <c r="I3059" s="1"/>
      <c r="J3059" s="1">
        <v>45876</v>
      </c>
      <c r="K3059" s="11">
        <f>+Excel_519CONDOR[[#This Row],[Fx.r]]</f>
        <v>45876</v>
      </c>
      <c r="L3059" s="1">
        <v>45876</v>
      </c>
      <c r="M3059" s="1"/>
      <c r="N3059" s="1">
        <v>45948</v>
      </c>
      <c r="O3059" s="1">
        <v>45950</v>
      </c>
      <c r="P3059" s="1" t="s">
        <v>24</v>
      </c>
      <c r="Q3059" t="s">
        <v>25</v>
      </c>
      <c r="R3059" t="s">
        <v>25</v>
      </c>
      <c r="S3059" t="s">
        <v>3715</v>
      </c>
      <c r="T3059" s="6">
        <v>0.68823100955361127</v>
      </c>
      <c r="U3059" s="6">
        <v>0</v>
      </c>
      <c r="V3059" s="6">
        <v>5.5693998336791992</v>
      </c>
      <c r="W3059" s="5">
        <v>6.2576308432328105</v>
      </c>
      <c r="X3059" s="6">
        <f>+Excel_519CONDOR[[#This Row],[Ptos.Total]]-Excel_519CONDOR[[#This Row],[Ptos.PO]]</f>
        <v>-1.5676718945201173E-7</v>
      </c>
      <c r="Y3059" s="6">
        <v>6.2576309999999999</v>
      </c>
      <c r="Z3059" s="6">
        <v>6.2576309999999999</v>
      </c>
      <c r="AA3059" s="5">
        <f>+Excel_519CONDOR[[#This Row],[Ptos.Total]]-Excel_519CONDOR[[#This Row],[Ptos.Nilo]]</f>
        <v>-1.5676718945201173E-7</v>
      </c>
      <c r="AB3059"/>
      <c r="AC3059"/>
      <c r="AD3059"/>
      <c r="AE3059"/>
      <c r="AF3059"/>
      <c r="AG3059"/>
      <c r="AH3059"/>
      <c r="AI3059"/>
    </row>
    <row r="3060" spans="1:35" x14ac:dyDescent="0.25">
      <c r="A3060" t="s">
        <v>2567</v>
      </c>
      <c r="B3060" t="s">
        <v>67</v>
      </c>
      <c r="C3060" t="s">
        <v>1371</v>
      </c>
      <c r="D3060" t="s">
        <v>3351</v>
      </c>
      <c r="E3060">
        <v>8751163</v>
      </c>
      <c r="F3060" t="s">
        <v>2586</v>
      </c>
      <c r="G3060" t="s">
        <v>22</v>
      </c>
      <c r="H3060" t="s">
        <v>23</v>
      </c>
      <c r="I3060" s="1"/>
      <c r="J3060" s="1">
        <v>45876</v>
      </c>
      <c r="K3060" s="11">
        <f>+Excel_519CONDOR[[#This Row],[Fx.r]]</f>
        <v>45876</v>
      </c>
      <c r="L3060" s="1">
        <v>45876</v>
      </c>
      <c r="M3060" s="1"/>
      <c r="N3060" s="1">
        <v>45948</v>
      </c>
      <c r="O3060" s="1">
        <v>45950</v>
      </c>
      <c r="P3060" s="1" t="s">
        <v>24</v>
      </c>
      <c r="Q3060" t="s">
        <v>25</v>
      </c>
      <c r="R3060" t="s">
        <v>25</v>
      </c>
      <c r="S3060" t="s">
        <v>3715</v>
      </c>
      <c r="T3060" s="6">
        <v>0.48537100249761345</v>
      </c>
      <c r="U3060" s="6">
        <v>0</v>
      </c>
      <c r="V3060" s="6">
        <v>5.5693998336791992</v>
      </c>
      <c r="W3060" s="5">
        <v>6.0547708361768127</v>
      </c>
      <c r="X3060" s="6">
        <f>+Excel_519CONDOR[[#This Row],[Ptos.Total]]-Excel_519CONDOR[[#This Row],[Ptos.PO]]</f>
        <v>-1.6382318790419959E-7</v>
      </c>
      <c r="Y3060" s="6">
        <v>6.0547710000000006</v>
      </c>
      <c r="Z3060" s="6">
        <v>6.0547710000000006</v>
      </c>
      <c r="AA3060" s="5">
        <f>+Excel_519CONDOR[[#This Row],[Ptos.Total]]-Excel_519CONDOR[[#This Row],[Ptos.Nilo]]</f>
        <v>-1.6382318790419959E-7</v>
      </c>
      <c r="AB3060"/>
      <c r="AC3060"/>
      <c r="AD3060"/>
      <c r="AE3060"/>
      <c r="AF3060"/>
      <c r="AG3060"/>
      <c r="AH3060"/>
      <c r="AI3060"/>
    </row>
    <row r="3061" spans="1:35" x14ac:dyDescent="0.25">
      <c r="A3061" t="s">
        <v>2567</v>
      </c>
      <c r="B3061" t="s">
        <v>67</v>
      </c>
      <c r="C3061" t="s">
        <v>1371</v>
      </c>
      <c r="D3061" t="s">
        <v>3352</v>
      </c>
      <c r="E3061">
        <v>8751164</v>
      </c>
      <c r="F3061" t="s">
        <v>2586</v>
      </c>
      <c r="G3061" t="s">
        <v>22</v>
      </c>
      <c r="H3061" t="s">
        <v>23</v>
      </c>
      <c r="I3061" s="1"/>
      <c r="J3061" s="1">
        <v>45876</v>
      </c>
      <c r="K3061" s="11">
        <f>+Excel_519CONDOR[[#This Row],[Fx.r]]</f>
        <v>45876</v>
      </c>
      <c r="L3061" s="1">
        <v>45876</v>
      </c>
      <c r="M3061" s="1"/>
      <c r="N3061" s="1">
        <v>45948</v>
      </c>
      <c r="O3061" s="1">
        <v>45950</v>
      </c>
      <c r="P3061" s="1" t="s">
        <v>24</v>
      </c>
      <c r="Q3061" t="s">
        <v>25</v>
      </c>
      <c r="R3061" t="s">
        <v>25</v>
      </c>
      <c r="S3061" t="s">
        <v>3715</v>
      </c>
      <c r="T3061" s="6">
        <v>0.48537100249761345</v>
      </c>
      <c r="U3061" s="6">
        <v>0</v>
      </c>
      <c r="V3061" s="6">
        <v>5.5693998336791992</v>
      </c>
      <c r="W3061" s="5">
        <v>6.0547708361768127</v>
      </c>
      <c r="X3061" s="6">
        <f>+Excel_519CONDOR[[#This Row],[Ptos.Total]]-Excel_519CONDOR[[#This Row],[Ptos.PO]]</f>
        <v>-1.6382318790419959E-7</v>
      </c>
      <c r="Y3061" s="6">
        <v>6.0547710000000006</v>
      </c>
      <c r="Z3061" s="6">
        <v>6.0547710000000006</v>
      </c>
      <c r="AA3061" s="5">
        <f>+Excel_519CONDOR[[#This Row],[Ptos.Total]]-Excel_519CONDOR[[#This Row],[Ptos.Nilo]]</f>
        <v>-1.6382318790419959E-7</v>
      </c>
      <c r="AB3061"/>
      <c r="AC3061"/>
      <c r="AD3061"/>
      <c r="AE3061"/>
      <c r="AF3061"/>
      <c r="AG3061"/>
      <c r="AH3061"/>
      <c r="AI3061"/>
    </row>
    <row r="3062" spans="1:35" x14ac:dyDescent="0.25">
      <c r="A3062" t="s">
        <v>2567</v>
      </c>
      <c r="B3062" t="s">
        <v>67</v>
      </c>
      <c r="C3062" t="s">
        <v>1371</v>
      </c>
      <c r="D3062" t="s">
        <v>3353</v>
      </c>
      <c r="E3062">
        <v>8751074</v>
      </c>
      <c r="F3062" t="s">
        <v>2586</v>
      </c>
      <c r="G3062" t="s">
        <v>22</v>
      </c>
      <c r="H3062" t="s">
        <v>23</v>
      </c>
      <c r="I3062" s="1"/>
      <c r="J3062" s="1">
        <v>45876</v>
      </c>
      <c r="K3062" s="11">
        <f>+Excel_519CONDOR[[#This Row],[Fx.r]]</f>
        <v>45876</v>
      </c>
      <c r="L3062" s="1">
        <v>45876</v>
      </c>
      <c r="M3062" s="1"/>
      <c r="N3062" s="1">
        <v>45947</v>
      </c>
      <c r="O3062" s="1">
        <v>45948</v>
      </c>
      <c r="P3062" s="1" t="s">
        <v>24</v>
      </c>
      <c r="Q3062" t="s">
        <v>25</v>
      </c>
      <c r="R3062" t="s">
        <v>25</v>
      </c>
      <c r="S3062" t="s">
        <v>3715</v>
      </c>
      <c r="T3062" s="6">
        <v>0.68823100955361127</v>
      </c>
      <c r="U3062" s="6">
        <v>0</v>
      </c>
      <c r="V3062" s="6">
        <v>5.5693998336791992</v>
      </c>
      <c r="W3062" s="5">
        <v>6.2576308432328105</v>
      </c>
      <c r="X3062" s="6">
        <f>+Excel_519CONDOR[[#This Row],[Ptos.Total]]-Excel_519CONDOR[[#This Row],[Ptos.PO]]</f>
        <v>-1.5676718945201173E-7</v>
      </c>
      <c r="Y3062" s="6">
        <v>6.2576309999999999</v>
      </c>
      <c r="Z3062" s="6">
        <v>6.2576309999999999</v>
      </c>
      <c r="AA3062" s="5">
        <f>+Excel_519CONDOR[[#This Row],[Ptos.Total]]-Excel_519CONDOR[[#This Row],[Ptos.Nilo]]</f>
        <v>-1.5676718945201173E-7</v>
      </c>
      <c r="AB3062"/>
      <c r="AC3062"/>
      <c r="AD3062"/>
      <c r="AE3062"/>
      <c r="AF3062"/>
      <c r="AG3062"/>
      <c r="AH3062"/>
      <c r="AI3062"/>
    </row>
    <row r="3063" spans="1:35" x14ac:dyDescent="0.25">
      <c r="A3063" t="s">
        <v>2567</v>
      </c>
      <c r="B3063" t="s">
        <v>67</v>
      </c>
      <c r="C3063" t="s">
        <v>1371</v>
      </c>
      <c r="D3063" t="s">
        <v>3354</v>
      </c>
      <c r="E3063">
        <v>8751101</v>
      </c>
      <c r="F3063" t="s">
        <v>2586</v>
      </c>
      <c r="G3063" t="s">
        <v>22</v>
      </c>
      <c r="H3063" t="s">
        <v>23</v>
      </c>
      <c r="I3063" s="1"/>
      <c r="J3063" s="1">
        <v>45876</v>
      </c>
      <c r="K3063" s="11">
        <f>+Excel_519CONDOR[[#This Row],[Fx.r]]</f>
        <v>45876</v>
      </c>
      <c r="L3063" s="1">
        <v>45876</v>
      </c>
      <c r="M3063" s="1"/>
      <c r="N3063" s="1">
        <v>45948</v>
      </c>
      <c r="O3063" s="1">
        <v>45950</v>
      </c>
      <c r="P3063" s="1" t="s">
        <v>24</v>
      </c>
      <c r="Q3063" t="s">
        <v>25</v>
      </c>
      <c r="R3063" t="s">
        <v>25</v>
      </c>
      <c r="S3063" t="s">
        <v>3715</v>
      </c>
      <c r="T3063" s="6">
        <v>1.4996710173212886</v>
      </c>
      <c r="U3063" s="6">
        <v>0</v>
      </c>
      <c r="V3063" s="6">
        <v>5.5693998336791992</v>
      </c>
      <c r="W3063" s="5">
        <v>7.0690708510004878</v>
      </c>
      <c r="X3063" s="6">
        <f>+Excel_519CONDOR[[#This Row],[Ptos.Total]]-Excel_519CONDOR[[#This Row],[Ptos.PO]]</f>
        <v>0.6085798510004885</v>
      </c>
      <c r="Y3063" s="6">
        <v>6.4604909999999993</v>
      </c>
      <c r="Z3063" s="6">
        <v>6.4604909999999993</v>
      </c>
      <c r="AA3063" s="5">
        <f>+Excel_519CONDOR[[#This Row],[Ptos.Total]]-Excel_519CONDOR[[#This Row],[Ptos.Nilo]]</f>
        <v>0.6085798510004885</v>
      </c>
      <c r="AB3063"/>
      <c r="AC3063"/>
      <c r="AD3063"/>
      <c r="AE3063"/>
      <c r="AF3063"/>
      <c r="AG3063"/>
      <c r="AH3063"/>
      <c r="AI3063"/>
    </row>
    <row r="3064" spans="1:35" x14ac:dyDescent="0.25">
      <c r="A3064" t="s">
        <v>2567</v>
      </c>
      <c r="B3064" t="s">
        <v>67</v>
      </c>
      <c r="C3064" t="s">
        <v>1371</v>
      </c>
      <c r="D3064" t="s">
        <v>3355</v>
      </c>
      <c r="E3064">
        <v>8751087</v>
      </c>
      <c r="F3064" t="s">
        <v>2651</v>
      </c>
      <c r="G3064" t="s">
        <v>46</v>
      </c>
      <c r="H3064" t="s">
        <v>1356</v>
      </c>
      <c r="I3064" s="1"/>
      <c r="J3064" s="1">
        <v>45876</v>
      </c>
      <c r="K3064" s="11">
        <f>+Excel_519CONDOR[[#This Row],[Fx.r]]</f>
        <v>45876</v>
      </c>
      <c r="L3064" s="1">
        <v>45876</v>
      </c>
      <c r="M3064" s="1"/>
      <c r="O3064" s="1"/>
      <c r="P3064" s="1" t="s">
        <v>24</v>
      </c>
      <c r="Q3064" t="s">
        <v>25</v>
      </c>
      <c r="R3064" t="s">
        <v>25</v>
      </c>
      <c r="S3064" t="s">
        <v>3715</v>
      </c>
      <c r="T3064" s="6">
        <v>1.0939510168468356</v>
      </c>
      <c r="U3064" s="6">
        <v>0</v>
      </c>
      <c r="V3064" s="6">
        <v>5.5693998336791992</v>
      </c>
      <c r="W3064" s="5">
        <v>6.6633508505260348</v>
      </c>
      <c r="X3064" s="6">
        <f>+Excel_519CONDOR[[#This Row],[Ptos.Total]]-Excel_519CONDOR[[#This Row],[Ptos.PO]]</f>
        <v>9.3950850526034912E-2</v>
      </c>
      <c r="Y3064" s="6">
        <v>6.5693999999999999</v>
      </c>
      <c r="Z3064" s="6">
        <v>0</v>
      </c>
      <c r="AA3064" s="5">
        <f>+Excel_519CONDOR[[#This Row],[Ptos.Total]]-Excel_519CONDOR[[#This Row],[Ptos.Nilo]]</f>
        <v>6.6633508505260348</v>
      </c>
      <c r="AB3064"/>
      <c r="AC3064"/>
      <c r="AD3064"/>
      <c r="AE3064"/>
      <c r="AF3064"/>
      <c r="AG3064"/>
      <c r="AH3064"/>
      <c r="AI3064"/>
    </row>
    <row r="3065" spans="1:35" x14ac:dyDescent="0.25">
      <c r="A3065" t="s">
        <v>2567</v>
      </c>
      <c r="B3065" t="s">
        <v>67</v>
      </c>
      <c r="C3065" t="s">
        <v>1371</v>
      </c>
      <c r="D3065" t="s">
        <v>3356</v>
      </c>
      <c r="E3065">
        <v>8751113</v>
      </c>
      <c r="F3065" t="s">
        <v>2586</v>
      </c>
      <c r="G3065" t="s">
        <v>22</v>
      </c>
      <c r="H3065" t="s">
        <v>23</v>
      </c>
      <c r="I3065" s="1"/>
      <c r="J3065" s="1">
        <v>45876</v>
      </c>
      <c r="K3065" s="11">
        <f>+Excel_519CONDOR[[#This Row],[Fx.r]]</f>
        <v>45876</v>
      </c>
      <c r="L3065" s="1">
        <v>45876</v>
      </c>
      <c r="M3065" s="1"/>
      <c r="N3065" s="1">
        <v>45948</v>
      </c>
      <c r="O3065" s="1">
        <v>45950</v>
      </c>
      <c r="P3065" s="1" t="s">
        <v>24</v>
      </c>
      <c r="Q3065" t="s">
        <v>25</v>
      </c>
      <c r="R3065" t="s">
        <v>25</v>
      </c>
      <c r="S3065" t="s">
        <v>3715</v>
      </c>
      <c r="T3065" s="6">
        <v>0.68823100955361127</v>
      </c>
      <c r="U3065" s="6">
        <v>0</v>
      </c>
      <c r="V3065" s="6">
        <v>5.5693998336791992</v>
      </c>
      <c r="W3065" s="5">
        <v>6.2576308432328105</v>
      </c>
      <c r="X3065" s="6">
        <f>+Excel_519CONDOR[[#This Row],[Ptos.Total]]-Excel_519CONDOR[[#This Row],[Ptos.PO]]</f>
        <v>-1.5676718945201173E-7</v>
      </c>
      <c r="Y3065" s="6">
        <v>6.2576309999999999</v>
      </c>
      <c r="Z3065" s="6">
        <v>6.2576309999999999</v>
      </c>
      <c r="AA3065" s="5">
        <f>+Excel_519CONDOR[[#This Row],[Ptos.Total]]-Excel_519CONDOR[[#This Row],[Ptos.Nilo]]</f>
        <v>-1.5676718945201173E-7</v>
      </c>
      <c r="AB3065"/>
      <c r="AC3065"/>
      <c r="AD3065"/>
      <c r="AE3065"/>
      <c r="AF3065"/>
      <c r="AG3065"/>
      <c r="AH3065"/>
      <c r="AI3065"/>
    </row>
    <row r="3066" spans="1:35" x14ac:dyDescent="0.25">
      <c r="A3066" t="s">
        <v>2567</v>
      </c>
      <c r="B3066" t="s">
        <v>67</v>
      </c>
      <c r="C3066" t="s">
        <v>1371</v>
      </c>
      <c r="D3066" t="s">
        <v>3357</v>
      </c>
      <c r="E3066">
        <v>8751098</v>
      </c>
      <c r="F3066" t="s">
        <v>2586</v>
      </c>
      <c r="G3066" t="s">
        <v>22</v>
      </c>
      <c r="H3066" t="s">
        <v>23</v>
      </c>
      <c r="I3066" s="1"/>
      <c r="J3066" s="1">
        <v>45876</v>
      </c>
      <c r="K3066" s="11">
        <f>+Excel_519CONDOR[[#This Row],[Fx.r]]</f>
        <v>45876</v>
      </c>
      <c r="L3066" s="1">
        <v>45876</v>
      </c>
      <c r="M3066" s="1"/>
      <c r="N3066" s="1">
        <v>45948</v>
      </c>
      <c r="O3066" s="1">
        <v>45949</v>
      </c>
      <c r="P3066" s="1" t="s">
        <v>24</v>
      </c>
      <c r="Q3066" t="s">
        <v>25</v>
      </c>
      <c r="R3066" t="s">
        <v>25</v>
      </c>
      <c r="S3066" t="s">
        <v>3715</v>
      </c>
      <c r="T3066" s="6">
        <v>0.89109100979083777</v>
      </c>
      <c r="U3066" s="6">
        <v>0</v>
      </c>
      <c r="V3066" s="6">
        <v>5.5693998336791992</v>
      </c>
      <c r="W3066" s="5">
        <v>6.460490843470037</v>
      </c>
      <c r="X3066" s="6">
        <f>+Excel_519CONDOR[[#This Row],[Ptos.Total]]-Excel_519CONDOR[[#This Row],[Ptos.PO]]</f>
        <v>-1.5652996232518035E-7</v>
      </c>
      <c r="Y3066" s="6">
        <v>6.4604909999999993</v>
      </c>
      <c r="Z3066" s="6">
        <v>6.4604909999999993</v>
      </c>
      <c r="AA3066" s="5">
        <f>+Excel_519CONDOR[[#This Row],[Ptos.Total]]-Excel_519CONDOR[[#This Row],[Ptos.Nilo]]</f>
        <v>-1.5652996232518035E-7</v>
      </c>
      <c r="AB3066"/>
      <c r="AC3066"/>
      <c r="AD3066"/>
      <c r="AE3066"/>
      <c r="AF3066"/>
      <c r="AG3066"/>
      <c r="AH3066"/>
      <c r="AI3066"/>
    </row>
    <row r="3067" spans="1:35" x14ac:dyDescent="0.25">
      <c r="A3067" t="s">
        <v>2567</v>
      </c>
      <c r="B3067" t="s">
        <v>67</v>
      </c>
      <c r="C3067" t="s">
        <v>1371</v>
      </c>
      <c r="D3067" t="s">
        <v>3358</v>
      </c>
      <c r="E3067">
        <v>8751092</v>
      </c>
      <c r="F3067" t="s">
        <v>2586</v>
      </c>
      <c r="G3067" t="s">
        <v>22</v>
      </c>
      <c r="H3067" t="s">
        <v>23</v>
      </c>
      <c r="I3067" s="1"/>
      <c r="J3067" s="1">
        <v>45876</v>
      </c>
      <c r="K3067" s="11">
        <f>+Excel_519CONDOR[[#This Row],[Fx.r]]</f>
        <v>45876</v>
      </c>
      <c r="L3067" s="1">
        <v>45876</v>
      </c>
      <c r="M3067" s="1"/>
      <c r="N3067" s="1">
        <v>45948</v>
      </c>
      <c r="O3067" s="1">
        <v>45950</v>
      </c>
      <c r="P3067" s="1" t="s">
        <v>24</v>
      </c>
      <c r="Q3067" t="s">
        <v>25</v>
      </c>
      <c r="R3067" t="s">
        <v>25</v>
      </c>
      <c r="S3067" t="s">
        <v>3715</v>
      </c>
      <c r="T3067" s="6">
        <v>0.68823100955361127</v>
      </c>
      <c r="U3067" s="6">
        <v>0</v>
      </c>
      <c r="V3067" s="6">
        <v>5.5693998336791992</v>
      </c>
      <c r="W3067" s="5">
        <v>6.2576308432328105</v>
      </c>
      <c r="X3067" s="6">
        <f>+Excel_519CONDOR[[#This Row],[Ptos.Total]]-Excel_519CONDOR[[#This Row],[Ptos.PO]]</f>
        <v>-1.5676718945201173E-7</v>
      </c>
      <c r="Y3067" s="6">
        <v>6.2576309999999999</v>
      </c>
      <c r="Z3067" s="6">
        <v>6.2576309999999999</v>
      </c>
      <c r="AA3067" s="5">
        <f>+Excel_519CONDOR[[#This Row],[Ptos.Total]]-Excel_519CONDOR[[#This Row],[Ptos.Nilo]]</f>
        <v>-1.5676718945201173E-7</v>
      </c>
      <c r="AB3067"/>
      <c r="AC3067"/>
      <c r="AD3067"/>
      <c r="AE3067"/>
      <c r="AF3067"/>
      <c r="AG3067"/>
      <c r="AH3067"/>
      <c r="AI3067"/>
    </row>
    <row r="3068" spans="1:35" x14ac:dyDescent="0.25">
      <c r="A3068" t="s">
        <v>2567</v>
      </c>
      <c r="B3068" t="s">
        <v>67</v>
      </c>
      <c r="C3068" t="s">
        <v>1371</v>
      </c>
      <c r="D3068" t="s">
        <v>3359</v>
      </c>
      <c r="E3068">
        <v>8751114</v>
      </c>
      <c r="F3068" t="s">
        <v>2586</v>
      </c>
      <c r="G3068" t="s">
        <v>22</v>
      </c>
      <c r="H3068" t="s">
        <v>23</v>
      </c>
      <c r="I3068" s="1"/>
      <c r="J3068" s="1">
        <v>45876</v>
      </c>
      <c r="K3068" s="11">
        <f>+Excel_519CONDOR[[#This Row],[Fx.r]]</f>
        <v>45876</v>
      </c>
      <c r="L3068" s="1">
        <v>45876</v>
      </c>
      <c r="M3068" s="1"/>
      <c r="N3068" s="1">
        <v>45948</v>
      </c>
      <c r="O3068" s="1">
        <v>45950</v>
      </c>
      <c r="P3068" s="1" t="s">
        <v>24</v>
      </c>
      <c r="Q3068" t="s">
        <v>25</v>
      </c>
      <c r="R3068" t="s">
        <v>25</v>
      </c>
      <c r="S3068" t="s">
        <v>3715</v>
      </c>
      <c r="T3068" s="6">
        <v>0.48537100249761345</v>
      </c>
      <c r="U3068" s="6">
        <v>0</v>
      </c>
      <c r="V3068" s="6">
        <v>5.5693998336791992</v>
      </c>
      <c r="W3068" s="5">
        <v>6.0547708361768127</v>
      </c>
      <c r="X3068" s="6">
        <f>+Excel_519CONDOR[[#This Row],[Ptos.Total]]-Excel_519CONDOR[[#This Row],[Ptos.PO]]</f>
        <v>-1.6382318790419959E-7</v>
      </c>
      <c r="Y3068" s="6">
        <v>6.0547710000000006</v>
      </c>
      <c r="Z3068" s="6">
        <v>6.0547710000000006</v>
      </c>
      <c r="AA3068" s="5">
        <f>+Excel_519CONDOR[[#This Row],[Ptos.Total]]-Excel_519CONDOR[[#This Row],[Ptos.Nilo]]</f>
        <v>-1.6382318790419959E-7</v>
      </c>
      <c r="AB3068"/>
      <c r="AC3068"/>
      <c r="AD3068"/>
      <c r="AE3068"/>
      <c r="AF3068"/>
      <c r="AG3068"/>
      <c r="AH3068"/>
      <c r="AI3068"/>
    </row>
    <row r="3069" spans="1:35" x14ac:dyDescent="0.25">
      <c r="A3069" t="s">
        <v>2567</v>
      </c>
      <c r="B3069" t="s">
        <v>67</v>
      </c>
      <c r="C3069" t="s">
        <v>1371</v>
      </c>
      <c r="D3069" t="s">
        <v>3360</v>
      </c>
      <c r="E3069">
        <v>8751159</v>
      </c>
      <c r="F3069" t="s">
        <v>2586</v>
      </c>
      <c r="G3069" t="s">
        <v>22</v>
      </c>
      <c r="H3069" t="s">
        <v>23</v>
      </c>
      <c r="I3069" s="1"/>
      <c r="J3069" s="1">
        <v>45876</v>
      </c>
      <c r="K3069" s="11">
        <f>+Excel_519CONDOR[[#This Row],[Fx.r]]</f>
        <v>45876</v>
      </c>
      <c r="L3069" s="1">
        <v>45876</v>
      </c>
      <c r="M3069" s="1"/>
      <c r="N3069" s="1">
        <v>45949</v>
      </c>
      <c r="O3069" s="1">
        <v>45950</v>
      </c>
      <c r="P3069" s="1" t="s">
        <v>24</v>
      </c>
      <c r="Q3069" t="s">
        <v>25</v>
      </c>
      <c r="R3069" t="s">
        <v>25</v>
      </c>
      <c r="S3069" t="s">
        <v>3715</v>
      </c>
      <c r="T3069" s="6">
        <v>0.68823100955361127</v>
      </c>
      <c r="U3069" s="6">
        <v>0</v>
      </c>
      <c r="V3069" s="6">
        <v>5.5693998336791992</v>
      </c>
      <c r="W3069" s="5">
        <v>6.2576308432328105</v>
      </c>
      <c r="X3069" s="6">
        <f>+Excel_519CONDOR[[#This Row],[Ptos.Total]]-Excel_519CONDOR[[#This Row],[Ptos.PO]]</f>
        <v>-1.5676718945201173E-7</v>
      </c>
      <c r="Y3069" s="6">
        <v>6.2576309999999999</v>
      </c>
      <c r="Z3069" s="6">
        <v>6.2576309999999999</v>
      </c>
      <c r="AA3069" s="5">
        <f>+Excel_519CONDOR[[#This Row],[Ptos.Total]]-Excel_519CONDOR[[#This Row],[Ptos.Nilo]]</f>
        <v>-1.5676718945201173E-7</v>
      </c>
      <c r="AB3069"/>
      <c r="AC3069"/>
      <c r="AD3069"/>
      <c r="AE3069"/>
      <c r="AF3069"/>
      <c r="AG3069"/>
      <c r="AH3069"/>
      <c r="AI3069"/>
    </row>
    <row r="3070" spans="1:35" x14ac:dyDescent="0.25">
      <c r="A3070" t="s">
        <v>2567</v>
      </c>
      <c r="B3070" t="s">
        <v>67</v>
      </c>
      <c r="C3070" t="s">
        <v>1371</v>
      </c>
      <c r="D3070" t="s">
        <v>3361</v>
      </c>
      <c r="E3070">
        <v>8751161</v>
      </c>
      <c r="F3070" t="s">
        <v>2586</v>
      </c>
      <c r="G3070" t="s">
        <v>22</v>
      </c>
      <c r="H3070" t="s">
        <v>23</v>
      </c>
      <c r="I3070" s="1"/>
      <c r="J3070" s="1">
        <v>45876</v>
      </c>
      <c r="K3070" s="11">
        <f>+Excel_519CONDOR[[#This Row],[Fx.r]]</f>
        <v>45876</v>
      </c>
      <c r="L3070" s="1">
        <v>45876</v>
      </c>
      <c r="M3070" s="1"/>
      <c r="N3070" s="1">
        <v>45948</v>
      </c>
      <c r="O3070" s="1">
        <v>45950</v>
      </c>
      <c r="P3070" s="1" t="s">
        <v>24</v>
      </c>
      <c r="Q3070" t="s">
        <v>25</v>
      </c>
      <c r="R3070" t="s">
        <v>25</v>
      </c>
      <c r="S3070" t="s">
        <v>3715</v>
      </c>
      <c r="T3070" s="6">
        <v>0.48537100249761345</v>
      </c>
      <c r="U3070" s="6">
        <v>0</v>
      </c>
      <c r="V3070" s="6">
        <v>5.5693998336791992</v>
      </c>
      <c r="W3070" s="5">
        <v>6.0547708361768127</v>
      </c>
      <c r="X3070" s="6">
        <f>+Excel_519CONDOR[[#This Row],[Ptos.Total]]-Excel_519CONDOR[[#This Row],[Ptos.PO]]</f>
        <v>-1.6382318790419959E-7</v>
      </c>
      <c r="Y3070" s="6">
        <v>6.0547710000000006</v>
      </c>
      <c r="Z3070" s="6">
        <v>6.0547710000000006</v>
      </c>
      <c r="AA3070" s="5">
        <f>+Excel_519CONDOR[[#This Row],[Ptos.Total]]-Excel_519CONDOR[[#This Row],[Ptos.Nilo]]</f>
        <v>-1.6382318790419959E-7</v>
      </c>
      <c r="AB3070"/>
      <c r="AC3070"/>
      <c r="AD3070"/>
      <c r="AE3070"/>
      <c r="AF3070"/>
      <c r="AG3070"/>
      <c r="AH3070"/>
      <c r="AI3070"/>
    </row>
    <row r="3071" spans="1:35" x14ac:dyDescent="0.25">
      <c r="A3071" t="s">
        <v>2567</v>
      </c>
      <c r="B3071" t="s">
        <v>67</v>
      </c>
      <c r="C3071" t="s">
        <v>1371</v>
      </c>
      <c r="D3071" t="s">
        <v>3362</v>
      </c>
      <c r="E3071">
        <v>8751166</v>
      </c>
      <c r="F3071" t="s">
        <v>2586</v>
      </c>
      <c r="G3071" t="s">
        <v>22</v>
      </c>
      <c r="H3071" t="s">
        <v>23</v>
      </c>
      <c r="I3071" s="1"/>
      <c r="J3071" s="1">
        <v>45876</v>
      </c>
      <c r="K3071" s="11">
        <f>+Excel_519CONDOR[[#This Row],[Fx.r]]</f>
        <v>45876</v>
      </c>
      <c r="L3071" s="1">
        <v>45876</v>
      </c>
      <c r="M3071" s="1"/>
      <c r="N3071" s="1">
        <v>45948</v>
      </c>
      <c r="O3071" s="1">
        <v>45950</v>
      </c>
      <c r="P3071" s="1" t="s">
        <v>24</v>
      </c>
      <c r="Q3071" t="s">
        <v>25</v>
      </c>
      <c r="R3071" t="s">
        <v>25</v>
      </c>
      <c r="S3071" t="s">
        <v>3715</v>
      </c>
      <c r="T3071" s="6">
        <v>0.48537100249761345</v>
      </c>
      <c r="U3071" s="6">
        <v>0</v>
      </c>
      <c r="V3071" s="6">
        <v>5.5693998336791992</v>
      </c>
      <c r="W3071" s="5">
        <v>6.0547708361768127</v>
      </c>
      <c r="X3071" s="6">
        <f>+Excel_519CONDOR[[#This Row],[Ptos.Total]]-Excel_519CONDOR[[#This Row],[Ptos.PO]]</f>
        <v>-1.6382318790419959E-7</v>
      </c>
      <c r="Y3071" s="6">
        <v>6.0547710000000006</v>
      </c>
      <c r="Z3071" s="6">
        <v>6.0547710000000006</v>
      </c>
      <c r="AA3071" s="5">
        <f>+Excel_519CONDOR[[#This Row],[Ptos.Total]]-Excel_519CONDOR[[#This Row],[Ptos.Nilo]]</f>
        <v>-1.6382318790419959E-7</v>
      </c>
      <c r="AB3071"/>
      <c r="AC3071"/>
      <c r="AD3071"/>
      <c r="AE3071"/>
      <c r="AF3071"/>
      <c r="AG3071"/>
      <c r="AH3071"/>
      <c r="AI3071"/>
    </row>
    <row r="3072" spans="1:35" x14ac:dyDescent="0.25">
      <c r="A3072" t="s">
        <v>2567</v>
      </c>
      <c r="B3072" t="s">
        <v>67</v>
      </c>
      <c r="C3072" t="s">
        <v>1371</v>
      </c>
      <c r="D3072" t="s">
        <v>3363</v>
      </c>
      <c r="E3072">
        <v>8751081</v>
      </c>
      <c r="F3072" t="s">
        <v>2586</v>
      </c>
      <c r="G3072" t="s">
        <v>22</v>
      </c>
      <c r="H3072" t="s">
        <v>23</v>
      </c>
      <c r="I3072" s="1"/>
      <c r="J3072" s="1">
        <v>45876</v>
      </c>
      <c r="K3072" s="11">
        <f>+Excel_519CONDOR[[#This Row],[Fx.r]]</f>
        <v>45876</v>
      </c>
      <c r="L3072" s="1">
        <v>45876</v>
      </c>
      <c r="M3072" s="1"/>
      <c r="N3072" s="1">
        <v>45948</v>
      </c>
      <c r="O3072" s="1">
        <v>46002</v>
      </c>
      <c r="P3072" s="1" t="s">
        <v>24</v>
      </c>
      <c r="Q3072" t="s">
        <v>25</v>
      </c>
      <c r="R3072" t="s">
        <v>25</v>
      </c>
      <c r="S3072" t="s">
        <v>3715</v>
      </c>
      <c r="T3072" s="6">
        <v>0.68823100955361127</v>
      </c>
      <c r="U3072" s="6">
        <v>0</v>
      </c>
      <c r="V3072" s="6">
        <v>5.5693998336791992</v>
      </c>
      <c r="W3072" s="5">
        <v>6.2576308432328105</v>
      </c>
      <c r="X3072" s="6">
        <f>+Excel_519CONDOR[[#This Row],[Ptos.Total]]-Excel_519CONDOR[[#This Row],[Ptos.PO]]</f>
        <v>2.8598432328097445E-3</v>
      </c>
      <c r="Y3072" s="6">
        <v>6.2547710000000007</v>
      </c>
      <c r="Z3072" s="6">
        <v>6.2576309999999999</v>
      </c>
      <c r="AA3072" s="5">
        <f>+Excel_519CONDOR[[#This Row],[Ptos.Total]]-Excel_519CONDOR[[#This Row],[Ptos.Nilo]]</f>
        <v>-1.5676718945201173E-7</v>
      </c>
      <c r="AB3072"/>
      <c r="AC3072"/>
      <c r="AD3072"/>
      <c r="AE3072"/>
      <c r="AF3072"/>
      <c r="AG3072"/>
      <c r="AH3072"/>
      <c r="AI3072"/>
    </row>
    <row r="3073" spans="1:35" x14ac:dyDescent="0.25">
      <c r="A3073" t="s">
        <v>2567</v>
      </c>
      <c r="B3073" t="s">
        <v>67</v>
      </c>
      <c r="C3073" t="s">
        <v>1371</v>
      </c>
      <c r="D3073" t="s">
        <v>3364</v>
      </c>
      <c r="E3073">
        <v>8751160</v>
      </c>
      <c r="F3073" t="s">
        <v>2586</v>
      </c>
      <c r="G3073" t="s">
        <v>22</v>
      </c>
      <c r="H3073" t="s">
        <v>23</v>
      </c>
      <c r="I3073" s="1"/>
      <c r="J3073" s="1">
        <v>45877</v>
      </c>
      <c r="K3073" s="11">
        <f>+Excel_519CONDOR[[#This Row],[Fx.r]]</f>
        <v>45877</v>
      </c>
      <c r="L3073" s="1">
        <v>45877</v>
      </c>
      <c r="M3073" s="1"/>
      <c r="N3073" s="1">
        <v>45948</v>
      </c>
      <c r="O3073" s="1">
        <v>45950</v>
      </c>
      <c r="P3073" s="1" t="s">
        <v>24</v>
      </c>
      <c r="Q3073" t="s">
        <v>25</v>
      </c>
      <c r="R3073" t="s">
        <v>25</v>
      </c>
      <c r="S3073" t="s">
        <v>3715</v>
      </c>
      <c r="T3073" s="6">
        <v>0.48537100249761345</v>
      </c>
      <c r="U3073" s="6">
        <v>0</v>
      </c>
      <c r="V3073" s="6">
        <v>5.5693998336791992</v>
      </c>
      <c r="W3073" s="5">
        <v>6.0547708361768127</v>
      </c>
      <c r="X3073" s="6">
        <f>+Excel_519CONDOR[[#This Row],[Ptos.Total]]-Excel_519CONDOR[[#This Row],[Ptos.PO]]</f>
        <v>-1.6382318790419959E-7</v>
      </c>
      <c r="Y3073" s="6">
        <v>6.0547710000000006</v>
      </c>
      <c r="Z3073" s="6">
        <v>6.0547710000000006</v>
      </c>
      <c r="AA3073" s="5">
        <f>+Excel_519CONDOR[[#This Row],[Ptos.Total]]-Excel_519CONDOR[[#This Row],[Ptos.Nilo]]</f>
        <v>-1.6382318790419959E-7</v>
      </c>
      <c r="AB3073"/>
      <c r="AC3073"/>
      <c r="AD3073"/>
      <c r="AE3073"/>
      <c r="AF3073"/>
      <c r="AG3073"/>
      <c r="AH3073"/>
      <c r="AI3073"/>
    </row>
    <row r="3074" spans="1:35" x14ac:dyDescent="0.25">
      <c r="A3074" t="s">
        <v>2567</v>
      </c>
      <c r="B3074" t="s">
        <v>67</v>
      </c>
      <c r="C3074" t="s">
        <v>1371</v>
      </c>
      <c r="D3074" t="s">
        <v>3365</v>
      </c>
      <c r="E3074">
        <v>8751953</v>
      </c>
      <c r="F3074" t="s">
        <v>2586</v>
      </c>
      <c r="G3074" t="s">
        <v>22</v>
      </c>
      <c r="H3074" t="s">
        <v>23</v>
      </c>
      <c r="I3074" s="1"/>
      <c r="J3074" s="1">
        <v>45880</v>
      </c>
      <c r="K3074" s="11">
        <f>+Excel_519CONDOR[[#This Row],[Fx.r]]</f>
        <v>45880</v>
      </c>
      <c r="L3074" s="1">
        <v>45880</v>
      </c>
      <c r="M3074" s="1"/>
      <c r="N3074" s="1">
        <v>45948</v>
      </c>
      <c r="O3074" s="1">
        <v>45949</v>
      </c>
      <c r="P3074" s="1" t="s">
        <v>24</v>
      </c>
      <c r="Q3074" t="s">
        <v>25</v>
      </c>
      <c r="R3074" t="s">
        <v>25</v>
      </c>
      <c r="S3074" t="s">
        <v>3715</v>
      </c>
      <c r="T3074" s="6">
        <v>1.0939510168468356</v>
      </c>
      <c r="U3074" s="6">
        <v>0</v>
      </c>
      <c r="V3074" s="6">
        <v>5.5693998336791992</v>
      </c>
      <c r="W3074" s="5">
        <v>6.6633508505260348</v>
      </c>
      <c r="X3074" s="6">
        <f>+Excel_519CONDOR[[#This Row],[Ptos.Total]]-Excel_519CONDOR[[#This Row],[Ptos.PO]]</f>
        <v>-1.4947396476117092E-7</v>
      </c>
      <c r="Y3074" s="6">
        <v>6.6633509999999996</v>
      </c>
      <c r="Z3074" s="6">
        <v>6.6633509999999996</v>
      </c>
      <c r="AA3074" s="5">
        <f>+Excel_519CONDOR[[#This Row],[Ptos.Total]]-Excel_519CONDOR[[#This Row],[Ptos.Nilo]]</f>
        <v>-1.4947396476117092E-7</v>
      </c>
      <c r="AB3074"/>
      <c r="AC3074"/>
      <c r="AD3074"/>
      <c r="AE3074"/>
      <c r="AF3074"/>
      <c r="AG3074"/>
      <c r="AH3074"/>
      <c r="AI3074"/>
    </row>
    <row r="3075" spans="1:35" x14ac:dyDescent="0.25">
      <c r="A3075" t="s">
        <v>2567</v>
      </c>
      <c r="B3075" t="s">
        <v>67</v>
      </c>
      <c r="C3075" t="s">
        <v>1371</v>
      </c>
      <c r="D3075" t="s">
        <v>3366</v>
      </c>
      <c r="E3075">
        <v>8751742</v>
      </c>
      <c r="F3075" t="s">
        <v>2586</v>
      </c>
      <c r="G3075" t="s">
        <v>22</v>
      </c>
      <c r="H3075" t="s">
        <v>23</v>
      </c>
      <c r="I3075" s="1"/>
      <c r="J3075" s="1">
        <v>45880</v>
      </c>
      <c r="K3075" s="11">
        <f>+Excel_519CONDOR[[#This Row],[Fx.r]]</f>
        <v>45880</v>
      </c>
      <c r="L3075" s="1">
        <v>45880</v>
      </c>
      <c r="M3075" s="1"/>
      <c r="N3075" s="1">
        <v>45947</v>
      </c>
      <c r="O3075" s="1">
        <v>45949</v>
      </c>
      <c r="P3075" s="1" t="s">
        <v>24</v>
      </c>
      <c r="Q3075" t="s">
        <v>25</v>
      </c>
      <c r="R3075" t="s">
        <v>25</v>
      </c>
      <c r="S3075" t="s">
        <v>3715</v>
      </c>
      <c r="T3075" s="6">
        <v>1.9053910246145129</v>
      </c>
      <c r="U3075" s="6">
        <v>0</v>
      </c>
      <c r="V3075" s="6">
        <v>5.5693998336791992</v>
      </c>
      <c r="W3075" s="5">
        <v>7.4747908582937121</v>
      </c>
      <c r="X3075" s="6">
        <f>+Excel_519CONDOR[[#This Row],[Ptos.Total]]-Excel_519CONDOR[[#This Row],[Ptos.PO]]</f>
        <v>-1.4170628759302417E-7</v>
      </c>
      <c r="Y3075" s="6">
        <v>7.4747909999999997</v>
      </c>
      <c r="Z3075" s="6">
        <v>7.4747909999999997</v>
      </c>
      <c r="AA3075" s="5">
        <f>+Excel_519CONDOR[[#This Row],[Ptos.Total]]-Excel_519CONDOR[[#This Row],[Ptos.Nilo]]</f>
        <v>-1.4170628759302417E-7</v>
      </c>
      <c r="AB3075"/>
      <c r="AC3075"/>
      <c r="AD3075"/>
      <c r="AE3075"/>
      <c r="AF3075"/>
      <c r="AG3075"/>
      <c r="AH3075"/>
      <c r="AI3075"/>
    </row>
    <row r="3076" spans="1:35" x14ac:dyDescent="0.25">
      <c r="A3076" t="s">
        <v>2567</v>
      </c>
      <c r="B3076" t="s">
        <v>67</v>
      </c>
      <c r="C3076" t="s">
        <v>1371</v>
      </c>
      <c r="D3076" t="s">
        <v>3367</v>
      </c>
      <c r="E3076">
        <v>8751762</v>
      </c>
      <c r="F3076" t="s">
        <v>2586</v>
      </c>
      <c r="G3076" t="s">
        <v>22</v>
      </c>
      <c r="H3076" t="s">
        <v>23</v>
      </c>
      <c r="I3076" s="1"/>
      <c r="J3076" s="1">
        <v>45880</v>
      </c>
      <c r="K3076" s="11">
        <f>+Excel_519CONDOR[[#This Row],[Fx.r]]</f>
        <v>45880</v>
      </c>
      <c r="L3076" s="1">
        <v>45880</v>
      </c>
      <c r="M3076" s="1"/>
      <c r="N3076" s="1">
        <v>45947</v>
      </c>
      <c r="O3076" s="1">
        <v>45949</v>
      </c>
      <c r="P3076" s="1" t="s">
        <v>24</v>
      </c>
      <c r="Q3076" t="s">
        <v>25</v>
      </c>
      <c r="R3076" t="s">
        <v>25</v>
      </c>
      <c r="S3076" t="s">
        <v>3715</v>
      </c>
      <c r="T3076" s="6">
        <v>1.9053910246145129</v>
      </c>
      <c r="U3076" s="6">
        <v>0</v>
      </c>
      <c r="V3076" s="6">
        <v>5.5693998336791992</v>
      </c>
      <c r="W3076" s="5">
        <v>7.4747908582937121</v>
      </c>
      <c r="X3076" s="6">
        <f>+Excel_519CONDOR[[#This Row],[Ptos.Total]]-Excel_519CONDOR[[#This Row],[Ptos.PO]]</f>
        <v>-1.4170628759302417E-7</v>
      </c>
      <c r="Y3076" s="6">
        <v>7.4747909999999997</v>
      </c>
      <c r="Z3076" s="6">
        <v>7.4747909999999997</v>
      </c>
      <c r="AA3076" s="5">
        <f>+Excel_519CONDOR[[#This Row],[Ptos.Total]]-Excel_519CONDOR[[#This Row],[Ptos.Nilo]]</f>
        <v>-1.4170628759302417E-7</v>
      </c>
      <c r="AB3076"/>
      <c r="AC3076"/>
      <c r="AD3076"/>
      <c r="AE3076"/>
      <c r="AF3076"/>
      <c r="AG3076"/>
      <c r="AH3076"/>
      <c r="AI3076"/>
    </row>
    <row r="3077" spans="1:35" x14ac:dyDescent="0.25">
      <c r="A3077" t="s">
        <v>2567</v>
      </c>
      <c r="B3077" t="s">
        <v>67</v>
      </c>
      <c r="C3077" t="s">
        <v>1371</v>
      </c>
      <c r="D3077" t="s">
        <v>3368</v>
      </c>
      <c r="E3077">
        <v>8751770</v>
      </c>
      <c r="F3077" t="s">
        <v>2586</v>
      </c>
      <c r="G3077" t="s">
        <v>22</v>
      </c>
      <c r="H3077" t="s">
        <v>23</v>
      </c>
      <c r="I3077" s="1"/>
      <c r="J3077" s="1">
        <v>45880</v>
      </c>
      <c r="K3077" s="11">
        <f>+Excel_519CONDOR[[#This Row],[Fx.r]]</f>
        <v>45880</v>
      </c>
      <c r="L3077" s="1">
        <v>45880</v>
      </c>
      <c r="M3077" s="1"/>
      <c r="N3077" s="1">
        <v>45947</v>
      </c>
      <c r="O3077" s="1">
        <v>45949</v>
      </c>
      <c r="P3077" s="1" t="s">
        <v>24</v>
      </c>
      <c r="Q3077" t="s">
        <v>25</v>
      </c>
      <c r="R3077" t="s">
        <v>25</v>
      </c>
      <c r="S3077" t="s">
        <v>3715</v>
      </c>
      <c r="T3077" s="6">
        <v>1.0939510168468356</v>
      </c>
      <c r="U3077" s="6">
        <v>0</v>
      </c>
      <c r="V3077" s="6">
        <v>5.5693998336791992</v>
      </c>
      <c r="W3077" s="5">
        <v>6.6633508505260348</v>
      </c>
      <c r="X3077" s="6">
        <f>+Excel_519CONDOR[[#This Row],[Ptos.Total]]-Excel_519CONDOR[[#This Row],[Ptos.PO]]</f>
        <v>-0.20286014947396502</v>
      </c>
      <c r="Y3077" s="6">
        <v>6.8662109999999998</v>
      </c>
      <c r="Z3077" s="6">
        <v>6.8662109999999998</v>
      </c>
      <c r="AA3077" s="5">
        <f>+Excel_519CONDOR[[#This Row],[Ptos.Total]]-Excel_519CONDOR[[#This Row],[Ptos.Nilo]]</f>
        <v>-0.20286014947396502</v>
      </c>
      <c r="AB3077"/>
      <c r="AC3077"/>
      <c r="AD3077"/>
      <c r="AE3077"/>
      <c r="AF3077"/>
      <c r="AG3077"/>
      <c r="AH3077"/>
      <c r="AI3077"/>
    </row>
    <row r="3078" spans="1:35" x14ac:dyDescent="0.25">
      <c r="A3078" t="s">
        <v>2567</v>
      </c>
      <c r="B3078" t="s">
        <v>67</v>
      </c>
      <c r="C3078" t="s">
        <v>1371</v>
      </c>
      <c r="D3078" t="s">
        <v>3369</v>
      </c>
      <c r="E3078">
        <v>8752019</v>
      </c>
      <c r="F3078" t="s">
        <v>2651</v>
      </c>
      <c r="G3078" t="s">
        <v>46</v>
      </c>
      <c r="H3078" t="s">
        <v>1356</v>
      </c>
      <c r="I3078" s="1"/>
      <c r="J3078" s="1">
        <v>45880</v>
      </c>
      <c r="K3078" s="11">
        <f>+Excel_519CONDOR[[#This Row],[Fx.r]]</f>
        <v>45880</v>
      </c>
      <c r="L3078" s="1">
        <v>45880</v>
      </c>
      <c r="M3078" s="1"/>
      <c r="O3078" s="1"/>
      <c r="P3078" s="1" t="s">
        <v>24</v>
      </c>
      <c r="Q3078" t="s">
        <v>25</v>
      </c>
      <c r="R3078" t="s">
        <v>25</v>
      </c>
      <c r="S3078" t="s">
        <v>3715</v>
      </c>
      <c r="T3078" s="6">
        <v>1.0939510168468356</v>
      </c>
      <c r="U3078" s="6">
        <v>0</v>
      </c>
      <c r="V3078" s="6">
        <v>5.5693998336791992</v>
      </c>
      <c r="W3078" s="5">
        <v>6.6633508505260348</v>
      </c>
      <c r="X3078" s="6">
        <f>+Excel_519CONDOR[[#This Row],[Ptos.Total]]-Excel_519CONDOR[[#This Row],[Ptos.PO]]</f>
        <v>0.29395085052603509</v>
      </c>
      <c r="Y3078" s="6">
        <v>6.3693999999999997</v>
      </c>
      <c r="Z3078" s="6">
        <v>0</v>
      </c>
      <c r="AA3078" s="5">
        <f>+Excel_519CONDOR[[#This Row],[Ptos.Total]]-Excel_519CONDOR[[#This Row],[Ptos.Nilo]]</f>
        <v>6.6633508505260348</v>
      </c>
      <c r="AB3078"/>
      <c r="AC3078"/>
      <c r="AD3078"/>
      <c r="AE3078"/>
      <c r="AF3078"/>
      <c r="AG3078"/>
      <c r="AH3078"/>
      <c r="AI3078"/>
    </row>
    <row r="3079" spans="1:35" x14ac:dyDescent="0.25">
      <c r="A3079" t="s">
        <v>2567</v>
      </c>
      <c r="B3079" t="s">
        <v>67</v>
      </c>
      <c r="C3079" t="s">
        <v>1371</v>
      </c>
      <c r="D3079" t="s">
        <v>3370</v>
      </c>
      <c r="E3079">
        <v>8751745</v>
      </c>
      <c r="F3079" t="s">
        <v>2651</v>
      </c>
      <c r="G3079" t="s">
        <v>46</v>
      </c>
      <c r="H3079" t="s">
        <v>1356</v>
      </c>
      <c r="I3079" s="1"/>
      <c r="J3079" s="1">
        <v>45880</v>
      </c>
      <c r="K3079" s="11">
        <f>+Excel_519CONDOR[[#This Row],[Fx.r]]</f>
        <v>45880</v>
      </c>
      <c r="L3079" s="1">
        <v>45880</v>
      </c>
      <c r="M3079" s="1"/>
      <c r="O3079" s="1"/>
      <c r="P3079" s="1" t="s">
        <v>24</v>
      </c>
      <c r="Q3079" t="s">
        <v>25</v>
      </c>
      <c r="R3079" t="s">
        <v>25</v>
      </c>
      <c r="S3079" t="s">
        <v>3715</v>
      </c>
      <c r="T3079" s="6">
        <v>1.9053910246145129</v>
      </c>
      <c r="U3079" s="6">
        <v>0</v>
      </c>
      <c r="V3079" s="6">
        <v>5.5693998336791992</v>
      </c>
      <c r="W3079" s="5">
        <v>7.4747908582937121</v>
      </c>
      <c r="X3079" s="6">
        <f>+Excel_519CONDOR[[#This Row],[Ptos.Total]]-Excel_519CONDOR[[#This Row],[Ptos.PO]]</f>
        <v>0.50539085829371189</v>
      </c>
      <c r="Y3079" s="6">
        <v>6.9694000000000003</v>
      </c>
      <c r="Z3079" s="6">
        <v>0</v>
      </c>
      <c r="AA3079" s="5">
        <f>+Excel_519CONDOR[[#This Row],[Ptos.Total]]-Excel_519CONDOR[[#This Row],[Ptos.Nilo]]</f>
        <v>7.4747908582937121</v>
      </c>
      <c r="AB3079"/>
      <c r="AC3079"/>
      <c r="AD3079"/>
      <c r="AE3079"/>
      <c r="AF3079"/>
      <c r="AG3079"/>
      <c r="AH3079"/>
      <c r="AI3079"/>
    </row>
    <row r="3080" spans="1:35" x14ac:dyDescent="0.25">
      <c r="A3080" t="s">
        <v>2567</v>
      </c>
      <c r="B3080" t="s">
        <v>67</v>
      </c>
      <c r="C3080" t="s">
        <v>1371</v>
      </c>
      <c r="D3080" t="s">
        <v>3371</v>
      </c>
      <c r="E3080">
        <v>8751967</v>
      </c>
      <c r="F3080" t="s">
        <v>2651</v>
      </c>
      <c r="G3080" t="s">
        <v>46</v>
      </c>
      <c r="H3080" t="s">
        <v>1356</v>
      </c>
      <c r="I3080" s="1"/>
      <c r="J3080" s="1">
        <v>45880</v>
      </c>
      <c r="K3080" s="11">
        <f>+Excel_519CONDOR[[#This Row],[Fx.r]]</f>
        <v>45880</v>
      </c>
      <c r="L3080" s="1">
        <v>45880</v>
      </c>
      <c r="M3080" s="1"/>
      <c r="O3080" s="1"/>
      <c r="P3080" s="1" t="s">
        <v>24</v>
      </c>
      <c r="Q3080" t="s">
        <v>25</v>
      </c>
      <c r="R3080" t="s">
        <v>25</v>
      </c>
      <c r="S3080" t="s">
        <v>3715</v>
      </c>
      <c r="T3080" s="6">
        <v>1.0939510168468356</v>
      </c>
      <c r="U3080" s="6">
        <v>0</v>
      </c>
      <c r="V3080" s="6">
        <v>5.5693998336791992</v>
      </c>
      <c r="W3080" s="5">
        <v>6.6633508505260348</v>
      </c>
      <c r="X3080" s="6">
        <f>+Excel_519CONDOR[[#This Row],[Ptos.Total]]-Excel_519CONDOR[[#This Row],[Ptos.PO]]</f>
        <v>9.3950850526034912E-2</v>
      </c>
      <c r="Y3080" s="6">
        <v>6.5693999999999999</v>
      </c>
      <c r="Z3080" s="6">
        <v>0</v>
      </c>
      <c r="AA3080" s="5">
        <f>+Excel_519CONDOR[[#This Row],[Ptos.Total]]-Excel_519CONDOR[[#This Row],[Ptos.Nilo]]</f>
        <v>6.6633508505260348</v>
      </c>
      <c r="AB3080"/>
      <c r="AC3080"/>
      <c r="AD3080"/>
      <c r="AE3080"/>
      <c r="AF3080"/>
      <c r="AG3080"/>
      <c r="AH3080"/>
      <c r="AI3080"/>
    </row>
    <row r="3081" spans="1:35" x14ac:dyDescent="0.25">
      <c r="A3081" t="s">
        <v>2567</v>
      </c>
      <c r="B3081" t="s">
        <v>67</v>
      </c>
      <c r="C3081" t="s">
        <v>1371</v>
      </c>
      <c r="D3081" t="s">
        <v>3372</v>
      </c>
      <c r="E3081">
        <v>8751993</v>
      </c>
      <c r="F3081" t="s">
        <v>2586</v>
      </c>
      <c r="G3081" t="s">
        <v>22</v>
      </c>
      <c r="H3081" t="s">
        <v>23</v>
      </c>
      <c r="I3081" s="1"/>
      <c r="J3081" s="1">
        <v>45880</v>
      </c>
      <c r="K3081" s="11">
        <f>+Excel_519CONDOR[[#This Row],[Fx.r]]</f>
        <v>45880</v>
      </c>
      <c r="L3081" s="1">
        <v>45880</v>
      </c>
      <c r="M3081" s="1"/>
      <c r="N3081" s="1">
        <v>45947</v>
      </c>
      <c r="O3081" s="1">
        <v>45949</v>
      </c>
      <c r="P3081" s="1" t="s">
        <v>24</v>
      </c>
      <c r="Q3081" t="s">
        <v>25</v>
      </c>
      <c r="R3081" t="s">
        <v>25</v>
      </c>
      <c r="S3081" t="s">
        <v>3715</v>
      </c>
      <c r="T3081" s="6">
        <v>1.2968110170840621</v>
      </c>
      <c r="U3081" s="6">
        <v>0</v>
      </c>
      <c r="V3081" s="6">
        <v>5.5693998336791992</v>
      </c>
      <c r="W3081" s="5">
        <v>6.8662108507632613</v>
      </c>
      <c r="X3081" s="6">
        <f>+Excel_519CONDOR[[#This Row],[Ptos.Total]]-Excel_519CONDOR[[#This Row],[Ptos.PO]]</f>
        <v>-0.20286014923673878</v>
      </c>
      <c r="Y3081" s="6">
        <v>7.0690710000000001</v>
      </c>
      <c r="Z3081" s="6">
        <v>7.0690710000000001</v>
      </c>
      <c r="AA3081" s="5">
        <f>+Excel_519CONDOR[[#This Row],[Ptos.Total]]-Excel_519CONDOR[[#This Row],[Ptos.Nilo]]</f>
        <v>-0.20286014923673878</v>
      </c>
      <c r="AB3081"/>
      <c r="AC3081"/>
      <c r="AD3081"/>
      <c r="AE3081"/>
      <c r="AF3081"/>
      <c r="AG3081"/>
      <c r="AH3081"/>
      <c r="AI3081"/>
    </row>
    <row r="3082" spans="1:35" x14ac:dyDescent="0.25">
      <c r="A3082" t="s">
        <v>2567</v>
      </c>
      <c r="B3082" t="s">
        <v>67</v>
      </c>
      <c r="C3082" t="s">
        <v>1371</v>
      </c>
      <c r="D3082" t="s">
        <v>3373</v>
      </c>
      <c r="E3082">
        <v>8751760</v>
      </c>
      <c r="F3082" t="s">
        <v>2586</v>
      </c>
      <c r="G3082" t="s">
        <v>22</v>
      </c>
      <c r="H3082" t="s">
        <v>23</v>
      </c>
      <c r="I3082" s="1"/>
      <c r="J3082" s="1">
        <v>45880</v>
      </c>
      <c r="K3082" s="11">
        <f>+Excel_519CONDOR[[#This Row],[Fx.r]]</f>
        <v>45880</v>
      </c>
      <c r="L3082" s="1">
        <v>45880</v>
      </c>
      <c r="M3082" s="1"/>
      <c r="N3082" s="1">
        <v>45947</v>
      </c>
      <c r="O3082" s="1">
        <v>45949</v>
      </c>
      <c r="P3082" s="1" t="s">
        <v>24</v>
      </c>
      <c r="Q3082" t="s">
        <v>25</v>
      </c>
      <c r="R3082" t="s">
        <v>25</v>
      </c>
      <c r="S3082" t="s">
        <v>3715</v>
      </c>
      <c r="T3082" s="6">
        <v>1.9053910246145129</v>
      </c>
      <c r="U3082" s="6">
        <v>0</v>
      </c>
      <c r="V3082" s="6">
        <v>5.5693998336791992</v>
      </c>
      <c r="W3082" s="5">
        <v>7.4747908582937121</v>
      </c>
      <c r="X3082" s="6">
        <f>+Excel_519CONDOR[[#This Row],[Ptos.Total]]-Excel_519CONDOR[[#This Row],[Ptos.PO]]</f>
        <v>0.20285985829371267</v>
      </c>
      <c r="Y3082" s="6">
        <v>7.2719309999999995</v>
      </c>
      <c r="Z3082" s="6">
        <v>7.2719309999999995</v>
      </c>
      <c r="AA3082" s="5">
        <f>+Excel_519CONDOR[[#This Row],[Ptos.Total]]-Excel_519CONDOR[[#This Row],[Ptos.Nilo]]</f>
        <v>0.20285985829371267</v>
      </c>
      <c r="AB3082"/>
      <c r="AC3082"/>
      <c r="AD3082"/>
      <c r="AE3082"/>
      <c r="AF3082"/>
      <c r="AG3082"/>
      <c r="AH3082"/>
      <c r="AI3082"/>
    </row>
    <row r="3083" spans="1:35" x14ac:dyDescent="0.25">
      <c r="A3083" t="s">
        <v>2567</v>
      </c>
      <c r="B3083" t="s">
        <v>67</v>
      </c>
      <c r="C3083" t="s">
        <v>1371</v>
      </c>
      <c r="D3083" t="s">
        <v>3374</v>
      </c>
      <c r="E3083">
        <v>8752037</v>
      </c>
      <c r="F3083" t="s">
        <v>2586</v>
      </c>
      <c r="G3083" t="s">
        <v>22</v>
      </c>
      <c r="H3083" t="s">
        <v>23</v>
      </c>
      <c r="I3083" s="1"/>
      <c r="J3083" s="1">
        <v>45880</v>
      </c>
      <c r="K3083" s="11">
        <f>+Excel_519CONDOR[[#This Row],[Fx.r]]</f>
        <v>45880</v>
      </c>
      <c r="L3083" s="1">
        <v>45880</v>
      </c>
      <c r="M3083" s="1"/>
      <c r="N3083" s="1">
        <v>45948</v>
      </c>
      <c r="O3083" s="1">
        <v>45949</v>
      </c>
      <c r="P3083" s="1" t="s">
        <v>24</v>
      </c>
      <c r="Q3083" t="s">
        <v>25</v>
      </c>
      <c r="R3083" t="s">
        <v>25</v>
      </c>
      <c r="S3083" t="s">
        <v>3715</v>
      </c>
      <c r="T3083" s="6">
        <v>0.89109100979083777</v>
      </c>
      <c r="U3083" s="6">
        <v>0</v>
      </c>
      <c r="V3083" s="6">
        <v>5.5693998336791992</v>
      </c>
      <c r="W3083" s="5">
        <v>6.460490843470037</v>
      </c>
      <c r="X3083" s="6">
        <f>+Excel_519CONDOR[[#This Row],[Ptos.Total]]-Excel_519CONDOR[[#This Row],[Ptos.PO]]</f>
        <v>-1.5652996232518035E-7</v>
      </c>
      <c r="Y3083" s="6">
        <v>6.4604909999999993</v>
      </c>
      <c r="Z3083" s="6">
        <v>6.4604909999999993</v>
      </c>
      <c r="AA3083" s="5">
        <f>+Excel_519CONDOR[[#This Row],[Ptos.Total]]-Excel_519CONDOR[[#This Row],[Ptos.Nilo]]</f>
        <v>-1.5652996232518035E-7</v>
      </c>
      <c r="AB3083"/>
      <c r="AC3083"/>
      <c r="AD3083"/>
      <c r="AE3083"/>
      <c r="AF3083"/>
      <c r="AG3083"/>
      <c r="AH3083"/>
      <c r="AI3083"/>
    </row>
    <row r="3084" spans="1:35" x14ac:dyDescent="0.25">
      <c r="A3084" t="s">
        <v>2567</v>
      </c>
      <c r="B3084" t="s">
        <v>67</v>
      </c>
      <c r="C3084" t="s">
        <v>1371</v>
      </c>
      <c r="D3084" t="s">
        <v>3375</v>
      </c>
      <c r="E3084">
        <v>8751771</v>
      </c>
      <c r="F3084" t="s">
        <v>2586</v>
      </c>
      <c r="G3084" t="s">
        <v>22</v>
      </c>
      <c r="H3084" t="s">
        <v>23</v>
      </c>
      <c r="I3084" s="1"/>
      <c r="J3084" s="1">
        <v>45880</v>
      </c>
      <c r="K3084" s="11">
        <f>+Excel_519CONDOR[[#This Row],[Fx.r]]</f>
        <v>45880</v>
      </c>
      <c r="L3084" s="1">
        <v>45880</v>
      </c>
      <c r="M3084" s="1"/>
      <c r="N3084" s="1">
        <v>45948</v>
      </c>
      <c r="O3084" s="1">
        <v>45949</v>
      </c>
      <c r="P3084" s="1" t="s">
        <v>24</v>
      </c>
      <c r="Q3084" t="s">
        <v>25</v>
      </c>
      <c r="R3084" t="s">
        <v>25</v>
      </c>
      <c r="S3084" t="s">
        <v>3715</v>
      </c>
      <c r="T3084" s="6">
        <v>1.0939510168468356</v>
      </c>
      <c r="U3084" s="6">
        <v>0</v>
      </c>
      <c r="V3084" s="6">
        <v>5.5693998336791992</v>
      </c>
      <c r="W3084" s="5">
        <v>6.6633508505260348</v>
      </c>
      <c r="X3084" s="6">
        <f>+Excel_519CONDOR[[#This Row],[Ptos.Total]]-Excel_519CONDOR[[#This Row],[Ptos.PO]]</f>
        <v>-1.4947396476117092E-7</v>
      </c>
      <c r="Y3084" s="6">
        <v>6.6633509999999996</v>
      </c>
      <c r="Z3084" s="6">
        <v>6.6633509999999996</v>
      </c>
      <c r="AA3084" s="5">
        <f>+Excel_519CONDOR[[#This Row],[Ptos.Total]]-Excel_519CONDOR[[#This Row],[Ptos.Nilo]]</f>
        <v>-1.4947396476117092E-7</v>
      </c>
      <c r="AB3084"/>
      <c r="AC3084"/>
      <c r="AD3084"/>
      <c r="AE3084"/>
      <c r="AF3084"/>
      <c r="AG3084"/>
      <c r="AH3084"/>
      <c r="AI3084"/>
    </row>
    <row r="3085" spans="1:35" x14ac:dyDescent="0.25">
      <c r="A3085" t="s">
        <v>2567</v>
      </c>
      <c r="B3085" t="s">
        <v>67</v>
      </c>
      <c r="C3085" t="s">
        <v>1371</v>
      </c>
      <c r="D3085" t="s">
        <v>3376</v>
      </c>
      <c r="E3085">
        <v>8752010</v>
      </c>
      <c r="F3085" t="s">
        <v>2586</v>
      </c>
      <c r="G3085" t="s">
        <v>22</v>
      </c>
      <c r="H3085" t="s">
        <v>23</v>
      </c>
      <c r="I3085" s="1"/>
      <c r="J3085" s="1">
        <v>45880</v>
      </c>
      <c r="K3085" s="11">
        <f>+Excel_519CONDOR[[#This Row],[Fx.r]]</f>
        <v>45880</v>
      </c>
      <c r="L3085" s="1">
        <v>45880</v>
      </c>
      <c r="M3085" s="1"/>
      <c r="N3085" s="1">
        <v>45947</v>
      </c>
      <c r="O3085" s="1">
        <v>45949</v>
      </c>
      <c r="P3085" s="1" t="s">
        <v>24</v>
      </c>
      <c r="Q3085" t="s">
        <v>25</v>
      </c>
      <c r="R3085" t="s">
        <v>25</v>
      </c>
      <c r="S3085" t="s">
        <v>3715</v>
      </c>
      <c r="T3085" s="6">
        <v>1.2968110170840621</v>
      </c>
      <c r="U3085" s="6">
        <v>0</v>
      </c>
      <c r="V3085" s="6">
        <v>5.5693998336791992</v>
      </c>
      <c r="W3085" s="5">
        <v>6.8662108507632613</v>
      </c>
      <c r="X3085" s="6">
        <f>+Excel_519CONDOR[[#This Row],[Ptos.Total]]-Excel_519CONDOR[[#This Row],[Ptos.PO]]</f>
        <v>-1.4923673852251795E-7</v>
      </c>
      <c r="Y3085" s="6">
        <v>6.8662109999999998</v>
      </c>
      <c r="Z3085" s="6">
        <v>6.8662109999999998</v>
      </c>
      <c r="AA3085" s="5">
        <f>+Excel_519CONDOR[[#This Row],[Ptos.Total]]-Excel_519CONDOR[[#This Row],[Ptos.Nilo]]</f>
        <v>-1.4923673852251795E-7</v>
      </c>
      <c r="AB3085"/>
      <c r="AC3085"/>
      <c r="AD3085"/>
      <c r="AE3085"/>
      <c r="AF3085"/>
      <c r="AG3085"/>
      <c r="AH3085"/>
      <c r="AI3085"/>
    </row>
    <row r="3086" spans="1:35" x14ac:dyDescent="0.25">
      <c r="A3086" t="s">
        <v>2567</v>
      </c>
      <c r="B3086" t="s">
        <v>67</v>
      </c>
      <c r="C3086" t="s">
        <v>1371</v>
      </c>
      <c r="D3086" t="s">
        <v>3377</v>
      </c>
      <c r="E3086">
        <v>8751976</v>
      </c>
      <c r="F3086" t="s">
        <v>2651</v>
      </c>
      <c r="G3086" t="s">
        <v>46</v>
      </c>
      <c r="H3086" t="s">
        <v>1356</v>
      </c>
      <c r="I3086" s="1"/>
      <c r="J3086" s="1">
        <v>45880</v>
      </c>
      <c r="K3086" s="11">
        <f>+Excel_519CONDOR[[#This Row],[Fx.r]]</f>
        <v>45880</v>
      </c>
      <c r="L3086" s="1">
        <v>45880</v>
      </c>
      <c r="M3086" s="1"/>
      <c r="O3086" s="1"/>
      <c r="P3086" s="1" t="s">
        <v>24</v>
      </c>
      <c r="Q3086" t="s">
        <v>25</v>
      </c>
      <c r="R3086" t="s">
        <v>25</v>
      </c>
      <c r="S3086" t="s">
        <v>3715</v>
      </c>
      <c r="T3086" s="6">
        <v>1.0939510168468356</v>
      </c>
      <c r="U3086" s="6">
        <v>0</v>
      </c>
      <c r="V3086" s="6">
        <v>5.5693998336791992</v>
      </c>
      <c r="W3086" s="5">
        <v>6.6633508505260348</v>
      </c>
      <c r="X3086" s="6">
        <f>+Excel_519CONDOR[[#This Row],[Ptos.Total]]-Excel_519CONDOR[[#This Row],[Ptos.PO]]</f>
        <v>9.3950850526034912E-2</v>
      </c>
      <c r="Y3086" s="6">
        <v>6.5693999999999999</v>
      </c>
      <c r="Z3086" s="6">
        <v>0</v>
      </c>
      <c r="AA3086" s="5">
        <f>+Excel_519CONDOR[[#This Row],[Ptos.Total]]-Excel_519CONDOR[[#This Row],[Ptos.Nilo]]</f>
        <v>6.6633508505260348</v>
      </c>
      <c r="AB3086"/>
      <c r="AC3086"/>
      <c r="AD3086"/>
      <c r="AE3086"/>
      <c r="AF3086"/>
      <c r="AG3086"/>
      <c r="AH3086"/>
      <c r="AI3086"/>
    </row>
    <row r="3087" spans="1:35" x14ac:dyDescent="0.25">
      <c r="A3087" t="s">
        <v>2567</v>
      </c>
      <c r="B3087" t="s">
        <v>67</v>
      </c>
      <c r="C3087" t="s">
        <v>1371</v>
      </c>
      <c r="D3087" t="s">
        <v>3378</v>
      </c>
      <c r="E3087">
        <v>8751970</v>
      </c>
      <c r="F3087" t="s">
        <v>2586</v>
      </c>
      <c r="G3087" t="s">
        <v>22</v>
      </c>
      <c r="H3087" t="s">
        <v>23</v>
      </c>
      <c r="I3087" s="1"/>
      <c r="J3087" s="1">
        <v>45880</v>
      </c>
      <c r="K3087" s="11">
        <f>+Excel_519CONDOR[[#This Row],[Fx.r]]</f>
        <v>45880</v>
      </c>
      <c r="L3087" s="1">
        <v>45880</v>
      </c>
      <c r="M3087" s="1"/>
      <c r="N3087" s="1">
        <v>45948</v>
      </c>
      <c r="O3087" s="1">
        <v>45949</v>
      </c>
      <c r="P3087" s="1" t="s">
        <v>24</v>
      </c>
      <c r="Q3087" t="s">
        <v>25</v>
      </c>
      <c r="R3087" t="s">
        <v>25</v>
      </c>
      <c r="S3087" t="s">
        <v>3715</v>
      </c>
      <c r="T3087" s="6">
        <v>0.89109100979083777</v>
      </c>
      <c r="U3087" s="6">
        <v>0</v>
      </c>
      <c r="V3087" s="6">
        <v>5.5693998336791992</v>
      </c>
      <c r="W3087" s="5">
        <v>6.460490843470037</v>
      </c>
      <c r="X3087" s="6">
        <f>+Excel_519CONDOR[[#This Row],[Ptos.Total]]-Excel_519CONDOR[[#This Row],[Ptos.PO]]</f>
        <v>-1.5652996232518035E-7</v>
      </c>
      <c r="Y3087" s="6">
        <v>6.4604909999999993</v>
      </c>
      <c r="Z3087" s="6">
        <v>6.4604909999999993</v>
      </c>
      <c r="AA3087" s="5">
        <f>+Excel_519CONDOR[[#This Row],[Ptos.Total]]-Excel_519CONDOR[[#This Row],[Ptos.Nilo]]</f>
        <v>-1.5652996232518035E-7</v>
      </c>
      <c r="AB3087"/>
      <c r="AC3087"/>
      <c r="AD3087"/>
      <c r="AE3087"/>
      <c r="AF3087"/>
      <c r="AG3087"/>
      <c r="AH3087"/>
      <c r="AI3087"/>
    </row>
    <row r="3088" spans="1:35" x14ac:dyDescent="0.25">
      <c r="A3088" t="s">
        <v>2567</v>
      </c>
      <c r="B3088" t="s">
        <v>67</v>
      </c>
      <c r="C3088" t="s">
        <v>1371</v>
      </c>
      <c r="D3088" t="s">
        <v>3379</v>
      </c>
      <c r="E3088">
        <v>8752023</v>
      </c>
      <c r="F3088" t="s">
        <v>2586</v>
      </c>
      <c r="G3088" t="s">
        <v>22</v>
      </c>
      <c r="H3088" t="s">
        <v>23</v>
      </c>
      <c r="I3088" s="1"/>
      <c r="J3088" s="1">
        <v>45880</v>
      </c>
      <c r="K3088" s="11">
        <f>+Excel_519CONDOR[[#This Row],[Fx.r]]</f>
        <v>45880</v>
      </c>
      <c r="L3088" s="1">
        <v>45880</v>
      </c>
      <c r="M3088" s="1"/>
      <c r="N3088" s="1">
        <v>45948</v>
      </c>
      <c r="O3088" s="1">
        <v>45950</v>
      </c>
      <c r="P3088" s="1" t="s">
        <v>24</v>
      </c>
      <c r="Q3088" t="s">
        <v>25</v>
      </c>
      <c r="R3088" t="s">
        <v>25</v>
      </c>
      <c r="S3088" t="s">
        <v>3715</v>
      </c>
      <c r="T3088" s="6">
        <v>0.68823100955361127</v>
      </c>
      <c r="U3088" s="6">
        <v>0</v>
      </c>
      <c r="V3088" s="6">
        <v>5.5693998336791992</v>
      </c>
      <c r="W3088" s="5">
        <v>6.2576308432328105</v>
      </c>
      <c r="X3088" s="6">
        <f>+Excel_519CONDOR[[#This Row],[Ptos.Total]]-Excel_519CONDOR[[#This Row],[Ptos.PO]]</f>
        <v>0.20285984323280992</v>
      </c>
      <c r="Y3088" s="6">
        <v>6.0547710000000006</v>
      </c>
      <c r="Z3088" s="6">
        <v>6.0547710000000006</v>
      </c>
      <c r="AA3088" s="5">
        <f>+Excel_519CONDOR[[#This Row],[Ptos.Total]]-Excel_519CONDOR[[#This Row],[Ptos.Nilo]]</f>
        <v>0.20285984323280992</v>
      </c>
      <c r="AB3088"/>
      <c r="AC3088"/>
      <c r="AD3088"/>
      <c r="AE3088"/>
      <c r="AF3088"/>
      <c r="AG3088"/>
      <c r="AH3088"/>
      <c r="AI3088"/>
    </row>
    <row r="3089" spans="1:35" x14ac:dyDescent="0.25">
      <c r="A3089" t="s">
        <v>2567</v>
      </c>
      <c r="B3089" t="s">
        <v>67</v>
      </c>
      <c r="C3089" t="s">
        <v>1371</v>
      </c>
      <c r="D3089" t="s">
        <v>3380</v>
      </c>
      <c r="E3089">
        <v>8751769</v>
      </c>
      <c r="F3089" t="s">
        <v>2586</v>
      </c>
      <c r="G3089" t="s">
        <v>22</v>
      </c>
      <c r="H3089" t="s">
        <v>23</v>
      </c>
      <c r="I3089" s="1"/>
      <c r="J3089" s="1">
        <v>45880</v>
      </c>
      <c r="K3089" s="11">
        <f>+Excel_519CONDOR[[#This Row],[Fx.r]]</f>
        <v>45880</v>
      </c>
      <c r="L3089" s="1">
        <v>45880</v>
      </c>
      <c r="M3089" s="1"/>
      <c r="N3089" s="1">
        <v>45948</v>
      </c>
      <c r="O3089" s="1">
        <v>45950</v>
      </c>
      <c r="P3089" s="1"/>
      <c r="Q3089" t="s">
        <v>25</v>
      </c>
      <c r="R3089" t="s">
        <v>25</v>
      </c>
      <c r="S3089" t="s">
        <v>3715</v>
      </c>
      <c r="T3089" s="6">
        <v>0.89109100979083777</v>
      </c>
      <c r="U3089" s="6">
        <v>0</v>
      </c>
      <c r="V3089" s="6">
        <v>5.5693998336791992</v>
      </c>
      <c r="W3089" s="5">
        <v>6.460490843470037</v>
      </c>
      <c r="X3089" s="6">
        <f>+Excel_519CONDOR[[#This Row],[Ptos.Total]]-Excel_519CONDOR[[#This Row],[Ptos.PO]]</f>
        <v>-1.5652996232518035E-7</v>
      </c>
      <c r="Y3089" s="6">
        <v>6.4604909999999993</v>
      </c>
      <c r="Z3089" s="6">
        <v>6.4604909999999993</v>
      </c>
      <c r="AA3089" s="5">
        <f>+Excel_519CONDOR[[#This Row],[Ptos.Total]]-Excel_519CONDOR[[#This Row],[Ptos.Nilo]]</f>
        <v>-1.5652996232518035E-7</v>
      </c>
      <c r="AB3089"/>
      <c r="AC3089"/>
      <c r="AD3089"/>
      <c r="AE3089"/>
      <c r="AF3089"/>
      <c r="AG3089"/>
      <c r="AH3089"/>
      <c r="AI3089"/>
    </row>
    <row r="3090" spans="1:35" x14ac:dyDescent="0.25">
      <c r="A3090" t="s">
        <v>2567</v>
      </c>
      <c r="B3090" t="s">
        <v>67</v>
      </c>
      <c r="C3090" t="s">
        <v>1371</v>
      </c>
      <c r="D3090" t="s">
        <v>3381</v>
      </c>
      <c r="E3090">
        <v>8751767</v>
      </c>
      <c r="F3090" t="s">
        <v>2651</v>
      </c>
      <c r="G3090" t="s">
        <v>46</v>
      </c>
      <c r="H3090" t="s">
        <v>1356</v>
      </c>
      <c r="I3090" s="1"/>
      <c r="J3090" s="1">
        <v>45880</v>
      </c>
      <c r="K3090" s="11">
        <f>+Excel_519CONDOR[[#This Row],[Fx.r]]</f>
        <v>45880</v>
      </c>
      <c r="L3090" s="1">
        <v>45880</v>
      </c>
      <c r="M3090" s="1"/>
      <c r="O3090" s="1"/>
      <c r="P3090" s="1"/>
      <c r="Q3090" t="s">
        <v>25</v>
      </c>
      <c r="R3090" t="s">
        <v>25</v>
      </c>
      <c r="S3090" t="s">
        <v>3715</v>
      </c>
      <c r="T3090" s="5">
        <v>1.0939510168468356</v>
      </c>
      <c r="U3090" s="5">
        <v>0</v>
      </c>
      <c r="V3090" s="5">
        <v>5.5693998336791992</v>
      </c>
      <c r="W3090" s="5">
        <v>6.6633508505260348</v>
      </c>
      <c r="X3090" s="6">
        <f>+Excel_519CONDOR[[#This Row],[Ptos.Total]]-Excel_519CONDOR[[#This Row],[Ptos.PO]]</f>
        <v>-0.10604914947396527</v>
      </c>
      <c r="Y3090" s="6">
        <v>6.7694000000000001</v>
      </c>
      <c r="Z3090" s="6">
        <v>0</v>
      </c>
      <c r="AA3090" s="5">
        <f>+Excel_519CONDOR[[#This Row],[Ptos.Total]]-Excel_519CONDOR[[#This Row],[Ptos.Nilo]]</f>
        <v>6.6633508505260348</v>
      </c>
      <c r="AB3090"/>
      <c r="AC3090"/>
      <c r="AD3090"/>
      <c r="AE3090"/>
      <c r="AF3090"/>
      <c r="AG3090"/>
      <c r="AH3090"/>
      <c r="AI3090"/>
    </row>
    <row r="3091" spans="1:35" x14ac:dyDescent="0.25">
      <c r="A3091" t="s">
        <v>2567</v>
      </c>
      <c r="B3091" t="s">
        <v>67</v>
      </c>
      <c r="C3091" t="s">
        <v>1371</v>
      </c>
      <c r="D3091" t="s">
        <v>3382</v>
      </c>
      <c r="E3091">
        <v>8751764</v>
      </c>
      <c r="F3091" t="s">
        <v>2651</v>
      </c>
      <c r="G3091" t="s">
        <v>46</v>
      </c>
      <c r="H3091" t="s">
        <v>1356</v>
      </c>
      <c r="I3091" s="1"/>
      <c r="J3091" s="1">
        <v>45880</v>
      </c>
      <c r="K3091" s="11">
        <f>+Excel_519CONDOR[[#This Row],[Fx.r]]</f>
        <v>45880</v>
      </c>
      <c r="L3091" s="1">
        <v>45880</v>
      </c>
      <c r="M3091" s="1"/>
      <c r="O3091" s="1"/>
      <c r="P3091" s="1"/>
      <c r="Q3091" t="s">
        <v>25</v>
      </c>
      <c r="R3091" t="s">
        <v>25</v>
      </c>
      <c r="S3091" t="s">
        <v>3715</v>
      </c>
      <c r="T3091" s="5">
        <v>1.4996710173212886</v>
      </c>
      <c r="U3091" s="5">
        <v>0</v>
      </c>
      <c r="V3091" s="5">
        <v>5.5693998336791992</v>
      </c>
      <c r="W3091" s="5">
        <v>7.0690708510004878</v>
      </c>
      <c r="X3091" s="6">
        <f>+Excel_519CONDOR[[#This Row],[Ptos.Total]]-Excel_519CONDOR[[#This Row],[Ptos.PO]]</f>
        <v>9.9670851000487559E-2</v>
      </c>
      <c r="Y3091" s="6">
        <v>6.9694000000000003</v>
      </c>
      <c r="Z3091" s="6">
        <v>0</v>
      </c>
      <c r="AA3091" s="5">
        <f>+Excel_519CONDOR[[#This Row],[Ptos.Total]]-Excel_519CONDOR[[#This Row],[Ptos.Nilo]]</f>
        <v>7.0690708510004878</v>
      </c>
    </row>
    <row r="3092" spans="1:35" x14ac:dyDescent="0.25">
      <c r="A3092" t="s">
        <v>2567</v>
      </c>
      <c r="B3092" t="s">
        <v>67</v>
      </c>
      <c r="C3092" t="s">
        <v>1371</v>
      </c>
      <c r="D3092" t="s">
        <v>3383</v>
      </c>
      <c r="E3092">
        <v>8751739</v>
      </c>
      <c r="F3092" t="s">
        <v>2651</v>
      </c>
      <c r="G3092" t="s">
        <v>46</v>
      </c>
      <c r="H3092" t="s">
        <v>1356</v>
      </c>
      <c r="I3092" s="1"/>
      <c r="J3092" s="1">
        <v>45880</v>
      </c>
      <c r="K3092" s="11">
        <f>+Excel_519CONDOR[[#This Row],[Fx.r]]</f>
        <v>45880</v>
      </c>
      <c r="L3092" s="1">
        <v>45880</v>
      </c>
      <c r="M3092" s="1"/>
      <c r="O3092" s="1"/>
      <c r="P3092" s="1"/>
      <c r="Q3092" t="s">
        <v>25</v>
      </c>
      <c r="R3092" t="s">
        <v>25</v>
      </c>
      <c r="S3092" t="s">
        <v>3715</v>
      </c>
      <c r="T3092" s="5">
        <v>2.1082510316705108</v>
      </c>
      <c r="U3092" s="5">
        <v>0</v>
      </c>
      <c r="V3092" s="5">
        <v>5.5693998336791992</v>
      </c>
      <c r="W3092" s="5">
        <v>7.67765086534971</v>
      </c>
      <c r="X3092" s="6">
        <f>+Excel_519CONDOR[[#This Row],[Ptos.Total]]-Excel_519CONDOR[[#This Row],[Ptos.PO]]</f>
        <v>0.30825086534971025</v>
      </c>
      <c r="Y3092" s="6">
        <v>7.3693999999999997</v>
      </c>
      <c r="Z3092" s="6">
        <v>0</v>
      </c>
      <c r="AA3092" s="5">
        <f>+Excel_519CONDOR[[#This Row],[Ptos.Total]]-Excel_519CONDOR[[#This Row],[Ptos.Nilo]]</f>
        <v>7.67765086534971</v>
      </c>
    </row>
    <row r="3093" spans="1:35" x14ac:dyDescent="0.25">
      <c r="A3093" t="s">
        <v>2567</v>
      </c>
      <c r="B3093" t="s">
        <v>67</v>
      </c>
      <c r="C3093" t="s">
        <v>1371</v>
      </c>
      <c r="D3093" t="s">
        <v>3384</v>
      </c>
      <c r="E3093">
        <v>8751730</v>
      </c>
      <c r="F3093" t="s">
        <v>2586</v>
      </c>
      <c r="G3093" t="s">
        <v>22</v>
      </c>
      <c r="H3093" t="s">
        <v>23</v>
      </c>
      <c r="I3093" s="1"/>
      <c r="J3093" s="1">
        <v>45880</v>
      </c>
      <c r="K3093" s="11">
        <f>+Excel_519CONDOR[[#This Row],[Fx.r]]</f>
        <v>45880</v>
      </c>
      <c r="L3093" s="1">
        <v>45880</v>
      </c>
      <c r="M3093" s="1"/>
      <c r="N3093" s="1">
        <v>45948</v>
      </c>
      <c r="O3093" s="1">
        <v>45950</v>
      </c>
      <c r="P3093" s="1"/>
      <c r="Q3093" t="s">
        <v>25</v>
      </c>
      <c r="R3093" t="s">
        <v>25</v>
      </c>
      <c r="S3093" t="s">
        <v>3715</v>
      </c>
      <c r="T3093" s="5">
        <v>0.48537100249761345</v>
      </c>
      <c r="U3093" s="5">
        <v>0</v>
      </c>
      <c r="V3093" s="5">
        <v>5.5693998336791992</v>
      </c>
      <c r="W3093" s="5">
        <v>6.0547708361768127</v>
      </c>
      <c r="X3093" s="6">
        <f>+Excel_519CONDOR[[#This Row],[Ptos.Total]]-Excel_519CONDOR[[#This Row],[Ptos.PO]]</f>
        <v>0.20285983617681236</v>
      </c>
      <c r="Y3093" s="6">
        <v>5.8519110000000003</v>
      </c>
      <c r="Z3093" s="6">
        <v>5.8519110000000003</v>
      </c>
      <c r="AA3093" s="5">
        <f>+Excel_519CONDOR[[#This Row],[Ptos.Total]]-Excel_519CONDOR[[#This Row],[Ptos.Nilo]]</f>
        <v>0.20285983617681236</v>
      </c>
    </row>
    <row r="3094" spans="1:35" x14ac:dyDescent="0.25">
      <c r="A3094" t="s">
        <v>2567</v>
      </c>
      <c r="B3094" t="s">
        <v>67</v>
      </c>
      <c r="C3094" t="s">
        <v>1371</v>
      </c>
      <c r="D3094" t="s">
        <v>3385</v>
      </c>
      <c r="E3094">
        <v>8751734</v>
      </c>
      <c r="F3094" t="s">
        <v>2651</v>
      </c>
      <c r="G3094" t="s">
        <v>46</v>
      </c>
      <c r="H3094" t="s">
        <v>1356</v>
      </c>
      <c r="I3094" s="1"/>
      <c r="J3094" s="1">
        <v>45880</v>
      </c>
      <c r="K3094" s="11">
        <f>+Excel_519CONDOR[[#This Row],[Fx.r]]</f>
        <v>45880</v>
      </c>
      <c r="L3094" s="1">
        <v>45880</v>
      </c>
      <c r="M3094" s="1"/>
      <c r="O3094" s="1"/>
      <c r="P3094" s="1"/>
      <c r="Q3094" t="s">
        <v>25</v>
      </c>
      <c r="R3094" t="s">
        <v>25</v>
      </c>
      <c r="S3094" t="s">
        <v>3715</v>
      </c>
      <c r="T3094" s="5">
        <v>0.48537100249761345</v>
      </c>
      <c r="U3094" s="5">
        <v>0</v>
      </c>
      <c r="V3094" s="5">
        <v>5.5693998336791992</v>
      </c>
      <c r="W3094" s="5">
        <v>6.0547708361768127</v>
      </c>
      <c r="X3094" s="6">
        <f>+Excel_519CONDOR[[#This Row],[Ptos.Total]]-Excel_519CONDOR[[#This Row],[Ptos.PO]]</f>
        <v>8.5370836176812404E-2</v>
      </c>
      <c r="Y3094" s="6">
        <v>5.9694000000000003</v>
      </c>
      <c r="Z3094" s="6">
        <v>0</v>
      </c>
      <c r="AA3094" s="5">
        <f>+Excel_519CONDOR[[#This Row],[Ptos.Total]]-Excel_519CONDOR[[#This Row],[Ptos.Nilo]]</f>
        <v>6.0547708361768127</v>
      </c>
    </row>
    <row r="3095" spans="1:35" x14ac:dyDescent="0.25">
      <c r="A3095" t="s">
        <v>2567</v>
      </c>
      <c r="B3095" t="s">
        <v>67</v>
      </c>
      <c r="C3095" t="s">
        <v>1371</v>
      </c>
      <c r="D3095" t="s">
        <v>3386</v>
      </c>
      <c r="E3095">
        <v>8753068</v>
      </c>
      <c r="F3095" t="s">
        <v>2586</v>
      </c>
      <c r="G3095" t="s">
        <v>22</v>
      </c>
      <c r="H3095" t="s">
        <v>23</v>
      </c>
      <c r="I3095" s="1"/>
      <c r="J3095" s="1">
        <v>45884</v>
      </c>
      <c r="K3095" s="11">
        <f>+Excel_519CONDOR[[#This Row],[Fx.r]]</f>
        <v>45884</v>
      </c>
      <c r="L3095" s="1">
        <v>45884</v>
      </c>
      <c r="M3095" s="1"/>
      <c r="N3095" s="1">
        <v>45948</v>
      </c>
      <c r="O3095" s="1">
        <v>45950</v>
      </c>
      <c r="P3095" s="1"/>
      <c r="Q3095" t="s">
        <v>25</v>
      </c>
      <c r="R3095" t="s">
        <v>25</v>
      </c>
      <c r="S3095" t="s">
        <v>3715</v>
      </c>
      <c r="T3095" s="5">
        <v>0.48537100249761345</v>
      </c>
      <c r="U3095" s="5">
        <v>0</v>
      </c>
      <c r="V3095" s="5">
        <v>5.5693998336791992</v>
      </c>
      <c r="W3095" s="5">
        <v>6.0547708361768127</v>
      </c>
      <c r="X3095" s="6">
        <f>+Excel_519CONDOR[[#This Row],[Ptos.Total]]-Excel_519CONDOR[[#This Row],[Ptos.PO]]</f>
        <v>0.20285983617681236</v>
      </c>
      <c r="Y3095" s="6">
        <v>5.8519110000000003</v>
      </c>
      <c r="Z3095" s="6">
        <v>5.8519110000000003</v>
      </c>
      <c r="AA3095" s="5">
        <f>+Excel_519CONDOR[[#This Row],[Ptos.Total]]-Excel_519CONDOR[[#This Row],[Ptos.Nilo]]</f>
        <v>0.20285983617681236</v>
      </c>
    </row>
    <row r="3096" spans="1:35" x14ac:dyDescent="0.25">
      <c r="A3096" t="s">
        <v>2567</v>
      </c>
      <c r="B3096" t="s">
        <v>67</v>
      </c>
      <c r="C3096" t="s">
        <v>1371</v>
      </c>
      <c r="D3096" t="s">
        <v>3387</v>
      </c>
      <c r="E3096">
        <v>8753057</v>
      </c>
      <c r="F3096" t="s">
        <v>2651</v>
      </c>
      <c r="G3096" t="s">
        <v>46</v>
      </c>
      <c r="H3096" t="s">
        <v>1356</v>
      </c>
      <c r="I3096" s="1"/>
      <c r="J3096" s="1">
        <v>45884</v>
      </c>
      <c r="K3096" s="11">
        <f>+Excel_519CONDOR[[#This Row],[Fx.r]]</f>
        <v>45884</v>
      </c>
      <c r="L3096" s="1">
        <v>45884</v>
      </c>
      <c r="M3096" s="1"/>
      <c r="O3096" s="1"/>
      <c r="P3096" s="1"/>
      <c r="Q3096" t="s">
        <v>25</v>
      </c>
      <c r="R3096" t="s">
        <v>25</v>
      </c>
      <c r="S3096" t="s">
        <v>3715</v>
      </c>
      <c r="T3096" s="5">
        <v>0.48537100249761345</v>
      </c>
      <c r="U3096" s="5">
        <v>0</v>
      </c>
      <c r="V3096" s="5">
        <v>5.5693998336791992</v>
      </c>
      <c r="W3096" s="5">
        <v>6.0547708361768127</v>
      </c>
      <c r="X3096" s="6">
        <f>+Excel_519CONDOR[[#This Row],[Ptos.Total]]-Excel_519CONDOR[[#This Row],[Ptos.PO]]</f>
        <v>0.28537083617681258</v>
      </c>
      <c r="Y3096" s="6">
        <v>5.7694000000000001</v>
      </c>
      <c r="Z3096" s="6">
        <v>0</v>
      </c>
      <c r="AA3096" s="5">
        <f>+Excel_519CONDOR[[#This Row],[Ptos.Total]]-Excel_519CONDOR[[#This Row],[Ptos.Nilo]]</f>
        <v>6.0547708361768127</v>
      </c>
    </row>
    <row r="3097" spans="1:35" x14ac:dyDescent="0.25">
      <c r="A3097" t="s">
        <v>2567</v>
      </c>
      <c r="B3097" t="s">
        <v>67</v>
      </c>
      <c r="C3097" t="s">
        <v>1371</v>
      </c>
      <c r="D3097" t="s">
        <v>3388</v>
      </c>
      <c r="E3097">
        <v>8753083</v>
      </c>
      <c r="F3097" t="s">
        <v>2586</v>
      </c>
      <c r="G3097" t="s">
        <v>22</v>
      </c>
      <c r="H3097" t="s">
        <v>23</v>
      </c>
      <c r="I3097" s="1"/>
      <c r="J3097" s="1">
        <v>45884</v>
      </c>
      <c r="K3097" s="11">
        <f>+Excel_519CONDOR[[#This Row],[Fx.r]]</f>
        <v>45884</v>
      </c>
      <c r="L3097" s="1">
        <v>45884</v>
      </c>
      <c r="M3097" s="1"/>
      <c r="N3097" s="1">
        <v>45948</v>
      </c>
      <c r="O3097" s="1">
        <v>45950</v>
      </c>
      <c r="P3097" s="1"/>
      <c r="Q3097" t="s">
        <v>25</v>
      </c>
      <c r="R3097" t="s">
        <v>25</v>
      </c>
      <c r="S3097" t="s">
        <v>3715</v>
      </c>
      <c r="T3097" s="5">
        <v>0.68823100955361127</v>
      </c>
      <c r="U3097" s="5">
        <v>0</v>
      </c>
      <c r="V3097" s="5">
        <v>5.5693998336791992</v>
      </c>
      <c r="W3097" s="5">
        <v>6.2576308432328105</v>
      </c>
      <c r="X3097" s="6">
        <f>+Excel_519CONDOR[[#This Row],[Ptos.Total]]-Excel_519CONDOR[[#This Row],[Ptos.PO]]</f>
        <v>-1.5676718945201173E-7</v>
      </c>
      <c r="Y3097" s="6">
        <v>6.2576309999999999</v>
      </c>
      <c r="Z3097" s="6">
        <v>6.2576309999999999</v>
      </c>
      <c r="AA3097" s="5">
        <f>+Excel_519CONDOR[[#This Row],[Ptos.Total]]-Excel_519CONDOR[[#This Row],[Ptos.Nilo]]</f>
        <v>-1.5676718945201173E-7</v>
      </c>
    </row>
    <row r="3098" spans="1:35" x14ac:dyDescent="0.25">
      <c r="A3098" t="s">
        <v>2567</v>
      </c>
      <c r="B3098" t="s">
        <v>67</v>
      </c>
      <c r="C3098" t="s">
        <v>1371</v>
      </c>
      <c r="D3098" t="s">
        <v>3389</v>
      </c>
      <c r="E3098">
        <v>8753061</v>
      </c>
      <c r="F3098" t="s">
        <v>2586</v>
      </c>
      <c r="G3098" t="s">
        <v>22</v>
      </c>
      <c r="H3098" t="s">
        <v>23</v>
      </c>
      <c r="I3098" s="1"/>
      <c r="J3098" s="1">
        <v>45884</v>
      </c>
      <c r="K3098" s="11">
        <f>+Excel_519CONDOR[[#This Row],[Fx.r]]</f>
        <v>45884</v>
      </c>
      <c r="L3098" s="1">
        <v>45884</v>
      </c>
      <c r="M3098" s="1"/>
      <c r="N3098" s="1">
        <v>45949</v>
      </c>
      <c r="O3098" s="1">
        <v>45950</v>
      </c>
      <c r="P3098" s="1"/>
      <c r="Q3098" t="s">
        <v>25</v>
      </c>
      <c r="R3098" t="s">
        <v>25</v>
      </c>
      <c r="S3098" t="s">
        <v>3715</v>
      </c>
      <c r="T3098" s="5">
        <v>0.48537100249761345</v>
      </c>
      <c r="U3098" s="5">
        <v>0</v>
      </c>
      <c r="V3098" s="5">
        <v>5.5693998336791992</v>
      </c>
      <c r="W3098" s="5">
        <v>6.0547708361768127</v>
      </c>
      <c r="X3098" s="6">
        <f>+Excel_519CONDOR[[#This Row],[Ptos.Total]]-Excel_519CONDOR[[#This Row],[Ptos.PO]]</f>
        <v>0.20285983617681236</v>
      </c>
      <c r="Y3098" s="6">
        <v>5.8519110000000003</v>
      </c>
      <c r="Z3098" s="6">
        <v>5.8519110000000003</v>
      </c>
      <c r="AA3098" s="5">
        <f>+Excel_519CONDOR[[#This Row],[Ptos.Total]]-Excel_519CONDOR[[#This Row],[Ptos.Nilo]]</f>
        <v>0.20285983617681236</v>
      </c>
    </row>
    <row r="3099" spans="1:35" x14ac:dyDescent="0.25">
      <c r="A3099" t="s">
        <v>2567</v>
      </c>
      <c r="B3099" t="s">
        <v>67</v>
      </c>
      <c r="C3099" t="s">
        <v>1371</v>
      </c>
      <c r="D3099" t="s">
        <v>3390</v>
      </c>
      <c r="E3099">
        <v>8753053</v>
      </c>
      <c r="F3099" t="s">
        <v>2586</v>
      </c>
      <c r="G3099" t="s">
        <v>22</v>
      </c>
      <c r="H3099" t="s">
        <v>23</v>
      </c>
      <c r="I3099" s="1"/>
      <c r="J3099" s="1">
        <v>45884</v>
      </c>
      <c r="K3099" s="11">
        <f>+Excel_519CONDOR[[#This Row],[Fx.r]]</f>
        <v>45884</v>
      </c>
      <c r="L3099" s="1">
        <v>45884</v>
      </c>
      <c r="M3099" s="1"/>
      <c r="N3099" s="1">
        <v>45948</v>
      </c>
      <c r="O3099" s="1">
        <v>45950</v>
      </c>
      <c r="P3099" s="1"/>
      <c r="Q3099" t="s">
        <v>25</v>
      </c>
      <c r="R3099" t="s">
        <v>25</v>
      </c>
      <c r="S3099" t="s">
        <v>3715</v>
      </c>
      <c r="T3099" s="5">
        <v>0.48537100249761345</v>
      </c>
      <c r="U3099" s="5">
        <v>0</v>
      </c>
      <c r="V3099" s="5">
        <v>5.5693998336791992</v>
      </c>
      <c r="W3099" s="5">
        <v>6.0547708361768127</v>
      </c>
      <c r="X3099" s="6">
        <f>+Excel_519CONDOR[[#This Row],[Ptos.Total]]-Excel_519CONDOR[[#This Row],[Ptos.PO]]</f>
        <v>0.20285983617681236</v>
      </c>
      <c r="Y3099" s="6">
        <v>5.8519110000000003</v>
      </c>
      <c r="Z3099" s="6">
        <v>5.8519110000000003</v>
      </c>
      <c r="AA3099" s="5">
        <f>+Excel_519CONDOR[[#This Row],[Ptos.Total]]-Excel_519CONDOR[[#This Row],[Ptos.Nilo]]</f>
        <v>0.20285983617681236</v>
      </c>
    </row>
    <row r="3100" spans="1:35" x14ac:dyDescent="0.25">
      <c r="A3100" t="s">
        <v>2567</v>
      </c>
      <c r="B3100" t="s">
        <v>67</v>
      </c>
      <c r="C3100" t="s">
        <v>1371</v>
      </c>
      <c r="D3100" t="s">
        <v>3391</v>
      </c>
      <c r="E3100">
        <v>8753075</v>
      </c>
      <c r="F3100" t="s">
        <v>2586</v>
      </c>
      <c r="G3100" t="s">
        <v>22</v>
      </c>
      <c r="H3100" t="s">
        <v>23</v>
      </c>
      <c r="I3100" s="1"/>
      <c r="J3100" s="1">
        <v>45884</v>
      </c>
      <c r="K3100" s="11">
        <f>+Excel_519CONDOR[[#This Row],[Fx.r]]</f>
        <v>45884</v>
      </c>
      <c r="L3100" s="1">
        <v>45884</v>
      </c>
      <c r="M3100" s="1"/>
      <c r="N3100" s="1">
        <v>45948</v>
      </c>
      <c r="O3100" s="1">
        <v>45949</v>
      </c>
      <c r="P3100" s="1"/>
      <c r="Q3100" t="s">
        <v>25</v>
      </c>
      <c r="R3100" t="s">
        <v>25</v>
      </c>
      <c r="S3100" t="s">
        <v>3715</v>
      </c>
      <c r="T3100" s="5">
        <v>0.48537100249761345</v>
      </c>
      <c r="U3100" s="5">
        <v>0</v>
      </c>
      <c r="V3100" s="5">
        <v>5.5693998336791992</v>
      </c>
      <c r="W3100" s="5">
        <v>6.0547708361768127</v>
      </c>
      <c r="X3100" s="6">
        <f>+Excel_519CONDOR[[#This Row],[Ptos.Total]]-Excel_519CONDOR[[#This Row],[Ptos.PO]]</f>
        <v>-0.40572016382318665</v>
      </c>
      <c r="Y3100" s="6">
        <v>6.4604909999999993</v>
      </c>
      <c r="Z3100" s="6">
        <v>6.4604909999999993</v>
      </c>
      <c r="AA3100" s="5">
        <f>+Excel_519CONDOR[[#This Row],[Ptos.Total]]-Excel_519CONDOR[[#This Row],[Ptos.Nilo]]</f>
        <v>-0.40572016382318665</v>
      </c>
    </row>
    <row r="3101" spans="1:35" x14ac:dyDescent="0.25">
      <c r="A3101" t="s">
        <v>2567</v>
      </c>
      <c r="B3101" t="s">
        <v>67</v>
      </c>
      <c r="C3101" t="s">
        <v>1371</v>
      </c>
      <c r="D3101" t="s">
        <v>3392</v>
      </c>
      <c r="E3101">
        <v>8753082</v>
      </c>
      <c r="F3101" t="s">
        <v>2586</v>
      </c>
      <c r="G3101" t="s">
        <v>22</v>
      </c>
      <c r="H3101" t="s">
        <v>23</v>
      </c>
      <c r="I3101" s="1"/>
      <c r="J3101" s="1">
        <v>45884</v>
      </c>
      <c r="K3101" s="11">
        <f>+Excel_519CONDOR[[#This Row],[Fx.r]]</f>
        <v>45884</v>
      </c>
      <c r="L3101" s="1">
        <v>45884</v>
      </c>
      <c r="M3101" s="1"/>
      <c r="N3101" s="1">
        <v>45948</v>
      </c>
      <c r="O3101" s="1">
        <v>45950</v>
      </c>
      <c r="P3101" s="1"/>
      <c r="Q3101" t="s">
        <v>25</v>
      </c>
      <c r="R3101" t="s">
        <v>25</v>
      </c>
      <c r="S3101" t="s">
        <v>3715</v>
      </c>
      <c r="T3101" s="5">
        <v>0.48537100249761345</v>
      </c>
      <c r="U3101" s="5">
        <v>0</v>
      </c>
      <c r="V3101" s="5">
        <v>5.5693998336791992</v>
      </c>
      <c r="W3101" s="5">
        <v>6.0547708361768127</v>
      </c>
      <c r="X3101" s="6">
        <f>+Excel_519CONDOR[[#This Row],[Ptos.Total]]-Excel_519CONDOR[[#This Row],[Ptos.PO]]</f>
        <v>0.20285983617681236</v>
      </c>
      <c r="Y3101" s="6">
        <v>5.8519110000000003</v>
      </c>
      <c r="Z3101" s="6">
        <v>5.8519110000000003</v>
      </c>
      <c r="AA3101" s="5">
        <f>+Excel_519CONDOR[[#This Row],[Ptos.Total]]-Excel_519CONDOR[[#This Row],[Ptos.Nilo]]</f>
        <v>0.20285983617681236</v>
      </c>
    </row>
    <row r="3102" spans="1:35" x14ac:dyDescent="0.25">
      <c r="A3102" t="s">
        <v>2567</v>
      </c>
      <c r="B3102" t="s">
        <v>67</v>
      </c>
      <c r="C3102" t="s">
        <v>1371</v>
      </c>
      <c r="D3102" t="s">
        <v>3393</v>
      </c>
      <c r="E3102">
        <v>8753071</v>
      </c>
      <c r="F3102" t="s">
        <v>2586</v>
      </c>
      <c r="G3102" t="s">
        <v>22</v>
      </c>
      <c r="H3102" t="s">
        <v>23</v>
      </c>
      <c r="I3102" s="1"/>
      <c r="J3102" s="1">
        <v>45884</v>
      </c>
      <c r="K3102" s="11">
        <f>+Excel_519CONDOR[[#This Row],[Fx.r]]</f>
        <v>45884</v>
      </c>
      <c r="L3102" s="1">
        <v>45884</v>
      </c>
      <c r="M3102" s="1"/>
      <c r="N3102" s="1">
        <v>45948</v>
      </c>
      <c r="O3102" s="1">
        <v>45950</v>
      </c>
      <c r="P3102" s="1"/>
      <c r="Q3102" t="s">
        <v>25</v>
      </c>
      <c r="R3102" t="s">
        <v>25</v>
      </c>
      <c r="S3102" t="s">
        <v>3715</v>
      </c>
      <c r="T3102" s="5">
        <v>0.48537100249761345</v>
      </c>
      <c r="U3102" s="5">
        <v>0</v>
      </c>
      <c r="V3102" s="5">
        <v>5.5693998336791992</v>
      </c>
      <c r="W3102" s="5">
        <v>6.0547708361768127</v>
      </c>
      <c r="X3102" s="6">
        <f>+Excel_519CONDOR[[#This Row],[Ptos.Total]]-Excel_519CONDOR[[#This Row],[Ptos.PO]]</f>
        <v>0.20285983617681236</v>
      </c>
      <c r="Y3102" s="6">
        <v>5.8519110000000003</v>
      </c>
      <c r="Z3102" s="6">
        <v>5.8519110000000003</v>
      </c>
      <c r="AA3102" s="5">
        <f>+Excel_519CONDOR[[#This Row],[Ptos.Total]]-Excel_519CONDOR[[#This Row],[Ptos.Nilo]]</f>
        <v>0.20285983617681236</v>
      </c>
    </row>
    <row r="3103" spans="1:35" x14ac:dyDescent="0.25">
      <c r="A3103" t="s">
        <v>2567</v>
      </c>
      <c r="B3103" t="s">
        <v>67</v>
      </c>
      <c r="C3103" t="s">
        <v>1371</v>
      </c>
      <c r="D3103" t="s">
        <v>3394</v>
      </c>
      <c r="E3103">
        <v>8753073</v>
      </c>
      <c r="F3103" t="s">
        <v>2586</v>
      </c>
      <c r="G3103" t="s">
        <v>22</v>
      </c>
      <c r="H3103" t="s">
        <v>23</v>
      </c>
      <c r="I3103" s="1"/>
      <c r="J3103" s="1">
        <v>45884</v>
      </c>
      <c r="K3103" s="11">
        <f>+Excel_519CONDOR[[#This Row],[Fx.r]]</f>
        <v>45884</v>
      </c>
      <c r="L3103" s="1">
        <v>45884</v>
      </c>
      <c r="M3103" s="1"/>
      <c r="N3103" s="1">
        <v>45947</v>
      </c>
      <c r="O3103" s="1">
        <v>45948</v>
      </c>
      <c r="P3103" s="1"/>
      <c r="Q3103" t="s">
        <v>25</v>
      </c>
      <c r="R3103" t="s">
        <v>25</v>
      </c>
      <c r="S3103" t="s">
        <v>3715</v>
      </c>
      <c r="T3103" s="5">
        <v>2.1082510316705108</v>
      </c>
      <c r="U3103" s="5">
        <v>0</v>
      </c>
      <c r="V3103" s="5">
        <v>5.5693998336791992</v>
      </c>
      <c r="W3103" s="5">
        <v>7.67765086534971</v>
      </c>
      <c r="X3103" s="6">
        <f>+Excel_519CONDOR[[#This Row],[Ptos.Total]]-Excel_519CONDOR[[#This Row],[Ptos.PO]]</f>
        <v>-1.3465029002901474E-7</v>
      </c>
      <c r="Y3103" s="6">
        <v>7.677651</v>
      </c>
      <c r="Z3103" s="6">
        <v>7.677651</v>
      </c>
      <c r="AA3103" s="5">
        <f>+Excel_519CONDOR[[#This Row],[Ptos.Total]]-Excel_519CONDOR[[#This Row],[Ptos.Nilo]]</f>
        <v>-1.3465029002901474E-7</v>
      </c>
    </row>
    <row r="3104" spans="1:35" x14ac:dyDescent="0.25">
      <c r="A3104" t="s">
        <v>2567</v>
      </c>
      <c r="B3104" t="s">
        <v>67</v>
      </c>
      <c r="C3104" t="s">
        <v>1371</v>
      </c>
      <c r="D3104" t="s">
        <v>3395</v>
      </c>
      <c r="E3104">
        <v>8753062</v>
      </c>
      <c r="F3104" t="s">
        <v>2651</v>
      </c>
      <c r="G3104" t="s">
        <v>46</v>
      </c>
      <c r="H3104" t="s">
        <v>1356</v>
      </c>
      <c r="I3104" s="1"/>
      <c r="J3104" s="1">
        <v>45884</v>
      </c>
      <c r="K3104" s="11">
        <f>+Excel_519CONDOR[[#This Row],[Fx.r]]</f>
        <v>45884</v>
      </c>
      <c r="L3104" s="1">
        <v>45884</v>
      </c>
      <c r="M3104" s="1"/>
      <c r="O3104" s="1"/>
      <c r="P3104" s="1"/>
      <c r="Q3104" t="s">
        <v>25</v>
      </c>
      <c r="R3104" t="s">
        <v>25</v>
      </c>
      <c r="S3104" t="s">
        <v>3715</v>
      </c>
      <c r="T3104" s="5">
        <v>0.48537100249761345</v>
      </c>
      <c r="U3104" s="5">
        <v>0</v>
      </c>
      <c r="V3104" s="5">
        <v>5.5693998336791992</v>
      </c>
      <c r="W3104" s="5">
        <v>6.0547708361768127</v>
      </c>
      <c r="X3104" s="6">
        <f>+Excel_519CONDOR[[#This Row],[Ptos.Total]]-Excel_519CONDOR[[#This Row],[Ptos.PO]]</f>
        <v>8.5370836176812404E-2</v>
      </c>
      <c r="Y3104" s="6">
        <v>5.9694000000000003</v>
      </c>
      <c r="Z3104" s="6">
        <v>0</v>
      </c>
      <c r="AA3104" s="5">
        <f>+Excel_519CONDOR[[#This Row],[Ptos.Total]]-Excel_519CONDOR[[#This Row],[Ptos.Nilo]]</f>
        <v>6.0547708361768127</v>
      </c>
    </row>
    <row r="3105" spans="1:27" x14ac:dyDescent="0.25">
      <c r="A3105" t="s">
        <v>2567</v>
      </c>
      <c r="B3105" t="s">
        <v>67</v>
      </c>
      <c r="C3105" t="s">
        <v>1371</v>
      </c>
      <c r="D3105" t="s">
        <v>3396</v>
      </c>
      <c r="E3105">
        <v>8753072</v>
      </c>
      <c r="F3105" t="s">
        <v>2586</v>
      </c>
      <c r="G3105" t="s">
        <v>22</v>
      </c>
      <c r="H3105" t="s">
        <v>23</v>
      </c>
      <c r="I3105" s="1"/>
      <c r="J3105" s="1">
        <v>45884</v>
      </c>
      <c r="K3105" s="11">
        <f>+Excel_519CONDOR[[#This Row],[Fx.r]]</f>
        <v>45884</v>
      </c>
      <c r="L3105" s="1">
        <v>45884</v>
      </c>
      <c r="M3105" s="1"/>
      <c r="N3105" s="1">
        <v>45948</v>
      </c>
      <c r="O3105" s="1">
        <v>45950</v>
      </c>
      <c r="P3105" s="1"/>
      <c r="Q3105" t="s">
        <v>25</v>
      </c>
      <c r="R3105" t="s">
        <v>25</v>
      </c>
      <c r="S3105" t="s">
        <v>3715</v>
      </c>
      <c r="T3105" s="5">
        <v>0.48537100249761345</v>
      </c>
      <c r="U3105" s="5">
        <v>0</v>
      </c>
      <c r="V3105" s="5">
        <v>5.5693998336791992</v>
      </c>
      <c r="W3105" s="5">
        <v>6.0547708361768127</v>
      </c>
      <c r="X3105" s="6">
        <f>+Excel_519CONDOR[[#This Row],[Ptos.Total]]-Excel_519CONDOR[[#This Row],[Ptos.PO]]</f>
        <v>0.20285983617681236</v>
      </c>
      <c r="Y3105" s="6">
        <v>5.8519110000000003</v>
      </c>
      <c r="Z3105" s="6">
        <v>5.8519110000000003</v>
      </c>
      <c r="AA3105" s="5">
        <f>+Excel_519CONDOR[[#This Row],[Ptos.Total]]-Excel_519CONDOR[[#This Row],[Ptos.Nilo]]</f>
        <v>0.20285983617681236</v>
      </c>
    </row>
    <row r="3106" spans="1:27" x14ac:dyDescent="0.25">
      <c r="A3106" t="s">
        <v>2567</v>
      </c>
      <c r="B3106" t="s">
        <v>67</v>
      </c>
      <c r="C3106" t="s">
        <v>1371</v>
      </c>
      <c r="D3106" t="s">
        <v>3397</v>
      </c>
      <c r="E3106">
        <v>8753084</v>
      </c>
      <c r="F3106" t="s">
        <v>2586</v>
      </c>
      <c r="G3106" t="s">
        <v>22</v>
      </c>
      <c r="H3106" t="s">
        <v>23</v>
      </c>
      <c r="I3106" s="1"/>
      <c r="J3106" s="1">
        <v>45884</v>
      </c>
      <c r="K3106" s="11">
        <f>+Excel_519CONDOR[[#This Row],[Fx.r]]</f>
        <v>45884</v>
      </c>
      <c r="L3106" s="1">
        <v>45884</v>
      </c>
      <c r="M3106" s="1"/>
      <c r="N3106" s="1">
        <v>45948</v>
      </c>
      <c r="O3106" s="1">
        <v>45950</v>
      </c>
      <c r="P3106" s="1"/>
      <c r="Q3106" t="s">
        <v>25</v>
      </c>
      <c r="R3106" t="s">
        <v>25</v>
      </c>
      <c r="S3106" t="s">
        <v>3715</v>
      </c>
      <c r="T3106" s="5">
        <v>0.68823100955361127</v>
      </c>
      <c r="U3106" s="5">
        <v>0</v>
      </c>
      <c r="V3106" s="5">
        <v>5.5693998336791992</v>
      </c>
      <c r="W3106" s="5">
        <v>6.2576308432328105</v>
      </c>
      <c r="X3106" s="6">
        <f>+Excel_519CONDOR[[#This Row],[Ptos.Total]]-Excel_519CONDOR[[#This Row],[Ptos.PO]]</f>
        <v>-1.5676718945201173E-7</v>
      </c>
      <c r="Y3106" s="6">
        <v>6.2576309999999999</v>
      </c>
      <c r="Z3106" s="6">
        <v>6.2576309999999999</v>
      </c>
      <c r="AA3106" s="5">
        <f>+Excel_519CONDOR[[#This Row],[Ptos.Total]]-Excel_519CONDOR[[#This Row],[Ptos.Nilo]]</f>
        <v>-1.5676718945201173E-7</v>
      </c>
    </row>
    <row r="3107" spans="1:27" x14ac:dyDescent="0.25">
      <c r="A3107" t="s">
        <v>2567</v>
      </c>
      <c r="B3107" t="s">
        <v>67</v>
      </c>
      <c r="C3107" t="s">
        <v>1371</v>
      </c>
      <c r="D3107" t="s">
        <v>3398</v>
      </c>
      <c r="E3107">
        <v>8753065</v>
      </c>
      <c r="F3107" t="s">
        <v>2586</v>
      </c>
      <c r="G3107" t="s">
        <v>22</v>
      </c>
      <c r="H3107" t="s">
        <v>23</v>
      </c>
      <c r="I3107" s="1"/>
      <c r="J3107" s="1">
        <v>45884</v>
      </c>
      <c r="K3107" s="11">
        <f>+Excel_519CONDOR[[#This Row],[Fx.r]]</f>
        <v>45884</v>
      </c>
      <c r="L3107" s="1">
        <v>45884</v>
      </c>
      <c r="M3107" s="1"/>
      <c r="N3107" s="1">
        <v>45948</v>
      </c>
      <c r="O3107" s="1">
        <v>45950</v>
      </c>
      <c r="P3107" s="1"/>
      <c r="Q3107" t="s">
        <v>25</v>
      </c>
      <c r="R3107" t="s">
        <v>25</v>
      </c>
      <c r="S3107" t="s">
        <v>3715</v>
      </c>
      <c r="T3107" s="5">
        <v>0.48537100249761345</v>
      </c>
      <c r="U3107" s="5">
        <v>0</v>
      </c>
      <c r="V3107" s="5">
        <v>5.5693998336791992</v>
      </c>
      <c r="W3107" s="5">
        <v>6.0547708361768127</v>
      </c>
      <c r="X3107" s="6">
        <f>+Excel_519CONDOR[[#This Row],[Ptos.Total]]-Excel_519CONDOR[[#This Row],[Ptos.PO]]</f>
        <v>-1.6382318790419959E-7</v>
      </c>
      <c r="Y3107" s="6">
        <v>6.0547710000000006</v>
      </c>
      <c r="Z3107" s="6">
        <v>6.0547710000000006</v>
      </c>
      <c r="AA3107" s="5">
        <f>+Excel_519CONDOR[[#This Row],[Ptos.Total]]-Excel_519CONDOR[[#This Row],[Ptos.Nilo]]</f>
        <v>-1.6382318790419959E-7</v>
      </c>
    </row>
    <row r="3108" spans="1:27" x14ac:dyDescent="0.25">
      <c r="A3108" t="s">
        <v>2567</v>
      </c>
      <c r="B3108" t="s">
        <v>67</v>
      </c>
      <c r="C3108" t="s">
        <v>1371</v>
      </c>
      <c r="D3108" t="s">
        <v>3399</v>
      </c>
      <c r="E3108">
        <v>8753077</v>
      </c>
      <c r="F3108" t="s">
        <v>2651</v>
      </c>
      <c r="G3108" t="s">
        <v>46</v>
      </c>
      <c r="H3108" t="s">
        <v>1356</v>
      </c>
      <c r="I3108" s="1"/>
      <c r="J3108" s="1">
        <v>45884</v>
      </c>
      <c r="K3108" s="11">
        <f>+Excel_519CONDOR[[#This Row],[Fx.r]]</f>
        <v>45884</v>
      </c>
      <c r="L3108" s="1">
        <v>45884</v>
      </c>
      <c r="M3108" s="1"/>
      <c r="O3108" s="1"/>
      <c r="P3108" s="1"/>
      <c r="Q3108" t="s">
        <v>25</v>
      </c>
      <c r="R3108" t="s">
        <v>25</v>
      </c>
      <c r="S3108" t="s">
        <v>3715</v>
      </c>
      <c r="T3108" s="5">
        <v>2.1082510316705108</v>
      </c>
      <c r="U3108" s="5">
        <v>0</v>
      </c>
      <c r="V3108" s="5">
        <v>5.5693998336791992</v>
      </c>
      <c r="W3108" s="5">
        <v>7.67765086534971</v>
      </c>
      <c r="X3108" s="6">
        <f>+Excel_519CONDOR[[#This Row],[Ptos.Total]]-Excel_519CONDOR[[#This Row],[Ptos.PO]]</f>
        <v>-9.174913465029011E-2</v>
      </c>
      <c r="Y3108" s="6">
        <v>7.7694000000000001</v>
      </c>
      <c r="Z3108" s="6">
        <v>0</v>
      </c>
      <c r="AA3108" s="5">
        <f>+Excel_519CONDOR[[#This Row],[Ptos.Total]]-Excel_519CONDOR[[#This Row],[Ptos.Nilo]]</f>
        <v>7.67765086534971</v>
      </c>
    </row>
    <row r="3109" spans="1:27" x14ac:dyDescent="0.25">
      <c r="A3109" t="s">
        <v>2567</v>
      </c>
      <c r="B3109" t="s">
        <v>67</v>
      </c>
      <c r="C3109" t="s">
        <v>1371</v>
      </c>
      <c r="D3109" t="s">
        <v>3400</v>
      </c>
      <c r="E3109">
        <v>8753058</v>
      </c>
      <c r="F3109" t="s">
        <v>2651</v>
      </c>
      <c r="G3109" t="s">
        <v>46</v>
      </c>
      <c r="H3109" t="s">
        <v>1356</v>
      </c>
      <c r="I3109" s="1"/>
      <c r="J3109" s="1">
        <v>45884</v>
      </c>
      <c r="K3109" s="11">
        <f>+Excel_519CONDOR[[#This Row],[Fx.r]]</f>
        <v>45884</v>
      </c>
      <c r="L3109" s="1">
        <v>45884</v>
      </c>
      <c r="M3109" s="1"/>
      <c r="O3109" s="1"/>
      <c r="P3109" s="1"/>
      <c r="Q3109" t="s">
        <v>25</v>
      </c>
      <c r="R3109" t="s">
        <v>25</v>
      </c>
      <c r="S3109" t="s">
        <v>3715</v>
      </c>
      <c r="T3109" s="5">
        <v>0.48537100249761345</v>
      </c>
      <c r="U3109" s="5">
        <v>0</v>
      </c>
      <c r="V3109" s="5">
        <v>5.5693998336791992</v>
      </c>
      <c r="W3109" s="5">
        <v>6.0547708361768127</v>
      </c>
      <c r="X3109" s="6">
        <f>+Excel_519CONDOR[[#This Row],[Ptos.Total]]-Excel_519CONDOR[[#This Row],[Ptos.PO]]</f>
        <v>0.28537083617681258</v>
      </c>
      <c r="Y3109" s="6">
        <v>5.7694000000000001</v>
      </c>
      <c r="Z3109" s="6">
        <v>0</v>
      </c>
      <c r="AA3109" s="5">
        <f>+Excel_519CONDOR[[#This Row],[Ptos.Total]]-Excel_519CONDOR[[#This Row],[Ptos.Nilo]]</f>
        <v>6.0547708361768127</v>
      </c>
    </row>
    <row r="3110" spans="1:27" x14ac:dyDescent="0.25">
      <c r="A3110" t="s">
        <v>2567</v>
      </c>
      <c r="B3110" t="s">
        <v>67</v>
      </c>
      <c r="C3110" t="s">
        <v>1371</v>
      </c>
      <c r="D3110" t="s">
        <v>3401</v>
      </c>
      <c r="E3110">
        <v>8753085</v>
      </c>
      <c r="F3110" t="s">
        <v>2586</v>
      </c>
      <c r="G3110" t="s">
        <v>22</v>
      </c>
      <c r="H3110" t="s">
        <v>23</v>
      </c>
      <c r="I3110" s="1"/>
      <c r="J3110" s="1">
        <v>45884</v>
      </c>
      <c r="K3110" s="11">
        <f>+Excel_519CONDOR[[#This Row],[Fx.r]]</f>
        <v>45884</v>
      </c>
      <c r="L3110" s="1">
        <v>45884</v>
      </c>
      <c r="M3110" s="1"/>
      <c r="N3110" s="1">
        <v>45948</v>
      </c>
      <c r="O3110" s="1">
        <v>45950</v>
      </c>
      <c r="P3110" s="1"/>
      <c r="Q3110" t="s">
        <v>25</v>
      </c>
      <c r="R3110" t="s">
        <v>25</v>
      </c>
      <c r="S3110" t="s">
        <v>3715</v>
      </c>
      <c r="T3110" s="5">
        <v>0.68823100955361127</v>
      </c>
      <c r="U3110" s="5">
        <v>0</v>
      </c>
      <c r="V3110" s="5">
        <v>5.5693998336791992</v>
      </c>
      <c r="W3110" s="5">
        <v>6.2576308432328105</v>
      </c>
      <c r="X3110" s="6">
        <f>+Excel_519CONDOR[[#This Row],[Ptos.Total]]-Excel_519CONDOR[[#This Row],[Ptos.PO]]</f>
        <v>-1.5676718945201173E-7</v>
      </c>
      <c r="Y3110" s="6">
        <v>6.2576309999999999</v>
      </c>
      <c r="Z3110" s="6">
        <v>6.2576309999999999</v>
      </c>
      <c r="AA3110" s="5">
        <f>+Excel_519CONDOR[[#This Row],[Ptos.Total]]-Excel_519CONDOR[[#This Row],[Ptos.Nilo]]</f>
        <v>-1.5676718945201173E-7</v>
      </c>
    </row>
    <row r="3111" spans="1:27" x14ac:dyDescent="0.25">
      <c r="A3111" t="s">
        <v>2567</v>
      </c>
      <c r="B3111" t="s">
        <v>67</v>
      </c>
      <c r="C3111" t="s">
        <v>1371</v>
      </c>
      <c r="D3111" t="s">
        <v>3402</v>
      </c>
      <c r="E3111">
        <v>8753088</v>
      </c>
      <c r="F3111" t="s">
        <v>2586</v>
      </c>
      <c r="G3111" t="s">
        <v>22</v>
      </c>
      <c r="H3111" t="s">
        <v>23</v>
      </c>
      <c r="I3111" s="1"/>
      <c r="J3111" s="1">
        <v>45884</v>
      </c>
      <c r="K3111" s="11">
        <f>+Excel_519CONDOR[[#This Row],[Fx.r]]</f>
        <v>45884</v>
      </c>
      <c r="L3111" s="1">
        <v>45884</v>
      </c>
      <c r="M3111" s="1"/>
      <c r="N3111" s="1">
        <v>45947</v>
      </c>
      <c r="O3111" s="1">
        <v>45949</v>
      </c>
      <c r="P3111" s="1"/>
      <c r="Q3111" t="s">
        <v>25</v>
      </c>
      <c r="R3111" t="s">
        <v>25</v>
      </c>
      <c r="S3111" t="s">
        <v>3715</v>
      </c>
      <c r="T3111" s="5">
        <v>2.1082510316705108</v>
      </c>
      <c r="U3111" s="5">
        <v>0</v>
      </c>
      <c r="V3111" s="5">
        <v>5.5693998336791992</v>
      </c>
      <c r="W3111" s="5">
        <v>7.67765086534971</v>
      </c>
      <c r="X3111" s="6">
        <f>+Excel_519CONDOR[[#This Row],[Ptos.Total]]-Excel_519CONDOR[[#This Row],[Ptos.PO]]</f>
        <v>-1.3465029002901474E-7</v>
      </c>
      <c r="Y3111" s="6">
        <v>7.677651</v>
      </c>
      <c r="Z3111" s="6">
        <v>7.677651</v>
      </c>
      <c r="AA3111" s="5">
        <f>+Excel_519CONDOR[[#This Row],[Ptos.Total]]-Excel_519CONDOR[[#This Row],[Ptos.Nilo]]</f>
        <v>-1.3465029002901474E-7</v>
      </c>
    </row>
    <row r="3112" spans="1:27" x14ac:dyDescent="0.25">
      <c r="A3112" t="s">
        <v>2567</v>
      </c>
      <c r="B3112" t="s">
        <v>67</v>
      </c>
      <c r="C3112" t="s">
        <v>1371</v>
      </c>
      <c r="D3112" t="s">
        <v>3403</v>
      </c>
      <c r="E3112">
        <v>8753055</v>
      </c>
      <c r="F3112" t="s">
        <v>2586</v>
      </c>
      <c r="G3112" t="s">
        <v>22</v>
      </c>
      <c r="H3112" t="s">
        <v>23</v>
      </c>
      <c r="I3112" s="1"/>
      <c r="J3112" s="1">
        <v>45884</v>
      </c>
      <c r="K3112" s="11">
        <f>+Excel_519CONDOR[[#This Row],[Fx.r]]</f>
        <v>45884</v>
      </c>
      <c r="L3112" s="1">
        <v>45884</v>
      </c>
      <c r="M3112" s="1"/>
      <c r="N3112" s="1">
        <v>45946</v>
      </c>
      <c r="O3112" s="1">
        <v>45947</v>
      </c>
      <c r="P3112" s="1"/>
      <c r="Q3112" t="s">
        <v>25</v>
      </c>
      <c r="R3112" t="s">
        <v>25</v>
      </c>
      <c r="S3112" t="s">
        <v>3715</v>
      </c>
      <c r="T3112" s="5">
        <v>0.48537100249761345</v>
      </c>
      <c r="U3112" s="5">
        <v>0</v>
      </c>
      <c r="V3112" s="5">
        <v>5.5693998336791992</v>
      </c>
      <c r="W3112" s="5">
        <v>6.0547708361768127</v>
      </c>
      <c r="X3112" s="6">
        <f>+Excel_519CONDOR[[#This Row],[Ptos.Total]]-Excel_519CONDOR[[#This Row],[Ptos.PO]]</f>
        <v>0.20285983617681236</v>
      </c>
      <c r="Y3112" s="6">
        <v>5.8519110000000003</v>
      </c>
      <c r="Z3112" s="6">
        <v>5.8519110000000003</v>
      </c>
      <c r="AA3112" s="5">
        <f>+Excel_519CONDOR[[#This Row],[Ptos.Total]]-Excel_519CONDOR[[#This Row],[Ptos.Nilo]]</f>
        <v>0.20285983617681236</v>
      </c>
    </row>
    <row r="3113" spans="1:27" x14ac:dyDescent="0.25">
      <c r="A3113" t="s">
        <v>2567</v>
      </c>
      <c r="B3113" t="s">
        <v>67</v>
      </c>
      <c r="C3113" t="s">
        <v>1371</v>
      </c>
      <c r="D3113" t="s">
        <v>3404</v>
      </c>
      <c r="E3113">
        <v>8753066</v>
      </c>
      <c r="F3113" t="s">
        <v>2586</v>
      </c>
      <c r="G3113" t="s">
        <v>22</v>
      </c>
      <c r="H3113" t="s">
        <v>23</v>
      </c>
      <c r="I3113" s="1"/>
      <c r="J3113" s="1">
        <v>45884</v>
      </c>
      <c r="K3113" s="11">
        <f>+Excel_519CONDOR[[#This Row],[Fx.r]]</f>
        <v>45884</v>
      </c>
      <c r="L3113" s="1">
        <v>45884</v>
      </c>
      <c r="M3113" s="1"/>
      <c r="N3113" s="1">
        <v>45947</v>
      </c>
      <c r="O3113" s="1">
        <v>45948</v>
      </c>
      <c r="P3113" s="1"/>
      <c r="Q3113" t="s">
        <v>25</v>
      </c>
      <c r="R3113" t="s">
        <v>25</v>
      </c>
      <c r="S3113" t="s">
        <v>3715</v>
      </c>
      <c r="T3113" s="5">
        <v>0.48537100249761345</v>
      </c>
      <c r="U3113" s="5">
        <v>0</v>
      </c>
      <c r="V3113" s="5">
        <v>5.5693998336791992</v>
      </c>
      <c r="W3113" s="5">
        <v>6.0547708361768127</v>
      </c>
      <c r="X3113" s="6">
        <f>+Excel_519CONDOR[[#This Row],[Ptos.Total]]-Excel_519CONDOR[[#This Row],[Ptos.PO]]</f>
        <v>-1.6382318790419959E-7</v>
      </c>
      <c r="Y3113" s="6">
        <v>6.0547710000000006</v>
      </c>
      <c r="Z3113" s="6">
        <v>6.0547710000000006</v>
      </c>
      <c r="AA3113" s="5">
        <f>+Excel_519CONDOR[[#This Row],[Ptos.Total]]-Excel_519CONDOR[[#This Row],[Ptos.Nilo]]</f>
        <v>-1.6382318790419959E-7</v>
      </c>
    </row>
    <row r="3114" spans="1:27" x14ac:dyDescent="0.25">
      <c r="A3114" t="s">
        <v>2567</v>
      </c>
      <c r="B3114" t="s">
        <v>67</v>
      </c>
      <c r="C3114" t="s">
        <v>1371</v>
      </c>
      <c r="D3114" t="s">
        <v>3405</v>
      </c>
      <c r="E3114">
        <v>8753056</v>
      </c>
      <c r="F3114" t="s">
        <v>2651</v>
      </c>
      <c r="G3114" t="s">
        <v>46</v>
      </c>
      <c r="H3114" t="s">
        <v>1356</v>
      </c>
      <c r="I3114" s="1"/>
      <c r="J3114" s="1">
        <v>45884</v>
      </c>
      <c r="K3114" s="11">
        <f>+Excel_519CONDOR[[#This Row],[Fx.r]]</f>
        <v>45884</v>
      </c>
      <c r="L3114" s="1">
        <v>45884</v>
      </c>
      <c r="M3114" s="1"/>
      <c r="O3114" s="1"/>
      <c r="P3114" s="1"/>
      <c r="Q3114" t="s">
        <v>25</v>
      </c>
      <c r="R3114" t="s">
        <v>25</v>
      </c>
      <c r="S3114" t="s">
        <v>3715</v>
      </c>
      <c r="T3114" s="5">
        <v>0.48537100249761345</v>
      </c>
      <c r="U3114" s="5">
        <v>0</v>
      </c>
      <c r="V3114" s="5">
        <v>5.5693998336791992</v>
      </c>
      <c r="W3114" s="5">
        <v>6.0547708361768127</v>
      </c>
      <c r="X3114" s="6">
        <f>+Excel_519CONDOR[[#This Row],[Ptos.Total]]-Excel_519CONDOR[[#This Row],[Ptos.PO]]</f>
        <v>0.28537083617681258</v>
      </c>
      <c r="Y3114" s="6">
        <v>5.7694000000000001</v>
      </c>
      <c r="Z3114" s="6">
        <v>0</v>
      </c>
      <c r="AA3114" s="5">
        <f>+Excel_519CONDOR[[#This Row],[Ptos.Total]]-Excel_519CONDOR[[#This Row],[Ptos.Nilo]]</f>
        <v>6.0547708361768127</v>
      </c>
    </row>
    <row r="3115" spans="1:27" x14ac:dyDescent="0.25">
      <c r="A3115" t="s">
        <v>2567</v>
      </c>
      <c r="B3115" t="s">
        <v>67</v>
      </c>
      <c r="C3115" t="s">
        <v>1371</v>
      </c>
      <c r="D3115" t="s">
        <v>3406</v>
      </c>
      <c r="E3115">
        <v>8753059</v>
      </c>
      <c r="F3115" t="s">
        <v>2586</v>
      </c>
      <c r="G3115" t="s">
        <v>22</v>
      </c>
      <c r="H3115" t="s">
        <v>23</v>
      </c>
      <c r="I3115" s="1"/>
      <c r="J3115" s="1">
        <v>45884</v>
      </c>
      <c r="K3115" s="11">
        <f>+Excel_519CONDOR[[#This Row],[Fx.r]]</f>
        <v>45884</v>
      </c>
      <c r="L3115" s="1">
        <v>45884</v>
      </c>
      <c r="M3115" s="1"/>
      <c r="N3115" s="1">
        <v>45948</v>
      </c>
      <c r="O3115" s="1">
        <v>45950</v>
      </c>
      <c r="P3115" s="1"/>
      <c r="Q3115" t="s">
        <v>25</v>
      </c>
      <c r="R3115" t="s">
        <v>25</v>
      </c>
      <c r="S3115" t="s">
        <v>3715</v>
      </c>
      <c r="T3115" s="5">
        <v>0.48537100249761345</v>
      </c>
      <c r="U3115" s="5">
        <v>0</v>
      </c>
      <c r="V3115" s="5">
        <v>5.5693998336791992</v>
      </c>
      <c r="W3115" s="5">
        <v>6.0547708361768127</v>
      </c>
      <c r="X3115" s="6">
        <f>+Excel_519CONDOR[[#This Row],[Ptos.Total]]-Excel_519CONDOR[[#This Row],[Ptos.PO]]</f>
        <v>0.20285983617681236</v>
      </c>
      <c r="Y3115" s="6">
        <v>5.8519110000000003</v>
      </c>
      <c r="Z3115" s="6">
        <v>5.8519110000000003</v>
      </c>
      <c r="AA3115" s="5">
        <f>+Excel_519CONDOR[[#This Row],[Ptos.Total]]-Excel_519CONDOR[[#This Row],[Ptos.Nilo]]</f>
        <v>0.20285983617681236</v>
      </c>
    </row>
    <row r="3116" spans="1:27" x14ac:dyDescent="0.25">
      <c r="A3116" t="s">
        <v>2567</v>
      </c>
      <c r="B3116" t="s">
        <v>67</v>
      </c>
      <c r="C3116" t="s">
        <v>1371</v>
      </c>
      <c r="D3116" t="s">
        <v>3407</v>
      </c>
      <c r="E3116">
        <v>8753086</v>
      </c>
      <c r="F3116" t="s">
        <v>2586</v>
      </c>
      <c r="G3116" t="s">
        <v>22</v>
      </c>
      <c r="H3116" t="s">
        <v>23</v>
      </c>
      <c r="I3116" s="1"/>
      <c r="J3116" s="1">
        <v>45884</v>
      </c>
      <c r="K3116" s="11">
        <f>+Excel_519CONDOR[[#This Row],[Fx.r]]</f>
        <v>45884</v>
      </c>
      <c r="L3116" s="1">
        <v>45884</v>
      </c>
      <c r="M3116" s="1"/>
      <c r="N3116" s="1">
        <v>45948</v>
      </c>
      <c r="O3116" s="1">
        <v>45950</v>
      </c>
      <c r="P3116" s="1"/>
      <c r="Q3116" t="s">
        <v>25</v>
      </c>
      <c r="R3116" t="s">
        <v>25</v>
      </c>
      <c r="S3116" t="s">
        <v>3715</v>
      </c>
      <c r="T3116" s="5">
        <v>0.48537100249761345</v>
      </c>
      <c r="U3116" s="5">
        <v>0</v>
      </c>
      <c r="V3116" s="5">
        <v>5.5693998336791992</v>
      </c>
      <c r="W3116" s="5">
        <v>6.0547708361768127</v>
      </c>
      <c r="X3116" s="6">
        <f>+Excel_519CONDOR[[#This Row],[Ptos.Total]]-Excel_519CONDOR[[#This Row],[Ptos.PO]]</f>
        <v>-1.6382318790419959E-7</v>
      </c>
      <c r="Y3116" s="6">
        <v>6.0547710000000006</v>
      </c>
      <c r="Z3116" s="6">
        <v>6.0547710000000006</v>
      </c>
      <c r="AA3116" s="5">
        <f>+Excel_519CONDOR[[#This Row],[Ptos.Total]]-Excel_519CONDOR[[#This Row],[Ptos.Nilo]]</f>
        <v>-1.6382318790419959E-7</v>
      </c>
    </row>
    <row r="3117" spans="1:27" x14ac:dyDescent="0.25">
      <c r="A3117" t="s">
        <v>2567</v>
      </c>
      <c r="B3117" t="s">
        <v>67</v>
      </c>
      <c r="C3117" t="s">
        <v>1371</v>
      </c>
      <c r="D3117" t="s">
        <v>3408</v>
      </c>
      <c r="E3117">
        <v>8753269</v>
      </c>
      <c r="F3117" t="s">
        <v>2651</v>
      </c>
      <c r="G3117" t="s">
        <v>46</v>
      </c>
      <c r="H3117" t="s">
        <v>1356</v>
      </c>
      <c r="I3117" s="1"/>
      <c r="J3117" s="1">
        <v>45886</v>
      </c>
      <c r="K3117" s="11">
        <f>+Excel_519CONDOR[[#This Row],[Fx.r]]</f>
        <v>45886</v>
      </c>
      <c r="L3117" s="1">
        <v>45886</v>
      </c>
      <c r="M3117" s="1"/>
      <c r="O3117" s="1"/>
      <c r="P3117" s="1"/>
      <c r="Q3117" t="s">
        <v>25</v>
      </c>
      <c r="R3117" t="s">
        <v>25</v>
      </c>
      <c r="S3117" t="s">
        <v>3715</v>
      </c>
      <c r="T3117" s="5">
        <v>2.5139710321449638</v>
      </c>
      <c r="U3117" s="5">
        <v>0</v>
      </c>
      <c r="V3117" s="5">
        <v>5.5693998336791992</v>
      </c>
      <c r="W3117" s="5">
        <v>8.083370865824163</v>
      </c>
      <c r="X3117" s="6">
        <f>+Excel_519CONDOR[[#This Row],[Ptos.Total]]-Excel_519CONDOR[[#This Row],[Ptos.PO]]</f>
        <v>-8.6029134175836575E-2</v>
      </c>
      <c r="Y3117" s="6">
        <v>8.1693999999999996</v>
      </c>
      <c r="Z3117" s="6">
        <v>0</v>
      </c>
      <c r="AA3117" s="5">
        <f>+Excel_519CONDOR[[#This Row],[Ptos.Total]]-Excel_519CONDOR[[#This Row],[Ptos.Nilo]]</f>
        <v>8.083370865824163</v>
      </c>
    </row>
    <row r="3118" spans="1:27" x14ac:dyDescent="0.25">
      <c r="A3118" t="s">
        <v>2567</v>
      </c>
      <c r="B3118" t="s">
        <v>67</v>
      </c>
      <c r="C3118" t="s">
        <v>1371</v>
      </c>
      <c r="D3118" t="s">
        <v>3409</v>
      </c>
      <c r="E3118">
        <v>8753263</v>
      </c>
      <c r="F3118" t="s">
        <v>2651</v>
      </c>
      <c r="G3118" t="s">
        <v>46</v>
      </c>
      <c r="H3118" t="s">
        <v>1356</v>
      </c>
      <c r="I3118" s="1"/>
      <c r="J3118" s="1">
        <v>45886</v>
      </c>
      <c r="K3118" s="11">
        <f>+Excel_519CONDOR[[#This Row],[Fx.r]]</f>
        <v>45886</v>
      </c>
      <c r="L3118" s="1">
        <v>45886</v>
      </c>
      <c r="M3118" s="1"/>
      <c r="O3118" s="1"/>
      <c r="P3118" s="1"/>
      <c r="Q3118" t="s">
        <v>25</v>
      </c>
      <c r="R3118" t="s">
        <v>25</v>
      </c>
      <c r="S3118" t="s">
        <v>3715</v>
      </c>
      <c r="T3118" s="5">
        <v>2.3111110319077373</v>
      </c>
      <c r="U3118" s="5">
        <v>0</v>
      </c>
      <c r="V3118" s="5">
        <v>5.5693998336791992</v>
      </c>
      <c r="W3118" s="5">
        <v>7.8805108655869365</v>
      </c>
      <c r="X3118" s="6">
        <f>+Excel_519CONDOR[[#This Row],[Ptos.Total]]-Excel_519CONDOR[[#This Row],[Ptos.PO]]</f>
        <v>-0.28888913441306308</v>
      </c>
      <c r="Y3118" s="6">
        <v>8.1693999999999996</v>
      </c>
      <c r="Z3118" s="6">
        <v>0</v>
      </c>
      <c r="AA3118" s="5">
        <f>+Excel_519CONDOR[[#This Row],[Ptos.Total]]-Excel_519CONDOR[[#This Row],[Ptos.Nilo]]</f>
        <v>7.8805108655869365</v>
      </c>
    </row>
    <row r="3119" spans="1:27" x14ac:dyDescent="0.25">
      <c r="A3119" t="s">
        <v>2567</v>
      </c>
      <c r="B3119" t="s">
        <v>67</v>
      </c>
      <c r="C3119" t="s">
        <v>1371</v>
      </c>
      <c r="D3119" t="s">
        <v>3410</v>
      </c>
      <c r="E3119">
        <v>8753294</v>
      </c>
      <c r="F3119" t="s">
        <v>2651</v>
      </c>
      <c r="G3119" t="s">
        <v>46</v>
      </c>
      <c r="H3119" t="s">
        <v>1356</v>
      </c>
      <c r="I3119" s="1"/>
      <c r="J3119" s="1">
        <v>45886</v>
      </c>
      <c r="K3119" s="11">
        <f>+Excel_519CONDOR[[#This Row],[Fx.r]]</f>
        <v>45886</v>
      </c>
      <c r="L3119" s="1">
        <v>45886</v>
      </c>
      <c r="M3119" s="1"/>
      <c r="O3119" s="1"/>
      <c r="P3119" s="1"/>
      <c r="Q3119" t="s">
        <v>25</v>
      </c>
      <c r="R3119" t="s">
        <v>25</v>
      </c>
      <c r="S3119" t="s">
        <v>3715</v>
      </c>
      <c r="T3119" s="5">
        <v>4.9482910690855384</v>
      </c>
      <c r="U3119" s="5">
        <v>0</v>
      </c>
      <c r="V3119" s="5">
        <v>5.5693998336791992</v>
      </c>
      <c r="W3119" s="5">
        <v>10.517690902764738</v>
      </c>
      <c r="X3119" s="6">
        <f>+Excel_519CONDOR[[#This Row],[Ptos.Total]]-Excel_519CONDOR[[#This Row],[Ptos.PO]]</f>
        <v>0.54829090276473735</v>
      </c>
      <c r="Y3119" s="6">
        <v>9.9694000000000003</v>
      </c>
      <c r="Z3119" s="6">
        <v>0</v>
      </c>
      <c r="AA3119" s="5">
        <f>+Excel_519CONDOR[[#This Row],[Ptos.Total]]-Excel_519CONDOR[[#This Row],[Ptos.Nilo]]</f>
        <v>10.517690902764738</v>
      </c>
    </row>
    <row r="3120" spans="1:27" x14ac:dyDescent="0.25">
      <c r="A3120" t="s">
        <v>2567</v>
      </c>
      <c r="B3120" t="s">
        <v>67</v>
      </c>
      <c r="C3120" t="s">
        <v>1371</v>
      </c>
      <c r="D3120" t="s">
        <v>3411</v>
      </c>
      <c r="E3120">
        <v>8753291</v>
      </c>
      <c r="F3120" t="s">
        <v>2651</v>
      </c>
      <c r="G3120" t="s">
        <v>46</v>
      </c>
      <c r="H3120" t="s">
        <v>1356</v>
      </c>
      <c r="I3120" s="1"/>
      <c r="J3120" s="1">
        <v>45886</v>
      </c>
      <c r="K3120" s="11">
        <f>+Excel_519CONDOR[[#This Row],[Fx.r]]</f>
        <v>45886</v>
      </c>
      <c r="L3120" s="1">
        <v>45886</v>
      </c>
      <c r="M3120" s="1"/>
      <c r="O3120" s="1"/>
      <c r="P3120" s="1"/>
      <c r="Q3120" t="s">
        <v>25</v>
      </c>
      <c r="R3120" t="s">
        <v>25</v>
      </c>
      <c r="S3120" t="s">
        <v>3715</v>
      </c>
      <c r="T3120" s="5">
        <v>0.48537100249761345</v>
      </c>
      <c r="U3120" s="5">
        <v>0</v>
      </c>
      <c r="V3120" s="5">
        <v>5.5693998336791992</v>
      </c>
      <c r="W3120" s="5">
        <v>6.0547708361768127</v>
      </c>
      <c r="X3120" s="6">
        <f>+Excel_519CONDOR[[#This Row],[Ptos.Total]]-Excel_519CONDOR[[#This Row],[Ptos.PO]]</f>
        <v>0.28537083617681258</v>
      </c>
      <c r="Y3120" s="6">
        <v>5.7694000000000001</v>
      </c>
      <c r="Z3120" s="6">
        <v>0</v>
      </c>
      <c r="AA3120" s="5">
        <f>+Excel_519CONDOR[[#This Row],[Ptos.Total]]-Excel_519CONDOR[[#This Row],[Ptos.Nilo]]</f>
        <v>6.0547708361768127</v>
      </c>
    </row>
    <row r="3121" spans="1:27" x14ac:dyDescent="0.25">
      <c r="A3121" t="s">
        <v>2567</v>
      </c>
      <c r="B3121" t="s">
        <v>67</v>
      </c>
      <c r="C3121" t="s">
        <v>1371</v>
      </c>
      <c r="D3121" t="s">
        <v>3412</v>
      </c>
      <c r="E3121">
        <v>8753273</v>
      </c>
      <c r="F3121" t="s">
        <v>2651</v>
      </c>
      <c r="G3121" t="s">
        <v>46</v>
      </c>
      <c r="H3121" t="s">
        <v>1356</v>
      </c>
      <c r="I3121" s="1"/>
      <c r="J3121" s="1">
        <v>45886</v>
      </c>
      <c r="K3121" s="11">
        <f>+Excel_519CONDOR[[#This Row],[Fx.r]]</f>
        <v>45886</v>
      </c>
      <c r="L3121" s="1">
        <v>45886</v>
      </c>
      <c r="M3121" s="1"/>
      <c r="O3121" s="1"/>
      <c r="P3121" s="1"/>
      <c r="Q3121" t="s">
        <v>25</v>
      </c>
      <c r="R3121" t="s">
        <v>25</v>
      </c>
      <c r="S3121" t="s">
        <v>3715</v>
      </c>
      <c r="T3121" s="5">
        <v>2.9196910394381881</v>
      </c>
      <c r="U3121" s="5">
        <v>0</v>
      </c>
      <c r="V3121" s="5">
        <v>5.5693998336791992</v>
      </c>
      <c r="W3121" s="5">
        <v>8.4890908731173873</v>
      </c>
      <c r="X3121" s="6">
        <f>+Excel_519CONDOR[[#This Row],[Ptos.Total]]-Excel_519CONDOR[[#This Row],[Ptos.PO]]</f>
        <v>0.11969087311738669</v>
      </c>
      <c r="Y3121" s="6">
        <v>8.3694000000000006</v>
      </c>
      <c r="Z3121" s="6">
        <v>0</v>
      </c>
      <c r="AA3121" s="5">
        <f>+Excel_519CONDOR[[#This Row],[Ptos.Total]]-Excel_519CONDOR[[#This Row],[Ptos.Nilo]]</f>
        <v>8.4890908731173873</v>
      </c>
    </row>
    <row r="3122" spans="1:27" x14ac:dyDescent="0.25">
      <c r="A3122" t="s">
        <v>2567</v>
      </c>
      <c r="B3122" t="s">
        <v>67</v>
      </c>
      <c r="C3122" t="s">
        <v>1371</v>
      </c>
      <c r="D3122" t="s">
        <v>3413</v>
      </c>
      <c r="E3122">
        <v>8753266</v>
      </c>
      <c r="F3122" t="s">
        <v>2651</v>
      </c>
      <c r="G3122" t="s">
        <v>46</v>
      </c>
      <c r="H3122" t="s">
        <v>1356</v>
      </c>
      <c r="I3122" s="1"/>
      <c r="J3122" s="1">
        <v>45886</v>
      </c>
      <c r="K3122" s="11">
        <f>+Excel_519CONDOR[[#This Row],[Fx.r]]</f>
        <v>45886</v>
      </c>
      <c r="L3122" s="1">
        <v>45886</v>
      </c>
      <c r="M3122" s="1"/>
      <c r="O3122" s="1"/>
      <c r="P3122" s="1"/>
      <c r="Q3122" t="s">
        <v>25</v>
      </c>
      <c r="R3122" t="s">
        <v>25</v>
      </c>
      <c r="S3122" t="s">
        <v>3715</v>
      </c>
      <c r="T3122" s="5">
        <v>2.5139710321449638</v>
      </c>
      <c r="U3122" s="5">
        <v>0</v>
      </c>
      <c r="V3122" s="5">
        <v>5.5693998336791992</v>
      </c>
      <c r="W3122" s="5">
        <v>8.083370865824163</v>
      </c>
      <c r="X3122" s="6">
        <f>+Excel_519CONDOR[[#This Row],[Ptos.Total]]-Excel_519CONDOR[[#This Row],[Ptos.PO]]</f>
        <v>0.71397086582416325</v>
      </c>
      <c r="Y3122" s="6">
        <v>7.3693999999999997</v>
      </c>
      <c r="Z3122" s="6">
        <v>0</v>
      </c>
      <c r="AA3122" s="5">
        <f>+Excel_519CONDOR[[#This Row],[Ptos.Total]]-Excel_519CONDOR[[#This Row],[Ptos.Nilo]]</f>
        <v>8.083370865824163</v>
      </c>
    </row>
    <row r="3123" spans="1:27" x14ac:dyDescent="0.25">
      <c r="A3123" t="s">
        <v>2567</v>
      </c>
      <c r="B3123" t="s">
        <v>67</v>
      </c>
      <c r="C3123" t="s">
        <v>1371</v>
      </c>
      <c r="D3123" t="s">
        <v>3414</v>
      </c>
      <c r="E3123">
        <v>8753287</v>
      </c>
      <c r="F3123" t="s">
        <v>2651</v>
      </c>
      <c r="G3123" t="s">
        <v>46</v>
      </c>
      <c r="H3123" t="s">
        <v>1356</v>
      </c>
      <c r="I3123" s="1"/>
      <c r="J3123" s="1">
        <v>45886</v>
      </c>
      <c r="K3123" s="11">
        <f>+Excel_519CONDOR[[#This Row],[Fx.r]]</f>
        <v>45886</v>
      </c>
      <c r="L3123" s="1">
        <v>45886</v>
      </c>
      <c r="M3123" s="1"/>
      <c r="O3123" s="1"/>
      <c r="P3123" s="1"/>
      <c r="Q3123" t="s">
        <v>25</v>
      </c>
      <c r="R3123" t="s">
        <v>25</v>
      </c>
      <c r="S3123" t="s">
        <v>3715</v>
      </c>
      <c r="T3123" s="5">
        <v>0.48537100249761345</v>
      </c>
      <c r="U3123" s="5">
        <v>0</v>
      </c>
      <c r="V3123" s="5">
        <v>5.5693998336791992</v>
      </c>
      <c r="W3123" s="5">
        <v>6.0547708361768127</v>
      </c>
      <c r="X3123" s="6">
        <f>+Excel_519CONDOR[[#This Row],[Ptos.Total]]-Excel_519CONDOR[[#This Row],[Ptos.PO]]</f>
        <v>0.48537083617681276</v>
      </c>
      <c r="Y3123" s="6">
        <v>5.5693999999999999</v>
      </c>
      <c r="Z3123" s="6">
        <v>0</v>
      </c>
      <c r="AA3123" s="5">
        <f>+Excel_519CONDOR[[#This Row],[Ptos.Total]]-Excel_519CONDOR[[#This Row],[Ptos.Nilo]]</f>
        <v>6.0547708361768127</v>
      </c>
    </row>
    <row r="3124" spans="1:27" x14ac:dyDescent="0.25">
      <c r="A3124" t="s">
        <v>2567</v>
      </c>
      <c r="B3124" t="s">
        <v>67</v>
      </c>
      <c r="C3124" t="s">
        <v>1371</v>
      </c>
      <c r="D3124" t="s">
        <v>3415</v>
      </c>
      <c r="E3124">
        <v>8753290</v>
      </c>
      <c r="F3124" t="s">
        <v>2651</v>
      </c>
      <c r="G3124" t="s">
        <v>46</v>
      </c>
      <c r="H3124" t="s">
        <v>1356</v>
      </c>
      <c r="I3124" s="1"/>
      <c r="J3124" s="1">
        <v>45886</v>
      </c>
      <c r="K3124" s="11">
        <f>+Excel_519CONDOR[[#This Row],[Fx.r]]</f>
        <v>45886</v>
      </c>
      <c r="L3124" s="1">
        <v>45886</v>
      </c>
      <c r="M3124" s="1"/>
      <c r="O3124" s="1"/>
      <c r="P3124" s="1"/>
      <c r="Q3124" t="s">
        <v>25</v>
      </c>
      <c r="R3124" t="s">
        <v>25</v>
      </c>
      <c r="S3124" t="s">
        <v>3715</v>
      </c>
      <c r="T3124" s="5">
        <v>2.1082510316705108</v>
      </c>
      <c r="U3124" s="5">
        <v>0</v>
      </c>
      <c r="V3124" s="5">
        <v>5.5693998336791992</v>
      </c>
      <c r="W3124" s="5">
        <v>7.67765086534971</v>
      </c>
      <c r="X3124" s="6">
        <f>+Excel_519CONDOR[[#This Row],[Ptos.Total]]-Excel_519CONDOR[[#This Row],[Ptos.PO]]</f>
        <v>0.10825086534971007</v>
      </c>
      <c r="Y3124" s="6">
        <v>7.5693999999999999</v>
      </c>
      <c r="Z3124" s="6">
        <v>0</v>
      </c>
      <c r="AA3124" s="5">
        <f>+Excel_519CONDOR[[#This Row],[Ptos.Total]]-Excel_519CONDOR[[#This Row],[Ptos.Nilo]]</f>
        <v>7.67765086534971</v>
      </c>
    </row>
    <row r="3125" spans="1:27" x14ac:dyDescent="0.25">
      <c r="A3125" t="s">
        <v>2567</v>
      </c>
      <c r="B3125" t="s">
        <v>67</v>
      </c>
      <c r="C3125" t="s">
        <v>1371</v>
      </c>
      <c r="D3125" t="s">
        <v>3416</v>
      </c>
      <c r="E3125">
        <v>8753288</v>
      </c>
      <c r="F3125" t="s">
        <v>2651</v>
      </c>
      <c r="G3125" t="s">
        <v>46</v>
      </c>
      <c r="H3125" t="s">
        <v>1356</v>
      </c>
      <c r="I3125" s="1"/>
      <c r="J3125" s="1">
        <v>45886</v>
      </c>
      <c r="K3125" s="11">
        <f>+Excel_519CONDOR[[#This Row],[Fx.r]]</f>
        <v>45886</v>
      </c>
      <c r="L3125" s="1">
        <v>45886</v>
      </c>
      <c r="M3125" s="1"/>
      <c r="O3125" s="1"/>
      <c r="P3125" s="1"/>
      <c r="Q3125" t="s">
        <v>25</v>
      </c>
      <c r="R3125" t="s">
        <v>25</v>
      </c>
      <c r="S3125" t="s">
        <v>3715</v>
      </c>
      <c r="T3125" s="5">
        <v>2.1082510316705108</v>
      </c>
      <c r="U3125" s="5">
        <v>0</v>
      </c>
      <c r="V3125" s="5">
        <v>5.5693998336791992</v>
      </c>
      <c r="W3125" s="5">
        <v>7.67765086534971</v>
      </c>
      <c r="X3125" s="6">
        <f>+Excel_519CONDOR[[#This Row],[Ptos.Total]]-Excel_519CONDOR[[#This Row],[Ptos.PO]]</f>
        <v>1.7082508653497097</v>
      </c>
      <c r="Y3125" s="6">
        <v>5.9694000000000003</v>
      </c>
      <c r="Z3125" s="6">
        <v>0</v>
      </c>
      <c r="AA3125" s="5">
        <f>+Excel_519CONDOR[[#This Row],[Ptos.Total]]-Excel_519CONDOR[[#This Row],[Ptos.Nilo]]</f>
        <v>7.67765086534971</v>
      </c>
    </row>
    <row r="3126" spans="1:27" x14ac:dyDescent="0.25">
      <c r="A3126" t="s">
        <v>2567</v>
      </c>
      <c r="B3126" t="s">
        <v>67</v>
      </c>
      <c r="C3126" t="s">
        <v>1371</v>
      </c>
      <c r="D3126" t="s">
        <v>3417</v>
      </c>
      <c r="E3126">
        <v>8753904</v>
      </c>
      <c r="F3126" t="s">
        <v>2586</v>
      </c>
      <c r="G3126" t="s">
        <v>22</v>
      </c>
      <c r="H3126" t="s">
        <v>23</v>
      </c>
      <c r="I3126" s="1"/>
      <c r="J3126" s="1">
        <v>45888</v>
      </c>
      <c r="K3126" s="11">
        <f>+Excel_519CONDOR[[#This Row],[Fx.r]]</f>
        <v>45888</v>
      </c>
      <c r="L3126" s="1">
        <v>45888</v>
      </c>
      <c r="M3126" s="1"/>
      <c r="N3126" s="1">
        <v>45948</v>
      </c>
      <c r="O3126" s="1">
        <v>45950</v>
      </c>
      <c r="P3126" s="1"/>
      <c r="Q3126" t="s">
        <v>25</v>
      </c>
      <c r="R3126" t="s">
        <v>25</v>
      </c>
      <c r="S3126" t="s">
        <v>3715</v>
      </c>
      <c r="T3126" s="5">
        <v>0.28251100226038695</v>
      </c>
      <c r="U3126" s="5">
        <v>0</v>
      </c>
      <c r="V3126" s="5">
        <v>5.5693998336791992</v>
      </c>
      <c r="W3126" s="5">
        <v>5.8519108359395862</v>
      </c>
      <c r="X3126" s="6">
        <f>+Excel_519CONDOR[[#This Row],[Ptos.Total]]-Excel_519CONDOR[[#This Row],[Ptos.PO]]</f>
        <v>-1.6406041414285255E-7</v>
      </c>
      <c r="Y3126" s="6">
        <v>5.8519110000000003</v>
      </c>
      <c r="Z3126" s="6">
        <v>5.8519110000000003</v>
      </c>
      <c r="AA3126" s="5">
        <f>+Excel_519CONDOR[[#This Row],[Ptos.Total]]-Excel_519CONDOR[[#This Row],[Ptos.Nilo]]</f>
        <v>-1.6406041414285255E-7</v>
      </c>
    </row>
    <row r="3127" spans="1:27" x14ac:dyDescent="0.25">
      <c r="A3127" t="s">
        <v>2567</v>
      </c>
      <c r="B3127" t="s">
        <v>67</v>
      </c>
      <c r="C3127" t="s">
        <v>1371</v>
      </c>
      <c r="D3127" t="s">
        <v>3418</v>
      </c>
      <c r="E3127">
        <v>8753903</v>
      </c>
      <c r="F3127" t="s">
        <v>2586</v>
      </c>
      <c r="G3127" t="s">
        <v>22</v>
      </c>
      <c r="H3127" t="s">
        <v>23</v>
      </c>
      <c r="I3127" s="1"/>
      <c r="J3127" s="1">
        <v>45888</v>
      </c>
      <c r="K3127" s="11">
        <f>+Excel_519CONDOR[[#This Row],[Fx.r]]</f>
        <v>45888</v>
      </c>
      <c r="L3127" s="1">
        <v>45888</v>
      </c>
      <c r="M3127" s="1"/>
      <c r="N3127" s="1">
        <v>45948</v>
      </c>
      <c r="O3127" s="1">
        <v>45950</v>
      </c>
      <c r="P3127" s="1"/>
      <c r="Q3127" t="s">
        <v>25</v>
      </c>
      <c r="R3127" t="s">
        <v>25</v>
      </c>
      <c r="S3127" t="s">
        <v>3715</v>
      </c>
      <c r="T3127" s="5">
        <v>0.28251100226038695</v>
      </c>
      <c r="U3127" s="5">
        <v>0</v>
      </c>
      <c r="V3127" s="5">
        <v>5.5693998336791992</v>
      </c>
      <c r="W3127" s="5">
        <v>5.8519108359395862</v>
      </c>
      <c r="X3127" s="6">
        <f>+Excel_519CONDOR[[#This Row],[Ptos.Total]]-Excel_519CONDOR[[#This Row],[Ptos.PO]]</f>
        <v>-1.6406041414285255E-7</v>
      </c>
      <c r="Y3127" s="6">
        <v>5.8519110000000003</v>
      </c>
      <c r="Z3127" s="6">
        <v>5.8519110000000003</v>
      </c>
      <c r="AA3127" s="5">
        <f>+Excel_519CONDOR[[#This Row],[Ptos.Total]]-Excel_519CONDOR[[#This Row],[Ptos.Nilo]]</f>
        <v>-1.6406041414285255E-7</v>
      </c>
    </row>
    <row r="3128" spans="1:27" x14ac:dyDescent="0.25">
      <c r="A3128" t="s">
        <v>2567</v>
      </c>
      <c r="B3128" t="s">
        <v>67</v>
      </c>
      <c r="C3128" t="s">
        <v>1371</v>
      </c>
      <c r="D3128" t="s">
        <v>3419</v>
      </c>
      <c r="E3128">
        <v>8753905</v>
      </c>
      <c r="F3128" t="s">
        <v>2586</v>
      </c>
      <c r="G3128" t="s">
        <v>22</v>
      </c>
      <c r="H3128" t="s">
        <v>23</v>
      </c>
      <c r="I3128" s="1"/>
      <c r="J3128" s="1">
        <v>45888</v>
      </c>
      <c r="K3128" s="11">
        <f>+Excel_519CONDOR[[#This Row],[Fx.r]]</f>
        <v>45888</v>
      </c>
      <c r="L3128" s="1">
        <v>45888</v>
      </c>
      <c r="M3128" s="1"/>
      <c r="N3128" s="1">
        <v>45948</v>
      </c>
      <c r="O3128" s="1">
        <v>45950</v>
      </c>
      <c r="P3128" s="1"/>
      <c r="Q3128" t="s">
        <v>25</v>
      </c>
      <c r="R3128" t="s">
        <v>25</v>
      </c>
      <c r="S3128" t="s">
        <v>3715</v>
      </c>
      <c r="T3128" s="5">
        <v>0.28251100226038695</v>
      </c>
      <c r="U3128" s="5">
        <v>0</v>
      </c>
      <c r="V3128" s="5">
        <v>5.5693998336791992</v>
      </c>
      <c r="W3128" s="5">
        <v>5.8519108359395862</v>
      </c>
      <c r="X3128" s="6">
        <f>+Excel_519CONDOR[[#This Row],[Ptos.Total]]-Excel_519CONDOR[[#This Row],[Ptos.PO]]</f>
        <v>-1.6406041414285255E-7</v>
      </c>
      <c r="Y3128" s="6">
        <v>5.8519110000000003</v>
      </c>
      <c r="Z3128" s="6">
        <v>5.8519110000000003</v>
      </c>
      <c r="AA3128" s="5">
        <f>+Excel_519CONDOR[[#This Row],[Ptos.Total]]-Excel_519CONDOR[[#This Row],[Ptos.Nilo]]</f>
        <v>-1.6406041414285255E-7</v>
      </c>
    </row>
    <row r="3129" spans="1:27" x14ac:dyDescent="0.25">
      <c r="A3129" t="s">
        <v>2567</v>
      </c>
      <c r="B3129" t="s">
        <v>67</v>
      </c>
      <c r="C3129" t="s">
        <v>1371</v>
      </c>
      <c r="D3129" t="s">
        <v>3420</v>
      </c>
      <c r="E3129">
        <v>8753908</v>
      </c>
      <c r="F3129" t="s">
        <v>2586</v>
      </c>
      <c r="G3129" t="s">
        <v>22</v>
      </c>
      <c r="H3129" t="s">
        <v>23</v>
      </c>
      <c r="I3129" s="1"/>
      <c r="J3129" s="1">
        <v>45888</v>
      </c>
      <c r="K3129" s="11">
        <f>+Excel_519CONDOR[[#This Row],[Fx.r]]</f>
        <v>45888</v>
      </c>
      <c r="L3129" s="1">
        <v>45888</v>
      </c>
      <c r="M3129" s="1"/>
      <c r="N3129" s="1">
        <v>45946</v>
      </c>
      <c r="O3129" s="1">
        <v>45947</v>
      </c>
      <c r="P3129" s="1"/>
      <c r="Q3129" t="s">
        <v>25</v>
      </c>
      <c r="R3129" t="s">
        <v>25</v>
      </c>
      <c r="S3129" t="s">
        <v>3715</v>
      </c>
      <c r="T3129" s="5">
        <v>0.28251100226038695</v>
      </c>
      <c r="U3129" s="5">
        <v>0</v>
      </c>
      <c r="V3129" s="5">
        <v>5.5693998336791992</v>
      </c>
      <c r="W3129" s="5">
        <v>5.8519108359395862</v>
      </c>
      <c r="X3129" s="6">
        <f>+Excel_519CONDOR[[#This Row],[Ptos.Total]]-Excel_519CONDOR[[#This Row],[Ptos.PO]]</f>
        <v>-1.6406041414285255E-7</v>
      </c>
      <c r="Y3129" s="6">
        <v>5.8519110000000003</v>
      </c>
      <c r="Z3129" s="6">
        <v>5.8519110000000003</v>
      </c>
      <c r="AA3129" s="5">
        <f>+Excel_519CONDOR[[#This Row],[Ptos.Total]]-Excel_519CONDOR[[#This Row],[Ptos.Nilo]]</f>
        <v>-1.6406041414285255E-7</v>
      </c>
    </row>
    <row r="3130" spans="1:27" x14ac:dyDescent="0.25">
      <c r="A3130" t="s">
        <v>2567</v>
      </c>
      <c r="B3130" t="s">
        <v>67</v>
      </c>
      <c r="C3130" t="s">
        <v>1371</v>
      </c>
      <c r="D3130" t="s">
        <v>3421</v>
      </c>
      <c r="E3130">
        <v>8753900</v>
      </c>
      <c r="F3130" t="s">
        <v>2586</v>
      </c>
      <c r="G3130" t="s">
        <v>22</v>
      </c>
      <c r="H3130" t="s">
        <v>23</v>
      </c>
      <c r="I3130" s="1"/>
      <c r="J3130" s="1">
        <v>45888</v>
      </c>
      <c r="K3130" s="11">
        <f>+Excel_519CONDOR[[#This Row],[Fx.r]]</f>
        <v>45888</v>
      </c>
      <c r="L3130" s="1">
        <v>45888</v>
      </c>
      <c r="M3130" s="1"/>
      <c r="N3130" s="1">
        <v>45948</v>
      </c>
      <c r="O3130" s="1">
        <v>45950</v>
      </c>
      <c r="P3130" s="1"/>
      <c r="Q3130" t="s">
        <v>25</v>
      </c>
      <c r="R3130" t="s">
        <v>25</v>
      </c>
      <c r="S3130" t="s">
        <v>3715</v>
      </c>
      <c r="T3130" s="5">
        <v>0.28251100226038695</v>
      </c>
      <c r="U3130" s="5">
        <v>0</v>
      </c>
      <c r="V3130" s="5">
        <v>5.5693998336791992</v>
      </c>
      <c r="W3130" s="5">
        <v>5.8519108359395862</v>
      </c>
      <c r="X3130" s="6">
        <f>+Excel_519CONDOR[[#This Row],[Ptos.Total]]-Excel_519CONDOR[[#This Row],[Ptos.PO]]</f>
        <v>-1.6406041414285255E-7</v>
      </c>
      <c r="Y3130" s="6">
        <v>5.8519110000000003</v>
      </c>
      <c r="Z3130" s="6">
        <v>5.8519110000000003</v>
      </c>
      <c r="AA3130" s="5">
        <f>+Excel_519CONDOR[[#This Row],[Ptos.Total]]-Excel_519CONDOR[[#This Row],[Ptos.Nilo]]</f>
        <v>-1.6406041414285255E-7</v>
      </c>
    </row>
    <row r="3131" spans="1:27" x14ac:dyDescent="0.25">
      <c r="A3131" t="s">
        <v>2567</v>
      </c>
      <c r="B3131" t="s">
        <v>67</v>
      </c>
      <c r="C3131" t="s">
        <v>1371</v>
      </c>
      <c r="D3131" t="s">
        <v>3422</v>
      </c>
      <c r="E3131">
        <v>8753906</v>
      </c>
      <c r="F3131" t="s">
        <v>2586</v>
      </c>
      <c r="G3131" t="s">
        <v>22</v>
      </c>
      <c r="H3131" t="s">
        <v>23</v>
      </c>
      <c r="I3131" s="1"/>
      <c r="J3131" s="1">
        <v>45888</v>
      </c>
      <c r="K3131" s="11">
        <f>+Excel_519CONDOR[[#This Row],[Fx.r]]</f>
        <v>45888</v>
      </c>
      <c r="L3131" s="1">
        <v>45888</v>
      </c>
      <c r="M3131" s="1"/>
      <c r="N3131" s="1">
        <v>45948</v>
      </c>
      <c r="O3131" s="1">
        <v>45950</v>
      </c>
      <c r="P3131" s="1"/>
      <c r="Q3131" t="s">
        <v>25</v>
      </c>
      <c r="R3131" t="s">
        <v>25</v>
      </c>
      <c r="S3131" t="s">
        <v>3715</v>
      </c>
      <c r="T3131" s="5">
        <v>0.28251100226038695</v>
      </c>
      <c r="U3131" s="5">
        <v>0</v>
      </c>
      <c r="V3131" s="5">
        <v>5.5693998336791992</v>
      </c>
      <c r="W3131" s="5">
        <v>5.8519108359395862</v>
      </c>
      <c r="X3131" s="6">
        <f>+Excel_519CONDOR[[#This Row],[Ptos.Total]]-Excel_519CONDOR[[#This Row],[Ptos.PO]]</f>
        <v>-1.6406041414285255E-7</v>
      </c>
      <c r="Y3131" s="6">
        <v>5.8519110000000003</v>
      </c>
      <c r="Z3131" s="6">
        <v>5.8519110000000003</v>
      </c>
      <c r="AA3131" s="5">
        <f>+Excel_519CONDOR[[#This Row],[Ptos.Total]]-Excel_519CONDOR[[#This Row],[Ptos.Nilo]]</f>
        <v>-1.6406041414285255E-7</v>
      </c>
    </row>
    <row r="3132" spans="1:27" x14ac:dyDescent="0.25">
      <c r="A3132" t="s">
        <v>2567</v>
      </c>
      <c r="B3132" t="s">
        <v>67</v>
      </c>
      <c r="C3132" t="s">
        <v>1371</v>
      </c>
      <c r="D3132" t="s">
        <v>3423</v>
      </c>
      <c r="E3132">
        <v>8753914</v>
      </c>
      <c r="F3132" t="s">
        <v>2586</v>
      </c>
      <c r="G3132" t="s">
        <v>22</v>
      </c>
      <c r="H3132" t="s">
        <v>23</v>
      </c>
      <c r="I3132" s="1"/>
      <c r="J3132" s="1">
        <v>45888</v>
      </c>
      <c r="K3132" s="11">
        <f>+Excel_519CONDOR[[#This Row],[Fx.r]]</f>
        <v>45888</v>
      </c>
      <c r="L3132" s="1">
        <v>45888</v>
      </c>
      <c r="M3132" s="1"/>
      <c r="N3132" s="1">
        <v>45948</v>
      </c>
      <c r="O3132" s="1">
        <v>45950</v>
      </c>
      <c r="P3132" s="1"/>
      <c r="Q3132" t="s">
        <v>25</v>
      </c>
      <c r="R3132" t="s">
        <v>25</v>
      </c>
      <c r="S3132" t="s">
        <v>3715</v>
      </c>
      <c r="T3132" s="5">
        <v>0.28251100226038695</v>
      </c>
      <c r="U3132" s="5">
        <v>0</v>
      </c>
      <c r="V3132" s="5">
        <v>5.5693998336791992</v>
      </c>
      <c r="W3132" s="5">
        <v>5.8519108359395862</v>
      </c>
      <c r="X3132" s="6">
        <f>+Excel_519CONDOR[[#This Row],[Ptos.Total]]-Excel_519CONDOR[[#This Row],[Ptos.PO]]</f>
        <v>-1.6406041414285255E-7</v>
      </c>
      <c r="Y3132" s="6">
        <v>5.8519110000000003</v>
      </c>
      <c r="Z3132" s="6">
        <v>5.8519110000000003</v>
      </c>
      <c r="AA3132" s="5">
        <f>+Excel_519CONDOR[[#This Row],[Ptos.Total]]-Excel_519CONDOR[[#This Row],[Ptos.Nilo]]</f>
        <v>-1.6406041414285255E-7</v>
      </c>
    </row>
    <row r="3133" spans="1:27" x14ac:dyDescent="0.25">
      <c r="A3133" t="s">
        <v>2567</v>
      </c>
      <c r="B3133" t="s">
        <v>67</v>
      </c>
      <c r="C3133" t="s">
        <v>1371</v>
      </c>
      <c r="D3133" t="s">
        <v>3424</v>
      </c>
      <c r="E3133">
        <v>8753911</v>
      </c>
      <c r="F3133" t="s">
        <v>2586</v>
      </c>
      <c r="G3133" t="s">
        <v>22</v>
      </c>
      <c r="H3133" t="s">
        <v>23</v>
      </c>
      <c r="I3133" s="1"/>
      <c r="J3133" s="1">
        <v>45888</v>
      </c>
      <c r="K3133" s="11">
        <f>+Excel_519CONDOR[[#This Row],[Fx.r]]</f>
        <v>45888</v>
      </c>
      <c r="L3133" s="1">
        <v>45888</v>
      </c>
      <c r="M3133" s="1"/>
      <c r="N3133" s="1">
        <v>45948</v>
      </c>
      <c r="O3133" s="1">
        <v>45950</v>
      </c>
      <c r="P3133" s="1"/>
      <c r="Q3133" t="s">
        <v>25</v>
      </c>
      <c r="R3133" t="s">
        <v>25</v>
      </c>
      <c r="S3133" t="s">
        <v>3715</v>
      </c>
      <c r="T3133" s="5">
        <v>0.28251100226038695</v>
      </c>
      <c r="U3133" s="5">
        <v>0</v>
      </c>
      <c r="V3133" s="5">
        <v>5.5693998336791992</v>
      </c>
      <c r="W3133" s="5">
        <v>5.8519108359395862</v>
      </c>
      <c r="X3133" s="6">
        <f>+Excel_519CONDOR[[#This Row],[Ptos.Total]]-Excel_519CONDOR[[#This Row],[Ptos.PO]]</f>
        <v>-1.6406041414285255E-7</v>
      </c>
      <c r="Y3133" s="6">
        <v>5.8519110000000003</v>
      </c>
      <c r="Z3133" s="6">
        <v>5.8519110000000003</v>
      </c>
      <c r="AA3133" s="5">
        <f>+Excel_519CONDOR[[#This Row],[Ptos.Total]]-Excel_519CONDOR[[#This Row],[Ptos.Nilo]]</f>
        <v>-1.6406041414285255E-7</v>
      </c>
    </row>
    <row r="3134" spans="1:27" x14ac:dyDescent="0.25">
      <c r="A3134" t="s">
        <v>2567</v>
      </c>
      <c r="B3134" t="s">
        <v>67</v>
      </c>
      <c r="C3134" t="s">
        <v>1371</v>
      </c>
      <c r="D3134" t="s">
        <v>3425</v>
      </c>
      <c r="E3134">
        <v>8753902</v>
      </c>
      <c r="F3134" t="s">
        <v>2586</v>
      </c>
      <c r="G3134" t="s">
        <v>22</v>
      </c>
      <c r="H3134" t="s">
        <v>23</v>
      </c>
      <c r="I3134" s="1"/>
      <c r="J3134" s="1">
        <v>45888</v>
      </c>
      <c r="K3134" s="11">
        <f>+Excel_519CONDOR[[#This Row],[Fx.r]]</f>
        <v>45888</v>
      </c>
      <c r="L3134" s="1">
        <v>45888</v>
      </c>
      <c r="M3134" s="1"/>
      <c r="N3134" s="1">
        <v>45948</v>
      </c>
      <c r="O3134" s="1">
        <v>45950</v>
      </c>
      <c r="P3134" s="1"/>
      <c r="Q3134" t="s">
        <v>25</v>
      </c>
      <c r="R3134" t="s">
        <v>25</v>
      </c>
      <c r="S3134" t="s">
        <v>3715</v>
      </c>
      <c r="T3134" s="5">
        <v>0.28251100226038695</v>
      </c>
      <c r="U3134" s="5">
        <v>0</v>
      </c>
      <c r="V3134" s="5">
        <v>5.5693998336791992</v>
      </c>
      <c r="W3134" s="5">
        <v>5.8519108359395862</v>
      </c>
      <c r="X3134" s="6">
        <f>+Excel_519CONDOR[[#This Row],[Ptos.Total]]-Excel_519CONDOR[[#This Row],[Ptos.PO]]</f>
        <v>-1.6406041414285255E-7</v>
      </c>
      <c r="Y3134" s="6">
        <v>5.8519110000000003</v>
      </c>
      <c r="Z3134" s="6">
        <v>5.8519110000000003</v>
      </c>
      <c r="AA3134" s="5">
        <f>+Excel_519CONDOR[[#This Row],[Ptos.Total]]-Excel_519CONDOR[[#This Row],[Ptos.Nilo]]</f>
        <v>-1.6406041414285255E-7</v>
      </c>
    </row>
    <row r="3135" spans="1:27" x14ac:dyDescent="0.25">
      <c r="A3135" t="s">
        <v>2567</v>
      </c>
      <c r="B3135" t="s">
        <v>67</v>
      </c>
      <c r="C3135" t="s">
        <v>1371</v>
      </c>
      <c r="D3135" t="s">
        <v>3426</v>
      </c>
      <c r="E3135">
        <v>8753916</v>
      </c>
      <c r="F3135" t="s">
        <v>2586</v>
      </c>
      <c r="G3135" t="s">
        <v>22</v>
      </c>
      <c r="H3135" t="s">
        <v>23</v>
      </c>
      <c r="I3135" s="1"/>
      <c r="J3135" s="1">
        <v>45888</v>
      </c>
      <c r="K3135" s="11">
        <f>+Excel_519CONDOR[[#This Row],[Fx.r]]</f>
        <v>45888</v>
      </c>
      <c r="L3135" s="1">
        <v>45888</v>
      </c>
      <c r="M3135" s="1"/>
      <c r="N3135" s="1">
        <v>45948</v>
      </c>
      <c r="O3135" s="1">
        <v>45950</v>
      </c>
      <c r="P3135" s="1"/>
      <c r="Q3135" t="s">
        <v>25</v>
      </c>
      <c r="R3135" t="s">
        <v>25</v>
      </c>
      <c r="S3135" t="s">
        <v>3715</v>
      </c>
      <c r="T3135" s="5">
        <v>0.28251100226038695</v>
      </c>
      <c r="U3135" s="5">
        <v>0</v>
      </c>
      <c r="V3135" s="5">
        <v>5.5693998336791992</v>
      </c>
      <c r="W3135" s="5">
        <v>5.8519108359395862</v>
      </c>
      <c r="X3135" s="6">
        <f>+Excel_519CONDOR[[#This Row],[Ptos.Total]]-Excel_519CONDOR[[#This Row],[Ptos.PO]]</f>
        <v>-1.6406041414285255E-7</v>
      </c>
      <c r="Y3135" s="6">
        <v>5.8519110000000003</v>
      </c>
      <c r="Z3135" s="6">
        <v>5.8519110000000003</v>
      </c>
      <c r="AA3135" s="5">
        <f>+Excel_519CONDOR[[#This Row],[Ptos.Total]]-Excel_519CONDOR[[#This Row],[Ptos.Nilo]]</f>
        <v>-1.6406041414285255E-7</v>
      </c>
    </row>
    <row r="3136" spans="1:27" x14ac:dyDescent="0.25">
      <c r="A3136" t="s">
        <v>2567</v>
      </c>
      <c r="B3136" t="s">
        <v>67</v>
      </c>
      <c r="C3136" t="s">
        <v>1371</v>
      </c>
      <c r="D3136" t="s">
        <v>3427</v>
      </c>
      <c r="E3136">
        <v>8754486</v>
      </c>
      <c r="F3136" t="s">
        <v>2651</v>
      </c>
      <c r="G3136" t="s">
        <v>46</v>
      </c>
      <c r="H3136" t="s">
        <v>1356</v>
      </c>
      <c r="I3136" s="1"/>
      <c r="J3136" s="1">
        <v>45890</v>
      </c>
      <c r="K3136" s="11">
        <f>+Excel_519CONDOR[[#This Row],[Fx.r]]</f>
        <v>45890</v>
      </c>
      <c r="L3136" s="1">
        <v>45890</v>
      </c>
      <c r="M3136" s="1"/>
      <c r="O3136" s="1"/>
      <c r="P3136" s="1"/>
      <c r="Q3136" t="s">
        <v>25</v>
      </c>
      <c r="R3136" t="s">
        <v>25</v>
      </c>
      <c r="S3136" t="s">
        <v>3715</v>
      </c>
      <c r="T3136" s="5">
        <v>2.3111110319077373</v>
      </c>
      <c r="U3136" s="5">
        <v>0</v>
      </c>
      <c r="V3136" s="5">
        <v>5.5693998336791992</v>
      </c>
      <c r="W3136" s="5">
        <v>7.8805108655869365</v>
      </c>
      <c r="X3136" s="6">
        <f>+Excel_519CONDOR[[#This Row],[Ptos.Total]]-Excel_519CONDOR[[#This Row],[Ptos.PO]]</f>
        <v>0.11111086558693639</v>
      </c>
      <c r="Y3136" s="6">
        <v>7.7694000000000001</v>
      </c>
      <c r="Z3136" s="6">
        <v>0</v>
      </c>
      <c r="AA3136" s="5">
        <f>+Excel_519CONDOR[[#This Row],[Ptos.Total]]-Excel_519CONDOR[[#This Row],[Ptos.Nilo]]</f>
        <v>7.8805108655869365</v>
      </c>
    </row>
    <row r="3137" spans="1:27" x14ac:dyDescent="0.25">
      <c r="A3137" t="s">
        <v>2567</v>
      </c>
      <c r="B3137" t="s">
        <v>67</v>
      </c>
      <c r="C3137" t="s">
        <v>1371</v>
      </c>
      <c r="D3137" t="s">
        <v>3428</v>
      </c>
      <c r="E3137">
        <v>8754527</v>
      </c>
      <c r="F3137" t="s">
        <v>2651</v>
      </c>
      <c r="G3137" t="s">
        <v>46</v>
      </c>
      <c r="H3137" t="s">
        <v>1356</v>
      </c>
      <c r="I3137" s="1"/>
      <c r="J3137" s="1">
        <v>45890</v>
      </c>
      <c r="K3137" s="11">
        <f>+Excel_519CONDOR[[#This Row],[Fx.r]]</f>
        <v>45890</v>
      </c>
      <c r="L3137" s="1">
        <v>45890</v>
      </c>
      <c r="M3137" s="1"/>
      <c r="O3137" s="1"/>
      <c r="P3137" s="1"/>
      <c r="Q3137" t="s">
        <v>25</v>
      </c>
      <c r="R3137" t="s">
        <v>25</v>
      </c>
      <c r="S3137" t="s">
        <v>3715</v>
      </c>
      <c r="T3137" s="5">
        <v>3.1225510396754146</v>
      </c>
      <c r="U3137" s="5">
        <v>0</v>
      </c>
      <c r="V3137" s="5">
        <v>5.5693998336791992</v>
      </c>
      <c r="W3137" s="5">
        <v>8.6919508733546138</v>
      </c>
      <c r="X3137" s="6">
        <f>+Excel_519CONDOR[[#This Row],[Ptos.Total]]-Excel_519CONDOR[[#This Row],[Ptos.PO]]</f>
        <v>-3.7171601266453873</v>
      </c>
      <c r="Y3137" s="6">
        <v>12.409111000000001</v>
      </c>
      <c r="Z3137" s="6">
        <v>0</v>
      </c>
      <c r="AA3137" s="5">
        <f>+Excel_519CONDOR[[#This Row],[Ptos.Total]]-Excel_519CONDOR[[#This Row],[Ptos.Nilo]]</f>
        <v>8.6919508733546138</v>
      </c>
    </row>
    <row r="3138" spans="1:27" x14ac:dyDescent="0.25">
      <c r="A3138" t="s">
        <v>2567</v>
      </c>
      <c r="B3138" t="s">
        <v>67</v>
      </c>
      <c r="C3138" t="s">
        <v>1371</v>
      </c>
      <c r="D3138" t="s">
        <v>3429</v>
      </c>
      <c r="E3138">
        <v>8754522</v>
      </c>
      <c r="F3138" t="s">
        <v>2651</v>
      </c>
      <c r="G3138" t="s">
        <v>46</v>
      </c>
      <c r="H3138" t="s">
        <v>1356</v>
      </c>
      <c r="I3138" s="1"/>
      <c r="J3138" s="1">
        <v>45890</v>
      </c>
      <c r="K3138" s="11">
        <f>+Excel_519CONDOR[[#This Row],[Fx.r]]</f>
        <v>45890</v>
      </c>
      <c r="L3138" s="1">
        <v>45890</v>
      </c>
      <c r="M3138" s="1"/>
      <c r="O3138" s="1"/>
      <c r="P3138" s="1"/>
      <c r="Q3138" t="s">
        <v>25</v>
      </c>
      <c r="R3138" t="s">
        <v>25</v>
      </c>
      <c r="S3138" t="s">
        <v>3715</v>
      </c>
      <c r="T3138" s="5">
        <v>2.7168310392009616</v>
      </c>
      <c r="U3138" s="5">
        <v>0</v>
      </c>
      <c r="V3138" s="5">
        <v>5.5693998336791992</v>
      </c>
      <c r="W3138" s="5">
        <v>8.2862308728801608</v>
      </c>
      <c r="X3138" s="6">
        <f>+Excel_519CONDOR[[#This Row],[Ptos.Total]]-Excel_519CONDOR[[#This Row],[Ptos.PO]]</f>
        <v>1.5168308728801607</v>
      </c>
      <c r="Y3138" s="6">
        <v>6.7694000000000001</v>
      </c>
      <c r="Z3138" s="6">
        <v>0</v>
      </c>
      <c r="AA3138" s="5">
        <f>+Excel_519CONDOR[[#This Row],[Ptos.Total]]-Excel_519CONDOR[[#This Row],[Ptos.Nilo]]</f>
        <v>8.2862308728801608</v>
      </c>
    </row>
    <row r="3139" spans="1:27" x14ac:dyDescent="0.25">
      <c r="A3139" t="s">
        <v>2567</v>
      </c>
      <c r="B3139" t="s">
        <v>67</v>
      </c>
      <c r="C3139" t="s">
        <v>1371</v>
      </c>
      <c r="D3139" t="s">
        <v>3430</v>
      </c>
      <c r="E3139">
        <v>8754519</v>
      </c>
      <c r="F3139" t="s">
        <v>2651</v>
      </c>
      <c r="G3139" t="s">
        <v>46</v>
      </c>
      <c r="H3139" t="s">
        <v>1356</v>
      </c>
      <c r="I3139" s="1"/>
      <c r="J3139" s="1">
        <v>45890</v>
      </c>
      <c r="K3139" s="11">
        <f>+Excel_519CONDOR[[#This Row],[Fx.r]]</f>
        <v>45890</v>
      </c>
      <c r="L3139" s="1">
        <v>45890</v>
      </c>
      <c r="M3139" s="1"/>
      <c r="O3139" s="1"/>
      <c r="P3139" s="1"/>
      <c r="Q3139" t="s">
        <v>25</v>
      </c>
      <c r="R3139" t="s">
        <v>25</v>
      </c>
      <c r="S3139" t="s">
        <v>3715</v>
      </c>
      <c r="T3139" s="5">
        <v>2.7168310392009616</v>
      </c>
      <c r="U3139" s="5">
        <v>0</v>
      </c>
      <c r="V3139" s="5">
        <v>5.5693998336791992</v>
      </c>
      <c r="W3139" s="5">
        <v>8.2862308728801608</v>
      </c>
      <c r="X3139" s="6">
        <f>+Excel_519CONDOR[[#This Row],[Ptos.Total]]-Excel_519CONDOR[[#This Row],[Ptos.PO]]</f>
        <v>-8.3169127119839814E-2</v>
      </c>
      <c r="Y3139" s="6">
        <v>8.3694000000000006</v>
      </c>
      <c r="Z3139" s="6">
        <v>0</v>
      </c>
      <c r="AA3139" s="5">
        <f>+Excel_519CONDOR[[#This Row],[Ptos.Total]]-Excel_519CONDOR[[#This Row],[Ptos.Nilo]]</f>
        <v>8.2862308728801608</v>
      </c>
    </row>
    <row r="3140" spans="1:27" x14ac:dyDescent="0.25">
      <c r="A3140" t="s">
        <v>2567</v>
      </c>
      <c r="B3140" t="s">
        <v>67</v>
      </c>
      <c r="C3140" t="s">
        <v>1371</v>
      </c>
      <c r="D3140" t="s">
        <v>3431</v>
      </c>
      <c r="E3140">
        <v>8754517</v>
      </c>
      <c r="F3140" t="s">
        <v>2651</v>
      </c>
      <c r="G3140" t="s">
        <v>46</v>
      </c>
      <c r="H3140" t="s">
        <v>1356</v>
      </c>
      <c r="I3140" s="1"/>
      <c r="J3140" s="1">
        <v>45890</v>
      </c>
      <c r="K3140" s="11">
        <f>+Excel_519CONDOR[[#This Row],[Fx.r]]</f>
        <v>45890</v>
      </c>
      <c r="L3140" s="1">
        <v>45890</v>
      </c>
      <c r="M3140" s="1"/>
      <c r="O3140" s="1"/>
      <c r="P3140" s="1"/>
      <c r="Q3140" t="s">
        <v>25</v>
      </c>
      <c r="R3140" t="s">
        <v>25</v>
      </c>
      <c r="S3140" t="s">
        <v>3715</v>
      </c>
      <c r="T3140" s="5">
        <v>2.7168310392009616</v>
      </c>
      <c r="U3140" s="5">
        <v>0</v>
      </c>
      <c r="V3140" s="5">
        <v>5.5693998336791992</v>
      </c>
      <c r="W3140" s="5">
        <v>8.2862308728801608</v>
      </c>
      <c r="X3140" s="6">
        <f>+Excel_519CONDOR[[#This Row],[Ptos.Total]]-Excel_519CONDOR[[#This Row],[Ptos.PO]]</f>
        <v>0.11683087288016125</v>
      </c>
      <c r="Y3140" s="6">
        <v>8.1693999999999996</v>
      </c>
      <c r="Z3140" s="6">
        <v>0</v>
      </c>
      <c r="AA3140" s="5">
        <f>+Excel_519CONDOR[[#This Row],[Ptos.Total]]-Excel_519CONDOR[[#This Row],[Ptos.Nilo]]</f>
        <v>8.2862308728801608</v>
      </c>
    </row>
    <row r="3141" spans="1:27" x14ac:dyDescent="0.25">
      <c r="A3141" t="s">
        <v>2567</v>
      </c>
      <c r="B3141" t="s">
        <v>67</v>
      </c>
      <c r="C3141" t="s">
        <v>1371</v>
      </c>
      <c r="D3141" t="s">
        <v>3432</v>
      </c>
      <c r="E3141">
        <v>8755197</v>
      </c>
      <c r="F3141" t="s">
        <v>2651</v>
      </c>
      <c r="G3141" t="s">
        <v>46</v>
      </c>
      <c r="H3141" t="s">
        <v>1356</v>
      </c>
      <c r="I3141" s="1"/>
      <c r="J3141" s="1">
        <v>45894</v>
      </c>
      <c r="K3141" s="11">
        <f>+Excel_519CONDOR[[#This Row],[Fx.r]]</f>
        <v>45894</v>
      </c>
      <c r="L3141" s="1">
        <v>45894</v>
      </c>
      <c r="M3141" s="1"/>
      <c r="O3141" s="1"/>
      <c r="P3141" s="1"/>
      <c r="Q3141" t="s">
        <v>25</v>
      </c>
      <c r="R3141" t="s">
        <v>25</v>
      </c>
      <c r="S3141" t="s">
        <v>3715</v>
      </c>
      <c r="T3141" s="5">
        <v>0.68823100955361127</v>
      </c>
      <c r="U3141" s="5">
        <v>0</v>
      </c>
      <c r="V3141" s="5">
        <v>5.5693998336791992</v>
      </c>
      <c r="W3141" s="5">
        <v>6.2576308432328105</v>
      </c>
      <c r="X3141" s="6">
        <f>+Excel_519CONDOR[[#This Row],[Ptos.Total]]-Excel_519CONDOR[[#This Row],[Ptos.PO]]</f>
        <v>0.28823084323281023</v>
      </c>
      <c r="Y3141" s="6">
        <v>5.9694000000000003</v>
      </c>
      <c r="Z3141" s="6">
        <v>0</v>
      </c>
      <c r="AA3141" s="5">
        <f>+Excel_519CONDOR[[#This Row],[Ptos.Total]]-Excel_519CONDOR[[#This Row],[Ptos.Nilo]]</f>
        <v>6.2576308432328105</v>
      </c>
    </row>
    <row r="3142" spans="1:27" x14ac:dyDescent="0.25">
      <c r="A3142" t="s">
        <v>2567</v>
      </c>
      <c r="B3142" t="s">
        <v>67</v>
      </c>
      <c r="C3142" t="s">
        <v>1371</v>
      </c>
      <c r="D3142" t="s">
        <v>3433</v>
      </c>
      <c r="E3142">
        <v>8755194</v>
      </c>
      <c r="F3142" t="s">
        <v>2651</v>
      </c>
      <c r="G3142" t="s">
        <v>46</v>
      </c>
      <c r="H3142" t="s">
        <v>1356</v>
      </c>
      <c r="I3142" s="1"/>
      <c r="J3142" s="1">
        <v>45894</v>
      </c>
      <c r="K3142" s="11">
        <f>+Excel_519CONDOR[[#This Row],[Fx.r]]</f>
        <v>45894</v>
      </c>
      <c r="L3142" s="1">
        <v>45894</v>
      </c>
      <c r="M3142" s="1"/>
      <c r="O3142" s="1"/>
      <c r="P3142" s="1"/>
      <c r="Q3142" t="s">
        <v>25</v>
      </c>
      <c r="R3142" t="s">
        <v>25</v>
      </c>
      <c r="S3142" t="s">
        <v>3715</v>
      </c>
      <c r="T3142" s="5">
        <v>0.68823100955361127</v>
      </c>
      <c r="U3142" s="5">
        <v>0</v>
      </c>
      <c r="V3142" s="5">
        <v>5.5693998336791992</v>
      </c>
      <c r="W3142" s="5">
        <v>6.2576308432328105</v>
      </c>
      <c r="X3142" s="6">
        <f>+Excel_519CONDOR[[#This Row],[Ptos.Total]]-Excel_519CONDOR[[#This Row],[Ptos.PO]]</f>
        <v>0.28823084323281023</v>
      </c>
      <c r="Y3142" s="6">
        <v>5.9694000000000003</v>
      </c>
      <c r="Z3142" s="6">
        <v>0</v>
      </c>
      <c r="AA3142" s="5">
        <f>+Excel_519CONDOR[[#This Row],[Ptos.Total]]-Excel_519CONDOR[[#This Row],[Ptos.Nilo]]</f>
        <v>6.2576308432328105</v>
      </c>
    </row>
    <row r="3143" spans="1:27" x14ac:dyDescent="0.25">
      <c r="A3143" t="s">
        <v>2567</v>
      </c>
      <c r="B3143" t="s">
        <v>67</v>
      </c>
      <c r="C3143" t="s">
        <v>1371</v>
      </c>
      <c r="D3143" t="s">
        <v>3434</v>
      </c>
      <c r="E3143">
        <v>8755957</v>
      </c>
      <c r="F3143" t="s">
        <v>2586</v>
      </c>
      <c r="G3143" t="s">
        <v>22</v>
      </c>
      <c r="H3143" t="s">
        <v>23</v>
      </c>
      <c r="I3143" s="1"/>
      <c r="J3143" s="1">
        <v>45895</v>
      </c>
      <c r="K3143" s="11">
        <f>+Excel_519CONDOR[[#This Row],[Fx.r]]</f>
        <v>45895</v>
      </c>
      <c r="L3143" s="1">
        <v>45895</v>
      </c>
      <c r="M3143" s="1"/>
      <c r="N3143" s="1">
        <v>45948</v>
      </c>
      <c r="O3143" s="1">
        <v>45950</v>
      </c>
      <c r="P3143" s="1"/>
      <c r="Q3143" t="s">
        <v>25</v>
      </c>
      <c r="R3143" t="s">
        <v>25</v>
      </c>
      <c r="S3143" t="s">
        <v>3715</v>
      </c>
      <c r="T3143" s="5">
        <v>1.0939510168468356</v>
      </c>
      <c r="U3143" s="5">
        <v>0</v>
      </c>
      <c r="V3143" s="5">
        <v>5.5693998336791992</v>
      </c>
      <c r="W3143" s="5">
        <v>6.6633508505260348</v>
      </c>
      <c r="X3143" s="6">
        <f>+Excel_519CONDOR[[#This Row],[Ptos.Total]]-Excel_519CONDOR[[#This Row],[Ptos.PO]]</f>
        <v>-1.4947396476117092E-7</v>
      </c>
      <c r="Y3143" s="6">
        <v>6.6633509999999996</v>
      </c>
      <c r="Z3143" s="6">
        <v>6.6633509999999996</v>
      </c>
      <c r="AA3143" s="5">
        <f>+Excel_519CONDOR[[#This Row],[Ptos.Total]]-Excel_519CONDOR[[#This Row],[Ptos.Nilo]]</f>
        <v>-1.4947396476117092E-7</v>
      </c>
    </row>
    <row r="3144" spans="1:27" x14ac:dyDescent="0.25">
      <c r="A3144" t="s">
        <v>2567</v>
      </c>
      <c r="B3144" t="s">
        <v>67</v>
      </c>
      <c r="C3144" t="s">
        <v>1371</v>
      </c>
      <c r="D3144" t="s">
        <v>3435</v>
      </c>
      <c r="E3144">
        <v>8756048</v>
      </c>
      <c r="F3144" t="s">
        <v>2651</v>
      </c>
      <c r="G3144" t="s">
        <v>46</v>
      </c>
      <c r="H3144" t="s">
        <v>1356</v>
      </c>
      <c r="I3144" s="1"/>
      <c r="J3144" s="1">
        <v>45896</v>
      </c>
      <c r="K3144" s="11">
        <f>+Excel_519CONDOR[[#This Row],[Fx.r]]</f>
        <v>45896</v>
      </c>
      <c r="L3144" s="1">
        <v>45896</v>
      </c>
      <c r="M3144" s="1"/>
      <c r="O3144" s="1"/>
      <c r="P3144" s="1"/>
      <c r="Q3144" t="s">
        <v>25</v>
      </c>
      <c r="R3144" t="s">
        <v>25</v>
      </c>
      <c r="S3144" t="s">
        <v>3715</v>
      </c>
      <c r="T3144" s="5">
        <v>1.7025310243772864</v>
      </c>
      <c r="U3144" s="5">
        <v>0</v>
      </c>
      <c r="V3144" s="5">
        <v>5.5693998336791992</v>
      </c>
      <c r="W3144" s="5">
        <v>7.2719308580564856</v>
      </c>
      <c r="X3144" s="6">
        <f>+Excel_519CONDOR[[#This Row],[Ptos.Total]]-Excel_519CONDOR[[#This Row],[Ptos.PO]]</f>
        <v>-9.7469141943514082E-2</v>
      </c>
      <c r="Y3144" s="6">
        <v>7.3693999999999997</v>
      </c>
      <c r="Z3144" s="6">
        <v>0</v>
      </c>
      <c r="AA3144" s="5">
        <f>+Excel_519CONDOR[[#This Row],[Ptos.Total]]-Excel_519CONDOR[[#This Row],[Ptos.Nilo]]</f>
        <v>7.2719308580564856</v>
      </c>
    </row>
    <row r="3145" spans="1:27" x14ac:dyDescent="0.25">
      <c r="A3145" t="s">
        <v>2567</v>
      </c>
      <c r="B3145" t="s">
        <v>67</v>
      </c>
      <c r="C3145" t="s">
        <v>3436</v>
      </c>
      <c r="D3145" t="s">
        <v>3437</v>
      </c>
      <c r="E3145">
        <v>8757190</v>
      </c>
      <c r="F3145" t="s">
        <v>2586</v>
      </c>
      <c r="G3145" t="s">
        <v>22</v>
      </c>
      <c r="H3145" t="s">
        <v>23</v>
      </c>
      <c r="I3145" s="1"/>
      <c r="J3145" s="1">
        <v>45901</v>
      </c>
      <c r="K3145" s="11">
        <f>+Excel_519CONDOR[[#This Row],[Fx.r]]</f>
        <v>45901</v>
      </c>
      <c r="L3145" s="1">
        <v>45901</v>
      </c>
      <c r="M3145" s="1"/>
      <c r="N3145" s="1">
        <v>45995</v>
      </c>
      <c r="O3145" s="1">
        <v>45996</v>
      </c>
      <c r="P3145" s="1"/>
      <c r="Q3145" t="s">
        <v>25</v>
      </c>
      <c r="R3145" t="s">
        <v>25</v>
      </c>
      <c r="S3145" t="s">
        <v>3715</v>
      </c>
      <c r="T3145" s="5">
        <v>1.9053910000000001</v>
      </c>
      <c r="U3145" s="5">
        <v>0</v>
      </c>
      <c r="V3145" s="5">
        <v>5.5693999999999999</v>
      </c>
      <c r="W3145" s="5">
        <v>7.4747909999999997</v>
      </c>
      <c r="X3145" s="6">
        <f>+Excel_519CONDOR[[#This Row],[Ptos.Total]]-Excel_519CONDOR[[#This Row],[Ptos.PO]]</f>
        <v>-0.20286000000000026</v>
      </c>
      <c r="Y3145" s="6">
        <v>7.677651</v>
      </c>
      <c r="Z3145" s="6">
        <v>7.677651</v>
      </c>
      <c r="AA3145" s="5">
        <f>+Excel_519CONDOR[[#This Row],[Ptos.Total]]-Excel_519CONDOR[[#This Row],[Ptos.Nilo]]</f>
        <v>-0.20286000000000026</v>
      </c>
    </row>
    <row r="3146" spans="1:27" x14ac:dyDescent="0.25">
      <c r="A3146" t="s">
        <v>2567</v>
      </c>
      <c r="B3146" t="s">
        <v>67</v>
      </c>
      <c r="C3146" t="s">
        <v>1371</v>
      </c>
      <c r="D3146" t="s">
        <v>3438</v>
      </c>
      <c r="E3146">
        <v>8764096</v>
      </c>
      <c r="F3146" t="s">
        <v>2651</v>
      </c>
      <c r="G3146" t="s">
        <v>46</v>
      </c>
      <c r="H3146" t="s">
        <v>1356</v>
      </c>
      <c r="I3146" s="1"/>
      <c r="J3146" s="1">
        <v>45923</v>
      </c>
      <c r="K3146" s="11">
        <f>+Excel_519CONDOR[[#This Row],[Fx.r]]</f>
        <v>45923</v>
      </c>
      <c r="L3146" s="1">
        <v>45923</v>
      </c>
      <c r="M3146" s="1"/>
      <c r="O3146" s="1"/>
      <c r="P3146" s="1"/>
      <c r="Q3146" t="s">
        <v>25</v>
      </c>
      <c r="R3146" t="s">
        <v>25</v>
      </c>
      <c r="S3146" t="s">
        <v>3715</v>
      </c>
      <c r="T3146" s="5">
        <v>0.89109100979083777</v>
      </c>
      <c r="U3146" s="5">
        <v>0</v>
      </c>
      <c r="V3146" s="5">
        <v>5.5693998336791992</v>
      </c>
      <c r="W3146" s="5">
        <v>6.460490843470037</v>
      </c>
      <c r="X3146" s="6">
        <f>+Excel_519CONDOR[[#This Row],[Ptos.Total]]-Excel_519CONDOR[[#This Row],[Ptos.PO]]</f>
        <v>9.1090843470037264E-2</v>
      </c>
      <c r="Y3146" s="6">
        <v>6.3693999999999997</v>
      </c>
      <c r="Z3146" s="6">
        <v>0</v>
      </c>
      <c r="AA3146" s="5">
        <f>+Excel_519CONDOR[[#This Row],[Ptos.Total]]-Excel_519CONDOR[[#This Row],[Ptos.Nilo]]</f>
        <v>6.460490843470037</v>
      </c>
    </row>
    <row r="3147" spans="1:27" x14ac:dyDescent="0.25">
      <c r="A3147" t="s">
        <v>2567</v>
      </c>
      <c r="B3147" t="s">
        <v>67</v>
      </c>
      <c r="C3147" t="s">
        <v>3436</v>
      </c>
      <c r="D3147" t="s">
        <v>3439</v>
      </c>
      <c r="E3147">
        <v>8769832</v>
      </c>
      <c r="F3147" t="s">
        <v>2586</v>
      </c>
      <c r="G3147" t="s">
        <v>22</v>
      </c>
      <c r="H3147" t="s">
        <v>23</v>
      </c>
      <c r="I3147" s="1"/>
      <c r="J3147" s="1">
        <v>45943</v>
      </c>
      <c r="K3147" s="11">
        <f>+Excel_519CONDOR[[#This Row],[Fx.r]]</f>
        <v>45943</v>
      </c>
      <c r="L3147" s="1">
        <v>45943</v>
      </c>
      <c r="M3147" s="1"/>
      <c r="N3147" s="1">
        <v>45995</v>
      </c>
      <c r="O3147" s="1">
        <v>45996</v>
      </c>
      <c r="P3147" s="1"/>
      <c r="Q3147" t="s">
        <v>25</v>
      </c>
      <c r="R3147" t="s">
        <v>25</v>
      </c>
      <c r="S3147" t="s">
        <v>3715</v>
      </c>
      <c r="T3147" s="5">
        <v>0.28251100226038695</v>
      </c>
      <c r="U3147" s="5">
        <v>0</v>
      </c>
      <c r="V3147" s="5">
        <v>5.5693998336791992</v>
      </c>
      <c r="W3147" s="5">
        <v>5.8519108359395862</v>
      </c>
      <c r="X3147" s="6">
        <f>+Excel_519CONDOR[[#This Row],[Ptos.Total]]-Excel_519CONDOR[[#This Row],[Ptos.PO]]</f>
        <v>-1.6406041414285255E-7</v>
      </c>
      <c r="Y3147" s="6">
        <v>5.8519110000000003</v>
      </c>
      <c r="Z3147" s="6">
        <v>5.8519110000000003</v>
      </c>
      <c r="AA3147" s="5">
        <f>+Excel_519CONDOR[[#This Row],[Ptos.Total]]-Excel_519CONDOR[[#This Row],[Ptos.Nilo]]</f>
        <v>-1.6406041414285255E-7</v>
      </c>
    </row>
    <row r="3148" spans="1:27" x14ac:dyDescent="0.25">
      <c r="A3148" t="s">
        <v>2567</v>
      </c>
      <c r="B3148" t="s">
        <v>67</v>
      </c>
      <c r="C3148" t="s">
        <v>3436</v>
      </c>
      <c r="D3148" t="s">
        <v>3440</v>
      </c>
      <c r="E3148">
        <v>8769829</v>
      </c>
      <c r="F3148" t="s">
        <v>2586</v>
      </c>
      <c r="G3148" t="s">
        <v>22</v>
      </c>
      <c r="H3148" t="s">
        <v>23</v>
      </c>
      <c r="I3148" s="1"/>
      <c r="J3148" s="1">
        <v>45943</v>
      </c>
      <c r="K3148" s="11">
        <f>+Excel_519CONDOR[[#This Row],[Fx.r]]</f>
        <v>45943</v>
      </c>
      <c r="L3148" s="1">
        <v>45943</v>
      </c>
      <c r="M3148" s="1"/>
      <c r="N3148" s="1">
        <v>45995</v>
      </c>
      <c r="O3148" s="1">
        <v>45996</v>
      </c>
      <c r="P3148" s="1"/>
      <c r="Q3148" t="s">
        <v>25</v>
      </c>
      <c r="R3148" t="s">
        <v>25</v>
      </c>
      <c r="S3148" t="s">
        <v>3715</v>
      </c>
      <c r="T3148" s="5">
        <v>0.28251100000000001</v>
      </c>
      <c r="U3148" s="5">
        <v>0</v>
      </c>
      <c r="V3148" s="5">
        <v>5.5693999999999999</v>
      </c>
      <c r="W3148" s="5">
        <v>5.8519110000000003</v>
      </c>
      <c r="X3148" s="6">
        <f>+Excel_519CONDOR[[#This Row],[Ptos.Total]]-Excel_519CONDOR[[#This Row],[Ptos.PO]]</f>
        <v>0</v>
      </c>
      <c r="Y3148" s="6">
        <v>5.8519110000000003</v>
      </c>
      <c r="Z3148" s="6">
        <v>5.8519110000000003</v>
      </c>
      <c r="AA3148" s="5">
        <f>+Excel_519CONDOR[[#This Row],[Ptos.Total]]-Excel_519CONDOR[[#This Row],[Ptos.Nilo]]</f>
        <v>0</v>
      </c>
    </row>
    <row r="3149" spans="1:27" x14ac:dyDescent="0.25">
      <c r="A3149" t="s">
        <v>2567</v>
      </c>
      <c r="B3149" t="s">
        <v>67</v>
      </c>
      <c r="C3149" t="s">
        <v>3436</v>
      </c>
      <c r="D3149" t="s">
        <v>3441</v>
      </c>
      <c r="E3149">
        <v>8769828</v>
      </c>
      <c r="F3149" t="s">
        <v>2586</v>
      </c>
      <c r="G3149" t="s">
        <v>22</v>
      </c>
      <c r="H3149" t="s">
        <v>23</v>
      </c>
      <c r="I3149" s="1"/>
      <c r="J3149" s="1">
        <v>45943</v>
      </c>
      <c r="K3149" s="11">
        <f>+Excel_519CONDOR[[#This Row],[Fx.r]]</f>
        <v>45943</v>
      </c>
      <c r="L3149" s="1">
        <v>45943</v>
      </c>
      <c r="M3149" s="1"/>
      <c r="N3149" s="1">
        <v>45995</v>
      </c>
      <c r="O3149" s="1">
        <v>45996</v>
      </c>
      <c r="P3149" s="1"/>
      <c r="Q3149" t="s">
        <v>25</v>
      </c>
      <c r="R3149" t="s">
        <v>25</v>
      </c>
      <c r="S3149" t="s">
        <v>3715</v>
      </c>
      <c r="T3149" s="5">
        <v>0.28251100000000001</v>
      </c>
      <c r="U3149" s="5">
        <v>0</v>
      </c>
      <c r="V3149" s="5">
        <v>5.5693999999999999</v>
      </c>
      <c r="W3149" s="5">
        <v>5.8519110000000003</v>
      </c>
      <c r="X3149" s="6">
        <f>+Excel_519CONDOR[[#This Row],[Ptos.Total]]-Excel_519CONDOR[[#This Row],[Ptos.PO]]</f>
        <v>0</v>
      </c>
      <c r="Y3149" s="6">
        <v>5.8519110000000003</v>
      </c>
      <c r="Z3149" s="6">
        <v>5.8519110000000003</v>
      </c>
      <c r="AA3149" s="5">
        <f>+Excel_519CONDOR[[#This Row],[Ptos.Total]]-Excel_519CONDOR[[#This Row],[Ptos.Nilo]]</f>
        <v>0</v>
      </c>
    </row>
    <row r="3150" spans="1:27" x14ac:dyDescent="0.25">
      <c r="A3150" t="s">
        <v>2567</v>
      </c>
      <c r="B3150" t="s">
        <v>67</v>
      </c>
      <c r="C3150" t="s">
        <v>3436</v>
      </c>
      <c r="D3150" t="s">
        <v>3442</v>
      </c>
      <c r="E3150">
        <v>8769831</v>
      </c>
      <c r="F3150" t="s">
        <v>2586</v>
      </c>
      <c r="G3150" t="s">
        <v>22</v>
      </c>
      <c r="H3150" t="s">
        <v>23</v>
      </c>
      <c r="I3150" s="1"/>
      <c r="J3150" s="1">
        <v>45943</v>
      </c>
      <c r="K3150" s="11">
        <f>+Excel_519CONDOR[[#This Row],[Fx.r]]</f>
        <v>45943</v>
      </c>
      <c r="L3150" s="1">
        <v>45943</v>
      </c>
      <c r="M3150" s="1"/>
      <c r="N3150" s="1">
        <v>45995</v>
      </c>
      <c r="O3150" s="1">
        <v>45996</v>
      </c>
      <c r="P3150" s="1"/>
      <c r="Q3150" t="s">
        <v>25</v>
      </c>
      <c r="R3150" t="s">
        <v>25</v>
      </c>
      <c r="S3150" t="s">
        <v>3715</v>
      </c>
      <c r="T3150" s="5">
        <v>0.28251100226038695</v>
      </c>
      <c r="U3150" s="5">
        <v>0</v>
      </c>
      <c r="V3150" s="5">
        <v>5.5693998336791992</v>
      </c>
      <c r="W3150" s="5">
        <v>5.8519108359395862</v>
      </c>
      <c r="X3150" s="6">
        <f>+Excel_519CONDOR[[#This Row],[Ptos.Total]]-Excel_519CONDOR[[#This Row],[Ptos.PO]]</f>
        <v>-1.6406041414285255E-7</v>
      </c>
      <c r="Y3150" s="6">
        <v>5.8519110000000003</v>
      </c>
      <c r="Z3150" s="6">
        <v>5.8519110000000003</v>
      </c>
      <c r="AA3150" s="5">
        <f>+Excel_519CONDOR[[#This Row],[Ptos.Total]]-Excel_519CONDOR[[#This Row],[Ptos.Nilo]]</f>
        <v>-1.6406041414285255E-7</v>
      </c>
    </row>
    <row r="3151" spans="1:27" x14ac:dyDescent="0.25">
      <c r="A3151" t="s">
        <v>2567</v>
      </c>
      <c r="B3151" t="s">
        <v>67</v>
      </c>
      <c r="C3151" t="s">
        <v>3436</v>
      </c>
      <c r="D3151" t="s">
        <v>3443</v>
      </c>
      <c r="E3151">
        <v>8769835</v>
      </c>
      <c r="F3151" t="s">
        <v>2586</v>
      </c>
      <c r="G3151" t="s">
        <v>22</v>
      </c>
      <c r="H3151" t="s">
        <v>23</v>
      </c>
      <c r="I3151" s="1"/>
      <c r="J3151" s="1">
        <v>45943</v>
      </c>
      <c r="K3151" s="11">
        <f>+Excel_519CONDOR[[#This Row],[Fx.r]]</f>
        <v>45943</v>
      </c>
      <c r="L3151" s="1">
        <v>45943</v>
      </c>
      <c r="M3151" s="1"/>
      <c r="N3151" s="1">
        <v>45995</v>
      </c>
      <c r="O3151" s="1">
        <v>45996</v>
      </c>
      <c r="P3151" s="1"/>
      <c r="Q3151" t="s">
        <v>25</v>
      </c>
      <c r="R3151" t="s">
        <v>25</v>
      </c>
      <c r="S3151" t="s">
        <v>3715</v>
      </c>
      <c r="T3151" s="5">
        <v>0.28251100226038695</v>
      </c>
      <c r="U3151" s="5">
        <v>0</v>
      </c>
      <c r="V3151" s="5">
        <v>5.5693998336791992</v>
      </c>
      <c r="W3151" s="5">
        <v>5.8519108359395862</v>
      </c>
      <c r="X3151" s="6">
        <f>+Excel_519CONDOR[[#This Row],[Ptos.Total]]-Excel_519CONDOR[[#This Row],[Ptos.PO]]</f>
        <v>-1.6406041414285255E-7</v>
      </c>
      <c r="Y3151" s="6">
        <v>5.8519110000000003</v>
      </c>
      <c r="Z3151" s="6">
        <v>5.8519110000000003</v>
      </c>
      <c r="AA3151" s="5">
        <f>+Excel_519CONDOR[[#This Row],[Ptos.Total]]-Excel_519CONDOR[[#This Row],[Ptos.Nilo]]</f>
        <v>-1.6406041414285255E-7</v>
      </c>
    </row>
    <row r="3152" spans="1:27" x14ac:dyDescent="0.25">
      <c r="A3152" t="s">
        <v>2567</v>
      </c>
      <c r="B3152" t="s">
        <v>67</v>
      </c>
      <c r="C3152" t="s">
        <v>3436</v>
      </c>
      <c r="D3152" t="s">
        <v>3444</v>
      </c>
      <c r="E3152">
        <v>8769833</v>
      </c>
      <c r="F3152" t="s">
        <v>2983</v>
      </c>
      <c r="G3152" t="s">
        <v>55</v>
      </c>
      <c r="H3152" t="s">
        <v>56</v>
      </c>
      <c r="I3152" s="1"/>
      <c r="J3152" s="1">
        <v>45943</v>
      </c>
      <c r="K3152" s="11">
        <f>+Excel_519CONDOR[[#This Row],[Fx.r]]</f>
        <v>45943</v>
      </c>
      <c r="L3152" s="1">
        <v>45943</v>
      </c>
      <c r="M3152" s="1"/>
      <c r="N3152" s="1">
        <v>45995</v>
      </c>
      <c r="O3152" s="1"/>
      <c r="P3152" s="1"/>
      <c r="Q3152" t="s">
        <v>25</v>
      </c>
      <c r="R3152" t="s">
        <v>25</v>
      </c>
      <c r="S3152" t="s">
        <v>3715</v>
      </c>
      <c r="T3152" s="5">
        <v>0.28251100226038695</v>
      </c>
      <c r="U3152" s="5">
        <v>0</v>
      </c>
      <c r="V3152" s="5">
        <v>5.5693998336791992</v>
      </c>
      <c r="W3152" s="5">
        <v>5.8519108359395862</v>
      </c>
      <c r="X3152" s="6">
        <f>+Excel_519CONDOR[[#This Row],[Ptos.Total]]-Excel_519CONDOR[[#This Row],[Ptos.PO]]</f>
        <v>-1.6406041414285255E-7</v>
      </c>
      <c r="Y3152" s="6">
        <v>5.8519110000000003</v>
      </c>
      <c r="Z3152" s="6">
        <v>5.8519110000000003</v>
      </c>
      <c r="AA3152" s="5">
        <f>+Excel_519CONDOR[[#This Row],[Ptos.Total]]-Excel_519CONDOR[[#This Row],[Ptos.Nilo]]</f>
        <v>-1.6406041414285255E-7</v>
      </c>
    </row>
    <row r="3153" spans="1:27" x14ac:dyDescent="0.25">
      <c r="A3153" t="s">
        <v>2567</v>
      </c>
      <c r="B3153" t="s">
        <v>67</v>
      </c>
      <c r="C3153" t="s">
        <v>3436</v>
      </c>
      <c r="D3153" t="s">
        <v>3445</v>
      </c>
      <c r="E3153">
        <v>8769834</v>
      </c>
      <c r="F3153" t="s">
        <v>2586</v>
      </c>
      <c r="G3153" t="s">
        <v>22</v>
      </c>
      <c r="H3153" t="s">
        <v>23</v>
      </c>
      <c r="I3153" s="1"/>
      <c r="J3153" s="1">
        <v>45943</v>
      </c>
      <c r="K3153" s="11">
        <f>+Excel_519CONDOR[[#This Row],[Fx.r]]</f>
        <v>45943</v>
      </c>
      <c r="L3153" s="1">
        <v>45943</v>
      </c>
      <c r="M3153" s="1"/>
      <c r="N3153" s="1">
        <v>45995</v>
      </c>
      <c r="O3153" s="1">
        <v>45996</v>
      </c>
      <c r="P3153" s="1"/>
      <c r="Q3153" t="s">
        <v>25</v>
      </c>
      <c r="R3153" t="s">
        <v>25</v>
      </c>
      <c r="S3153" t="s">
        <v>3715</v>
      </c>
      <c r="T3153" s="5">
        <v>0.28251100226038695</v>
      </c>
      <c r="U3153" s="5">
        <v>0</v>
      </c>
      <c r="V3153" s="5">
        <v>5.5693998336791992</v>
      </c>
      <c r="W3153" s="5">
        <v>5.8519108359395862</v>
      </c>
      <c r="X3153" s="6">
        <f>+Excel_519CONDOR[[#This Row],[Ptos.Total]]-Excel_519CONDOR[[#This Row],[Ptos.PO]]</f>
        <v>-1.6406041414285255E-7</v>
      </c>
      <c r="Y3153" s="6">
        <v>5.8519110000000003</v>
      </c>
      <c r="Z3153" s="6">
        <v>5.8519110000000003</v>
      </c>
      <c r="AA3153" s="5">
        <f>+Excel_519CONDOR[[#This Row],[Ptos.Total]]-Excel_519CONDOR[[#This Row],[Ptos.Nilo]]</f>
        <v>-1.6406041414285255E-7</v>
      </c>
    </row>
    <row r="3154" spans="1:27" x14ac:dyDescent="0.25">
      <c r="A3154" t="s">
        <v>2567</v>
      </c>
      <c r="B3154" t="s">
        <v>67</v>
      </c>
      <c r="C3154" t="s">
        <v>3436</v>
      </c>
      <c r="D3154" t="s">
        <v>3446</v>
      </c>
      <c r="E3154">
        <v>8769836</v>
      </c>
      <c r="F3154" t="s">
        <v>2586</v>
      </c>
      <c r="G3154" t="s">
        <v>22</v>
      </c>
      <c r="H3154" t="s">
        <v>23</v>
      </c>
      <c r="I3154" s="1"/>
      <c r="J3154" s="1">
        <v>45943</v>
      </c>
      <c r="K3154" s="11">
        <f>+Excel_519CONDOR[[#This Row],[Fx.r]]</f>
        <v>45943</v>
      </c>
      <c r="L3154" s="1">
        <v>45943</v>
      </c>
      <c r="M3154" s="1"/>
      <c r="N3154" s="1">
        <v>45995</v>
      </c>
      <c r="O3154" s="1">
        <v>45996</v>
      </c>
      <c r="P3154" s="1"/>
      <c r="Q3154" t="s">
        <v>25</v>
      </c>
      <c r="R3154" t="s">
        <v>25</v>
      </c>
      <c r="S3154" t="s">
        <v>3715</v>
      </c>
      <c r="T3154" s="5">
        <v>0.28251100226038695</v>
      </c>
      <c r="U3154" s="5">
        <v>0</v>
      </c>
      <c r="V3154" s="5">
        <v>5.5693998336791992</v>
      </c>
      <c r="W3154" s="5">
        <v>5.8519108359395862</v>
      </c>
      <c r="X3154" s="6">
        <f>+Excel_519CONDOR[[#This Row],[Ptos.Total]]-Excel_519CONDOR[[#This Row],[Ptos.PO]]</f>
        <v>-1.6406041414285255E-7</v>
      </c>
      <c r="Y3154" s="6">
        <v>5.8519110000000003</v>
      </c>
      <c r="Z3154" s="6">
        <v>5.8519110000000003</v>
      </c>
      <c r="AA3154" s="5">
        <f>+Excel_519CONDOR[[#This Row],[Ptos.Total]]-Excel_519CONDOR[[#This Row],[Ptos.Nilo]]</f>
        <v>-1.6406041414285255E-7</v>
      </c>
    </row>
    <row r="3155" spans="1:27" x14ac:dyDescent="0.25">
      <c r="A3155" t="s">
        <v>2567</v>
      </c>
      <c r="B3155" t="s">
        <v>67</v>
      </c>
      <c r="C3155" t="s">
        <v>3436</v>
      </c>
      <c r="D3155" t="s">
        <v>3447</v>
      </c>
      <c r="E3155">
        <v>8769830</v>
      </c>
      <c r="F3155" t="s">
        <v>2586</v>
      </c>
      <c r="G3155" t="s">
        <v>22</v>
      </c>
      <c r="H3155" t="s">
        <v>23</v>
      </c>
      <c r="I3155" s="1"/>
      <c r="J3155" s="1">
        <v>45943</v>
      </c>
      <c r="K3155" s="11">
        <f>+Excel_519CONDOR[[#This Row],[Fx.r]]</f>
        <v>45943</v>
      </c>
      <c r="L3155" s="1">
        <v>45943</v>
      </c>
      <c r="M3155" s="1"/>
      <c r="N3155" s="1">
        <v>45995</v>
      </c>
      <c r="O3155" s="1">
        <v>45996</v>
      </c>
      <c r="P3155" s="1"/>
      <c r="Q3155" t="s">
        <v>25</v>
      </c>
      <c r="R3155" t="s">
        <v>25</v>
      </c>
      <c r="S3155" t="s">
        <v>3715</v>
      </c>
      <c r="T3155" s="5">
        <v>0.28251100226038695</v>
      </c>
      <c r="U3155" s="5">
        <v>0</v>
      </c>
      <c r="V3155" s="5">
        <v>5.5693998336791992</v>
      </c>
      <c r="W3155" s="5">
        <v>5.8519108359395862</v>
      </c>
      <c r="X3155" s="6">
        <f>+Excel_519CONDOR[[#This Row],[Ptos.Total]]-Excel_519CONDOR[[#This Row],[Ptos.PO]]</f>
        <v>-1.6406041414285255E-7</v>
      </c>
      <c r="Y3155" s="6">
        <v>5.8519110000000003</v>
      </c>
      <c r="Z3155" s="6">
        <v>5.8519110000000003</v>
      </c>
      <c r="AA3155" s="5">
        <f>+Excel_519CONDOR[[#This Row],[Ptos.Total]]-Excel_519CONDOR[[#This Row],[Ptos.Nilo]]</f>
        <v>-1.6406041414285255E-7</v>
      </c>
    </row>
    <row r="3156" spans="1:27" x14ac:dyDescent="0.25">
      <c r="A3156" t="s">
        <v>2567</v>
      </c>
      <c r="B3156" t="s">
        <v>67</v>
      </c>
      <c r="C3156" t="s">
        <v>3436</v>
      </c>
      <c r="D3156" t="s">
        <v>3448</v>
      </c>
      <c r="E3156">
        <v>8769827</v>
      </c>
      <c r="F3156" t="s">
        <v>2586</v>
      </c>
      <c r="G3156" t="s">
        <v>22</v>
      </c>
      <c r="H3156" t="s">
        <v>23</v>
      </c>
      <c r="I3156" s="1"/>
      <c r="J3156" s="1">
        <v>45943</v>
      </c>
      <c r="K3156" s="11">
        <f>+Excel_519CONDOR[[#This Row],[Fx.r]]</f>
        <v>45943</v>
      </c>
      <c r="L3156" s="1">
        <v>45943</v>
      </c>
      <c r="M3156" s="1"/>
      <c r="N3156" s="1">
        <v>45995</v>
      </c>
      <c r="O3156" s="1">
        <v>45996</v>
      </c>
      <c r="P3156" s="1"/>
      <c r="Q3156" t="s">
        <v>25</v>
      </c>
      <c r="R3156" t="s">
        <v>25</v>
      </c>
      <c r="S3156" t="s">
        <v>3715</v>
      </c>
      <c r="T3156" s="5">
        <v>0.28251100000000001</v>
      </c>
      <c r="U3156" s="5">
        <v>0</v>
      </c>
      <c r="V3156" s="5">
        <v>5.5693999999999999</v>
      </c>
      <c r="W3156" s="5">
        <v>5.8519110000000003</v>
      </c>
      <c r="X3156" s="6">
        <f>+Excel_519CONDOR[[#This Row],[Ptos.Total]]-Excel_519CONDOR[[#This Row],[Ptos.PO]]</f>
        <v>0</v>
      </c>
      <c r="Y3156" s="6">
        <v>5.8519110000000003</v>
      </c>
      <c r="Z3156" s="6">
        <v>5.8519110000000003</v>
      </c>
      <c r="AA3156" s="5">
        <f>+Excel_519CONDOR[[#This Row],[Ptos.Total]]-Excel_519CONDOR[[#This Row],[Ptos.Nilo]]</f>
        <v>0</v>
      </c>
    </row>
    <row r="3157" spans="1:27" x14ac:dyDescent="0.25">
      <c r="A3157" t="s">
        <v>2567</v>
      </c>
      <c r="B3157" t="s">
        <v>67</v>
      </c>
      <c r="C3157" t="s">
        <v>3436</v>
      </c>
      <c r="D3157" t="s">
        <v>3449</v>
      </c>
      <c r="E3157">
        <v>8774807</v>
      </c>
      <c r="F3157" t="s">
        <v>2586</v>
      </c>
      <c r="G3157" t="s">
        <v>22</v>
      </c>
      <c r="H3157" t="s">
        <v>23</v>
      </c>
      <c r="I3157" s="1"/>
      <c r="J3157" s="1">
        <v>45960</v>
      </c>
      <c r="K3157" s="11">
        <f>+Excel_519CONDOR[[#This Row],[Fx.r]]</f>
        <v>45960</v>
      </c>
      <c r="L3157" s="1">
        <v>45960</v>
      </c>
      <c r="M3157" s="1"/>
      <c r="N3157" s="1">
        <v>45995</v>
      </c>
      <c r="O3157" s="1">
        <v>45996</v>
      </c>
      <c r="P3157" s="1"/>
      <c r="Q3157" t="s">
        <v>25</v>
      </c>
      <c r="R3157" t="s">
        <v>25</v>
      </c>
      <c r="S3157" t="s">
        <v>3715</v>
      </c>
      <c r="T3157" s="5">
        <v>0.28251100226038695</v>
      </c>
      <c r="U3157" s="5">
        <v>0</v>
      </c>
      <c r="V3157" s="5">
        <v>5.5693998336791992</v>
      </c>
      <c r="W3157" s="5">
        <v>5.8519108359395862</v>
      </c>
      <c r="X3157" s="6">
        <f>+Excel_519CONDOR[[#This Row],[Ptos.Total]]-Excel_519CONDOR[[#This Row],[Ptos.PO]]</f>
        <v>-1.6406041414285255E-7</v>
      </c>
      <c r="Y3157" s="6">
        <v>5.8519110000000003</v>
      </c>
      <c r="Z3157" s="6">
        <v>5.8519110000000003</v>
      </c>
      <c r="AA3157" s="5">
        <f>+Excel_519CONDOR[[#This Row],[Ptos.Total]]-Excel_519CONDOR[[#This Row],[Ptos.Nilo]]</f>
        <v>-1.6406041414285255E-7</v>
      </c>
    </row>
    <row r="3158" spans="1:27" x14ac:dyDescent="0.25">
      <c r="A3158" t="s">
        <v>2567</v>
      </c>
      <c r="B3158" t="s">
        <v>67</v>
      </c>
      <c r="C3158" t="s">
        <v>3436</v>
      </c>
      <c r="D3158" t="s">
        <v>3450</v>
      </c>
      <c r="E3158">
        <v>8774814</v>
      </c>
      <c r="F3158" t="s">
        <v>2586</v>
      </c>
      <c r="G3158" t="s">
        <v>22</v>
      </c>
      <c r="H3158" t="s">
        <v>23</v>
      </c>
      <c r="I3158" s="1"/>
      <c r="J3158" s="1">
        <v>45960</v>
      </c>
      <c r="K3158" s="11">
        <f>+Excel_519CONDOR[[#This Row],[Fx.r]]</f>
        <v>45960</v>
      </c>
      <c r="L3158" s="1">
        <v>45960</v>
      </c>
      <c r="M3158" s="1"/>
      <c r="N3158" s="1">
        <v>45995</v>
      </c>
      <c r="O3158" s="1">
        <v>45996</v>
      </c>
      <c r="P3158" s="1"/>
      <c r="Q3158" t="s">
        <v>25</v>
      </c>
      <c r="R3158" t="s">
        <v>25</v>
      </c>
      <c r="S3158" t="s">
        <v>3715</v>
      </c>
      <c r="T3158" s="5">
        <v>0.28251100226038695</v>
      </c>
      <c r="U3158" s="5">
        <v>0</v>
      </c>
      <c r="V3158" s="5">
        <v>5.5693998336791992</v>
      </c>
      <c r="W3158" s="5">
        <v>5.8519108359395862</v>
      </c>
      <c r="X3158" s="6">
        <f>+Excel_519CONDOR[[#This Row],[Ptos.Total]]-Excel_519CONDOR[[#This Row],[Ptos.PO]]</f>
        <v>-1.6406041414285255E-7</v>
      </c>
      <c r="Y3158" s="6">
        <v>5.8519110000000003</v>
      </c>
      <c r="Z3158" s="6">
        <v>5.8519110000000003</v>
      </c>
      <c r="AA3158" s="5">
        <f>+Excel_519CONDOR[[#This Row],[Ptos.Total]]-Excel_519CONDOR[[#This Row],[Ptos.Nilo]]</f>
        <v>-1.6406041414285255E-7</v>
      </c>
    </row>
    <row r="3159" spans="1:27" x14ac:dyDescent="0.25">
      <c r="A3159" t="s">
        <v>2567</v>
      </c>
      <c r="B3159" t="s">
        <v>67</v>
      </c>
      <c r="C3159" t="s">
        <v>3436</v>
      </c>
      <c r="D3159" t="s">
        <v>3451</v>
      </c>
      <c r="E3159">
        <v>8774830</v>
      </c>
      <c r="F3159" t="s">
        <v>2586</v>
      </c>
      <c r="G3159" t="s">
        <v>22</v>
      </c>
      <c r="H3159" t="s">
        <v>23</v>
      </c>
      <c r="I3159" s="1"/>
      <c r="J3159" s="1">
        <v>45960</v>
      </c>
      <c r="K3159" s="11">
        <f>+Excel_519CONDOR[[#This Row],[Fx.r]]</f>
        <v>45960</v>
      </c>
      <c r="L3159" s="1">
        <v>45960</v>
      </c>
      <c r="M3159" s="1"/>
      <c r="N3159" s="1">
        <v>45995</v>
      </c>
      <c r="O3159" s="1">
        <v>45996</v>
      </c>
      <c r="P3159" s="1"/>
      <c r="Q3159" t="s">
        <v>25</v>
      </c>
      <c r="R3159" t="s">
        <v>25</v>
      </c>
      <c r="S3159" t="s">
        <v>3715</v>
      </c>
      <c r="T3159" s="5">
        <v>0.28251100226038695</v>
      </c>
      <c r="U3159" s="5">
        <v>0</v>
      </c>
      <c r="V3159" s="5">
        <v>5.5693998336791992</v>
      </c>
      <c r="W3159" s="5">
        <v>5.8519108359395862</v>
      </c>
      <c r="X3159" s="6">
        <f>+Excel_519CONDOR[[#This Row],[Ptos.Total]]-Excel_519CONDOR[[#This Row],[Ptos.PO]]</f>
        <v>-1.6406041414285255E-7</v>
      </c>
      <c r="Y3159" s="6">
        <v>5.8519110000000003</v>
      </c>
      <c r="Z3159" s="6">
        <v>5.8519110000000003</v>
      </c>
      <c r="AA3159" s="5">
        <f>+Excel_519CONDOR[[#This Row],[Ptos.Total]]-Excel_519CONDOR[[#This Row],[Ptos.Nilo]]</f>
        <v>-1.6406041414285255E-7</v>
      </c>
    </row>
    <row r="3160" spans="1:27" x14ac:dyDescent="0.25">
      <c r="A3160" t="s">
        <v>2567</v>
      </c>
      <c r="B3160" t="s">
        <v>67</v>
      </c>
      <c r="C3160" t="s">
        <v>3436</v>
      </c>
      <c r="D3160" t="s">
        <v>3452</v>
      </c>
      <c r="E3160">
        <v>8774825</v>
      </c>
      <c r="F3160" t="s">
        <v>2586</v>
      </c>
      <c r="G3160" t="s">
        <v>22</v>
      </c>
      <c r="H3160" t="s">
        <v>23</v>
      </c>
      <c r="I3160" s="1"/>
      <c r="J3160" s="1">
        <v>45960</v>
      </c>
      <c r="K3160" s="11">
        <f>+Excel_519CONDOR[[#This Row],[Fx.r]]</f>
        <v>45960</v>
      </c>
      <c r="L3160" s="1">
        <v>45960</v>
      </c>
      <c r="M3160" s="1"/>
      <c r="N3160" s="1">
        <v>45995</v>
      </c>
      <c r="O3160" s="1">
        <v>45996</v>
      </c>
      <c r="P3160" s="1"/>
      <c r="Q3160" t="s">
        <v>25</v>
      </c>
      <c r="R3160" t="s">
        <v>25</v>
      </c>
      <c r="S3160" t="s">
        <v>3715</v>
      </c>
      <c r="T3160" s="5">
        <v>0.28251100226038695</v>
      </c>
      <c r="U3160" s="5">
        <v>0</v>
      </c>
      <c r="V3160" s="5">
        <v>5.5693998336791992</v>
      </c>
      <c r="W3160" s="5">
        <v>5.8519108359395862</v>
      </c>
      <c r="X3160" s="6">
        <f>+Excel_519CONDOR[[#This Row],[Ptos.Total]]-Excel_519CONDOR[[#This Row],[Ptos.PO]]</f>
        <v>-1.6406041414285255E-7</v>
      </c>
      <c r="Y3160" s="6">
        <v>5.8519110000000003</v>
      </c>
      <c r="Z3160" s="6">
        <v>5.8519110000000003</v>
      </c>
      <c r="AA3160" s="5">
        <f>+Excel_519CONDOR[[#This Row],[Ptos.Total]]-Excel_519CONDOR[[#This Row],[Ptos.Nilo]]</f>
        <v>-1.6406041414285255E-7</v>
      </c>
    </row>
    <row r="3161" spans="1:27" x14ac:dyDescent="0.25">
      <c r="A3161" t="s">
        <v>2567</v>
      </c>
      <c r="B3161" t="s">
        <v>67</v>
      </c>
      <c r="C3161" t="s">
        <v>3436</v>
      </c>
      <c r="D3161" t="s">
        <v>3453</v>
      </c>
      <c r="E3161">
        <v>8774812</v>
      </c>
      <c r="F3161" t="s">
        <v>2651</v>
      </c>
      <c r="G3161" t="s">
        <v>46</v>
      </c>
      <c r="H3161" t="s">
        <v>1356</v>
      </c>
      <c r="I3161" s="1"/>
      <c r="J3161" s="1">
        <v>45960</v>
      </c>
      <c r="K3161" s="11">
        <f>+Excel_519CONDOR[[#This Row],[Fx.r]]</f>
        <v>45960</v>
      </c>
      <c r="L3161" s="1">
        <v>45960</v>
      </c>
      <c r="M3161" s="1"/>
      <c r="O3161" s="1"/>
      <c r="P3161" s="1"/>
      <c r="Q3161" t="s">
        <v>25</v>
      </c>
      <c r="R3161" t="s">
        <v>25</v>
      </c>
      <c r="S3161" t="s">
        <v>3715</v>
      </c>
      <c r="T3161" s="5">
        <v>0.28251100226038695</v>
      </c>
      <c r="U3161" s="5">
        <v>0</v>
      </c>
      <c r="V3161" s="5">
        <v>5.5693998336791992</v>
      </c>
      <c r="W3161" s="5">
        <v>5.8519108359395862</v>
      </c>
      <c r="X3161" s="6">
        <f>+Excel_519CONDOR[[#This Row],[Ptos.Total]]-Excel_519CONDOR[[#This Row],[Ptos.PO]]</f>
        <v>5.8519108359395862</v>
      </c>
      <c r="Y3161" s="6">
        <v>0</v>
      </c>
      <c r="Z3161" s="6">
        <v>0</v>
      </c>
      <c r="AA3161" s="5">
        <f>+Excel_519CONDOR[[#This Row],[Ptos.Total]]-Excel_519CONDOR[[#This Row],[Ptos.Nilo]]</f>
        <v>5.8519108359395862</v>
      </c>
    </row>
    <row r="3162" spans="1:27" x14ac:dyDescent="0.25">
      <c r="A3162" t="s">
        <v>2567</v>
      </c>
      <c r="B3162" t="s">
        <v>67</v>
      </c>
      <c r="C3162" t="s">
        <v>3436</v>
      </c>
      <c r="D3162" t="s">
        <v>3454</v>
      </c>
      <c r="E3162">
        <v>8774827</v>
      </c>
      <c r="F3162" t="s">
        <v>2586</v>
      </c>
      <c r="G3162" t="s">
        <v>22</v>
      </c>
      <c r="H3162" t="s">
        <v>23</v>
      </c>
      <c r="I3162" s="1"/>
      <c r="J3162" s="1">
        <v>45960</v>
      </c>
      <c r="K3162" s="11">
        <f>+Excel_519CONDOR[[#This Row],[Fx.r]]</f>
        <v>45960</v>
      </c>
      <c r="L3162" s="1">
        <v>45960</v>
      </c>
      <c r="M3162" s="1"/>
      <c r="N3162" s="1">
        <v>45995</v>
      </c>
      <c r="O3162" s="1">
        <v>45996</v>
      </c>
      <c r="P3162" s="1"/>
      <c r="Q3162" t="s">
        <v>25</v>
      </c>
      <c r="R3162" t="s">
        <v>25</v>
      </c>
      <c r="S3162" t="s">
        <v>3715</v>
      </c>
      <c r="T3162" s="5">
        <v>0.28251100226038695</v>
      </c>
      <c r="U3162" s="5">
        <v>0</v>
      </c>
      <c r="V3162" s="5">
        <v>5.5693998336791992</v>
      </c>
      <c r="W3162" s="5">
        <v>5.8519108359395862</v>
      </c>
      <c r="X3162" s="6">
        <f>+Excel_519CONDOR[[#This Row],[Ptos.Total]]-Excel_519CONDOR[[#This Row],[Ptos.PO]]</f>
        <v>-1.6406041414285255E-7</v>
      </c>
      <c r="Y3162" s="6">
        <v>5.8519110000000003</v>
      </c>
      <c r="Z3162" s="6">
        <v>5.8519110000000003</v>
      </c>
      <c r="AA3162" s="5">
        <f>+Excel_519CONDOR[[#This Row],[Ptos.Total]]-Excel_519CONDOR[[#This Row],[Ptos.Nilo]]</f>
        <v>-1.6406041414285255E-7</v>
      </c>
    </row>
    <row r="3163" spans="1:27" x14ac:dyDescent="0.25">
      <c r="A3163" t="s">
        <v>2567</v>
      </c>
      <c r="B3163" t="s">
        <v>67</v>
      </c>
      <c r="C3163" t="s">
        <v>3436</v>
      </c>
      <c r="D3163" t="s">
        <v>3455</v>
      </c>
      <c r="E3163">
        <v>8774800</v>
      </c>
      <c r="F3163" t="s">
        <v>2586</v>
      </c>
      <c r="G3163" t="s">
        <v>22</v>
      </c>
      <c r="H3163" t="s">
        <v>23</v>
      </c>
      <c r="I3163" s="1"/>
      <c r="J3163" s="1">
        <v>45960</v>
      </c>
      <c r="K3163" s="11">
        <f>+Excel_519CONDOR[[#This Row],[Fx.r]]</f>
        <v>45960</v>
      </c>
      <c r="L3163" s="1">
        <v>45960</v>
      </c>
      <c r="M3163" s="1"/>
      <c r="N3163" s="1">
        <v>45995</v>
      </c>
      <c r="O3163" s="1">
        <v>45996</v>
      </c>
      <c r="P3163" s="1"/>
      <c r="Q3163" t="s">
        <v>25</v>
      </c>
      <c r="R3163" t="s">
        <v>25</v>
      </c>
      <c r="S3163" t="s">
        <v>3715</v>
      </c>
      <c r="T3163" s="5">
        <v>0.28251100226038695</v>
      </c>
      <c r="U3163" s="5">
        <v>0</v>
      </c>
      <c r="V3163" s="5">
        <v>5.5693998336791992</v>
      </c>
      <c r="W3163" s="5">
        <v>5.8519108359395862</v>
      </c>
      <c r="X3163" s="6">
        <f>+Excel_519CONDOR[[#This Row],[Ptos.Total]]-Excel_519CONDOR[[#This Row],[Ptos.PO]]</f>
        <v>-1.6406041414285255E-7</v>
      </c>
      <c r="Y3163" s="6">
        <v>5.8519110000000003</v>
      </c>
      <c r="Z3163" s="6">
        <v>5.8519110000000003</v>
      </c>
      <c r="AA3163" s="5">
        <f>+Excel_519CONDOR[[#This Row],[Ptos.Total]]-Excel_519CONDOR[[#This Row],[Ptos.Nilo]]</f>
        <v>-1.6406041414285255E-7</v>
      </c>
    </row>
    <row r="3164" spans="1:27" x14ac:dyDescent="0.25">
      <c r="A3164" t="s">
        <v>2567</v>
      </c>
      <c r="B3164" t="s">
        <v>67</v>
      </c>
      <c r="C3164" t="s">
        <v>3436</v>
      </c>
      <c r="D3164" t="s">
        <v>3456</v>
      </c>
      <c r="E3164">
        <v>8774793</v>
      </c>
      <c r="F3164" t="s">
        <v>2586</v>
      </c>
      <c r="G3164" t="s">
        <v>22</v>
      </c>
      <c r="H3164" t="s">
        <v>23</v>
      </c>
      <c r="I3164" s="1"/>
      <c r="J3164" s="1">
        <v>45960</v>
      </c>
      <c r="K3164" s="11">
        <f>+Excel_519CONDOR[[#This Row],[Fx.r]]</f>
        <v>45960</v>
      </c>
      <c r="L3164" s="1">
        <v>45960</v>
      </c>
      <c r="M3164" s="1"/>
      <c r="N3164" s="1">
        <v>45995</v>
      </c>
      <c r="O3164" s="1">
        <v>45996</v>
      </c>
      <c r="P3164" s="1"/>
      <c r="Q3164" t="s">
        <v>25</v>
      </c>
      <c r="R3164" t="s">
        <v>25</v>
      </c>
      <c r="S3164" t="s">
        <v>3715</v>
      </c>
      <c r="T3164" s="5">
        <v>0.28251100226038695</v>
      </c>
      <c r="U3164" s="5">
        <v>0</v>
      </c>
      <c r="V3164" s="5">
        <v>5.5693998336791992</v>
      </c>
      <c r="W3164" s="5">
        <v>5.8519108359395862</v>
      </c>
      <c r="X3164" s="6">
        <f>+Excel_519CONDOR[[#This Row],[Ptos.Total]]-Excel_519CONDOR[[#This Row],[Ptos.PO]]</f>
        <v>-1.6406041414285255E-7</v>
      </c>
      <c r="Y3164" s="6">
        <v>5.8519110000000003</v>
      </c>
      <c r="Z3164" s="6">
        <v>5.8519110000000003</v>
      </c>
      <c r="AA3164" s="5">
        <f>+Excel_519CONDOR[[#This Row],[Ptos.Total]]-Excel_519CONDOR[[#This Row],[Ptos.Nilo]]</f>
        <v>-1.6406041414285255E-7</v>
      </c>
    </row>
    <row r="3165" spans="1:27" x14ac:dyDescent="0.25">
      <c r="A3165" t="s">
        <v>2567</v>
      </c>
      <c r="B3165" t="s">
        <v>67</v>
      </c>
      <c r="C3165" t="s">
        <v>3436</v>
      </c>
      <c r="D3165" t="s">
        <v>3457</v>
      </c>
      <c r="E3165">
        <v>8774820</v>
      </c>
      <c r="F3165" t="s">
        <v>2586</v>
      </c>
      <c r="G3165" t="s">
        <v>22</v>
      </c>
      <c r="H3165" t="s">
        <v>23</v>
      </c>
      <c r="I3165" s="1"/>
      <c r="J3165" s="1">
        <v>45960</v>
      </c>
      <c r="K3165" s="11">
        <f>+Excel_519CONDOR[[#This Row],[Fx.r]]</f>
        <v>45960</v>
      </c>
      <c r="L3165" s="1">
        <v>45960</v>
      </c>
      <c r="M3165" s="1"/>
      <c r="N3165" s="1">
        <v>45995</v>
      </c>
      <c r="O3165" s="1">
        <v>45996</v>
      </c>
      <c r="P3165" s="1"/>
      <c r="Q3165" t="s">
        <v>25</v>
      </c>
      <c r="R3165" t="s">
        <v>25</v>
      </c>
      <c r="S3165" t="s">
        <v>3715</v>
      </c>
      <c r="T3165" s="5">
        <v>0.28251100226038695</v>
      </c>
      <c r="U3165" s="5">
        <v>0</v>
      </c>
      <c r="V3165" s="5">
        <v>5.5693998336791992</v>
      </c>
      <c r="W3165" s="5">
        <v>5.8519108359395862</v>
      </c>
      <c r="X3165" s="6">
        <f>+Excel_519CONDOR[[#This Row],[Ptos.Total]]-Excel_519CONDOR[[#This Row],[Ptos.PO]]</f>
        <v>-1.6406041414285255E-7</v>
      </c>
      <c r="Y3165" s="6">
        <v>5.8519110000000003</v>
      </c>
      <c r="Z3165" s="6">
        <v>5.8519110000000003</v>
      </c>
      <c r="AA3165" s="5">
        <f>+Excel_519CONDOR[[#This Row],[Ptos.Total]]-Excel_519CONDOR[[#This Row],[Ptos.Nilo]]</f>
        <v>-1.6406041414285255E-7</v>
      </c>
    </row>
    <row r="3166" spans="1:27" x14ac:dyDescent="0.25">
      <c r="A3166" t="s">
        <v>2567</v>
      </c>
      <c r="B3166" t="s">
        <v>67</v>
      </c>
      <c r="C3166" t="s">
        <v>3436</v>
      </c>
      <c r="D3166" t="s">
        <v>3458</v>
      </c>
      <c r="E3166">
        <v>8774796</v>
      </c>
      <c r="F3166" t="s">
        <v>2586</v>
      </c>
      <c r="G3166" t="s">
        <v>22</v>
      </c>
      <c r="H3166" t="s">
        <v>23</v>
      </c>
      <c r="I3166" s="1"/>
      <c r="J3166" s="1">
        <v>45960</v>
      </c>
      <c r="K3166" s="11">
        <f>+Excel_519CONDOR[[#This Row],[Fx.r]]</f>
        <v>45960</v>
      </c>
      <c r="L3166" s="1">
        <v>45960</v>
      </c>
      <c r="M3166" s="1"/>
      <c r="N3166" s="1">
        <v>45995</v>
      </c>
      <c r="O3166" s="1">
        <v>45996</v>
      </c>
      <c r="P3166" s="1" t="s">
        <v>24</v>
      </c>
      <c r="Q3166" t="s">
        <v>25</v>
      </c>
      <c r="R3166" t="s">
        <v>25</v>
      </c>
      <c r="S3166" t="s">
        <v>3715</v>
      </c>
      <c r="T3166" s="5">
        <v>0.28251100226038695</v>
      </c>
      <c r="U3166" s="5">
        <v>0</v>
      </c>
      <c r="V3166" s="5">
        <v>5.5693998336791992</v>
      </c>
      <c r="W3166" s="5">
        <v>5.8519108359395862</v>
      </c>
      <c r="X3166" s="6">
        <f>+Excel_519CONDOR[[#This Row],[Ptos.Total]]-Excel_519CONDOR[[#This Row],[Ptos.PO]]</f>
        <v>-1.6406041414285255E-7</v>
      </c>
      <c r="Y3166" s="6">
        <v>5.8519110000000003</v>
      </c>
      <c r="Z3166" s="6">
        <v>5.8519110000000003</v>
      </c>
      <c r="AA3166" s="5">
        <f>+Excel_519CONDOR[[#This Row],[Ptos.Total]]-Excel_519CONDOR[[#This Row],[Ptos.Nilo]]</f>
        <v>-1.6406041414285255E-7</v>
      </c>
    </row>
    <row r="3167" spans="1:27" x14ac:dyDescent="0.25">
      <c r="A3167" t="s">
        <v>3463</v>
      </c>
      <c r="L3167"/>
      <c r="N3167"/>
      <c r="S3167"/>
      <c r="W3167" s="6">
        <f>SUBTOTAL(109,Excel_519CONDOR[Ptos.Total])</f>
        <v>2769545.2849049023</v>
      </c>
      <c r="X3167" s="6">
        <f>SUBTOTAL(109,Excel_519CONDOR[Ptos.Pte.PO])</f>
        <v>1903495.75515587</v>
      </c>
      <c r="Y3167" s="6">
        <f>SUBTOTAL(109,Excel_519CONDOR[Ptos.PO])</f>
        <v>866049.52974906121</v>
      </c>
      <c r="Z3167" s="6">
        <f>SUBTOTAL(109,Excel_519CONDOR[Ptos.Nilo])</f>
        <v>880894.61918700801</v>
      </c>
      <c r="AA3167" s="6">
        <f>SUBTOTAL(109,Excel_519CONDOR[Ptos.Ptes.Nilo])</f>
        <v>1888650.6657179228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2B3E3-9672-4033-802F-72AB6CBC66F2}">
  <dimension ref="B1:AL53"/>
  <sheetViews>
    <sheetView tabSelected="1" zoomScale="90" zoomScaleNormal="90" workbookViewId="0">
      <selection activeCell="Q33" sqref="Q33"/>
    </sheetView>
  </sheetViews>
  <sheetFormatPr baseColWidth="10" defaultRowHeight="15" x14ac:dyDescent="0.25"/>
  <cols>
    <col min="2" max="2" width="17.85546875" bestFit="1" customWidth="1"/>
    <col min="3" max="3" width="18.28515625" bestFit="1" customWidth="1"/>
    <col min="4" max="4" width="9.85546875" bestFit="1" customWidth="1"/>
    <col min="5" max="5" width="7.140625" bestFit="1" customWidth="1"/>
    <col min="6" max="6" width="20" bestFit="1" customWidth="1"/>
    <col min="7" max="7" width="17.85546875" bestFit="1" customWidth="1"/>
    <col min="8" max="8" width="18.28515625" bestFit="1" customWidth="1"/>
    <col min="9" max="9" width="26.140625" style="12" bestFit="1" customWidth="1"/>
    <col min="10" max="10" width="15.140625" style="12" customWidth="1"/>
    <col min="11" max="11" width="17.85546875" style="12" bestFit="1" customWidth="1"/>
    <col min="12" max="12" width="16.5703125" style="12" bestFit="1" customWidth="1"/>
    <col min="13" max="13" width="23.85546875" style="12" bestFit="1" customWidth="1"/>
    <col min="14" max="14" width="12.42578125" style="12" customWidth="1"/>
    <col min="15" max="15" width="11" customWidth="1"/>
    <col min="16" max="16" width="11" bestFit="1" customWidth="1"/>
    <col min="17" max="17" width="10.140625" bestFit="1" customWidth="1"/>
    <col min="18" max="18" width="10.42578125" customWidth="1"/>
    <col min="19" max="19" width="10.5703125" bestFit="1" customWidth="1"/>
    <col min="20" max="25" width="10.5703125" customWidth="1"/>
    <col min="26" max="26" width="15.85546875" bestFit="1" customWidth="1"/>
    <col min="27" max="27" width="11" bestFit="1" customWidth="1"/>
    <col min="28" max="29" width="7.140625" bestFit="1" customWidth="1"/>
    <col min="30" max="30" width="6.5703125" bestFit="1" customWidth="1"/>
    <col min="31" max="31" width="9.5703125" bestFit="1" customWidth="1"/>
    <col min="32" max="32" width="12.5703125" bestFit="1" customWidth="1"/>
    <col min="33" max="33" width="14.140625" bestFit="1" customWidth="1"/>
    <col min="34" max="34" width="12.85546875" bestFit="1" customWidth="1"/>
    <col min="35" max="35" width="17.42578125" bestFit="1" customWidth="1"/>
    <col min="36" max="36" width="12.5703125" bestFit="1" customWidth="1"/>
    <col min="37" max="37" width="17.42578125" bestFit="1" customWidth="1"/>
    <col min="38" max="38" width="7.5703125" bestFit="1" customWidth="1"/>
    <col min="39" max="39" width="10.28515625" bestFit="1" customWidth="1"/>
    <col min="40" max="40" width="9" bestFit="1" customWidth="1"/>
    <col min="41" max="41" width="12" bestFit="1" customWidth="1"/>
    <col min="42" max="42" width="12.42578125" bestFit="1" customWidth="1"/>
    <col min="43" max="43" width="15.42578125" bestFit="1" customWidth="1"/>
    <col min="44" max="44" width="11.7109375" bestFit="1" customWidth="1"/>
    <col min="45" max="45" width="14.7109375" bestFit="1" customWidth="1"/>
    <col min="46" max="46" width="12.5703125" bestFit="1" customWidth="1"/>
    <col min="47" max="47" width="27.5703125" bestFit="1" customWidth="1"/>
    <col min="48" max="50" width="18" bestFit="1" customWidth="1"/>
    <col min="51" max="51" width="26.5703125" bestFit="1" customWidth="1"/>
    <col min="52" max="52" width="27.5703125" bestFit="1" customWidth="1"/>
    <col min="53" max="53" width="26.85546875" bestFit="1" customWidth="1"/>
    <col min="54" max="54" width="22" bestFit="1" customWidth="1"/>
    <col min="55" max="55" width="23" bestFit="1" customWidth="1"/>
    <col min="56" max="56" width="22.28515625" bestFit="1" customWidth="1"/>
  </cols>
  <sheetData>
    <row r="1" spans="2:38" x14ac:dyDescent="0.25">
      <c r="B1" s="10" t="s">
        <v>3728</v>
      </c>
      <c r="G1" s="10" t="s">
        <v>3480</v>
      </c>
      <c r="I1" s="10" t="s">
        <v>3479</v>
      </c>
      <c r="K1" s="10" t="s">
        <v>3478</v>
      </c>
      <c r="M1" s="13" t="s">
        <v>3481</v>
      </c>
    </row>
    <row r="2" spans="2:38" x14ac:dyDescent="0.25">
      <c r="I2"/>
      <c r="K2"/>
      <c r="O2" s="64" t="s">
        <v>3724</v>
      </c>
      <c r="P2" s="64"/>
      <c r="Q2" s="64"/>
      <c r="R2" s="13"/>
    </row>
    <row r="3" spans="2:38" x14ac:dyDescent="0.25">
      <c r="B3" t="s">
        <v>3466</v>
      </c>
      <c r="G3" t="s">
        <v>3460</v>
      </c>
      <c r="I3" t="s">
        <v>3469</v>
      </c>
      <c r="K3" t="s">
        <v>3461</v>
      </c>
      <c r="M3" s="12" t="s">
        <v>3470</v>
      </c>
    </row>
    <row r="4" spans="2:38" ht="15.75" thickBot="1" x14ac:dyDescent="0.3">
      <c r="B4" s="19">
        <v>2757335.6863457263</v>
      </c>
      <c r="C4" s="19"/>
      <c r="G4" s="19">
        <v>843154.0697272101</v>
      </c>
      <c r="H4" s="19"/>
      <c r="I4" s="19">
        <v>1914181.616618545</v>
      </c>
      <c r="K4" s="19">
        <v>843079.65432900749</v>
      </c>
      <c r="L4" s="20"/>
      <c r="M4" s="20">
        <v>1914256.0320167472</v>
      </c>
      <c r="AB4" s="63" t="s">
        <v>3725</v>
      </c>
      <c r="AC4" s="63"/>
      <c r="AD4" s="63"/>
    </row>
    <row r="5" spans="2:38" ht="32.25" thickBot="1" x14ac:dyDescent="0.3">
      <c r="B5" s="9">
        <f>+GETPIVOTDATA("Ptos.Total",$B$3)*10.7</f>
        <v>29503491.843899269</v>
      </c>
      <c r="G5" s="9">
        <f>+GETPIVOTDATA("Ptos.PO",$G$3)*10.7</f>
        <v>9021748.5460811481</v>
      </c>
      <c r="I5" s="9">
        <f>+GETPIVOTDATA("Ptos.Pte.PO",$I$3)*10.7</f>
        <v>20481743.29781843</v>
      </c>
      <c r="K5" s="9">
        <f>+GETPIVOTDATA("Ptos.Nilo",$K$3)*10.7</f>
        <v>9020952.3013203796</v>
      </c>
      <c r="M5" s="15">
        <f>+GETPIVOTDATA("Ptos.Ptes.Nilo",$M$3)*10.7</f>
        <v>20482539.542579193</v>
      </c>
      <c r="O5" s="37"/>
      <c r="P5" s="48" t="s">
        <v>3494</v>
      </c>
      <c r="Q5" s="49"/>
      <c r="R5" s="50"/>
      <c r="S5" s="49" t="s">
        <v>3717</v>
      </c>
      <c r="T5" s="49"/>
      <c r="U5" s="50"/>
      <c r="V5" s="49" t="s">
        <v>3495</v>
      </c>
      <c r="W5" s="49"/>
      <c r="X5" s="50"/>
      <c r="AC5" s="12"/>
      <c r="AD5" s="12"/>
    </row>
    <row r="6" spans="2:38" ht="15.75" thickBot="1" x14ac:dyDescent="0.3">
      <c r="I6"/>
      <c r="K6"/>
      <c r="O6" s="7"/>
      <c r="P6" s="7" t="s">
        <v>17</v>
      </c>
      <c r="Q6" s="7" t="s">
        <v>391</v>
      </c>
      <c r="R6" s="7" t="s">
        <v>2567</v>
      </c>
      <c r="S6" s="7" t="s">
        <v>17</v>
      </c>
      <c r="T6" s="7" t="s">
        <v>391</v>
      </c>
      <c r="U6" s="7" t="s">
        <v>2567</v>
      </c>
      <c r="V6" s="7" t="s">
        <v>17</v>
      </c>
      <c r="W6" s="7" t="s">
        <v>391</v>
      </c>
      <c r="X6" s="7" t="s">
        <v>2567</v>
      </c>
    </row>
    <row r="7" spans="2:38" x14ac:dyDescent="0.25">
      <c r="B7" s="8">
        <f>+GETPIVOTDATA("Ptos.Total",$B$3)</f>
        <v>2757335.6863457263</v>
      </c>
      <c r="G7" s="8">
        <f>+GETPIVOTDATA("Ptos.PO",$G$3)</f>
        <v>843154.0697272101</v>
      </c>
      <c r="I7" s="8">
        <f>+GETPIVOTDATA("Ptos.Pte.PO",$I$3)</f>
        <v>1914181.616618545</v>
      </c>
      <c r="K7" s="8">
        <f>+GETPIVOTDATA("Ptos.Nilo",$K$3)</f>
        <v>843079.65432900749</v>
      </c>
      <c r="M7" s="16">
        <f>+GETPIVOTDATA("Ptos.Ptes.Nilo",$M$3)</f>
        <v>1914256.0320167472</v>
      </c>
      <c r="O7" s="42" t="s">
        <v>1371</v>
      </c>
      <c r="P7" s="45">
        <v>0</v>
      </c>
      <c r="Q7" s="46">
        <v>1362909.9841901048</v>
      </c>
      <c r="R7" s="47">
        <v>1322.9938904159831</v>
      </c>
      <c r="S7" s="46">
        <v>0</v>
      </c>
      <c r="T7" s="46">
        <v>56969.179888626328</v>
      </c>
      <c r="U7" s="47">
        <v>0</v>
      </c>
      <c r="V7" s="40">
        <v>0</v>
      </c>
      <c r="W7" s="40">
        <v>126458.47516516632</v>
      </c>
      <c r="X7" s="40">
        <v>4722.8510604568473</v>
      </c>
      <c r="AB7" t="s">
        <v>17</v>
      </c>
      <c r="AC7" t="s">
        <v>391</v>
      </c>
      <c r="AD7" t="s">
        <v>2567</v>
      </c>
    </row>
    <row r="8" spans="2:38" x14ac:dyDescent="0.25">
      <c r="B8" s="9">
        <f>+B5</f>
        <v>29503491.843899269</v>
      </c>
      <c r="G8" s="9">
        <f>+G5</f>
        <v>9021748.5460811481</v>
      </c>
      <c r="I8" s="9">
        <f>+I5</f>
        <v>20481743.29781843</v>
      </c>
      <c r="K8" s="9">
        <f>+K5</f>
        <v>9020952.3013203796</v>
      </c>
      <c r="M8" s="15">
        <f>+M5</f>
        <v>20482539.542579193</v>
      </c>
      <c r="O8" s="43" t="s">
        <v>19</v>
      </c>
      <c r="P8" s="39">
        <v>34112.4315553696</v>
      </c>
      <c r="Q8" s="40">
        <v>0</v>
      </c>
      <c r="R8" s="41">
        <v>0</v>
      </c>
      <c r="S8" s="40">
        <v>1177.6433667354584</v>
      </c>
      <c r="T8" s="40">
        <v>0</v>
      </c>
      <c r="U8" s="41">
        <v>0</v>
      </c>
      <c r="V8" s="40">
        <v>2656.7011075503569</v>
      </c>
      <c r="W8" s="40">
        <v>0</v>
      </c>
      <c r="X8" s="40">
        <v>0</v>
      </c>
      <c r="AA8" t="s">
        <v>3720</v>
      </c>
      <c r="AB8" s="62">
        <v>264</v>
      </c>
      <c r="AC8" s="62">
        <v>1942</v>
      </c>
      <c r="AD8" s="62">
        <v>882</v>
      </c>
      <c r="AF8">
        <f>+GETPIVOTDATA("Act.",$AA$7,"EECC","Atelco")+GETPIVOTDATA("Act.",$AA$7,"EECC","Elecnor")+GETPIVOTDATA("Act.",$AA$7,"EECC","Zener")</f>
        <v>3088</v>
      </c>
    </row>
    <row r="9" spans="2:38" x14ac:dyDescent="0.25">
      <c r="B9" s="9"/>
      <c r="I9"/>
      <c r="K9"/>
      <c r="O9" s="43" t="s">
        <v>972</v>
      </c>
      <c r="P9" s="39">
        <v>0</v>
      </c>
      <c r="Q9" s="40">
        <v>6137.8871731205581</v>
      </c>
      <c r="R9" s="41">
        <v>0</v>
      </c>
      <c r="S9" s="40">
        <v>0</v>
      </c>
      <c r="T9" s="40">
        <v>1359.3439666032791</v>
      </c>
      <c r="U9" s="41">
        <v>0</v>
      </c>
      <c r="V9" s="40">
        <v>0</v>
      </c>
      <c r="W9" s="40">
        <v>2318.5832634121666</v>
      </c>
      <c r="X9" s="40">
        <v>0</v>
      </c>
    </row>
    <row r="10" spans="2:38" x14ac:dyDescent="0.25">
      <c r="B10" s="9"/>
      <c r="I10"/>
      <c r="K10"/>
      <c r="O10" s="43" t="s">
        <v>392</v>
      </c>
      <c r="P10" s="39">
        <v>0</v>
      </c>
      <c r="Q10" s="40">
        <v>950084.97328504338</v>
      </c>
      <c r="R10" s="41">
        <v>0</v>
      </c>
      <c r="S10" s="40">
        <v>0</v>
      </c>
      <c r="T10" s="40">
        <v>40060.274959683418</v>
      </c>
      <c r="U10" s="41">
        <v>0</v>
      </c>
      <c r="V10" s="40">
        <v>0</v>
      </c>
      <c r="W10" s="40">
        <v>77993.807825773853</v>
      </c>
      <c r="X10" s="40">
        <v>0</v>
      </c>
    </row>
    <row r="11" spans="2:38" x14ac:dyDescent="0.25">
      <c r="G11" s="54">
        <f>+G7/B7</f>
        <v>0.30578578948602197</v>
      </c>
      <c r="I11" s="54">
        <f>+I7/B7</f>
        <v>0.69421421051398857</v>
      </c>
      <c r="K11" s="8">
        <f>+G7-K7</f>
        <v>74.415398202603683</v>
      </c>
      <c r="M11" s="16">
        <f>+I7-M7</f>
        <v>-74.415398202138022</v>
      </c>
      <c r="O11" s="43" t="s">
        <v>3436</v>
      </c>
      <c r="P11" s="39">
        <v>0</v>
      </c>
      <c r="Q11" s="40">
        <v>0</v>
      </c>
      <c r="R11" s="41">
        <v>7.5556110384265782</v>
      </c>
      <c r="S11" s="40">
        <v>0</v>
      </c>
      <c r="T11" s="40">
        <v>0</v>
      </c>
      <c r="U11" s="41">
        <v>0</v>
      </c>
      <c r="V11" s="40">
        <v>0</v>
      </c>
      <c r="W11" s="40">
        <v>0</v>
      </c>
      <c r="X11" s="40">
        <v>116.95739717254639</v>
      </c>
    </row>
    <row r="12" spans="2:38" x14ac:dyDescent="0.25">
      <c r="O12" s="43" t="s">
        <v>124</v>
      </c>
      <c r="P12" s="39">
        <v>63745.147334046305</v>
      </c>
      <c r="Q12" s="40">
        <v>0</v>
      </c>
      <c r="R12" s="41">
        <v>0</v>
      </c>
      <c r="S12" s="40">
        <v>7630.2792972259331</v>
      </c>
      <c r="T12" s="40">
        <v>0</v>
      </c>
      <c r="U12" s="41">
        <v>0</v>
      </c>
      <c r="V12" s="40">
        <v>8259.2329626728606</v>
      </c>
      <c r="W12" s="40">
        <v>0</v>
      </c>
      <c r="X12" s="40">
        <v>0</v>
      </c>
      <c r="Z12" s="65" t="s">
        <v>3726</v>
      </c>
      <c r="AA12" s="65"/>
      <c r="AB12" s="65"/>
      <c r="AE12" s="65" t="s">
        <v>3727</v>
      </c>
      <c r="AF12" s="65"/>
      <c r="AG12" s="65"/>
      <c r="AH12" s="65"/>
      <c r="AI12" s="65"/>
    </row>
    <row r="13" spans="2:38" x14ac:dyDescent="0.25">
      <c r="K13" s="54">
        <f>+K7/B7</f>
        <v>0.30575880133272199</v>
      </c>
      <c r="L13"/>
      <c r="M13" s="54">
        <f>+M7/B7</f>
        <v>0.69424119866728828</v>
      </c>
      <c r="O13" s="43" t="s">
        <v>2568</v>
      </c>
      <c r="P13" s="39">
        <v>0</v>
      </c>
      <c r="Q13" s="40">
        <v>0</v>
      </c>
      <c r="R13" s="41">
        <v>4745.7489836308578</v>
      </c>
      <c r="S13" s="40">
        <v>0</v>
      </c>
      <c r="T13" s="40">
        <v>0</v>
      </c>
      <c r="U13" s="41">
        <v>564.57527951471332</v>
      </c>
      <c r="V13" s="40">
        <v>0</v>
      </c>
      <c r="W13" s="40">
        <v>0</v>
      </c>
      <c r="X13" s="40">
        <v>620.52539475026572</v>
      </c>
    </row>
    <row r="14" spans="2:38" ht="15.75" thickBot="1" x14ac:dyDescent="0.3">
      <c r="G14" s="8">
        <f>843080-517525</f>
        <v>325555</v>
      </c>
      <c r="O14" s="43" t="s">
        <v>116</v>
      </c>
      <c r="P14" s="39">
        <v>0</v>
      </c>
      <c r="Q14" s="40">
        <v>0</v>
      </c>
      <c r="R14" s="41">
        <v>0</v>
      </c>
      <c r="S14" s="40">
        <v>695.81274800000006</v>
      </c>
      <c r="T14" s="40">
        <v>0</v>
      </c>
      <c r="U14" s="41">
        <v>0</v>
      </c>
      <c r="V14" s="40">
        <v>32.260000586509705</v>
      </c>
      <c r="W14" s="40">
        <v>0</v>
      </c>
      <c r="X14" s="40">
        <v>0</v>
      </c>
      <c r="Z14" s="7"/>
      <c r="AA14" s="7"/>
      <c r="AB14" s="7" t="s">
        <v>3718</v>
      </c>
    </row>
    <row r="15" spans="2:38" ht="21.75" thickBot="1" x14ac:dyDescent="0.3">
      <c r="O15" s="44" t="s">
        <v>1235</v>
      </c>
      <c r="P15" s="39">
        <v>0</v>
      </c>
      <c r="Q15" s="40">
        <v>2279.7947986647487</v>
      </c>
      <c r="R15" s="41">
        <v>0</v>
      </c>
      <c r="S15" s="40">
        <v>0</v>
      </c>
      <c r="T15" s="40">
        <v>76.189997613430023</v>
      </c>
      <c r="U15" s="41">
        <v>0</v>
      </c>
      <c r="V15" s="40">
        <v>0</v>
      </c>
      <c r="W15" s="40">
        <v>276.47584278424614</v>
      </c>
      <c r="X15" s="40">
        <v>0</v>
      </c>
      <c r="Z15" s="7" t="s">
        <v>17</v>
      </c>
      <c r="AA15" s="7" t="s">
        <v>19</v>
      </c>
      <c r="AB15" s="61">
        <v>47</v>
      </c>
      <c r="AE15" s="2" t="s">
        <v>3462</v>
      </c>
      <c r="AF15" s="33" t="s">
        <v>3720</v>
      </c>
      <c r="AK15" s="51" t="s">
        <v>70</v>
      </c>
      <c r="AL15" s="22">
        <f t="shared" ref="AL15:AL20" si="0">+AF16</f>
        <v>258</v>
      </c>
    </row>
    <row r="16" spans="2:38" ht="21.75" thickBot="1" x14ac:dyDescent="0.3">
      <c r="O16" s="38" t="s">
        <v>3719</v>
      </c>
      <c r="P16" s="34">
        <v>97857.578889415905</v>
      </c>
      <c r="Q16" s="35">
        <v>2321412.6394469338</v>
      </c>
      <c r="R16" s="36">
        <v>6076.2984850852672</v>
      </c>
      <c r="S16" s="35">
        <v>9503.7354119613919</v>
      </c>
      <c r="T16" s="35">
        <v>98464.988812526455</v>
      </c>
      <c r="U16" s="36">
        <v>564.57527951471332</v>
      </c>
      <c r="V16" s="56">
        <v>10948.194070809728</v>
      </c>
      <c r="W16" s="56">
        <v>207047.34209713657</v>
      </c>
      <c r="X16" s="56">
        <v>5460.3338523796601</v>
      </c>
      <c r="Z16" s="7"/>
      <c r="AA16" s="7" t="s">
        <v>124</v>
      </c>
      <c r="AB16" s="61">
        <v>215</v>
      </c>
      <c r="AE16" s="4" t="s">
        <v>70</v>
      </c>
      <c r="AF16" s="7">
        <v>258</v>
      </c>
      <c r="AK16" s="52" t="s">
        <v>22</v>
      </c>
      <c r="AL16" s="22">
        <f t="shared" si="0"/>
        <v>1907</v>
      </c>
    </row>
    <row r="17" spans="2:38" ht="21.75" thickBot="1" x14ac:dyDescent="0.3">
      <c r="F17" s="5"/>
      <c r="I17" s="14"/>
      <c r="Z17" s="7"/>
      <c r="AA17" s="7" t="s">
        <v>116</v>
      </c>
      <c r="AB17" s="61">
        <v>2</v>
      </c>
      <c r="AE17" s="4" t="s">
        <v>22</v>
      </c>
      <c r="AF17" s="7">
        <v>1907</v>
      </c>
      <c r="AH17">
        <f>+GETPIVOTDATA("Act.",$AE$15,"Est.Obra","En Trabajos")+GETPIVOTDATA("Act.",$AE$15,"Est.Obra","Parada")</f>
        <v>424</v>
      </c>
      <c r="AK17" s="53" t="s">
        <v>55</v>
      </c>
      <c r="AL17" s="22">
        <f t="shared" si="0"/>
        <v>19</v>
      </c>
    </row>
    <row r="18" spans="2:38" ht="21.75" thickBot="1" x14ac:dyDescent="0.3">
      <c r="B18" s="63" t="s">
        <v>3482</v>
      </c>
      <c r="C18" s="63"/>
      <c r="G18" s="63" t="s">
        <v>3484</v>
      </c>
      <c r="H18" s="63"/>
      <c r="K18" s="64" t="s">
        <v>3485</v>
      </c>
      <c r="L18" s="64"/>
      <c r="Z18" s="7" t="s">
        <v>3491</v>
      </c>
      <c r="AA18" s="7"/>
      <c r="AB18" s="61">
        <v>264</v>
      </c>
      <c r="AE18" s="4" t="s">
        <v>55</v>
      </c>
      <c r="AF18" s="7">
        <v>19</v>
      </c>
      <c r="AK18" s="51" t="s">
        <v>46</v>
      </c>
      <c r="AL18" s="22">
        <f t="shared" si="0"/>
        <v>129</v>
      </c>
    </row>
    <row r="19" spans="2:38" ht="21.75" thickBot="1" x14ac:dyDescent="0.3">
      <c r="Q19" s="16">
        <f>+GETPIVOTDATA("Puntos Celador",$O$5,"EECC","Atelco")+GETPIVOTDATA("Puntos Celador",$O$5,"EECC","Elecnor")+GETPIVOTDATA("Puntos Celador",$O$5,"EECC","Zener")</f>
        <v>2425346.5168214352</v>
      </c>
      <c r="S19" s="16">
        <f>+GETPIVOTDATA("Puntos Permiso",$O$5,"EECC","Atelco")+GETPIVOTDATA("Puntos Permiso",$O$5,"EECC","Elecnor")+GETPIVOTDATA("Puntos Permiso",$O$5,"EECC","Zener")</f>
        <v>108533.29950400256</v>
      </c>
      <c r="W19" s="16">
        <f>+GETPIVOTDATA("Puntos Diseño",$O$5,"EECC","Atelco")+GETPIVOTDATA("Puntos Diseño",$O$5,"EECC","Elecnor")+GETPIVOTDATA("Puntos Diseño",$O$5,"EECC","Zener")</f>
        <v>223455.87002032597</v>
      </c>
      <c r="Z19" s="7" t="s">
        <v>391</v>
      </c>
      <c r="AA19" s="7" t="s">
        <v>1371</v>
      </c>
      <c r="AB19" s="61">
        <v>319</v>
      </c>
      <c r="AE19" s="4" t="s">
        <v>46</v>
      </c>
      <c r="AF19" s="7">
        <v>129</v>
      </c>
      <c r="AK19" s="52" t="s">
        <v>29</v>
      </c>
      <c r="AL19" s="22">
        <f t="shared" si="0"/>
        <v>480</v>
      </c>
    </row>
    <row r="20" spans="2:38" ht="30.75" thickBot="1" x14ac:dyDescent="0.3">
      <c r="C20" s="2" t="s">
        <v>3459</v>
      </c>
      <c r="G20" s="2" t="s">
        <v>3462</v>
      </c>
      <c r="H20" t="s">
        <v>3486</v>
      </c>
      <c r="I20" s="12" t="s">
        <v>3487</v>
      </c>
      <c r="K20" s="17" t="s">
        <v>3462</v>
      </c>
      <c r="L20" s="12" t="s">
        <v>3488</v>
      </c>
      <c r="M20" s="12" t="s">
        <v>3489</v>
      </c>
      <c r="Q20" s="59">
        <f>+Q19/S21</f>
        <v>0.87959784107233374</v>
      </c>
      <c r="R20" s="59"/>
      <c r="S20" s="59">
        <f>+S19/S21</f>
        <v>3.936165626893233E-2</v>
      </c>
      <c r="T20" s="59"/>
      <c r="U20" s="59"/>
      <c r="V20" s="59"/>
      <c r="W20" s="59">
        <f>+W19/S21</f>
        <v>8.1040502658733998E-2</v>
      </c>
      <c r="Z20" s="7"/>
      <c r="AA20" s="7" t="s">
        <v>972</v>
      </c>
      <c r="AB20" s="61">
        <v>219</v>
      </c>
      <c r="AE20" s="4" t="s">
        <v>29</v>
      </c>
      <c r="AF20" s="7">
        <v>480</v>
      </c>
      <c r="AK20" s="53" t="s">
        <v>36</v>
      </c>
      <c r="AL20" s="22">
        <f t="shared" si="0"/>
        <v>295</v>
      </c>
    </row>
    <row r="21" spans="2:38" x14ac:dyDescent="0.25">
      <c r="C21" t="s">
        <v>17</v>
      </c>
      <c r="D21" t="s">
        <v>391</v>
      </c>
      <c r="E21" t="s">
        <v>2567</v>
      </c>
      <c r="G21" s="4" t="s">
        <v>17</v>
      </c>
      <c r="H21" s="8">
        <v>111623.39126133944</v>
      </c>
      <c r="I21" s="16">
        <v>6686.1171108476447</v>
      </c>
      <c r="K21" s="18" t="s">
        <v>17</v>
      </c>
      <c r="L21" s="16">
        <v>107476.64192000004</v>
      </c>
      <c r="M21" s="16">
        <v>10832.866452187025</v>
      </c>
      <c r="S21" s="8">
        <f>+Q19+S19+W19</f>
        <v>2757335.6863457635</v>
      </c>
      <c r="Z21" s="7"/>
      <c r="AA21" s="7" t="s">
        <v>392</v>
      </c>
      <c r="AB21" s="61">
        <v>1389</v>
      </c>
      <c r="AE21" s="4" t="s">
        <v>36</v>
      </c>
      <c r="AF21" s="7">
        <v>295</v>
      </c>
    </row>
    <row r="22" spans="2:38" x14ac:dyDescent="0.25">
      <c r="B22" t="s">
        <v>3483</v>
      </c>
      <c r="C22" s="8">
        <v>118309.50837218699</v>
      </c>
      <c r="D22" s="8">
        <v>2626924.9703565957</v>
      </c>
      <c r="E22" s="8">
        <v>12101.207616979667</v>
      </c>
      <c r="G22" s="4" t="s">
        <v>391</v>
      </c>
      <c r="H22" s="8">
        <v>722547.57841686392</v>
      </c>
      <c r="I22" s="16">
        <v>1904377.3919397257</v>
      </c>
      <c r="K22" s="18" t="s">
        <v>391</v>
      </c>
      <c r="L22" s="16">
        <v>727343.9066819984</v>
      </c>
      <c r="M22" s="16">
        <v>1899581.0636745887</v>
      </c>
      <c r="Z22" s="7"/>
      <c r="AA22" s="7" t="s">
        <v>1235</v>
      </c>
      <c r="AB22" s="61">
        <v>15</v>
      </c>
    </row>
    <row r="23" spans="2:38" x14ac:dyDescent="0.25">
      <c r="G23" s="4" t="s">
        <v>2567</v>
      </c>
      <c r="H23" s="8">
        <v>8983.1000489999624</v>
      </c>
      <c r="I23" s="16">
        <v>3118.1075679796186</v>
      </c>
      <c r="K23" s="18" t="s">
        <v>2567</v>
      </c>
      <c r="L23" s="16">
        <v>8259.1057269999874</v>
      </c>
      <c r="M23" s="16">
        <v>3842.101889979614</v>
      </c>
      <c r="P23" s="60">
        <f>+GETPIVOTDATA("Puntos Celador",$O$5,"EECC","Atelco")+GETPIVOTDATA("Puntos Permiso",$O$5,"EECC","Atelco")+GETPIVOTDATA("Puntos Diseño",$O$5,"EECC","Atelco")</f>
        <v>118309.50837218702</v>
      </c>
      <c r="Q23" s="60">
        <f>+GETPIVOTDATA("Puntos Celador",$O$5,"EECC","Elecnor")+GETPIVOTDATA("Puntos Permiso",$O$5,"EECC","Elecnor")+GETPIVOTDATA("Puntos Diseño",$O$5,"EECC","Elecnor")</f>
        <v>2626924.9703565971</v>
      </c>
      <c r="R23" s="60">
        <f>+GETPIVOTDATA("Puntos Celador",$O$5,"EECC","Zener")+GETPIVOTDATA("Puntos Permiso",$O$5,"EECC","Zener")+GETPIVOTDATA("Puntos Diseño",$O$5,"EECC","Zener")</f>
        <v>12101.207616979642</v>
      </c>
      <c r="Z23" s="7" t="s">
        <v>3492</v>
      </c>
      <c r="AA23" s="7"/>
      <c r="AB23" s="61">
        <v>1942</v>
      </c>
    </row>
    <row r="24" spans="2:38" x14ac:dyDescent="0.25">
      <c r="C24" s="55">
        <f>+GETPIVOTDATA("Ptos.Total",$B$20,"EECC","Atelco")/B7</f>
        <v>4.2907183538824605E-2</v>
      </c>
      <c r="D24" s="55">
        <f>+GETPIVOTDATA("Ptos.Total",$B$20,"EECC","Elecnor")/B7</f>
        <v>0.9527040843685004</v>
      </c>
      <c r="E24" s="55">
        <f>+GETPIVOTDATA("Ptos.Total",$B$20,"EECC","Zener")/B7</f>
        <v>4.3887320926881031E-3</v>
      </c>
      <c r="Z24" s="7" t="s">
        <v>2567</v>
      </c>
      <c r="AA24" s="7" t="s">
        <v>1371</v>
      </c>
      <c r="AB24" s="61">
        <v>848</v>
      </c>
      <c r="AF24">
        <f>+GETPIVOTDATA("Act.",$AE$15,"Est.Obra","Anulado")+GETPIVOTDATA("Act.",$AE$15,"Est.Obra","Cerrado")+GETPIVOTDATA("Act.",$AE$15,"Est.Obra","Dispuesta")+GETPIVOTDATA("Act.",$AE$15,"Est.Obra","En Trabajos")+GETPIVOTDATA("Act.",$AE$15,"Est.Obra","Finalizado")+GETPIVOTDATA("Act.",$AE$15,"Est.Obra","Parada")</f>
        <v>3088</v>
      </c>
    </row>
    <row r="25" spans="2:38" x14ac:dyDescent="0.25">
      <c r="H25" s="54">
        <f>+GETPIVOTDATA("Puntos Ejecutados ",$G$20,"EECC","Atelco")/G7</f>
        <v>0.13238789358800523</v>
      </c>
      <c r="I25" s="54">
        <f>+GETPIVOTDATA("Puntos Pendiente Ejecutar",$G$20,"EECC","Atelco")/I7</f>
        <v>3.4929376882528295E-3</v>
      </c>
      <c r="Z25" s="7"/>
      <c r="AA25" s="7" t="s">
        <v>3436</v>
      </c>
      <c r="AB25" s="61">
        <v>21</v>
      </c>
    </row>
    <row r="26" spans="2:38" x14ac:dyDescent="0.25">
      <c r="H26" s="54">
        <f>+GETPIVOTDATA("Puntos Ejecutados ",$G$20,"EECC","Elecnor")/G7</f>
        <v>0.85695794441297468</v>
      </c>
      <c r="I26" s="58">
        <f>+GETPIVOTDATA("Puntos Pendiente Ejecutar",$G$20,"EECC","Elecnor")/I7</f>
        <v>0.99487811156804506</v>
      </c>
      <c r="M26" s="58">
        <f>+GETPIVOTDATA("Puntos Pendiente Cobrar",$K$20,"EECC","Elecnor")/M7</f>
        <v>0.99233385289286624</v>
      </c>
      <c r="Z26" s="7"/>
      <c r="AA26" s="7" t="s">
        <v>2568</v>
      </c>
      <c r="AB26" s="61">
        <v>13</v>
      </c>
    </row>
    <row r="27" spans="2:38" x14ac:dyDescent="0.25">
      <c r="H27" s="54">
        <f>+GETPIVOTDATA("Puntos Ejecutados ",$G$20,"EECC","Zener")/G7</f>
        <v>1.0654161999012007E-2</v>
      </c>
      <c r="Z27" s="7" t="s">
        <v>3493</v>
      </c>
      <c r="AA27" s="7"/>
      <c r="AB27" s="61">
        <v>882</v>
      </c>
    </row>
    <row r="29" spans="2:38" x14ac:dyDescent="0.25">
      <c r="B29" s="63" t="s">
        <v>3729</v>
      </c>
      <c r="C29" s="63"/>
      <c r="G29" s="63" t="s">
        <v>3723</v>
      </c>
      <c r="H29" s="63"/>
      <c r="K29" s="63" t="s">
        <v>3722</v>
      </c>
      <c r="L29" s="63"/>
      <c r="M29"/>
    </row>
    <row r="30" spans="2:38" x14ac:dyDescent="0.25">
      <c r="H30" s="12"/>
      <c r="K30"/>
      <c r="L30"/>
      <c r="M30"/>
    </row>
    <row r="31" spans="2:38" ht="15" customHeight="1" x14ac:dyDescent="0.25">
      <c r="B31" s="2" t="s">
        <v>3462</v>
      </c>
      <c r="C31" t="s">
        <v>3466</v>
      </c>
      <c r="G31" s="2" t="s">
        <v>3462</v>
      </c>
      <c r="H31" t="s">
        <v>3486</v>
      </c>
      <c r="I31" t="s">
        <v>3721</v>
      </c>
      <c r="K31" s="2" t="s">
        <v>3462</v>
      </c>
      <c r="L31" t="s">
        <v>3488</v>
      </c>
      <c r="M31" t="s">
        <v>3489</v>
      </c>
    </row>
    <row r="32" spans="2:38" x14ac:dyDescent="0.25">
      <c r="B32" s="4" t="s">
        <v>3471</v>
      </c>
      <c r="C32" s="5">
        <v>13141.790959697508</v>
      </c>
      <c r="G32" s="4" t="s">
        <v>3471</v>
      </c>
      <c r="H32" s="19">
        <v>9947.1841001287448</v>
      </c>
      <c r="I32" s="19">
        <v>3194.606859568763</v>
      </c>
      <c r="K32" s="4" t="s">
        <v>3471</v>
      </c>
      <c r="L32" s="19">
        <v>13762.924550999998</v>
      </c>
      <c r="M32" s="19">
        <v>-621.13359130248955</v>
      </c>
      <c r="N32" s="57"/>
    </row>
    <row r="33" spans="2:14" x14ac:dyDescent="0.25">
      <c r="B33" s="4" t="s">
        <v>3472</v>
      </c>
      <c r="C33" s="5">
        <v>78935.706045474799</v>
      </c>
      <c r="G33" s="4" t="s">
        <v>3472</v>
      </c>
      <c r="H33" s="19">
        <v>77140.299183479554</v>
      </c>
      <c r="I33" s="19">
        <v>1795.40686199527</v>
      </c>
      <c r="K33" s="4" t="s">
        <v>3472</v>
      </c>
      <c r="L33" s="19">
        <v>79392.31424500006</v>
      </c>
      <c r="M33" s="19">
        <v>-456.60819952522053</v>
      </c>
      <c r="N33" s="57"/>
    </row>
    <row r="34" spans="2:14" ht="21.95" customHeight="1" x14ac:dyDescent="0.25">
      <c r="B34" s="4" t="s">
        <v>3473</v>
      </c>
      <c r="C34" s="5">
        <v>185273.63927040747</v>
      </c>
      <c r="G34" s="4" t="s">
        <v>3473</v>
      </c>
      <c r="H34" s="19">
        <v>223740.2624459629</v>
      </c>
      <c r="I34" s="19">
        <v>-38466.623175555389</v>
      </c>
      <c r="J34" s="57"/>
      <c r="K34" s="4" t="s">
        <v>3473</v>
      </c>
      <c r="L34" s="19">
        <v>224724.23882100001</v>
      </c>
      <c r="M34" s="19">
        <v>-39450.599550592458</v>
      </c>
      <c r="N34" s="57"/>
    </row>
    <row r="35" spans="2:14" ht="21.95" customHeight="1" x14ac:dyDescent="0.25">
      <c r="B35" s="4" t="s">
        <v>3474</v>
      </c>
      <c r="C35" s="5">
        <v>205008.21260484081</v>
      </c>
      <c r="G35" s="4" t="s">
        <v>3474</v>
      </c>
      <c r="H35" s="19">
        <v>122485.08569408744</v>
      </c>
      <c r="I35" s="19">
        <v>82523.126910753403</v>
      </c>
      <c r="K35" s="4" t="s">
        <v>3474</v>
      </c>
      <c r="L35" s="19">
        <v>122855.90960999999</v>
      </c>
      <c r="M35" s="19">
        <v>82152.302994840851</v>
      </c>
      <c r="N35"/>
    </row>
    <row r="36" spans="2:14" ht="21.95" customHeight="1" x14ac:dyDescent="0.25">
      <c r="B36" s="4" t="s">
        <v>3475</v>
      </c>
      <c r="C36" s="5">
        <v>1492192.8595552284</v>
      </c>
      <c r="G36" s="4" t="s">
        <v>3475</v>
      </c>
      <c r="H36" s="19">
        <v>260185.00878958512</v>
      </c>
      <c r="I36" s="19">
        <v>1232007.8507656415</v>
      </c>
      <c r="K36" s="4" t="s">
        <v>3475</v>
      </c>
      <c r="L36" s="19">
        <v>258316.58812900019</v>
      </c>
      <c r="M36" s="19">
        <v>1233876.2714262267</v>
      </c>
      <c r="N36"/>
    </row>
    <row r="37" spans="2:14" ht="21.95" customHeight="1" x14ac:dyDescent="0.25">
      <c r="B37" s="4" t="s">
        <v>3476</v>
      </c>
      <c r="C37" s="5">
        <v>439908.01015784161</v>
      </c>
      <c r="G37" s="4" t="s">
        <v>3476</v>
      </c>
      <c r="H37" s="19">
        <v>80801.974542390089</v>
      </c>
      <c r="I37" s="19">
        <v>359106.03561545128</v>
      </c>
      <c r="K37" s="4" t="s">
        <v>3476</v>
      </c>
      <c r="L37" s="19">
        <v>76146.932205000136</v>
      </c>
      <c r="M37" s="19">
        <v>363761.07795284112</v>
      </c>
      <c r="N37"/>
    </row>
    <row r="38" spans="2:14" ht="21.95" customHeight="1" x14ac:dyDescent="0.25">
      <c r="B38" s="4" t="s">
        <v>3477</v>
      </c>
      <c r="C38" s="5">
        <v>342875.46775228297</v>
      </c>
      <c r="G38" s="4" t="s">
        <v>3477</v>
      </c>
      <c r="H38" s="19">
        <v>68854.254971570641</v>
      </c>
      <c r="I38" s="19">
        <v>274021.21278070466</v>
      </c>
      <c r="K38" s="4" t="s">
        <v>3477</v>
      </c>
      <c r="L38" s="19">
        <v>67880.746768000652</v>
      </c>
      <c r="M38" s="19">
        <v>274994.72098427505</v>
      </c>
      <c r="N38"/>
    </row>
    <row r="39" spans="2:14" ht="21.95" customHeight="1" x14ac:dyDescent="0.25">
      <c r="K39"/>
      <c r="L39"/>
      <c r="M39"/>
      <c r="N39"/>
    </row>
    <row r="40" spans="2:14" ht="21.95" customHeight="1" x14ac:dyDescent="0.25">
      <c r="N40"/>
    </row>
    <row r="41" spans="2:14" ht="21.95" customHeight="1" x14ac:dyDescent="0.25">
      <c r="N41"/>
    </row>
    <row r="42" spans="2:14" ht="21.95" customHeight="1" x14ac:dyDescent="0.25">
      <c r="N42"/>
    </row>
    <row r="43" spans="2:14" ht="21.95" customHeight="1" x14ac:dyDescent="0.25">
      <c r="N43"/>
    </row>
    <row r="44" spans="2:14" ht="21.95" customHeight="1" x14ac:dyDescent="0.25">
      <c r="N44"/>
    </row>
    <row r="45" spans="2:14" ht="21.95" customHeight="1" x14ac:dyDescent="0.25">
      <c r="N45"/>
    </row>
    <row r="46" spans="2:14" ht="21.95" customHeight="1" x14ac:dyDescent="0.25">
      <c r="N46"/>
    </row>
    <row r="47" spans="2:14" ht="21.95" customHeight="1" x14ac:dyDescent="0.25">
      <c r="N47"/>
    </row>
    <row r="48" spans="2:14" ht="21.95" customHeight="1" x14ac:dyDescent="0.25">
      <c r="N48"/>
    </row>
    <row r="49" spans="13:14" ht="21.95" customHeight="1" x14ac:dyDescent="0.25">
      <c r="N49"/>
    </row>
    <row r="50" spans="13:14" ht="21.95" customHeight="1" x14ac:dyDescent="0.25">
      <c r="M50"/>
      <c r="N50"/>
    </row>
    <row r="51" spans="13:14" ht="21.95" customHeight="1" x14ac:dyDescent="0.25">
      <c r="M51"/>
      <c r="N51"/>
    </row>
    <row r="52" spans="13:14" ht="21.95" customHeight="1" x14ac:dyDescent="0.25">
      <c r="M52"/>
      <c r="N52"/>
    </row>
    <row r="53" spans="13:14" ht="21.95" customHeight="1" x14ac:dyDescent="0.25">
      <c r="M53"/>
      <c r="N53"/>
    </row>
  </sheetData>
  <mergeCells count="10">
    <mergeCell ref="O2:Q2"/>
    <mergeCell ref="Z12:AB12"/>
    <mergeCell ref="AB4:AD4"/>
    <mergeCell ref="AE12:AI12"/>
    <mergeCell ref="G18:H18"/>
    <mergeCell ref="B18:C18"/>
    <mergeCell ref="K18:L18"/>
    <mergeCell ref="K29:L29"/>
    <mergeCell ref="G29:H29"/>
    <mergeCell ref="B29:C29"/>
  </mergeCells>
  <conditionalFormatting pivot="1" sqref="P7:X15">
    <cfRule type="dataBar" priority="1">
      <dataBar>
        <cfvo type="percent" val="0"/>
        <cfvo type="percent" val="100"/>
        <color rgb="FFFFB628"/>
      </dataBar>
      <extLst>
        <ext xmlns:x14="http://schemas.microsoft.com/office/spreadsheetml/2009/9/main" uri="{B025F937-C7B1-47D3-B67F-A62EFF666E3E}">
          <x14:id>{813F7277-D446-4A46-8012-DC0A6EF2ADC5}</x14:id>
        </ext>
      </extLst>
    </cfRule>
  </conditionalFormatting>
  <conditionalFormatting sqref="O5:O16 F48:J48 P5:R5 G50:K59 G49:J49">
    <cfRule type="top10" dxfId="195" priority="5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13F7277-D446-4A46-8012-DC0A6EF2ADC5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P7:X15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8DD3-846D-4706-9AD3-1A97C80D7A1C}">
  <dimension ref="B1:V44"/>
  <sheetViews>
    <sheetView showGridLines="0" zoomScaleNormal="100" workbookViewId="0">
      <selection activeCell="W8" sqref="W8"/>
    </sheetView>
  </sheetViews>
  <sheetFormatPr baseColWidth="10" defaultRowHeight="15" x14ac:dyDescent="0.25"/>
  <cols>
    <col min="1" max="1" width="2.140625" customWidth="1"/>
    <col min="4" max="4" width="11" bestFit="1" customWidth="1"/>
    <col min="5" max="5" width="11.85546875" bestFit="1" customWidth="1"/>
    <col min="6" max="6" width="13.85546875" bestFit="1" customWidth="1"/>
    <col min="7" max="7" width="9.85546875" bestFit="1" customWidth="1"/>
    <col min="8" max="8" width="10.7109375" bestFit="1" customWidth="1"/>
    <col min="9" max="9" width="10" bestFit="1" customWidth="1"/>
    <col min="10" max="10" width="9.5703125" bestFit="1" customWidth="1"/>
    <col min="11" max="11" width="10" bestFit="1" customWidth="1"/>
    <col min="13" max="13" width="18.28515625" customWidth="1"/>
    <col min="14" max="14" width="12" bestFit="1" customWidth="1"/>
    <col min="15" max="15" width="14.85546875" bestFit="1" customWidth="1"/>
    <col min="16" max="16" width="16.42578125" bestFit="1" customWidth="1"/>
    <col min="17" max="17" width="14.140625" bestFit="1" customWidth="1"/>
    <col min="18" max="18" width="12.5703125" bestFit="1" customWidth="1"/>
    <col min="19" max="20" width="12" bestFit="1" customWidth="1"/>
    <col min="21" max="22" width="11.42578125" style="21"/>
  </cols>
  <sheetData>
    <row r="1" spans="2:20" ht="8.25" customHeight="1" thickBot="1" x14ac:dyDescent="0.3"/>
    <row r="2" spans="2:20" x14ac:dyDescent="0.25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5"/>
    </row>
    <row r="3" spans="2:20" x14ac:dyDescent="0.25">
      <c r="B3" s="26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8"/>
    </row>
    <row r="4" spans="2:20" ht="15.75" x14ac:dyDescent="0.25">
      <c r="B4" s="26"/>
      <c r="C4" s="27"/>
      <c r="D4" s="29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8"/>
    </row>
    <row r="5" spans="2:20" x14ac:dyDescent="0.25">
      <c r="B5" s="26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8"/>
    </row>
    <row r="6" spans="2:20" x14ac:dyDescent="0.25">
      <c r="B6" s="26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8"/>
    </row>
    <row r="7" spans="2:20" x14ac:dyDescent="0.2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/>
    </row>
    <row r="8" spans="2:20" x14ac:dyDescent="0.25">
      <c r="B8" s="26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</row>
    <row r="9" spans="2:20" x14ac:dyDescent="0.25">
      <c r="B9" s="26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8"/>
    </row>
    <row r="10" spans="2:20" x14ac:dyDescent="0.25">
      <c r="B10" s="26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8"/>
    </row>
    <row r="11" spans="2:20" x14ac:dyDescent="0.25"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8"/>
    </row>
    <row r="12" spans="2:20" x14ac:dyDescent="0.25"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8"/>
    </row>
    <row r="13" spans="2:20" x14ac:dyDescent="0.25"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8"/>
    </row>
    <row r="14" spans="2:20" x14ac:dyDescent="0.25"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8"/>
    </row>
    <row r="15" spans="2:20" x14ac:dyDescent="0.25"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8"/>
    </row>
    <row r="16" spans="2:20" x14ac:dyDescent="0.25"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8"/>
    </row>
    <row r="17" spans="2:20" x14ac:dyDescent="0.25">
      <c r="B17" s="26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8"/>
    </row>
    <row r="18" spans="2:20" x14ac:dyDescent="0.25"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8"/>
    </row>
    <row r="19" spans="2:20" x14ac:dyDescent="0.25"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8"/>
    </row>
    <row r="20" spans="2:20" x14ac:dyDescent="0.25"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8"/>
    </row>
    <row r="21" spans="2:20" x14ac:dyDescent="0.25"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8"/>
    </row>
    <row r="22" spans="2:20" x14ac:dyDescent="0.25"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8"/>
    </row>
    <row r="23" spans="2:20" x14ac:dyDescent="0.25"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8"/>
    </row>
    <row r="24" spans="2:20" x14ac:dyDescent="0.25"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8"/>
    </row>
    <row r="25" spans="2:20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</row>
    <row r="26" spans="2:20" x14ac:dyDescent="0.25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8"/>
    </row>
    <row r="27" spans="2:20" x14ac:dyDescent="0.25"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8"/>
    </row>
    <row r="28" spans="2:20" x14ac:dyDescent="0.25"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8"/>
    </row>
    <row r="29" spans="2:20" x14ac:dyDescent="0.25"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8"/>
    </row>
    <row r="30" spans="2:20" x14ac:dyDescent="0.25"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8"/>
    </row>
    <row r="31" spans="2:20" x14ac:dyDescent="0.25"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8"/>
    </row>
    <row r="32" spans="2:20" x14ac:dyDescent="0.25">
      <c r="B32" s="26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8"/>
    </row>
    <row r="33" spans="2:20" x14ac:dyDescent="0.25"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8"/>
    </row>
    <row r="34" spans="2:20" x14ac:dyDescent="0.25"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8"/>
    </row>
    <row r="35" spans="2:20" x14ac:dyDescent="0.25"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8"/>
    </row>
    <row r="36" spans="2:20" x14ac:dyDescent="0.25"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/>
    </row>
    <row r="37" spans="2:20" x14ac:dyDescent="0.25"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8"/>
    </row>
    <row r="38" spans="2:20" x14ac:dyDescent="0.25"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8"/>
    </row>
    <row r="39" spans="2:20" x14ac:dyDescent="0.25"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8"/>
    </row>
    <row r="40" spans="2:20" x14ac:dyDescent="0.25"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8"/>
    </row>
    <row r="41" spans="2:20" x14ac:dyDescent="0.25"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8"/>
    </row>
    <row r="42" spans="2:20" x14ac:dyDescent="0.25"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8"/>
    </row>
    <row r="43" spans="2:20" x14ac:dyDescent="0.25"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8"/>
    </row>
    <row r="44" spans="2:20" ht="15.75" thickBot="1" x14ac:dyDescent="0.3"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2"/>
    </row>
  </sheetData>
  <conditionalFormatting sqref="J46:L46 I46:I57">
    <cfRule type="top10" dxfId="0" priority="2" rank="3"/>
  </conditionalFormatting>
  <pageMargins left="0.7" right="0.7" top="0.75" bottom="0.75" header="0.3" footer="0.3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6D19ED-8C17-437C-928D-BF8711C4D6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Transformacion y Limpieza</vt:lpstr>
      <vt:lpstr>Análisis</vt:lpstr>
      <vt:lpstr>Plantilla 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Miguel Luque Gonzalez</dc:creator>
  <cp:lastModifiedBy>Francisco Miguel Luque Gonzalez</cp:lastModifiedBy>
  <dcterms:created xsi:type="dcterms:W3CDTF">2026-01-19T12:58:41Z</dcterms:created>
  <dcterms:modified xsi:type="dcterms:W3CDTF">2026-01-22T14:18:16Z</dcterms:modified>
</cp:coreProperties>
</file>