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Rosse\Downloads\"/>
    </mc:Choice>
  </mc:AlternateContent>
  <xr:revisionPtr revIDLastSave="0" documentId="13_ncr:1_{D3D7C213-9C10-4575-A77B-00F438D8BDBB}" xr6:coauthVersionLast="36" xr6:coauthVersionMax="47" xr10:uidLastSave="{00000000-0000-0000-0000-000000000000}"/>
  <bookViews>
    <workbookView xWindow="0" yWindow="0" windowWidth="28800" windowHeight="12810" activeTab="2" xr2:uid="{721B5AED-2AD4-43D5-8075-509DB0FF3769}"/>
  </bookViews>
  <sheets>
    <sheet name="Reporte de planilla (Preg 1)" sheetId="6" r:id="rId1"/>
    <sheet name="Boleta de pago (Preg 2)" sheetId="5" r:id="rId2"/>
    <sheet name="Asientos contab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L5" i="6"/>
  <c r="F17" i="4" l="1"/>
  <c r="F16" i="4"/>
  <c r="F14" i="4"/>
  <c r="F12" i="4"/>
  <c r="E9" i="4"/>
  <c r="E8" i="4"/>
  <c r="E6" i="4"/>
  <c r="H8" i="5"/>
  <c r="H7" i="5"/>
  <c r="E10" i="5"/>
  <c r="J5" i="6"/>
  <c r="B8" i="5"/>
  <c r="B7" i="5"/>
  <c r="Q15" i="6"/>
  <c r="Q5" i="6"/>
  <c r="P5" i="6"/>
  <c r="P15" i="6" s="1"/>
  <c r="E5" i="6"/>
  <c r="F5" i="6"/>
  <c r="R15" i="6"/>
  <c r="M15" i="6"/>
  <c r="K15" i="6"/>
  <c r="H15" i="6"/>
  <c r="E15" i="6"/>
  <c r="S14" i="6"/>
  <c r="N14" i="6"/>
  <c r="I14" i="6"/>
  <c r="O14" i="6" s="1"/>
  <c r="S13" i="6"/>
  <c r="O13" i="6"/>
  <c r="N13" i="6"/>
  <c r="I13" i="6"/>
  <c r="S12" i="6"/>
  <c r="N12" i="6"/>
  <c r="I12" i="6"/>
  <c r="O12" i="6" s="1"/>
  <c r="S11" i="6"/>
  <c r="O11" i="6"/>
  <c r="N11" i="6"/>
  <c r="I11" i="6"/>
  <c r="S10" i="6"/>
  <c r="N10" i="6"/>
  <c r="I10" i="6"/>
  <c r="O10" i="6" s="1"/>
  <c r="S9" i="6"/>
  <c r="O9" i="6"/>
  <c r="N9" i="6"/>
  <c r="I9" i="6"/>
  <c r="S8" i="6"/>
  <c r="N8" i="6"/>
  <c r="I8" i="6"/>
  <c r="O8" i="6" s="1"/>
  <c r="S7" i="6"/>
  <c r="O7" i="6"/>
  <c r="N7" i="6"/>
  <c r="I7" i="6"/>
  <c r="S6" i="6"/>
  <c r="N6" i="6"/>
  <c r="I6" i="6"/>
  <c r="O6" i="6" s="1"/>
  <c r="S5" i="6" l="1"/>
  <c r="S15" i="6" s="1"/>
  <c r="I5" i="6"/>
  <c r="F15" i="6"/>
  <c r="I15" i="6" l="1"/>
  <c r="L15" i="6"/>
  <c r="B11" i="5"/>
  <c r="E9" i="5" l="1"/>
  <c r="E8" i="5"/>
  <c r="J15" i="6"/>
  <c r="N5" i="6"/>
  <c r="E7" i="5"/>
  <c r="N15" i="6" l="1"/>
  <c r="O5" i="6"/>
  <c r="O15" i="6" s="1"/>
  <c r="F11" i="4" s="1"/>
  <c r="H11" i="5"/>
  <c r="E11" i="5"/>
  <c r="E12" i="5" s="1"/>
  <c r="E19" i="4" l="1"/>
  <c r="F20" i="4" s="1"/>
  <c r="E23" i="4"/>
  <c r="F25" i="4" s="1"/>
  <c r="F27" i="4" l="1"/>
  <c r="E27" i="4"/>
</calcChain>
</file>

<file path=xl/sharedStrings.xml><?xml version="1.0" encoding="utf-8"?>
<sst xmlns="http://schemas.openxmlformats.org/spreadsheetml/2006/main" count="110" uniqueCount="83">
  <si>
    <t>Debe</t>
  </si>
  <si>
    <t>Haber</t>
  </si>
  <si>
    <t>Total</t>
  </si>
  <si>
    <t>Tipo</t>
  </si>
  <si>
    <t>ESF</t>
  </si>
  <si>
    <t>ER</t>
  </si>
  <si>
    <t>Estado de situación financiera</t>
  </si>
  <si>
    <t>Estado de resultados</t>
  </si>
  <si>
    <t>S/</t>
  </si>
  <si>
    <t>2b</t>
  </si>
  <si>
    <t>Cuentas corrientes en instituciones financieras</t>
  </si>
  <si>
    <t>40</t>
  </si>
  <si>
    <t>Tributos</t>
  </si>
  <si>
    <t>10</t>
  </si>
  <si>
    <t>Efectivo y equivalentes de efectivo</t>
  </si>
  <si>
    <t>95</t>
  </si>
  <si>
    <t>Gastos de ventas</t>
  </si>
  <si>
    <t>79</t>
  </si>
  <si>
    <t>Cargas imputables a cuentas de costos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</si>
  <si>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</si>
  <si>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</si>
  <si>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</si>
  <si>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</si>
  <si>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Administradoras de fondos de pensiones</t>
  </si>
  <si>
    <t>Instituciones públicas</t>
  </si>
  <si>
    <t>ESSALUD</t>
  </si>
  <si>
    <t>62</t>
  </si>
  <si>
    <t>Gastos de personal y directores</t>
  </si>
  <si>
    <t>Instituciones privadas</t>
  </si>
  <si>
    <t>Remuneraciones y participaciones por pagar</t>
  </si>
  <si>
    <t>3c</t>
  </si>
  <si>
    <t>BOLETA DE PAGO</t>
  </si>
  <si>
    <t>INGRESOS</t>
  </si>
  <si>
    <t>DESCUENTOS</t>
  </si>
  <si>
    <t>APORTES</t>
  </si>
  <si>
    <t>Sueldo básico</t>
  </si>
  <si>
    <t>AFP Aporte</t>
  </si>
  <si>
    <t>Essalud</t>
  </si>
  <si>
    <t>Asignación familiar</t>
  </si>
  <si>
    <t>AFP Comisión</t>
  </si>
  <si>
    <t>Aportes EPS</t>
  </si>
  <si>
    <t>AFP Seguro</t>
  </si>
  <si>
    <t>Impuesto a la renta 5ta Categoría</t>
  </si>
  <si>
    <t>Total ingresos</t>
  </si>
  <si>
    <t>Total gastos</t>
  </si>
  <si>
    <t>Total aportes</t>
  </si>
  <si>
    <t>Importe neto</t>
  </si>
  <si>
    <t>Remuneraciones</t>
  </si>
  <si>
    <t>MAYO DE 2024</t>
  </si>
  <si>
    <t>ID personal</t>
  </si>
  <si>
    <t>Nombres y apellidos colaborador</t>
  </si>
  <si>
    <t>Cargo</t>
  </si>
  <si>
    <t>Ingresos del trabajador</t>
  </si>
  <si>
    <t>Descuentos</t>
  </si>
  <si>
    <t>Neto a pagar</t>
  </si>
  <si>
    <t>Aportes</t>
  </si>
  <si>
    <t>Bonificaciones</t>
  </si>
  <si>
    <t>Otros ingresos</t>
  </si>
  <si>
    <t>AFP</t>
  </si>
  <si>
    <t>ONP</t>
  </si>
  <si>
    <t>Rta 5ta</t>
  </si>
  <si>
    <t>Otros descuentos</t>
  </si>
  <si>
    <t>Total descuentos</t>
  </si>
  <si>
    <t>Es Salud</t>
  </si>
  <si>
    <t>EPS</t>
  </si>
  <si>
    <t>Otros</t>
  </si>
  <si>
    <t>Vendedor</t>
  </si>
  <si>
    <t>E1</t>
  </si>
  <si>
    <t>nombre colaborador 1</t>
  </si>
  <si>
    <t>Empleado</t>
  </si>
  <si>
    <t>Nombre de colaborador 1</t>
  </si>
  <si>
    <t>1a</t>
  </si>
  <si>
    <t>Impuesto a la renta</t>
  </si>
  <si>
    <t>Asientos de diario (Pregunta 3)</t>
  </si>
  <si>
    <t>ImporteNeto</t>
  </si>
  <si>
    <t>Impuesto renta 5ta catg</t>
  </si>
  <si>
    <t>La suma del todo lo q hay en el debe</t>
  </si>
  <si>
    <t>Total de ingresos, la suma de todos los trajadores</t>
  </si>
  <si>
    <t>Essalud- otal</t>
  </si>
  <si>
    <t>EPS - total</t>
  </si>
  <si>
    <t>De la 6 -&gt; 9</t>
  </si>
  <si>
    <t xml:space="preserve">Cts = (total ingresos / 12 )* por los meses trabajados </t>
  </si>
  <si>
    <t>Bonifiacion = comision por venta, 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</si>
</sst>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0_ ;[Red]\-#,##0.000\ 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/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3" fontId="0" fillId="0" borderId="0" xfId="0" applyNumberFormat="1"/>
    <xf numFmtId="0" fontId="0" fillId="0" borderId="0" xfId="0" applyAlignment="1">
      <alignment horizontal="right"/>
    </xf>
    <xf numFmtId="43" fontId="2" fillId="0" borderId="0" xfId="1" applyFont="1" applyAlignment="1">
      <alignment horizontal="center"/>
    </xf>
    <xf numFmtId="43" fontId="2" fillId="0" borderId="1" xfId="1" applyFont="1" applyBorder="1"/>
    <xf numFmtId="0" fontId="0" fillId="0" borderId="2" xfId="0" applyBorder="1"/>
    <xf numFmtId="43" fontId="0" fillId="0" borderId="0" xfId="1" applyFont="1" applyFill="1"/>
    <xf numFmtId="43" fontId="0" fillId="0" borderId="2" xfId="1" applyFont="1" applyBorder="1"/>
    <xf numFmtId="43" fontId="2" fillId="0" borderId="0" xfId="1" applyFont="1"/>
    <xf numFmtId="43" fontId="0" fillId="2" borderId="0" xfId="1" applyFont="1" applyFill="1"/>
    <xf numFmtId="43" fontId="0" fillId="2" borderId="2" xfId="1" applyFont="1" applyFill="1" applyBorder="1"/>
    <xf numFmtId="43" fontId="0" fillId="2" borderId="0" xfId="0" applyNumberFormat="1" applyFill="1"/>
    <xf numFmtId="43" fontId="2" fillId="2" borderId="0" xfId="1" applyFont="1" applyFill="1"/>
    <xf numFmtId="43" fontId="2" fillId="2" borderId="3" xfId="1" applyFont="1" applyFill="1" applyBorder="1"/>
    <xf numFmtId="0" fontId="7" fillId="0" borderId="4" xfId="0" applyFont="1" applyBorder="1" applyAlignment="1">
      <alignment horizontal="center" vertical="center" wrapText="1"/>
    </xf>
    <xf numFmtId="0" fontId="0" fillId="0" borderId="4" xfId="0" applyBorder="1"/>
    <xf numFmtId="14" fontId="0" fillId="0" borderId="4" xfId="0" applyNumberFormat="1" applyBorder="1"/>
    <xf numFmtId="2" fontId="0" fillId="0" borderId="4" xfId="0" applyNumberFormat="1" applyBorder="1"/>
    <xf numFmtId="2" fontId="0" fillId="2" borderId="4" xfId="0" applyNumberFormat="1" applyFill="1" applyBorder="1"/>
    <xf numFmtId="164" fontId="0" fillId="0" borderId="4" xfId="0" applyNumberFormat="1" applyBorder="1"/>
    <xf numFmtId="165" fontId="0" fillId="0" borderId="4" xfId="0" applyNumberFormat="1" applyBorder="1"/>
    <xf numFmtId="0" fontId="2" fillId="0" borderId="4" xfId="0" applyFont="1" applyBorder="1"/>
    <xf numFmtId="164" fontId="2" fillId="0" borderId="4" xfId="0" applyNumberFormat="1" applyFont="1" applyBorder="1"/>
    <xf numFmtId="164" fontId="2" fillId="2" borderId="4" xfId="0" applyNumberFormat="1" applyFont="1" applyFill="1" applyBorder="1"/>
    <xf numFmtId="4" fontId="0" fillId="0" borderId="4" xfId="0" applyNumberFormat="1" applyBorder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4A3C-BCD7-4FC2-ACEA-29D7E223E1A7}">
  <dimension ref="B3:S24"/>
  <sheetViews>
    <sheetView topLeftCell="D1" workbookViewId="0">
      <selection activeCell="I5" sqref="I5"/>
    </sheetView>
  </sheetViews>
  <sheetFormatPr baseColWidth="10" defaultColWidth="8.875" defaultRowHeight="14.25"/>
  <cols>
    <col min="1" max="1" width="3.875" customWidth="1"/>
    <col min="3" max="3" width="27.375" customWidth="1"/>
    <col min="4" max="4" width="17.5" customWidth="1"/>
    <col min="5" max="5" width="11.5" customWidth="1"/>
    <col min="6" max="6" width="12.375" customWidth="1"/>
    <col min="7" max="7" width="14" customWidth="1"/>
    <col min="9" max="9" width="9.625" customWidth="1"/>
    <col min="13" max="14" width="11.875" customWidth="1"/>
    <col min="19" max="19" width="11" customWidth="1"/>
  </cols>
  <sheetData>
    <row r="3" spans="2:19" s="4" customFormat="1" ht="15">
      <c r="B3" s="42" t="s">
        <v>49</v>
      </c>
      <c r="C3" s="42" t="s">
        <v>50</v>
      </c>
      <c r="D3" s="42" t="s">
        <v>51</v>
      </c>
      <c r="E3" s="42" t="s">
        <v>52</v>
      </c>
      <c r="F3" s="42"/>
      <c r="G3" s="42"/>
      <c r="H3" s="42"/>
      <c r="I3" s="42"/>
      <c r="J3" s="42" t="s">
        <v>53</v>
      </c>
      <c r="K3" s="42"/>
      <c r="L3" s="42"/>
      <c r="M3" s="42"/>
      <c r="N3" s="42"/>
      <c r="O3" s="43" t="s">
        <v>54</v>
      </c>
      <c r="P3" s="42" t="s">
        <v>55</v>
      </c>
      <c r="Q3" s="42"/>
      <c r="R3" s="42"/>
      <c r="S3" s="42"/>
    </row>
    <row r="4" spans="2:19" s="4" customFormat="1" ht="30">
      <c r="B4" s="42"/>
      <c r="C4" s="42"/>
      <c r="D4" s="42"/>
      <c r="E4" s="28" t="s">
        <v>35</v>
      </c>
      <c r="F4" s="28" t="s">
        <v>38</v>
      </c>
      <c r="G4" s="28" t="s">
        <v>56</v>
      </c>
      <c r="H4" s="28" t="s">
        <v>57</v>
      </c>
      <c r="I4" s="28" t="s">
        <v>43</v>
      </c>
      <c r="J4" s="28" t="s">
        <v>58</v>
      </c>
      <c r="K4" s="28" t="s">
        <v>59</v>
      </c>
      <c r="L4" s="28" t="s">
        <v>60</v>
      </c>
      <c r="M4" s="28" t="s">
        <v>61</v>
      </c>
      <c r="N4" s="28" t="s">
        <v>62</v>
      </c>
      <c r="O4" s="44"/>
      <c r="P4" s="28" t="s">
        <v>63</v>
      </c>
      <c r="Q4" s="28" t="s">
        <v>64</v>
      </c>
      <c r="R4" s="28" t="s">
        <v>65</v>
      </c>
      <c r="S4" s="28" t="s">
        <v>45</v>
      </c>
    </row>
    <row r="5" spans="2:19">
      <c r="B5" s="29" t="s">
        <v>67</v>
      </c>
      <c r="C5" s="29" t="s">
        <v>68</v>
      </c>
      <c r="D5" s="29" t="s">
        <v>66</v>
      </c>
      <c r="E5" s="38">
        <f>1500-F5</f>
        <v>1397.5</v>
      </c>
      <c r="F5" s="38">
        <f>1025*0.1</f>
        <v>102.5</v>
      </c>
      <c r="G5" s="38"/>
      <c r="H5" s="38"/>
      <c r="I5" s="38">
        <f>SUM(E5:H5)</f>
        <v>1500</v>
      </c>
      <c r="J5" s="38">
        <f>I5*0.1+I5*0.0155+I5*0.017</f>
        <v>198.75</v>
      </c>
      <c r="K5" s="38"/>
      <c r="L5" s="38">
        <f>I5*0.12</f>
        <v>180</v>
      </c>
      <c r="M5" s="38"/>
      <c r="N5" s="38">
        <f>SUM(J5:M5)</f>
        <v>378.75</v>
      </c>
      <c r="O5" s="32">
        <f>I5-N5</f>
        <v>1121.25</v>
      </c>
      <c r="P5" s="33">
        <f>I5*0.0675</f>
        <v>101.25</v>
      </c>
      <c r="Q5" s="33">
        <f>I5*0.0225</f>
        <v>33.75</v>
      </c>
      <c r="R5" s="34"/>
      <c r="S5" s="31">
        <f>SUM(P5:R5)</f>
        <v>135</v>
      </c>
    </row>
    <row r="6" spans="2:19">
      <c r="B6" s="29"/>
      <c r="C6" s="29"/>
      <c r="D6" s="29"/>
      <c r="E6" s="30"/>
      <c r="F6" s="29"/>
      <c r="G6" s="29"/>
      <c r="H6" s="29"/>
      <c r="I6" s="31">
        <f t="shared" ref="I6:I14" si="0">SUM(E6:H6)</f>
        <v>0</v>
      </c>
      <c r="J6" s="29"/>
      <c r="K6" s="29"/>
      <c r="L6" s="29"/>
      <c r="M6" s="29"/>
      <c r="N6" s="31">
        <f t="shared" ref="N6:N14" si="1">SUM(J6:M6)</f>
        <v>0</v>
      </c>
      <c r="O6" s="32">
        <f t="shared" ref="O6:O14" si="2">I6-N6</f>
        <v>0</v>
      </c>
      <c r="P6" s="33"/>
      <c r="Q6" s="33"/>
      <c r="R6" s="34"/>
      <c r="S6" s="31">
        <f t="shared" ref="S6:S14" si="3">SUM(P6:R6)</f>
        <v>0</v>
      </c>
    </row>
    <row r="7" spans="2:19">
      <c r="B7" s="29"/>
      <c r="C7" s="29"/>
      <c r="D7" s="29"/>
      <c r="E7" s="30"/>
      <c r="F7" s="29"/>
      <c r="G7" s="29"/>
      <c r="H7" s="29"/>
      <c r="I7" s="31">
        <f t="shared" si="0"/>
        <v>0</v>
      </c>
      <c r="J7" s="29"/>
      <c r="K7" s="29"/>
      <c r="L7" s="29"/>
      <c r="M7" s="29"/>
      <c r="N7" s="31">
        <f t="shared" si="1"/>
        <v>0</v>
      </c>
      <c r="O7" s="32">
        <f t="shared" si="2"/>
        <v>0</v>
      </c>
      <c r="P7" s="33"/>
      <c r="Q7" s="33"/>
      <c r="R7" s="34"/>
      <c r="S7" s="31">
        <f t="shared" si="3"/>
        <v>0</v>
      </c>
    </row>
    <row r="8" spans="2:19">
      <c r="B8" s="29"/>
      <c r="C8" s="29"/>
      <c r="D8" s="29"/>
      <c r="E8" s="30"/>
      <c r="F8" s="29"/>
      <c r="G8" s="29"/>
      <c r="H8" s="29"/>
      <c r="I8" s="31">
        <f t="shared" si="0"/>
        <v>0</v>
      </c>
      <c r="J8" s="29"/>
      <c r="K8" s="29"/>
      <c r="L8" s="29"/>
      <c r="M8" s="29"/>
      <c r="N8" s="31">
        <f t="shared" si="1"/>
        <v>0</v>
      </c>
      <c r="O8" s="32">
        <f t="shared" si="2"/>
        <v>0</v>
      </c>
      <c r="P8" s="33"/>
      <c r="Q8" s="33"/>
      <c r="R8" s="34"/>
      <c r="S8" s="31">
        <f t="shared" si="3"/>
        <v>0</v>
      </c>
    </row>
    <row r="9" spans="2:19">
      <c r="B9" s="29"/>
      <c r="C9" s="29"/>
      <c r="D9" s="29"/>
      <c r="E9" s="30"/>
      <c r="F9" s="29"/>
      <c r="G9" s="29"/>
      <c r="H9" s="29"/>
      <c r="I9" s="31">
        <f t="shared" si="0"/>
        <v>0</v>
      </c>
      <c r="J9" s="29"/>
      <c r="K9" s="29"/>
      <c r="L9" s="29"/>
      <c r="M9" s="29"/>
      <c r="N9" s="31">
        <f t="shared" si="1"/>
        <v>0</v>
      </c>
      <c r="O9" s="32">
        <f t="shared" si="2"/>
        <v>0</v>
      </c>
      <c r="P9" s="33"/>
      <c r="Q9" s="33"/>
      <c r="R9" s="34"/>
      <c r="S9" s="31">
        <f t="shared" si="3"/>
        <v>0</v>
      </c>
    </row>
    <row r="10" spans="2:19">
      <c r="B10" s="29"/>
      <c r="C10" s="29"/>
      <c r="D10" s="29"/>
      <c r="E10" s="30"/>
      <c r="F10" s="29"/>
      <c r="G10" s="29"/>
      <c r="H10" s="29"/>
      <c r="I10" s="31">
        <f t="shared" si="0"/>
        <v>0</v>
      </c>
      <c r="J10" s="29"/>
      <c r="K10" s="29"/>
      <c r="L10" s="29"/>
      <c r="M10" s="29"/>
      <c r="N10" s="31">
        <f t="shared" si="1"/>
        <v>0</v>
      </c>
      <c r="O10" s="32">
        <f t="shared" si="2"/>
        <v>0</v>
      </c>
      <c r="P10" s="33"/>
      <c r="Q10" s="33"/>
      <c r="R10" s="34"/>
      <c r="S10" s="31">
        <f t="shared" si="3"/>
        <v>0</v>
      </c>
    </row>
    <row r="11" spans="2:19">
      <c r="B11" s="29"/>
      <c r="C11" s="29"/>
      <c r="D11" s="29"/>
      <c r="E11" s="30"/>
      <c r="F11" s="29"/>
      <c r="G11" s="29"/>
      <c r="H11" s="29"/>
      <c r="I11" s="31">
        <f t="shared" si="0"/>
        <v>0</v>
      </c>
      <c r="J11" s="29"/>
      <c r="K11" s="29"/>
      <c r="L11" s="29"/>
      <c r="M11" s="29"/>
      <c r="N11" s="31">
        <f t="shared" si="1"/>
        <v>0</v>
      </c>
      <c r="O11" s="32">
        <f t="shared" si="2"/>
        <v>0</v>
      </c>
      <c r="P11" s="33"/>
      <c r="Q11" s="33"/>
      <c r="R11" s="34"/>
      <c r="S11" s="31">
        <f t="shared" si="3"/>
        <v>0</v>
      </c>
    </row>
    <row r="12" spans="2:19">
      <c r="B12" s="29"/>
      <c r="C12" s="29"/>
      <c r="D12" s="29"/>
      <c r="E12" s="30"/>
      <c r="F12" s="29"/>
      <c r="G12" s="29"/>
      <c r="H12" s="29"/>
      <c r="I12" s="31">
        <f t="shared" si="0"/>
        <v>0</v>
      </c>
      <c r="J12" s="29"/>
      <c r="K12" s="29"/>
      <c r="L12" s="29"/>
      <c r="M12" s="29"/>
      <c r="N12" s="31">
        <f t="shared" si="1"/>
        <v>0</v>
      </c>
      <c r="O12" s="32">
        <f t="shared" si="2"/>
        <v>0</v>
      </c>
      <c r="P12" s="33"/>
      <c r="Q12" s="33"/>
      <c r="R12" s="34"/>
      <c r="S12" s="31">
        <f t="shared" si="3"/>
        <v>0</v>
      </c>
    </row>
    <row r="13" spans="2:19">
      <c r="B13" s="29"/>
      <c r="C13" s="29"/>
      <c r="D13" s="29"/>
      <c r="E13" s="29"/>
      <c r="F13" s="29"/>
      <c r="G13" s="29"/>
      <c r="H13" s="29"/>
      <c r="I13" s="31">
        <f t="shared" si="0"/>
        <v>0</v>
      </c>
      <c r="J13" s="29"/>
      <c r="K13" s="29"/>
      <c r="L13" s="29"/>
      <c r="M13" s="29"/>
      <c r="N13" s="31">
        <f t="shared" si="1"/>
        <v>0</v>
      </c>
      <c r="O13" s="32">
        <f t="shared" si="2"/>
        <v>0</v>
      </c>
      <c r="P13" s="33"/>
      <c r="Q13" s="33"/>
      <c r="R13" s="34"/>
      <c r="S13" s="31">
        <f t="shared" si="3"/>
        <v>0</v>
      </c>
    </row>
    <row r="14" spans="2:19">
      <c r="B14" s="29"/>
      <c r="C14" s="29"/>
      <c r="D14" s="29"/>
      <c r="E14" s="29"/>
      <c r="F14" s="29"/>
      <c r="G14" s="29"/>
      <c r="H14" s="29"/>
      <c r="I14" s="31">
        <f t="shared" si="0"/>
        <v>0</v>
      </c>
      <c r="J14" s="29"/>
      <c r="K14" s="29"/>
      <c r="L14" s="29"/>
      <c r="M14" s="29"/>
      <c r="N14" s="31">
        <f t="shared" si="1"/>
        <v>0</v>
      </c>
      <c r="O14" s="32">
        <f t="shared" si="2"/>
        <v>0</v>
      </c>
      <c r="P14" s="33"/>
      <c r="Q14" s="33"/>
      <c r="R14" s="34"/>
      <c r="S14" s="31">
        <f t="shared" si="3"/>
        <v>0</v>
      </c>
    </row>
    <row r="15" spans="2:19" ht="15">
      <c r="B15" s="29"/>
      <c r="C15" s="35" t="s">
        <v>2</v>
      </c>
      <c r="D15" s="29"/>
      <c r="E15" s="36">
        <f t="shared" ref="E15:S15" si="4">SUM(E5:E14)</f>
        <v>1397.5</v>
      </c>
      <c r="F15" s="36">
        <f t="shared" si="4"/>
        <v>102.5</v>
      </c>
      <c r="G15" s="36"/>
      <c r="H15" s="36">
        <f t="shared" si="4"/>
        <v>0</v>
      </c>
      <c r="I15" s="36">
        <f t="shared" si="4"/>
        <v>1500</v>
      </c>
      <c r="J15" s="36">
        <f t="shared" si="4"/>
        <v>198.75</v>
      </c>
      <c r="K15" s="36">
        <f t="shared" si="4"/>
        <v>0</v>
      </c>
      <c r="L15" s="36">
        <f t="shared" si="4"/>
        <v>180</v>
      </c>
      <c r="M15" s="36">
        <f t="shared" si="4"/>
        <v>0</v>
      </c>
      <c r="N15" s="36">
        <f t="shared" si="4"/>
        <v>378.75</v>
      </c>
      <c r="O15" s="37">
        <f t="shared" si="4"/>
        <v>1121.25</v>
      </c>
      <c r="P15" s="36">
        <f t="shared" si="4"/>
        <v>101.25</v>
      </c>
      <c r="Q15" s="36">
        <f t="shared" si="4"/>
        <v>33.75</v>
      </c>
      <c r="R15" s="36">
        <f t="shared" si="4"/>
        <v>0</v>
      </c>
      <c r="S15" s="36">
        <f t="shared" si="4"/>
        <v>135</v>
      </c>
    </row>
    <row r="20" spans="4:4">
      <c r="D20" t="s">
        <v>81</v>
      </c>
    </row>
    <row r="21" spans="4:4">
      <c r="D21">
        <f>(1500/12)*6</f>
        <v>750</v>
      </c>
    </row>
    <row r="24" spans="4:4">
      <c r="D24" t="s">
        <v>82</v>
      </c>
    </row>
  </sheetData>
  <mergeCells count="7">
    <mergeCell ref="P3:S3"/>
    <mergeCell ref="B3:B4"/>
    <mergeCell ref="C3:C4"/>
    <mergeCell ref="D3:D4"/>
    <mergeCell ref="E3:I3"/>
    <mergeCell ref="J3:N3"/>
    <mergeCell ref="O3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2D8A-D728-456D-8905-4BA34A3A0EF0}">
  <dimension ref="A1:H13"/>
  <sheetViews>
    <sheetView topLeftCell="B1" zoomScale="130" zoomScaleNormal="130" workbookViewId="0">
      <selection activeCell="E11" sqref="E11"/>
    </sheetView>
  </sheetViews>
  <sheetFormatPr baseColWidth="10" defaultColWidth="11.5" defaultRowHeight="14.25"/>
  <cols>
    <col min="1" max="1" width="17.125" bestFit="1" customWidth="1"/>
    <col min="2" max="2" width="10.5" bestFit="1" customWidth="1"/>
    <col min="3" max="3" width="2.875" customWidth="1"/>
    <col min="4" max="4" width="27.625" customWidth="1"/>
    <col min="5" max="5" width="10" bestFit="1" customWidth="1"/>
    <col min="6" max="6" width="3.5" customWidth="1"/>
    <col min="8" max="8" width="8.5" bestFit="1" customWidth="1"/>
  </cols>
  <sheetData>
    <row r="1" spans="1:8" ht="15">
      <c r="A1" s="45" t="s">
        <v>31</v>
      </c>
      <c r="B1" s="45"/>
      <c r="C1" s="45"/>
      <c r="D1" s="45"/>
      <c r="E1" s="45"/>
      <c r="F1" s="45"/>
      <c r="G1" s="45"/>
      <c r="H1" s="45"/>
    </row>
    <row r="2" spans="1:8" ht="15">
      <c r="A2" s="45" t="s">
        <v>48</v>
      </c>
      <c r="B2" s="45"/>
      <c r="C2" s="45"/>
      <c r="D2" s="45"/>
      <c r="E2" s="45"/>
      <c r="F2" s="45"/>
      <c r="G2" s="45"/>
      <c r="H2" s="45"/>
    </row>
    <row r="3" spans="1:8" ht="15">
      <c r="A3" s="2"/>
      <c r="B3" s="2"/>
      <c r="C3" s="2"/>
      <c r="D3" s="2"/>
      <c r="E3" s="2"/>
      <c r="F3" s="2"/>
      <c r="G3" s="2"/>
      <c r="H3" s="2"/>
    </row>
    <row r="4" spans="1:8" ht="15">
      <c r="A4" s="39" t="s">
        <v>69</v>
      </c>
      <c r="B4" s="5" t="s">
        <v>70</v>
      </c>
      <c r="C4" s="2"/>
      <c r="D4" s="2"/>
      <c r="E4" s="2"/>
      <c r="F4" s="2"/>
      <c r="G4" s="2"/>
      <c r="H4" s="2"/>
    </row>
    <row r="6" spans="1:8" ht="15">
      <c r="A6" s="4" t="s">
        <v>32</v>
      </c>
      <c r="B6" s="1" t="s">
        <v>8</v>
      </c>
      <c r="D6" s="4" t="s">
        <v>33</v>
      </c>
      <c r="E6" s="1" t="s">
        <v>8</v>
      </c>
      <c r="G6" s="4" t="s">
        <v>34</v>
      </c>
      <c r="H6" s="1" t="s">
        <v>8</v>
      </c>
    </row>
    <row r="7" spans="1:8">
      <c r="A7" t="s">
        <v>35</v>
      </c>
      <c r="B7" s="8">
        <f>'Reporte de planilla (Preg 1)'!E5</f>
        <v>1397.5</v>
      </c>
      <c r="D7" t="s">
        <v>36</v>
      </c>
      <c r="E7" s="23">
        <f>B11*0.1</f>
        <v>150</v>
      </c>
      <c r="G7" t="s">
        <v>37</v>
      </c>
      <c r="H7" s="25">
        <f>'Reporte de planilla (Preg 1)'!P5</f>
        <v>101.25</v>
      </c>
    </row>
    <row r="8" spans="1:8">
      <c r="A8" t="s">
        <v>38</v>
      </c>
      <c r="B8" s="8">
        <f>'Reporte de planilla (Preg 1)'!F5</f>
        <v>102.5</v>
      </c>
      <c r="D8" t="s">
        <v>39</v>
      </c>
      <c r="E8" s="23">
        <f>B11*0.0155</f>
        <v>23.25</v>
      </c>
      <c r="G8" t="s">
        <v>40</v>
      </c>
      <c r="H8" s="25">
        <f>'Reporte de planilla (Preg 1)'!Q5</f>
        <v>33.75</v>
      </c>
    </row>
    <row r="9" spans="1:8">
      <c r="B9" s="8"/>
      <c r="D9" t="s">
        <v>41</v>
      </c>
      <c r="E9" s="23">
        <f>B11*0.017</f>
        <v>25.500000000000004</v>
      </c>
    </row>
    <row r="10" spans="1:8">
      <c r="B10" s="21"/>
      <c r="D10" t="s">
        <v>42</v>
      </c>
      <c r="E10" s="24">
        <f>'Reporte de planilla (Preg 1)'!L5</f>
        <v>180</v>
      </c>
      <c r="H10" s="19"/>
    </row>
    <row r="11" spans="1:8" ht="15">
      <c r="A11" s="4" t="s">
        <v>43</v>
      </c>
      <c r="B11" s="26">
        <f>SUM(B7:B10)</f>
        <v>1500</v>
      </c>
      <c r="D11" s="4" t="s">
        <v>44</v>
      </c>
      <c r="E11" s="22">
        <f>SUM(E7:E10)</f>
        <v>378.75</v>
      </c>
      <c r="G11" s="4" t="s">
        <v>45</v>
      </c>
      <c r="H11" s="22">
        <f>SUM(H7:H10)</f>
        <v>135</v>
      </c>
    </row>
    <row r="12" spans="1:8" ht="15.75" thickBot="1">
      <c r="D12" s="4" t="s">
        <v>46</v>
      </c>
      <c r="E12" s="27">
        <f>B11-E11</f>
        <v>1121.25</v>
      </c>
    </row>
    <row r="13" spans="1:8" ht="15" thickTop="1"/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5E-9540-4F32-A599-38578177A859}">
  <dimension ref="A1:I33"/>
  <sheetViews>
    <sheetView tabSelected="1" topLeftCell="B1" zoomScale="108" zoomScaleNormal="120" workbookViewId="0">
      <selection activeCell="E19" sqref="E19"/>
    </sheetView>
  </sheetViews>
  <sheetFormatPr baseColWidth="10" defaultColWidth="11.5" defaultRowHeight="14.25"/>
  <cols>
    <col min="1" max="1" width="11" bestFit="1" customWidth="1"/>
    <col min="2" max="2" width="11" style="10" customWidth="1"/>
    <col min="3" max="3" width="43.625" bestFit="1" customWidth="1"/>
    <col min="4" max="4" width="6.625" style="1" customWidth="1"/>
    <col min="5" max="6" width="12.375" style="8" bestFit="1" customWidth="1"/>
    <col min="7" max="7" width="5.625" customWidth="1"/>
  </cols>
  <sheetData>
    <row r="1" spans="2:9" ht="15">
      <c r="C1" s="45" t="s">
        <v>73</v>
      </c>
      <c r="D1" s="45"/>
      <c r="E1" s="45"/>
      <c r="F1" s="45"/>
    </row>
    <row r="2" spans="2:9" ht="15">
      <c r="D2" s="2" t="s">
        <v>3</v>
      </c>
      <c r="E2" s="17" t="s">
        <v>0</v>
      </c>
      <c r="F2" s="17" t="s">
        <v>1</v>
      </c>
      <c r="H2" s="2"/>
      <c r="I2" s="2"/>
    </row>
    <row r="3" spans="2:9" ht="15">
      <c r="E3" s="17" t="s">
        <v>8</v>
      </c>
      <c r="F3" s="17" t="s">
        <v>8</v>
      </c>
    </row>
    <row r="4" spans="2:9" ht="15">
      <c r="C4" s="3" t="s">
        <v>71</v>
      </c>
      <c r="E4" s="20"/>
      <c r="F4" s="20"/>
    </row>
    <row r="5" spans="2:9">
      <c r="B5" s="10" t="s">
        <v>26</v>
      </c>
      <c r="C5" s="5" t="s">
        <v>27</v>
      </c>
      <c r="E5" s="20"/>
      <c r="F5" s="20"/>
    </row>
    <row r="6" spans="2:9" ht="15">
      <c r="B6" s="16">
        <v>621</v>
      </c>
      <c r="C6" s="5" t="s">
        <v>47</v>
      </c>
      <c r="D6" s="3" t="s">
        <v>5</v>
      </c>
      <c r="E6" s="20">
        <f>'Reporte de planilla (Preg 1)'!I15</f>
        <v>1500</v>
      </c>
      <c r="F6" s="20"/>
      <c r="G6" t="s">
        <v>77</v>
      </c>
    </row>
    <row r="7" spans="2:9" ht="14.45" customHeight="1">
      <c r="B7" s="16">
        <v>627</v>
      </c>
      <c r="C7" s="5" t="s">
        <v>19</v>
      </c>
      <c r="E7" s="20"/>
      <c r="F7" s="20"/>
    </row>
    <row r="8" spans="2:9" ht="15">
      <c r="B8" s="16">
        <v>6271</v>
      </c>
      <c r="C8" t="s">
        <v>20</v>
      </c>
      <c r="D8" s="3" t="s">
        <v>5</v>
      </c>
      <c r="E8" s="20">
        <f>'Reporte de planilla (Preg 1)'!P15</f>
        <v>101.25</v>
      </c>
      <c r="F8" s="20"/>
      <c r="G8" t="s">
        <v>78</v>
      </c>
    </row>
    <row r="9" spans="2:9" ht="15">
      <c r="B9" s="16">
        <v>6275</v>
      </c>
      <c r="C9" t="s">
        <v>21</v>
      </c>
      <c r="D9" s="3" t="s">
        <v>5</v>
      </c>
      <c r="E9" s="20">
        <f>'Reporte de planilla (Preg 1)'!Q15</f>
        <v>33.75</v>
      </c>
      <c r="F9" s="20"/>
      <c r="G9" t="s">
        <v>79</v>
      </c>
    </row>
    <row r="10" spans="2:9">
      <c r="B10" s="16">
        <v>41</v>
      </c>
      <c r="C10" s="5" t="s">
        <v>29</v>
      </c>
      <c r="E10" s="20"/>
      <c r="F10" s="20"/>
    </row>
    <row r="11" spans="2:9" ht="15">
      <c r="B11" s="16">
        <v>411</v>
      </c>
      <c r="C11" t="s">
        <v>22</v>
      </c>
      <c r="D11" s="3" t="s">
        <v>4</v>
      </c>
      <c r="E11" s="20"/>
      <c r="F11" s="20">
        <f>'Reporte de planilla (Preg 1)'!O15</f>
        <v>1121.25</v>
      </c>
      <c r="G11" s="15" t="s">
        <v>74</v>
      </c>
    </row>
    <row r="12" spans="2:9" ht="15">
      <c r="B12" s="16">
        <v>417</v>
      </c>
      <c r="C12" s="5" t="s">
        <v>23</v>
      </c>
      <c r="D12" s="3" t="s">
        <v>4</v>
      </c>
      <c r="E12" s="20"/>
      <c r="F12" s="20">
        <f>'Reporte de planilla (Preg 1)'!J15</f>
        <v>198.75</v>
      </c>
      <c r="G12" t="s">
        <v>58</v>
      </c>
    </row>
    <row r="13" spans="2:9">
      <c r="B13" s="11" t="s">
        <v>11</v>
      </c>
      <c r="C13" s="12" t="s">
        <v>12</v>
      </c>
      <c r="E13" s="20"/>
      <c r="F13" s="20"/>
      <c r="G13" s="15"/>
    </row>
    <row r="14" spans="2:9" ht="15">
      <c r="B14" s="16">
        <v>4017</v>
      </c>
      <c r="C14" s="5" t="s">
        <v>72</v>
      </c>
      <c r="D14" s="3" t="s">
        <v>4</v>
      </c>
      <c r="E14" s="20"/>
      <c r="F14" s="20">
        <f>'Reporte de planilla (Preg 1)'!L5</f>
        <v>180</v>
      </c>
      <c r="G14" t="s">
        <v>75</v>
      </c>
    </row>
    <row r="15" spans="2:9">
      <c r="B15" s="16">
        <v>403</v>
      </c>
      <c r="C15" s="5" t="s">
        <v>24</v>
      </c>
      <c r="E15" s="20"/>
      <c r="F15" s="20"/>
    </row>
    <row r="16" spans="2:9" ht="15">
      <c r="B16" s="16">
        <v>4031</v>
      </c>
      <c r="C16" t="s">
        <v>25</v>
      </c>
      <c r="D16" s="3" t="s">
        <v>4</v>
      </c>
      <c r="E16" s="20"/>
      <c r="F16" s="20">
        <f>'Reporte de planilla (Preg 1)'!P15</f>
        <v>101.25</v>
      </c>
      <c r="G16" t="s">
        <v>37</v>
      </c>
    </row>
    <row r="17" spans="1:8" ht="15">
      <c r="B17" s="40">
        <v>404</v>
      </c>
      <c r="C17" s="41" t="s">
        <v>28</v>
      </c>
      <c r="D17" s="3" t="s">
        <v>4</v>
      </c>
      <c r="E17" s="20"/>
      <c r="F17" s="20">
        <f>'Reporte de planilla (Preg 1)'!Q15</f>
        <v>33.75</v>
      </c>
      <c r="G17" t="s">
        <v>64</v>
      </c>
    </row>
    <row r="18" spans="1:8" ht="15">
      <c r="C18" s="3" t="s">
        <v>9</v>
      </c>
      <c r="E18" s="20"/>
      <c r="F18" s="20"/>
    </row>
    <row r="19" spans="1:8" ht="15">
      <c r="A19" s="7"/>
      <c r="B19" s="11" t="s">
        <v>15</v>
      </c>
      <c r="C19" s="14" t="s">
        <v>16</v>
      </c>
      <c r="D19" s="3" t="s">
        <v>5</v>
      </c>
      <c r="E19" s="8">
        <f>E6+E8+E9</f>
        <v>1635</v>
      </c>
      <c r="H19" t="s">
        <v>76</v>
      </c>
    </row>
    <row r="20" spans="1:8" ht="15">
      <c r="B20" s="10" t="s">
        <v>17</v>
      </c>
      <c r="C20" t="s">
        <v>18</v>
      </c>
      <c r="D20" s="3" t="s">
        <v>5</v>
      </c>
      <c r="F20" s="8">
        <f>E19</f>
        <v>1635</v>
      </c>
    </row>
    <row r="21" spans="1:8" ht="15">
      <c r="C21" s="3" t="s">
        <v>30</v>
      </c>
    </row>
    <row r="22" spans="1:8">
      <c r="A22" s="7"/>
      <c r="B22" s="16">
        <v>41</v>
      </c>
      <c r="C22" s="5" t="s">
        <v>29</v>
      </c>
    </row>
    <row r="23" spans="1:8" ht="15">
      <c r="B23" s="16">
        <v>411</v>
      </c>
      <c r="C23" t="s">
        <v>22</v>
      </c>
      <c r="D23" s="3" t="s">
        <v>4</v>
      </c>
      <c r="E23" s="8">
        <f>F11</f>
        <v>1121.25</v>
      </c>
      <c r="G23" t="s">
        <v>74</v>
      </c>
    </row>
    <row r="24" spans="1:8" ht="15">
      <c r="B24" s="11" t="s">
        <v>13</v>
      </c>
      <c r="C24" s="13" t="s">
        <v>14</v>
      </c>
      <c r="D24" s="3"/>
    </row>
    <row r="25" spans="1:8" ht="15">
      <c r="B25" s="10">
        <v>104</v>
      </c>
      <c r="C25" t="s">
        <v>10</v>
      </c>
      <c r="D25" s="3" t="s">
        <v>4</v>
      </c>
      <c r="F25" s="8">
        <f>E23</f>
        <v>1121.25</v>
      </c>
    </row>
    <row r="26" spans="1:8" ht="14.45" customHeight="1"/>
    <row r="27" spans="1:8" ht="15">
      <c r="C27" s="4" t="s">
        <v>2</v>
      </c>
      <c r="E27" s="18">
        <f>SUM(E4:E26)</f>
        <v>4391.25</v>
      </c>
      <c r="F27" s="18">
        <f>SUM(F4:F26)</f>
        <v>4391.25</v>
      </c>
    </row>
    <row r="29" spans="1:8" ht="15">
      <c r="A29" s="6" t="s">
        <v>4</v>
      </c>
      <c r="B29" s="9"/>
      <c r="C29" s="5" t="s">
        <v>6</v>
      </c>
    </row>
    <row r="30" spans="1:8" ht="15">
      <c r="A30" s="6" t="s">
        <v>5</v>
      </c>
      <c r="B30" s="9"/>
      <c r="C30" s="5" t="s">
        <v>7</v>
      </c>
    </row>
    <row r="31" spans="1:8" ht="14.45" customHeight="1"/>
    <row r="33" spans="3:3">
      <c r="C33" t="s">
        <v>80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planilla (Preg 1)</vt:lpstr>
      <vt:lpstr>Boleta de pago (Preg 2)</vt:lpstr>
      <vt:lpstr>Asientos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Rosse</cp:lastModifiedBy>
  <dcterms:created xsi:type="dcterms:W3CDTF">2024-04-05T01:20:35Z</dcterms:created>
  <dcterms:modified xsi:type="dcterms:W3CDTF">2024-10-12T14:50:19Z</dcterms:modified>
</cp:coreProperties>
</file>