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ris\Documents\Manuel\PUCP\Curso Contabilidad y Finanzas\2024-2\Evaluaciones\Calificadas\PC06\"/>
    </mc:Choice>
  </mc:AlternateContent>
  <xr:revisionPtr revIDLastSave="0" documentId="13_ncr:1_{03561EF0-92B8-4068-8044-36438BA05953}" xr6:coauthVersionLast="47" xr6:coauthVersionMax="47" xr10:uidLastSave="{00000000-0000-0000-0000-000000000000}"/>
  <bookViews>
    <workbookView xWindow="-108" yWindow="-108" windowWidth="23256" windowHeight="12456" xr2:uid="{9799519C-0398-4671-94DE-EB29E1C81B02}"/>
  </bookViews>
  <sheets>
    <sheet name="Diferencia en cambio (Solución)" sheetId="1" r:id="rId1"/>
    <sheet name="Diferencia cambio (Hoja Trabaj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F33" i="1"/>
  <c r="D31" i="1"/>
  <c r="D28" i="1"/>
  <c r="F26" i="1"/>
  <c r="G31" i="1" s="1"/>
  <c r="D25" i="1"/>
  <c r="G25" i="1" s="1"/>
  <c r="H26" i="1" s="1"/>
  <c r="D21" i="1"/>
  <c r="A21" i="1"/>
  <c r="D18" i="1"/>
  <c r="D14" i="1"/>
  <c r="D10" i="1"/>
  <c r="D6" i="1"/>
  <c r="D2" i="1"/>
  <c r="G14" i="1"/>
  <c r="E15" i="1"/>
  <c r="G15" i="1" s="1"/>
  <c r="H4" i="1"/>
  <c r="F3" i="1"/>
  <c r="E2" i="1" s="1"/>
  <c r="A2" i="1"/>
  <c r="H29" i="1" l="1"/>
  <c r="G28" i="1" s="1"/>
  <c r="H33" i="1"/>
  <c r="G32" i="1" s="1"/>
  <c r="H36" i="1"/>
  <c r="G35" i="1" s="1"/>
  <c r="H40" i="1" s="1"/>
  <c r="F16" i="1"/>
  <c r="E21" i="1" s="1"/>
  <c r="F23" i="1" s="1"/>
  <c r="H23" i="1" s="1"/>
  <c r="E10" i="1"/>
  <c r="G10" i="1" s="1"/>
  <c r="E6" i="1"/>
  <c r="H16" i="1"/>
  <c r="H3" i="1"/>
  <c r="G2" i="1" s="1"/>
  <c r="F11" i="1" l="1"/>
  <c r="H11" i="1" s="1"/>
  <c r="H12" i="1" s="1"/>
  <c r="G18" i="1"/>
  <c r="H19" i="1" s="1"/>
  <c r="G6" i="1"/>
  <c r="F7" i="1"/>
  <c r="H7" i="1" s="1"/>
  <c r="G21" i="1" l="1"/>
  <c r="G22" i="1" s="1"/>
  <c r="H8" i="1"/>
  <c r="H39" i="1" l="1"/>
  <c r="H41" i="1" s="1"/>
  <c r="G37" i="1"/>
</calcChain>
</file>

<file path=xl/sharedStrings.xml><?xml version="1.0" encoding="utf-8"?>
<sst xmlns="http://schemas.openxmlformats.org/spreadsheetml/2006/main" count="42" uniqueCount="22">
  <si>
    <t>Fecha</t>
  </si>
  <si>
    <t>T/C</t>
  </si>
  <si>
    <t>Cuenta</t>
  </si>
  <si>
    <t>Nombre</t>
  </si>
  <si>
    <t>Debe US$</t>
  </si>
  <si>
    <t>Haber US$</t>
  </si>
  <si>
    <t>Debe S/</t>
  </si>
  <si>
    <t>Haber S/</t>
  </si>
  <si>
    <t>Cuentas por cobrar comerciales</t>
  </si>
  <si>
    <t>Impuesto general a las ventas</t>
  </si>
  <si>
    <t>Venta de mercaderías</t>
  </si>
  <si>
    <t>Cuentas corrientes</t>
  </si>
  <si>
    <t>Ganancia por diferencia en cambio</t>
  </si>
  <si>
    <t>Alquileres</t>
  </si>
  <si>
    <t>Cuentas por pagar comerciales</t>
  </si>
  <si>
    <t>Pérdida por diferencia en cambio</t>
  </si>
  <si>
    <t>Préstamos de instituciones financieras</t>
  </si>
  <si>
    <t>Diferencia en cambio realizada</t>
  </si>
  <si>
    <t>Diferencia en cambio no realizada</t>
  </si>
  <si>
    <t>Pérdida</t>
  </si>
  <si>
    <t>Total</t>
  </si>
  <si>
    <t>Total  Diferencia en cambio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</si>
</sst>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3" xfId="0" applyBorder="1"/>
    <xf numFmtId="43" fontId="0" fillId="0" borderId="3" xfId="1" applyFont="1" applyBorder="1"/>
    <xf numFmtId="43" fontId="0" fillId="0" borderId="4" xfId="1" applyFont="1" applyBorder="1"/>
    <xf numFmtId="43" fontId="0" fillId="0" borderId="0" xfId="1" applyFont="1" applyBorder="1"/>
    <xf numFmtId="43" fontId="0" fillId="0" borderId="6" xfId="1" applyFont="1" applyBorder="1"/>
    <xf numFmtId="0" fontId="0" fillId="0" borderId="8" xfId="0" applyBorder="1"/>
    <xf numFmtId="43" fontId="0" fillId="0" borderId="8" xfId="1" applyFont="1" applyBorder="1"/>
    <xf numFmtId="43" fontId="0" fillId="0" borderId="9" xfId="1" applyFont="1" applyBorder="1"/>
    <xf numFmtId="0" fontId="0" fillId="0" borderId="6" xfId="0" applyBorder="1"/>
    <xf numFmtId="43" fontId="0" fillId="0" borderId="6" xfId="0" applyNumberFormat="1" applyBorder="1"/>
    <xf numFmtId="43" fontId="0" fillId="0" borderId="9" xfId="0" applyNumberForma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43" fontId="0" fillId="0" borderId="8" xfId="0" applyNumberFormat="1" applyBorder="1"/>
    <xf numFmtId="0" fontId="2" fillId="0" borderId="0" xfId="0" applyFont="1" applyFill="1" applyBorder="1"/>
    <xf numFmtId="0" fontId="2" fillId="0" borderId="0" xfId="0" applyFont="1"/>
    <xf numFmtId="43" fontId="2" fillId="0" borderId="0" xfId="0" applyNumberFormat="1" applyFont="1"/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FDB2B-6DA6-48BE-BFD7-68E8389AB99E}">
  <dimension ref="A1:J41"/>
  <sheetViews>
    <sheetView tabSelected="1" topLeftCell="A15" workbookViewId="0">
      <selection activeCell="J5" sqref="J5"/>
    </sheetView>
  </sheetViews>
  <sheetFormatPr baseColWidth="10" defaultRowHeight="14.4" x14ac:dyDescent="0.3"/>
  <cols>
    <col min="1" max="2" width="11.5546875" style="1"/>
    <col min="3" max="3" width="32.33203125" bestFit="1" customWidth="1"/>
    <col min="4" max="4" width="7.77734375" customWidth="1"/>
    <col min="5" max="5" width="10.44140625" bestFit="1" customWidth="1"/>
  </cols>
  <sheetData>
    <row r="1" spans="1:10" x14ac:dyDescent="0.3">
      <c r="A1" s="27" t="s">
        <v>0</v>
      </c>
      <c r="B1" s="27" t="s">
        <v>2</v>
      </c>
      <c r="C1" s="27" t="s">
        <v>3</v>
      </c>
      <c r="D1" s="27"/>
      <c r="E1" s="27" t="s">
        <v>4</v>
      </c>
      <c r="F1" s="27" t="s">
        <v>5</v>
      </c>
      <c r="G1" s="27" t="s">
        <v>6</v>
      </c>
      <c r="H1" s="27" t="s">
        <v>7</v>
      </c>
    </row>
    <row r="2" spans="1:10" x14ac:dyDescent="0.3">
      <c r="A2" s="19">
        <f>'Diferencia cambio (Hoja Trabajo'!A3</f>
        <v>45597</v>
      </c>
      <c r="B2" s="16">
        <v>121</v>
      </c>
      <c r="C2" s="4" t="s">
        <v>8</v>
      </c>
      <c r="D2" s="4">
        <f>'Diferencia cambio (Hoja Trabajo'!B3</f>
        <v>3.7309999999999999</v>
      </c>
      <c r="E2" s="5">
        <f>F3+F4</f>
        <v>29500</v>
      </c>
      <c r="F2" s="5"/>
      <c r="G2" s="5">
        <f>H3+H4</f>
        <v>110064.5</v>
      </c>
      <c r="H2" s="6"/>
    </row>
    <row r="3" spans="1:10" x14ac:dyDescent="0.3">
      <c r="A3" s="20"/>
      <c r="B3" s="1">
        <v>4011</v>
      </c>
      <c r="C3" t="s">
        <v>9</v>
      </c>
      <c r="E3" s="7"/>
      <c r="F3" s="7">
        <f>F4*0.18</f>
        <v>4500</v>
      </c>
      <c r="G3" s="7"/>
      <c r="H3" s="8">
        <f>F3*'Diferencia cambio (Hoja Trabajo'!B3</f>
        <v>16789.5</v>
      </c>
    </row>
    <row r="4" spans="1:10" x14ac:dyDescent="0.3">
      <c r="A4" s="20"/>
      <c r="B4" s="1">
        <v>701</v>
      </c>
      <c r="C4" t="s">
        <v>10</v>
      </c>
      <c r="E4" s="7"/>
      <c r="F4" s="7">
        <v>25000</v>
      </c>
      <c r="G4" s="7"/>
      <c r="H4" s="8">
        <f>F4*'Diferencia cambio (Hoja Trabajo'!B3</f>
        <v>93275</v>
      </c>
    </row>
    <row r="5" spans="1:10" x14ac:dyDescent="0.3">
      <c r="A5" s="20"/>
      <c r="E5" s="7"/>
      <c r="F5" s="7"/>
      <c r="G5" s="7"/>
      <c r="H5" s="8"/>
    </row>
    <row r="6" spans="1:10" x14ac:dyDescent="0.3">
      <c r="A6" s="21">
        <v>45611</v>
      </c>
      <c r="B6" s="1">
        <v>104</v>
      </c>
      <c r="C6" t="s">
        <v>11</v>
      </c>
      <c r="D6">
        <f>'Diferencia cambio (Hoja Trabajo'!B5</f>
        <v>3.7429999999999999</v>
      </c>
      <c r="E6" s="7">
        <f>E2*0.5</f>
        <v>14750</v>
      </c>
      <c r="F6" s="7"/>
      <c r="G6" s="7">
        <f>E6*'Diferencia cambio (Hoja Trabajo'!B5</f>
        <v>55209.25</v>
      </c>
      <c r="H6" s="8"/>
    </row>
    <row r="7" spans="1:10" x14ac:dyDescent="0.3">
      <c r="A7" s="20"/>
      <c r="B7" s="1">
        <v>121</v>
      </c>
      <c r="C7" t="s">
        <v>8</v>
      </c>
      <c r="E7" s="7"/>
      <c r="F7" s="7">
        <f>E6</f>
        <v>14750</v>
      </c>
      <c r="G7" s="7"/>
      <c r="H7" s="8">
        <f>F7*'Diferencia cambio (Hoja Trabajo'!B3</f>
        <v>55032.25</v>
      </c>
    </row>
    <row r="8" spans="1:10" x14ac:dyDescent="0.3">
      <c r="A8" s="20"/>
      <c r="B8" s="1">
        <v>776</v>
      </c>
      <c r="C8" t="s">
        <v>12</v>
      </c>
      <c r="E8" s="7"/>
      <c r="F8" s="7"/>
      <c r="G8" s="7"/>
      <c r="H8" s="8">
        <f>G6-H7</f>
        <v>177</v>
      </c>
      <c r="I8" s="2"/>
      <c r="J8" s="3"/>
    </row>
    <row r="9" spans="1:10" x14ac:dyDescent="0.3">
      <c r="A9" s="20"/>
      <c r="E9" s="7"/>
      <c r="F9" s="7"/>
      <c r="G9" s="7"/>
      <c r="H9" s="8"/>
      <c r="I9" s="2"/>
    </row>
    <row r="10" spans="1:10" x14ac:dyDescent="0.3">
      <c r="A10" s="21">
        <v>45618</v>
      </c>
      <c r="B10" s="1">
        <v>104</v>
      </c>
      <c r="C10" t="s">
        <v>11</v>
      </c>
      <c r="D10">
        <f>'Diferencia cambio (Hoja Trabajo'!B6</f>
        <v>3.7410000000000001</v>
      </c>
      <c r="E10" s="7">
        <f>E2*0.5</f>
        <v>14750</v>
      </c>
      <c r="F10" s="7"/>
      <c r="G10" s="7">
        <f>E10*'Diferencia cambio (Hoja Trabajo'!B6</f>
        <v>55179.75</v>
      </c>
      <c r="H10" s="8"/>
      <c r="I10" s="2"/>
    </row>
    <row r="11" spans="1:10" x14ac:dyDescent="0.3">
      <c r="A11" s="20"/>
      <c r="B11" s="1">
        <v>121</v>
      </c>
      <c r="C11" t="s">
        <v>8</v>
      </c>
      <c r="E11" s="7"/>
      <c r="F11" s="7">
        <f>E10</f>
        <v>14750</v>
      </c>
      <c r="G11" s="7"/>
      <c r="H11" s="8">
        <f>F11*'Diferencia cambio (Hoja Trabajo'!B3</f>
        <v>55032.25</v>
      </c>
      <c r="I11" s="2"/>
    </row>
    <row r="12" spans="1:10" x14ac:dyDescent="0.3">
      <c r="A12" s="22"/>
      <c r="B12" s="17">
        <v>776</v>
      </c>
      <c r="C12" s="9" t="s">
        <v>12</v>
      </c>
      <c r="D12" s="9"/>
      <c r="E12" s="10"/>
      <c r="F12" s="10"/>
      <c r="G12" s="10"/>
      <c r="H12" s="11">
        <f>G10-H11</f>
        <v>147.5</v>
      </c>
      <c r="I12" s="2"/>
    </row>
    <row r="13" spans="1:10" x14ac:dyDescent="0.3">
      <c r="E13" s="2"/>
      <c r="F13" s="2"/>
      <c r="G13" s="2"/>
      <c r="H13" s="2"/>
      <c r="I13" s="2"/>
    </row>
    <row r="14" spans="1:10" x14ac:dyDescent="0.3">
      <c r="A14" s="19">
        <v>45611</v>
      </c>
      <c r="B14" s="16">
        <v>635</v>
      </c>
      <c r="C14" s="4" t="s">
        <v>13</v>
      </c>
      <c r="D14" s="4">
        <f>'Diferencia cambio (Hoja Trabajo'!B5</f>
        <v>3.7429999999999999</v>
      </c>
      <c r="E14" s="5">
        <v>8000</v>
      </c>
      <c r="F14" s="5"/>
      <c r="G14" s="5">
        <f>E14*'Diferencia cambio (Hoja Trabajo'!B5</f>
        <v>29944</v>
      </c>
      <c r="H14" s="6"/>
      <c r="I14" s="2"/>
    </row>
    <row r="15" spans="1:10" x14ac:dyDescent="0.3">
      <c r="A15" s="20"/>
      <c r="B15" s="1">
        <v>4011</v>
      </c>
      <c r="C15" t="s">
        <v>9</v>
      </c>
      <c r="E15" s="7">
        <f>E14*0.18</f>
        <v>1440</v>
      </c>
      <c r="F15" s="7"/>
      <c r="G15" s="7">
        <f>E15*'Diferencia cambio (Hoja Trabajo'!B5</f>
        <v>5389.92</v>
      </c>
      <c r="H15" s="8"/>
      <c r="I15" s="2"/>
    </row>
    <row r="16" spans="1:10" x14ac:dyDescent="0.3">
      <c r="A16" s="20"/>
      <c r="B16" s="1">
        <v>421</v>
      </c>
      <c r="C16" t="s">
        <v>14</v>
      </c>
      <c r="E16" s="7"/>
      <c r="F16" s="7">
        <f>E14+E15</f>
        <v>9440</v>
      </c>
      <c r="G16" s="7"/>
      <c r="H16" s="8">
        <f>G14+G15</f>
        <v>35333.919999999998</v>
      </c>
      <c r="I16" s="2"/>
    </row>
    <row r="17" spans="1:10" x14ac:dyDescent="0.3">
      <c r="A17" s="20"/>
      <c r="E17" s="7"/>
      <c r="F17" s="7"/>
      <c r="G17" s="7"/>
      <c r="H17" s="8"/>
      <c r="I17" s="2"/>
    </row>
    <row r="18" spans="1:10" x14ac:dyDescent="0.3">
      <c r="A18" s="21">
        <v>45626</v>
      </c>
      <c r="B18" s="1">
        <v>421</v>
      </c>
      <c r="C18" t="s">
        <v>14</v>
      </c>
      <c r="D18">
        <f>'Diferencia cambio (Hoja Trabajo'!B7</f>
        <v>3.7389999999999999</v>
      </c>
      <c r="E18" s="7"/>
      <c r="F18" s="7"/>
      <c r="G18" s="7">
        <f>H16-F16*'Diferencia cambio (Hoja Trabajo'!B7</f>
        <v>37.760000000002037</v>
      </c>
      <c r="H18" s="8"/>
      <c r="I18" s="2"/>
    </row>
    <row r="19" spans="1:10" x14ac:dyDescent="0.3">
      <c r="A19" s="20"/>
      <c r="B19" s="1">
        <v>776</v>
      </c>
      <c r="C19" t="s">
        <v>12</v>
      </c>
      <c r="E19" s="7"/>
      <c r="F19" s="7"/>
      <c r="G19" s="7"/>
      <c r="H19" s="8">
        <f>G18</f>
        <v>37.760000000002037</v>
      </c>
      <c r="I19" s="3"/>
      <c r="J19" s="3"/>
    </row>
    <row r="20" spans="1:10" x14ac:dyDescent="0.3">
      <c r="A20" s="20"/>
      <c r="E20" s="7"/>
      <c r="F20" s="7"/>
      <c r="G20" s="7"/>
      <c r="H20" s="8"/>
    </row>
    <row r="21" spans="1:10" x14ac:dyDescent="0.3">
      <c r="A21" s="21">
        <f>'Diferencia cambio (Hoja Trabajo'!A9</f>
        <v>45641</v>
      </c>
      <c r="B21" s="1">
        <v>421</v>
      </c>
      <c r="C21" t="s">
        <v>14</v>
      </c>
      <c r="D21">
        <f>'Diferencia cambio (Hoja Trabajo'!B9</f>
        <v>3.7530000000000001</v>
      </c>
      <c r="E21" s="7">
        <f>F16</f>
        <v>9440</v>
      </c>
      <c r="F21" s="7"/>
      <c r="G21" s="7">
        <f>H16-G18</f>
        <v>35296.159999999996</v>
      </c>
      <c r="H21" s="8"/>
    </row>
    <row r="22" spans="1:10" x14ac:dyDescent="0.3">
      <c r="A22" s="21"/>
      <c r="B22" s="1">
        <v>676</v>
      </c>
      <c r="C22" t="s">
        <v>15</v>
      </c>
      <c r="E22" s="7"/>
      <c r="F22" s="7"/>
      <c r="G22" s="7">
        <f>H23-G21</f>
        <v>132.16000000000349</v>
      </c>
      <c r="H22" s="8"/>
    </row>
    <row r="23" spans="1:10" x14ac:dyDescent="0.3">
      <c r="A23" s="22"/>
      <c r="B23" s="17">
        <v>104</v>
      </c>
      <c r="C23" s="9" t="s">
        <v>11</v>
      </c>
      <c r="D23" s="9"/>
      <c r="E23" s="10"/>
      <c r="F23" s="10">
        <f>E21</f>
        <v>9440</v>
      </c>
      <c r="G23" s="10"/>
      <c r="H23" s="11">
        <f>F23*D21</f>
        <v>35428.32</v>
      </c>
    </row>
    <row r="24" spans="1:10" x14ac:dyDescent="0.3">
      <c r="E24" s="2"/>
      <c r="F24" s="2"/>
      <c r="G24" s="2"/>
      <c r="H24" s="2"/>
    </row>
    <row r="25" spans="1:10" x14ac:dyDescent="0.3">
      <c r="A25" s="19">
        <v>45604</v>
      </c>
      <c r="B25" s="16">
        <v>104</v>
      </c>
      <c r="C25" s="4" t="s">
        <v>11</v>
      </c>
      <c r="D25" s="4">
        <f>'Diferencia cambio (Hoja Trabajo'!B4</f>
        <v>3.7349999999999999</v>
      </c>
      <c r="E25" s="5">
        <v>50000</v>
      </c>
      <c r="F25" s="5"/>
      <c r="G25" s="5">
        <f>E25*D25</f>
        <v>186750</v>
      </c>
      <c r="H25" s="6"/>
    </row>
    <row r="26" spans="1:10" x14ac:dyDescent="0.3">
      <c r="A26" s="20"/>
      <c r="B26" s="1">
        <v>451</v>
      </c>
      <c r="C26" t="s">
        <v>16</v>
      </c>
      <c r="E26" s="7"/>
      <c r="F26" s="7">
        <f>E25</f>
        <v>50000</v>
      </c>
      <c r="G26" s="7"/>
      <c r="H26" s="8">
        <f>G25</f>
        <v>186750</v>
      </c>
    </row>
    <row r="27" spans="1:10" x14ac:dyDescent="0.3">
      <c r="A27" s="20"/>
      <c r="H27" s="12"/>
    </row>
    <row r="28" spans="1:10" x14ac:dyDescent="0.3">
      <c r="A28" s="21">
        <v>45626</v>
      </c>
      <c r="B28" s="1">
        <v>676</v>
      </c>
      <c r="C28" t="s">
        <v>15</v>
      </c>
      <c r="D28">
        <f>'Diferencia cambio (Hoja Trabajo'!B7</f>
        <v>3.7389999999999999</v>
      </c>
      <c r="G28" s="3">
        <f>H29</f>
        <v>200</v>
      </c>
      <c r="H28" s="12"/>
      <c r="I28" s="3"/>
    </row>
    <row r="29" spans="1:10" x14ac:dyDescent="0.3">
      <c r="A29" s="20"/>
      <c r="B29" s="1">
        <v>451</v>
      </c>
      <c r="C29" t="s">
        <v>16</v>
      </c>
      <c r="H29" s="13">
        <f>F26*D28-H26</f>
        <v>200</v>
      </c>
    </row>
    <row r="30" spans="1:10" x14ac:dyDescent="0.3">
      <c r="A30" s="20"/>
      <c r="H30" s="12"/>
    </row>
    <row r="31" spans="1:10" x14ac:dyDescent="0.3">
      <c r="A31" s="21">
        <v>45634</v>
      </c>
      <c r="B31" s="1">
        <v>451</v>
      </c>
      <c r="C31" t="s">
        <v>16</v>
      </c>
      <c r="D31">
        <f>'Diferencia cambio (Hoja Trabajo'!B8</f>
        <v>3.7490000000000001</v>
      </c>
      <c r="E31" s="7">
        <v>25000</v>
      </c>
      <c r="F31" s="7"/>
      <c r="G31" s="3">
        <f>F26*0.5*D28</f>
        <v>93475</v>
      </c>
      <c r="H31" s="12"/>
    </row>
    <row r="32" spans="1:10" x14ac:dyDescent="0.3">
      <c r="A32" s="21"/>
      <c r="B32" s="1">
        <v>676</v>
      </c>
      <c r="C32" t="s">
        <v>15</v>
      </c>
      <c r="E32" s="7"/>
      <c r="F32" s="7"/>
      <c r="G32" s="3">
        <f>H33-G31</f>
        <v>250</v>
      </c>
      <c r="H32" s="12"/>
    </row>
    <row r="33" spans="1:9" x14ac:dyDescent="0.3">
      <c r="A33" s="20"/>
      <c r="B33" s="1">
        <v>104</v>
      </c>
      <c r="C33" t="s">
        <v>11</v>
      </c>
      <c r="E33" s="7"/>
      <c r="F33" s="7">
        <f>E31</f>
        <v>25000</v>
      </c>
      <c r="H33" s="13">
        <f>F33*D31</f>
        <v>93725</v>
      </c>
    </row>
    <row r="34" spans="1:9" x14ac:dyDescent="0.3">
      <c r="A34" s="20"/>
      <c r="H34" s="12"/>
    </row>
    <row r="35" spans="1:9" x14ac:dyDescent="0.3">
      <c r="A35" s="21">
        <v>45657</v>
      </c>
      <c r="B35" s="1">
        <v>676</v>
      </c>
      <c r="C35" t="s">
        <v>15</v>
      </c>
      <c r="D35">
        <f>'Diferencia cambio (Hoja Trabajo'!B11</f>
        <v>3.7639999999999998</v>
      </c>
      <c r="G35" s="3">
        <f>H36</f>
        <v>624.99999999999773</v>
      </c>
      <c r="H35" s="12"/>
    </row>
    <row r="36" spans="1:9" x14ac:dyDescent="0.3">
      <c r="A36" s="22"/>
      <c r="B36" s="17">
        <v>451</v>
      </c>
      <c r="C36" s="9" t="s">
        <v>16</v>
      </c>
      <c r="D36" s="9"/>
      <c r="E36" s="9"/>
      <c r="F36" s="9"/>
      <c r="G36" s="9"/>
      <c r="H36" s="14">
        <f>F26*0.5*(D35-D28)</f>
        <v>624.99999999999773</v>
      </c>
      <c r="I36" s="3"/>
    </row>
    <row r="37" spans="1:9" x14ac:dyDescent="0.3">
      <c r="C37" s="24" t="s">
        <v>21</v>
      </c>
      <c r="G37" s="26">
        <f>H8+H12+H19-G22-G28-G32-G35</f>
        <v>-844.89999999999918</v>
      </c>
    </row>
    <row r="38" spans="1:9" x14ac:dyDescent="0.3">
      <c r="H38" s="3"/>
    </row>
    <row r="39" spans="1:9" x14ac:dyDescent="0.3">
      <c r="C39" t="s">
        <v>17</v>
      </c>
      <c r="G39" t="s">
        <v>19</v>
      </c>
      <c r="H39" s="3">
        <f>H8+H19-G22-G28/2+H12-G32</f>
        <v>-119.90000000000146</v>
      </c>
    </row>
    <row r="40" spans="1:9" x14ac:dyDescent="0.3">
      <c r="C40" t="s">
        <v>18</v>
      </c>
      <c r="G40" t="s">
        <v>19</v>
      </c>
      <c r="H40" s="23">
        <f>-G35-G28/2</f>
        <v>-724.99999999999773</v>
      </c>
    </row>
    <row r="41" spans="1:9" x14ac:dyDescent="0.3">
      <c r="C41" s="25" t="s">
        <v>20</v>
      </c>
      <c r="G41" t="s">
        <v>19</v>
      </c>
      <c r="H41" s="3">
        <f>SUM(H39:H40)</f>
        <v>-844.89999999999918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6247F-8300-4BFB-B81C-B4F731F62AF4}">
  <dimension ref="A1:D12"/>
  <sheetViews>
    <sheetView workbookViewId="0">
      <selection activeCell="A20" sqref="A20"/>
    </sheetView>
  </sheetViews>
  <sheetFormatPr baseColWidth="10" defaultRowHeight="14.4" x14ac:dyDescent="0.3"/>
  <sheetData>
    <row r="1" spans="1:4" x14ac:dyDescent="0.3">
      <c r="A1" s="1"/>
      <c r="B1" s="1"/>
    </row>
    <row r="2" spans="1:4" x14ac:dyDescent="0.3">
      <c r="A2" s="15" t="s">
        <v>0</v>
      </c>
      <c r="B2" s="15" t="s">
        <v>1</v>
      </c>
      <c r="C2" s="1"/>
      <c r="D2" s="1"/>
    </row>
    <row r="3" spans="1:4" x14ac:dyDescent="0.3">
      <c r="A3" s="18">
        <v>45597</v>
      </c>
      <c r="B3" s="15">
        <v>3.7309999999999999</v>
      </c>
    </row>
    <row r="4" spans="1:4" x14ac:dyDescent="0.3">
      <c r="A4" s="18">
        <v>45604</v>
      </c>
      <c r="B4" s="15">
        <v>3.7349999999999999</v>
      </c>
    </row>
    <row r="5" spans="1:4" x14ac:dyDescent="0.3">
      <c r="A5" s="18">
        <v>45611</v>
      </c>
      <c r="B5" s="15">
        <v>3.7429999999999999</v>
      </c>
    </row>
    <row r="6" spans="1:4" x14ac:dyDescent="0.3">
      <c r="A6" s="18">
        <v>45618</v>
      </c>
      <c r="B6" s="15">
        <v>3.7410000000000001</v>
      </c>
    </row>
    <row r="7" spans="1:4" x14ac:dyDescent="0.3">
      <c r="A7" s="18">
        <v>45626</v>
      </c>
      <c r="B7" s="15">
        <v>3.7389999999999999</v>
      </c>
    </row>
    <row r="8" spans="1:4" x14ac:dyDescent="0.3">
      <c r="A8" s="18">
        <v>45634</v>
      </c>
      <c r="B8" s="15">
        <v>3.7490000000000001</v>
      </c>
    </row>
    <row r="9" spans="1:4" x14ac:dyDescent="0.3">
      <c r="A9" s="18">
        <v>45641</v>
      </c>
      <c r="B9" s="15">
        <v>3.7530000000000001</v>
      </c>
    </row>
    <row r="10" spans="1:4" x14ac:dyDescent="0.3">
      <c r="A10" s="18">
        <v>45649</v>
      </c>
      <c r="B10" s="15">
        <v>3.758</v>
      </c>
    </row>
    <row r="11" spans="1:4" x14ac:dyDescent="0.3">
      <c r="A11" s="18">
        <v>45657</v>
      </c>
      <c r="B11" s="15">
        <v>3.7639999999999998</v>
      </c>
    </row>
    <row r="12" spans="1:4" x14ac:dyDescent="0.3">
      <c r="A12" s="1"/>
      <c r="B1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Diferencia en cambio (Solución)</vt:lpstr>
      <vt:lpstr>Diferencia cambio (Hoja Trabajo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Christian</cp:lastModifiedBy>
  <dcterms:created xsi:type="dcterms:W3CDTF">2024-11-23T05:46:52Z</dcterms:created>
  <dcterms:modified xsi:type="dcterms:W3CDTF">2024-11-29T22:47:24Z</dcterms:modified>
</cp:coreProperties>
</file>