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форма" sheetId="1" state="visible" r:id="rId2"/>
    <sheet name="Лист1" sheetId="2" state="visible" r:id="rId3"/>
  </sheets>
  <definedNames>
    <definedName function="false" hidden="false" name="_xlfn.CEILING.MATH" vbProcedure="false">#NAME?</definedName>
    <definedName function="false" hidden="false" name="_xlfn_CEILING_MATH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<sst xmlns="http://schemas.openxmlformats.org/spreadsheetml/2006/main" count="133" uniqueCount="110">
  <si>
    <t xml:space="preserve">Рассчет раскроя</t>
  </si>
  <si>
    <t xml:space="preserve">Сейчас в наличии ЛДСП 16 декор тоновый</t>
  </si>
  <si>
    <t xml:space="preserve">используется только для информирования клиента о наличии материала</t>
  </si>
  <si>
    <t xml:space="preserve">Список подтягивается из 1С</t>
  </si>
  <si>
    <t xml:space="preserve">Сейчас в наличии ЛДСП 16 декор с текстурой</t>
  </si>
  <si>
    <t xml:space="preserve">Сейчас в наличии ЛДСП 26 декор тоновый</t>
  </si>
  <si>
    <t xml:space="preserve">Сейчас в наличии ЛДСП 26 декор с текстурой</t>
  </si>
  <si>
    <t xml:space="preserve">Сейчас в наличии ЛДВП/ХДФ 4мм декор тоновый</t>
  </si>
  <si>
    <t xml:space="preserve">Тип материала</t>
  </si>
  <si>
    <t xml:space="preserve">ЛДСП 16мм</t>
  </si>
  <si>
    <t xml:space="preserve">big</t>
  </si>
  <si>
    <t xml:space="preserve">sm</t>
  </si>
  <si>
    <t xml:space="preserve">ЛДСП 26мм</t>
  </si>
  <si>
    <t xml:space="preserve">R1</t>
  </si>
  <si>
    <t xml:space="preserve">R2</t>
  </si>
  <si>
    <t xml:space="preserve">ЛДВП 4мм</t>
  </si>
  <si>
    <t xml:space="preserve">Наличие текстуры</t>
  </si>
  <si>
    <t xml:space="preserve">есть</t>
  </si>
  <si>
    <t xml:space="preserve">R4</t>
  </si>
  <si>
    <t xml:space="preserve">R3</t>
  </si>
  <si>
    <t xml:space="preserve">нет</t>
  </si>
  <si>
    <t xml:space="preserve">Данные</t>
  </si>
  <si>
    <t xml:space="preserve">Прайс</t>
  </si>
  <si>
    <t xml:space="preserve">Разметка</t>
  </si>
  <si>
    <t xml:space="preserve">Кромка 16</t>
  </si>
  <si>
    <t xml:space="preserve">Кромка 26</t>
  </si>
  <si>
    <t xml:space="preserve">Паз, R</t>
  </si>
  <si>
    <t xml:space="preserve">Упаковка</t>
  </si>
  <si>
    <t xml:space="preserve">Распил 16</t>
  </si>
  <si>
    <t xml:space="preserve">16 тип 1</t>
  </si>
  <si>
    <t xml:space="preserve">Кромка 16 0,4</t>
  </si>
  <si>
    <t xml:space="preserve">Кромка 26 0,4</t>
  </si>
  <si>
    <t xml:space="preserve">паз тип1</t>
  </si>
  <si>
    <t xml:space="preserve">Стрейч</t>
  </si>
  <si>
    <t xml:space="preserve">Распил 26</t>
  </si>
  <si>
    <t xml:space="preserve">16 тип 2</t>
  </si>
  <si>
    <t xml:space="preserve">Кромка 16 2</t>
  </si>
  <si>
    <t xml:space="preserve">Кромка 26 2</t>
  </si>
  <si>
    <t xml:space="preserve">паз тип 2</t>
  </si>
  <si>
    <t xml:space="preserve">Бумага</t>
  </si>
  <si>
    <t xml:space="preserve">ЛДВП</t>
  </si>
  <si>
    <t xml:space="preserve">Кромка R 16 0,4</t>
  </si>
  <si>
    <t xml:space="preserve">Кромка R 26 0,4</t>
  </si>
  <si>
    <t xml:space="preserve">R&lt;250</t>
  </si>
  <si>
    <t xml:space="preserve">Гофро</t>
  </si>
  <si>
    <t xml:space="preserve">26 тип 2</t>
  </si>
  <si>
    <t xml:space="preserve">Кромка R 16 2</t>
  </si>
  <si>
    <t xml:space="preserve">Кромка R 26 2</t>
  </si>
  <si>
    <t xml:space="preserve">R&gt;250</t>
  </si>
  <si>
    <t xml:space="preserve">ЛДСП 16</t>
  </si>
  <si>
    <t xml:space="preserve">Кромка 16/0,4</t>
  </si>
  <si>
    <t xml:space="preserve">ЛДСП 26</t>
  </si>
  <si>
    <t xml:space="preserve">Кромка16/2</t>
  </si>
  <si>
    <t xml:space="preserve">ЛДВП/ХДФ</t>
  </si>
  <si>
    <t xml:space="preserve">Кромка 26/0,4</t>
  </si>
  <si>
    <t xml:space="preserve">Кромка 26/2</t>
  </si>
  <si>
    <t xml:space="preserve">КОЭФ.КРОЯ</t>
  </si>
  <si>
    <t xml:space="preserve">Заказчик</t>
  </si>
  <si>
    <t xml:space="preserve">Материал</t>
  </si>
  <si>
    <t xml:space="preserve">(16/26/4мм)</t>
  </si>
  <si>
    <t xml:space="preserve">(1/2/3 Стрейч, Бумага, Гофро)</t>
  </si>
  <si>
    <t xml:space="preserve">таблица с размерами и параметрами деталей заполняется для каждого вида материала</t>
  </si>
  <si>
    <t xml:space="preserve">Деталь без облиц.</t>
  </si>
  <si>
    <t xml:space="preserve">№</t>
  </si>
  <si>
    <t xml:space="preserve">Длина</t>
  </si>
  <si>
    <t xml:space="preserve">Ширина</t>
  </si>
  <si>
    <t xml:space="preserve">Кол-во</t>
  </si>
  <si>
    <t xml:space="preserve">Длинна[L1]</t>
  </si>
  <si>
    <t xml:space="preserve">Длинна[L2]</t>
  </si>
  <si>
    <t xml:space="preserve">Ширина[W1]</t>
  </si>
  <si>
    <t xml:space="preserve">Ширина[W2]</t>
  </si>
  <si>
    <t xml:space="preserve">Паз длина</t>
  </si>
  <si>
    <t xml:space="preserve">Паз ширина</t>
  </si>
  <si>
    <t xml:space="preserve">тип отверстий</t>
  </si>
  <si>
    <t xml:space="preserve">S деталей</t>
  </si>
  <si>
    <t xml:space="preserve">P 0,4мм</t>
  </si>
  <si>
    <t xml:space="preserve">P 2мм</t>
  </si>
  <si>
    <t xml:space="preserve">Паз тип 1</t>
  </si>
  <si>
    <t xml:space="preserve">Паз тип 2</t>
  </si>
  <si>
    <t xml:space="preserve">R1 периметр при скруглениях</t>
  </si>
  <si>
    <t xml:space="preserve">R2 периметр при скруглениях</t>
  </si>
  <si>
    <t xml:space="preserve">R3 периметр при скруглениях</t>
  </si>
  <si>
    <t xml:space="preserve">R4 периметр при скруглениях</t>
  </si>
  <si>
    <t xml:space="preserve">R периметр детали</t>
  </si>
  <si>
    <t xml:space="preserve">R Длинна[L1]</t>
  </si>
  <si>
    <t xml:space="preserve">R Длинна[L2]</t>
  </si>
  <si>
    <t xml:space="preserve">R Ширина[W1]</t>
  </si>
  <si>
    <t xml:space="preserve">R Ширина[W2]</t>
  </si>
  <si>
    <t xml:space="preserve">R1 общ</t>
  </si>
  <si>
    <t xml:space="preserve">R2 общ</t>
  </si>
  <si>
    <t xml:space="preserve">S</t>
  </si>
  <si>
    <t xml:space="preserve">Стоимость</t>
  </si>
  <si>
    <t xml:space="preserve">Распил</t>
  </si>
  <si>
    <t xml:space="preserve">изгот R</t>
  </si>
  <si>
    <t xml:space="preserve">Оклейка Пр.</t>
  </si>
  <si>
    <t xml:space="preserve">Оклейка R</t>
  </si>
  <si>
    <t xml:space="preserve">тип 1</t>
  </si>
  <si>
    <t xml:space="preserve">тип 2</t>
  </si>
  <si>
    <t xml:space="preserve">Пазы</t>
  </si>
  <si>
    <t xml:space="preserve">Стрейч пленка</t>
  </si>
  <si>
    <t xml:space="preserve">Упаковочная бумага</t>
  </si>
  <si>
    <t xml:space="preserve">Гофрокартон</t>
  </si>
  <si>
    <t xml:space="preserve">Вычисления</t>
  </si>
  <si>
    <t xml:space="preserve">Подсчитывается общая площадь деталей (длина*ширина*количество). Площадь умножается на дополнительный фиксированный коэффициент (сейчас 1,1)</t>
  </si>
  <si>
    <t xml:space="preserve">Подсчитывается периметр деталей с каждым видом кромки</t>
  </si>
  <si>
    <t xml:space="preserve">Подсчитывается общее число сторон всех деталей с каждым видом паза</t>
  </si>
  <si>
    <t xml:space="preserve">Подсчитывается общее число сторон всех деталей с каждым видом радиуса </t>
  </si>
  <si>
    <t xml:space="preserve">Подсчитывается количество деталей с каждым типом отверстий</t>
  </si>
  <si>
    <t xml:space="preserve">Подсчитывается количество целых листов материала (общая площадь деталей делится на площадь одного листа).  Для рассчета стоимости упаковки</t>
  </si>
  <si>
    <t xml:space="preserve">Каждое получившееся значения пункта 1-5 умножается на свою стоимость и подсчитывается общая сумма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</si>
</sst>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2"/>
      <charset val="204"/>
    </font>
    <font>
      <b val="true"/>
      <sz val="8"/>
      <color rgb="FF000000"/>
      <name val="Tahoma"/>
      <family val="2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2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/>
      <top style="medium">
        <color rgb="FFEEEEEC"/>
      </top>
      <bottom style="thin"/>
      <diagonal/>
    </border>
    <border diagonalUp="false" diagonalDown="false">
      <left style="thin"/>
      <right style="thin"/>
      <top style="medium">
        <color rgb="FFEEEEEC"/>
      </top>
      <bottom style="thin"/>
      <diagonal/>
    </border>
    <border diagonalUp="false" diagonalDown="false">
      <left style="thin"/>
      <right/>
      <top style="medium">
        <color rgb="FFEEEEEC"/>
      </top>
      <bottom style="thin"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thin"/>
      <top style="medium">
        <color rgb="FFEEEEEC"/>
      </top>
      <bottom style="thin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/>
      <right style="thin"/>
      <top style="thin"/>
      <bottom style="medium">
        <color rgb="FFEEEEEC"/>
      </bottom>
      <diagonal/>
    </border>
    <border diagonalUp="false" diagonalDown="false">
      <left style="thin"/>
      <right/>
      <top style="thin"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 style="thin"/>
      <top style="thin"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18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47160</xdr:colOff>
      <xdr:row>22</xdr:row>
      <xdr:rowOff>37800</xdr:rowOff>
    </xdr:from>
    <xdr:to>
      <xdr:col>14</xdr:col>
      <xdr:colOff>704520</xdr:colOff>
      <xdr:row>24</xdr:row>
      <xdr:rowOff>179280</xdr:rowOff>
    </xdr:to>
    <xdr:sp>
      <xdr:nvSpPr>
        <xdr:cNvPr id="0" name="CustomShape 1"/>
        <xdr:cNvSpPr/>
      </xdr:nvSpPr>
      <xdr:spPr>
        <a:xfrm>
          <a:off x="9318600" y="4228560"/>
          <a:ext cx="1432800" cy="522720"/>
        </a:xfrm>
        <a:prstGeom prst="roundRect">
          <a:avLst>
            <a:gd name="adj" fmla="val 16667"/>
          </a:avLst>
        </a:prstGeom>
        <a:noFill/>
        <a:ln w="9360">
          <a:solidFill>
            <a:srgbClr val="4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161640</xdr:colOff>
      <xdr:row>23</xdr:row>
      <xdr:rowOff>37800</xdr:rowOff>
    </xdr:from>
    <xdr:to>
      <xdr:col>14</xdr:col>
      <xdr:colOff>600120</xdr:colOff>
      <xdr:row>23</xdr:row>
      <xdr:rowOff>37800</xdr:rowOff>
    </xdr:to>
    <xdr:sp>
      <xdr:nvSpPr>
        <xdr:cNvPr id="1" name="Line 1"/>
        <xdr:cNvSpPr/>
      </xdr:nvSpPr>
      <xdr:spPr>
        <a:xfrm>
          <a:off x="9433080" y="4419000"/>
          <a:ext cx="1213920" cy="0"/>
        </a:xfrm>
        <a:prstGeom prst="line">
          <a:avLst/>
        </a:prstGeom>
        <a:ln w="9360">
          <a:solidFill>
            <a:srgbClr val="4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152280</xdr:colOff>
      <xdr:row>23</xdr:row>
      <xdr:rowOff>95040</xdr:rowOff>
    </xdr:from>
    <xdr:to>
      <xdr:col>14</xdr:col>
      <xdr:colOff>590760</xdr:colOff>
      <xdr:row>23</xdr:row>
      <xdr:rowOff>95040</xdr:rowOff>
    </xdr:to>
    <xdr:sp>
      <xdr:nvSpPr>
        <xdr:cNvPr id="2" name="Line 1"/>
        <xdr:cNvSpPr/>
      </xdr:nvSpPr>
      <xdr:spPr>
        <a:xfrm>
          <a:off x="9423720" y="4476240"/>
          <a:ext cx="1213920" cy="0"/>
        </a:xfrm>
        <a:prstGeom prst="line">
          <a:avLst/>
        </a:prstGeom>
        <a:ln w="9360">
          <a:solidFill>
            <a:srgbClr val="4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152280</xdr:colOff>
      <xdr:row>23</xdr:row>
      <xdr:rowOff>162000</xdr:rowOff>
    </xdr:from>
    <xdr:to>
      <xdr:col>14</xdr:col>
      <xdr:colOff>590760</xdr:colOff>
      <xdr:row>23</xdr:row>
      <xdr:rowOff>162000</xdr:rowOff>
    </xdr:to>
    <xdr:sp>
      <xdr:nvSpPr>
        <xdr:cNvPr id="3" name="Line 1"/>
        <xdr:cNvSpPr/>
      </xdr:nvSpPr>
      <xdr:spPr>
        <a:xfrm>
          <a:off x="9423720" y="4543200"/>
          <a:ext cx="1213920" cy="0"/>
        </a:xfrm>
        <a:prstGeom prst="line">
          <a:avLst/>
        </a:prstGeom>
        <a:ln w="9360">
          <a:solidFill>
            <a:srgbClr val="4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99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32" activeCellId="0" sqref="B32"/>
    </sheetView>
  </sheetViews>
  <sheetFormatPr defaultRowHeight="12.75" zeroHeight="false" outlineLevelRow="0" outlineLevelCol="0"/>
  <cols>
    <col collapsed="false" customWidth="true" hidden="false" outlineLevel="0" max="1" min="1" style="0" width="10.58"/>
    <col collapsed="false" customWidth="true" hidden="false" outlineLevel="0" max="3" min="2" style="0" width="9"/>
    <col collapsed="false" customWidth="true" hidden="false" outlineLevel="0" max="4" min="4" style="0" width="13.14"/>
    <col collapsed="false" customWidth="true" hidden="false" outlineLevel="0" max="6" min="5" style="0" width="9"/>
    <col collapsed="false" customWidth="true" hidden="false" outlineLevel="0" max="7" min="7" style="0" width="11.72"/>
    <col collapsed="false" customWidth="true" hidden="false" outlineLevel="0" max="10" min="8" style="0" width="9"/>
    <col collapsed="false" customWidth="true" hidden="false" outlineLevel="0" max="16" min="11" style="0" width="10.99"/>
    <col collapsed="false" customWidth="true" hidden="false" outlineLevel="0" max="21" min="17" style="0" width="8.71"/>
    <col collapsed="false" customWidth="true" hidden="false" outlineLevel="0" max="25" min="22" style="0" width="10.99"/>
    <col collapsed="false" customWidth="true" hidden="false" outlineLevel="0" max="1025" min="26" style="0" width="9"/>
  </cols>
  <sheetData>
    <row r="1" customFormat="false" ht="15" hidden="false" customHeight="tru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" hidden="false" customHeight="tru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V3" s="1"/>
      <c r="W3" s="1"/>
      <c r="X3" s="1"/>
      <c r="Y3" s="1"/>
    </row>
    <row r="4" customFormat="false" ht="15" hidden="false" customHeight="true" outlineLevel="0" collapsed="false">
      <c r="A4" s="3" t="s">
        <v>1</v>
      </c>
      <c r="B4" s="1"/>
      <c r="C4" s="1"/>
      <c r="D4" s="1"/>
      <c r="E4" s="1"/>
      <c r="F4" s="4" t="s"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V4" s="1"/>
      <c r="W4" s="1"/>
      <c r="X4" s="1"/>
      <c r="Y4" s="1"/>
    </row>
    <row r="5" customFormat="false" ht="15" hidden="false" customHeight="true" outlineLevel="0" collapsed="false">
      <c r="A5" s="1"/>
      <c r="B5" s="1"/>
      <c r="C5" s="1" t="s">
        <v>3</v>
      </c>
      <c r="D5" s="1"/>
      <c r="E5" s="1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V5" s="1"/>
      <c r="W5" s="1"/>
      <c r="X5" s="1"/>
      <c r="Y5" s="1"/>
    </row>
    <row r="6" customFormat="false" ht="15" hidden="false" customHeight="true" outlineLevel="0" collapsed="false">
      <c r="A6" s="3" t="s">
        <v>4</v>
      </c>
      <c r="B6" s="1"/>
      <c r="C6" s="1"/>
      <c r="D6" s="1"/>
      <c r="E6" s="1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V6" s="1"/>
      <c r="W6" s="1"/>
      <c r="X6" s="1"/>
      <c r="Y6" s="1"/>
    </row>
    <row r="7" customFormat="false" ht="15" hidden="false" customHeight="true" outlineLevel="0" collapsed="false">
      <c r="A7" s="1"/>
      <c r="B7" s="1"/>
      <c r="C7" s="1" t="s">
        <v>3</v>
      </c>
      <c r="D7" s="1"/>
      <c r="E7" s="1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V7" s="1"/>
      <c r="W7" s="1"/>
      <c r="X7" s="1"/>
      <c r="Y7" s="1"/>
    </row>
    <row r="8" customFormat="false" ht="15" hidden="false" customHeight="true" outlineLevel="0" collapsed="false">
      <c r="A8" s="3" t="s">
        <v>5</v>
      </c>
      <c r="B8" s="1"/>
      <c r="C8" s="1"/>
      <c r="D8" s="1"/>
      <c r="E8" s="1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V8" s="1"/>
      <c r="W8" s="1"/>
      <c r="X8" s="1"/>
      <c r="Y8" s="1"/>
    </row>
    <row r="9" customFormat="false" ht="15" hidden="false" customHeight="true" outlineLevel="0" collapsed="false">
      <c r="A9" s="1"/>
      <c r="B9" s="1"/>
      <c r="C9" s="1" t="s">
        <v>3</v>
      </c>
      <c r="D9" s="1"/>
      <c r="E9" s="1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V9" s="1"/>
      <c r="W9" s="1"/>
      <c r="X9" s="1"/>
      <c r="Y9" s="1"/>
    </row>
    <row r="10" customFormat="false" ht="15" hidden="false" customHeight="true" outlineLevel="0" collapsed="false">
      <c r="A10" s="3" t="s">
        <v>6</v>
      </c>
      <c r="B10" s="1"/>
      <c r="C10" s="1"/>
      <c r="D10" s="1"/>
      <c r="E10" s="1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V10" s="1"/>
      <c r="W10" s="1"/>
      <c r="X10" s="1"/>
      <c r="Y10" s="1"/>
    </row>
    <row r="11" customFormat="false" ht="15" hidden="false" customHeight="true" outlineLevel="0" collapsed="false">
      <c r="A11" s="1"/>
      <c r="B11" s="1"/>
      <c r="C11" s="1" t="s">
        <v>3</v>
      </c>
      <c r="D11" s="1"/>
      <c r="E11" s="1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V11" s="1"/>
      <c r="W11" s="1"/>
      <c r="X11" s="1"/>
      <c r="Y11" s="1"/>
    </row>
    <row r="12" customFormat="false" ht="15" hidden="false" customHeight="true" outlineLevel="0" collapsed="false">
      <c r="A12" s="3" t="s">
        <v>7</v>
      </c>
      <c r="B12" s="1"/>
      <c r="C12" s="1"/>
      <c r="D12" s="1"/>
      <c r="E12" s="1"/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  <c r="V12" s="1"/>
      <c r="W12" s="1"/>
      <c r="X12" s="1"/>
      <c r="Y12" s="1"/>
    </row>
    <row r="13" customFormat="false" ht="15" hidden="false" customHeight="true" outlineLevel="0" collapsed="false">
      <c r="A13" s="1"/>
      <c r="B13" s="1"/>
      <c r="C13" s="1" t="s">
        <v>3</v>
      </c>
      <c r="D13" s="1"/>
      <c r="E13" s="1"/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  <c r="V13" s="1"/>
      <c r="W13" s="1"/>
      <c r="X13" s="1"/>
      <c r="Y13" s="1"/>
    </row>
    <row r="14" customFormat="false" ht="15" hidden="false" customHeight="true" outlineLevel="0" collapsed="false">
      <c r="A14" s="3" t="s">
        <v>7</v>
      </c>
      <c r="B14" s="1"/>
      <c r="C14" s="1"/>
      <c r="D14" s="1"/>
      <c r="E14" s="1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V14" s="1"/>
      <c r="W14" s="1"/>
      <c r="X14" s="1"/>
      <c r="Y14" s="1"/>
    </row>
    <row r="15" customFormat="false" ht="15" hidden="false" customHeight="true" outlineLevel="0" collapsed="false">
      <c r="A15" s="1"/>
      <c r="B15" s="1"/>
      <c r="C15" s="1" t="s">
        <v>3</v>
      </c>
      <c r="D15" s="1"/>
      <c r="E15" s="1"/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  <c r="V15" s="1"/>
      <c r="W15" s="1"/>
      <c r="X15" s="1"/>
      <c r="Y15" s="1"/>
    </row>
    <row r="16" customFormat="false" ht="1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V16" s="1"/>
      <c r="W16" s="1"/>
      <c r="X16" s="1"/>
      <c r="Y16" s="1"/>
    </row>
    <row r="17" customFormat="false" ht="1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V17" s="1"/>
      <c r="W17" s="1"/>
      <c r="X17" s="1"/>
      <c r="Y17" s="1"/>
    </row>
    <row r="18" customFormat="false" ht="1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V18" s="1"/>
      <c r="W18" s="1"/>
      <c r="X18" s="1"/>
      <c r="Y18" s="1"/>
    </row>
    <row r="19" customFormat="false" ht="1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V19" s="1"/>
      <c r="W19" s="1"/>
      <c r="X19" s="1"/>
      <c r="Y19" s="1"/>
    </row>
    <row r="20" customFormat="false" ht="15" hidden="false" customHeight="true" outlineLevel="0" collapsed="false">
      <c r="A20" s="3" t="s">
        <v>8</v>
      </c>
      <c r="B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V20" s="1"/>
      <c r="W20" s="1"/>
      <c r="X20" s="1"/>
      <c r="Y20" s="1"/>
    </row>
    <row r="21" customFormat="false" ht="15" hidden="false" customHeight="true" outlineLevel="0" collapsed="false">
      <c r="A21" s="1"/>
      <c r="B21" s="1" t="s">
        <v>9</v>
      </c>
      <c r="E21" s="1"/>
      <c r="F21" s="1"/>
      <c r="G21" s="1"/>
      <c r="H21" s="1"/>
      <c r="I21" s="1"/>
      <c r="J21" s="1"/>
      <c r="K21" s="1"/>
      <c r="L21" s="1"/>
      <c r="M21" s="1" t="s">
        <v>10</v>
      </c>
      <c r="N21" s="1"/>
      <c r="O21" s="1"/>
      <c r="P21" s="1" t="s">
        <v>11</v>
      </c>
      <c r="V21" s="1"/>
      <c r="W21" s="1"/>
      <c r="X21" s="1"/>
      <c r="Y21" s="1"/>
    </row>
    <row r="22" customFormat="false" ht="15" hidden="false" customHeight="true" outlineLevel="0" collapsed="false">
      <c r="A22" s="1"/>
      <c r="B22" s="1" t="s">
        <v>12</v>
      </c>
      <c r="E22" s="1"/>
      <c r="F22" s="1"/>
      <c r="G22" s="1"/>
      <c r="H22" s="1"/>
      <c r="I22" s="1"/>
      <c r="J22" s="1"/>
      <c r="K22" s="1"/>
      <c r="L22" s="1"/>
      <c r="M22" s="1" t="s">
        <v>13</v>
      </c>
      <c r="N22" s="1"/>
      <c r="O22" s="1"/>
      <c r="P22" s="5" t="s">
        <v>14</v>
      </c>
      <c r="V22" s="1"/>
      <c r="W22" s="1"/>
      <c r="X22" s="1"/>
      <c r="Y22" s="1"/>
    </row>
    <row r="23" customFormat="false" ht="15" hidden="false" customHeight="true" outlineLevel="0" collapsed="false">
      <c r="A23" s="1"/>
      <c r="B23" s="1" t="s">
        <v>15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5"/>
      <c r="V23" s="1"/>
      <c r="W23" s="1"/>
      <c r="X23" s="1"/>
      <c r="Y23" s="1"/>
    </row>
    <row r="24" customFormat="false" ht="1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5"/>
      <c r="V24" s="1"/>
      <c r="W24" s="1"/>
      <c r="X24" s="1"/>
      <c r="Y24" s="1"/>
    </row>
    <row r="25" customFormat="false" ht="15" hidden="false" customHeight="true" outlineLevel="0" collapsed="false">
      <c r="A25" s="3" t="s">
        <v>16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5"/>
      <c r="V25" s="1"/>
      <c r="W25" s="1"/>
      <c r="X25" s="1"/>
      <c r="Y25" s="1"/>
    </row>
    <row r="26" customFormat="false" ht="15" hidden="false" customHeight="true" outlineLevel="0" collapsed="false">
      <c r="A26" s="1"/>
      <c r="B26" s="1" t="s">
        <v>17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 t="s">
        <v>18</v>
      </c>
      <c r="N26" s="1"/>
      <c r="O26" s="1"/>
      <c r="P26" s="5" t="s">
        <v>19</v>
      </c>
      <c r="V26" s="1"/>
      <c r="W26" s="1"/>
      <c r="X26" s="1"/>
      <c r="Y26" s="1"/>
    </row>
    <row r="27" customFormat="false" ht="15" hidden="false" customHeight="true" outlineLevel="0" collapsed="false">
      <c r="A27" s="1"/>
      <c r="B27" s="1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 t="s">
        <v>10</v>
      </c>
      <c r="V27" s="1"/>
      <c r="W27" s="1"/>
      <c r="X27" s="1"/>
      <c r="Y27" s="1"/>
    </row>
    <row r="28" customFormat="false" ht="1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V28" s="1"/>
      <c r="W28" s="1"/>
      <c r="X28" s="1"/>
      <c r="Y28" s="1"/>
    </row>
    <row r="29" customFormat="false" ht="15" hidden="false" customHeight="true" outlineLevel="0" collapsed="false">
      <c r="A29" s="1" t="s">
        <v>21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V29" s="1"/>
      <c r="W29" s="1"/>
      <c r="X29" s="1"/>
      <c r="Y29" s="1"/>
    </row>
    <row r="30" customFormat="false" ht="15" hidden="false" customHeight="true" outlineLevel="0" collapsed="false">
      <c r="A30" s="1" t="s">
        <v>22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V30" s="1"/>
      <c r="W30" s="1"/>
      <c r="X30" s="1"/>
      <c r="Y30" s="1"/>
    </row>
    <row r="31" customFormat="false" ht="15" hidden="false" customHeight="true" outlineLevel="0" collapsed="false">
      <c r="A31" s="1"/>
      <c r="B31" s="1"/>
      <c r="C31" s="1"/>
      <c r="D31" s="1" t="s">
        <v>23</v>
      </c>
      <c r="E31" s="1"/>
      <c r="F31" s="1"/>
      <c r="G31" s="1" t="s">
        <v>24</v>
      </c>
      <c r="H31" s="1"/>
      <c r="I31" s="1"/>
      <c r="J31" s="1" t="s">
        <v>25</v>
      </c>
      <c r="K31" s="1"/>
      <c r="L31" s="1"/>
      <c r="M31" s="1" t="s">
        <v>26</v>
      </c>
      <c r="N31" s="1"/>
      <c r="O31" s="1"/>
      <c r="P31" s="1" t="s">
        <v>27</v>
      </c>
      <c r="V31" s="1"/>
      <c r="W31" s="1"/>
      <c r="X31" s="1"/>
      <c r="Y31" s="1"/>
    </row>
    <row r="32" customFormat="false" ht="15" hidden="false" customHeight="true" outlineLevel="0" collapsed="false">
      <c r="A32" s="6" t="s">
        <v>28</v>
      </c>
      <c r="B32" s="7" t="n">
        <v>70</v>
      </c>
      <c r="C32" s="1"/>
      <c r="D32" s="6" t="s">
        <v>29</v>
      </c>
      <c r="E32" s="7" t="n">
        <v>82</v>
      </c>
      <c r="F32" s="1"/>
      <c r="G32" s="6" t="s">
        <v>30</v>
      </c>
      <c r="H32" s="7" t="n">
        <v>33</v>
      </c>
      <c r="I32" s="1"/>
      <c r="J32" s="6" t="s">
        <v>31</v>
      </c>
      <c r="K32" s="7" t="n">
        <v>55</v>
      </c>
      <c r="L32" s="1"/>
      <c r="M32" s="6" t="s">
        <v>32</v>
      </c>
      <c r="N32" s="7" t="n">
        <v>20</v>
      </c>
      <c r="O32" s="1"/>
      <c r="P32" s="6" t="s">
        <v>33</v>
      </c>
      <c r="Q32" s="8" t="n">
        <v>70</v>
      </c>
      <c r="V32" s="1"/>
      <c r="W32" s="1"/>
      <c r="X32" s="1"/>
      <c r="Y32" s="1"/>
    </row>
    <row r="33" customFormat="false" ht="15" hidden="false" customHeight="true" outlineLevel="0" collapsed="false">
      <c r="A33" s="9" t="s">
        <v>34</v>
      </c>
      <c r="B33" s="10" t="n">
        <v>90</v>
      </c>
      <c r="C33" s="1"/>
      <c r="D33" s="9" t="s">
        <v>35</v>
      </c>
      <c r="E33" s="10" t="n">
        <v>106</v>
      </c>
      <c r="F33" s="1"/>
      <c r="G33" s="9" t="s">
        <v>36</v>
      </c>
      <c r="H33" s="10" t="n">
        <v>66</v>
      </c>
      <c r="I33" s="1"/>
      <c r="J33" s="9" t="s">
        <v>37</v>
      </c>
      <c r="K33" s="10" t="n">
        <v>150</v>
      </c>
      <c r="L33" s="1"/>
      <c r="M33" s="9" t="s">
        <v>38</v>
      </c>
      <c r="N33" s="10" t="n">
        <v>40</v>
      </c>
      <c r="O33" s="1"/>
      <c r="P33" s="9" t="s">
        <v>39</v>
      </c>
      <c r="Q33" s="11" t="n">
        <v>120</v>
      </c>
      <c r="V33" s="1"/>
      <c r="W33" s="1"/>
      <c r="X33" s="1"/>
      <c r="Y33" s="1"/>
    </row>
    <row r="34" customFormat="false" ht="15" hidden="false" customHeight="true" outlineLevel="0" collapsed="false">
      <c r="A34" s="12" t="s">
        <v>40</v>
      </c>
      <c r="B34" s="13" t="n">
        <v>25</v>
      </c>
      <c r="C34" s="1"/>
      <c r="D34" s="9" t="s">
        <v>35</v>
      </c>
      <c r="E34" s="10" t="n">
        <v>95</v>
      </c>
      <c r="F34" s="1"/>
      <c r="G34" s="9" t="s">
        <v>41</v>
      </c>
      <c r="H34" s="10" t="n">
        <v>59</v>
      </c>
      <c r="I34" s="1"/>
      <c r="J34" s="9" t="s">
        <v>42</v>
      </c>
      <c r="K34" s="10" t="n">
        <v>109</v>
      </c>
      <c r="L34" s="1"/>
      <c r="M34" s="9" t="s">
        <v>43</v>
      </c>
      <c r="N34" s="10" t="n">
        <v>120</v>
      </c>
      <c r="O34" s="1"/>
      <c r="P34" s="12" t="s">
        <v>44</v>
      </c>
      <c r="Q34" s="14" t="n">
        <v>150</v>
      </c>
      <c r="V34" s="1"/>
      <c r="W34" s="1"/>
      <c r="X34" s="1"/>
      <c r="Y34" s="1"/>
    </row>
    <row r="35" customFormat="false" ht="15" hidden="false" customHeight="true" outlineLevel="0" collapsed="false">
      <c r="A35" s="1"/>
      <c r="B35" s="1"/>
      <c r="C35" s="1"/>
      <c r="D35" s="12" t="s">
        <v>45</v>
      </c>
      <c r="E35" s="13" t="n">
        <v>122</v>
      </c>
      <c r="F35" s="1"/>
      <c r="G35" s="12" t="s">
        <v>46</v>
      </c>
      <c r="H35" s="13" t="n">
        <v>101</v>
      </c>
      <c r="I35" s="1"/>
      <c r="J35" s="12" t="s">
        <v>47</v>
      </c>
      <c r="K35" s="13" t="n">
        <v>296</v>
      </c>
      <c r="L35" s="1"/>
      <c r="M35" s="12" t="s">
        <v>48</v>
      </c>
      <c r="N35" s="13" t="n">
        <v>250</v>
      </c>
      <c r="O35" s="1"/>
      <c r="P35" s="1"/>
      <c r="V35" s="1"/>
      <c r="W35" s="1"/>
      <c r="X35" s="1"/>
      <c r="Y35" s="1"/>
    </row>
    <row r="36" customFormat="false" ht="1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V36" s="1"/>
      <c r="W36" s="1"/>
      <c r="X36" s="1"/>
      <c r="Y36" s="1"/>
    </row>
    <row r="37" customFormat="false" ht="15" hidden="false" customHeight="true" outlineLevel="0" collapsed="false">
      <c r="A37" s="6" t="s">
        <v>49</v>
      </c>
      <c r="B37" s="7" t="n">
        <v>370</v>
      </c>
      <c r="C37" s="1"/>
      <c r="D37" s="6" t="s">
        <v>50</v>
      </c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V37" s="1"/>
      <c r="W37" s="1"/>
      <c r="X37" s="1"/>
      <c r="Y37" s="1"/>
    </row>
    <row r="38" customFormat="false" ht="15" hidden="false" customHeight="true" outlineLevel="0" collapsed="false">
      <c r="A38" s="9" t="s">
        <v>51</v>
      </c>
      <c r="B38" s="10" t="n">
        <v>450</v>
      </c>
      <c r="C38" s="1"/>
      <c r="D38" s="9" t="s">
        <v>52</v>
      </c>
      <c r="E38" s="1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V38" s="1"/>
      <c r="W38" s="1"/>
      <c r="X38" s="1"/>
      <c r="Y38" s="1"/>
    </row>
    <row r="39" customFormat="false" ht="15" hidden="false" customHeight="true" outlineLevel="0" collapsed="false">
      <c r="A39" s="12" t="s">
        <v>53</v>
      </c>
      <c r="B39" s="13" t="n">
        <v>150</v>
      </c>
      <c r="C39" s="1"/>
      <c r="D39" s="9" t="s">
        <v>54</v>
      </c>
      <c r="E39" s="1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V39" s="1"/>
      <c r="W39" s="1"/>
      <c r="X39" s="1"/>
      <c r="Y39" s="1"/>
    </row>
    <row r="40" customFormat="false" ht="15" hidden="false" customHeight="true" outlineLevel="0" collapsed="false">
      <c r="A40" s="1"/>
      <c r="B40" s="1"/>
      <c r="C40" s="1"/>
      <c r="D40" s="12" t="s">
        <v>55</v>
      </c>
      <c r="E40" s="1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V40" s="1"/>
      <c r="W40" s="1"/>
      <c r="X40" s="1"/>
      <c r="Y40" s="1"/>
    </row>
    <row r="41" customFormat="false" ht="1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V41" s="1"/>
      <c r="W41" s="1"/>
      <c r="X41" s="1"/>
      <c r="Y41" s="1"/>
    </row>
    <row r="42" customFormat="false" ht="15" hidden="false" customHeight="true" outlineLevel="0" collapsed="false">
      <c r="A42" s="15" t="s">
        <v>56</v>
      </c>
      <c r="B42" s="16" t="n">
        <v>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V42" s="1"/>
      <c r="W42" s="1"/>
      <c r="X42" s="1"/>
      <c r="Y42" s="1"/>
    </row>
    <row r="43" customFormat="false" ht="1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V43" s="1"/>
      <c r="W43" s="1"/>
      <c r="X43" s="1"/>
      <c r="Y43" s="1"/>
    </row>
    <row r="44" customFormat="false" ht="15" hidden="false" customHeight="true" outlineLevel="0" collapsed="false">
      <c r="A44" s="1" t="s">
        <v>57</v>
      </c>
      <c r="B44" s="1"/>
      <c r="C44" s="1"/>
      <c r="D44" s="1" t="s">
        <v>58</v>
      </c>
      <c r="E44" s="17" t="n">
        <v>16</v>
      </c>
      <c r="F44" s="1" t="s">
        <v>59</v>
      </c>
      <c r="G44" s="1"/>
      <c r="H44" s="1" t="s">
        <v>27</v>
      </c>
      <c r="I44" s="1" t="n">
        <v>2</v>
      </c>
      <c r="J44" s="1" t="s">
        <v>60</v>
      </c>
      <c r="K44" s="1"/>
      <c r="L44" s="1"/>
      <c r="M44" s="1"/>
      <c r="N44" s="1"/>
      <c r="O44" s="1"/>
      <c r="P44" s="1"/>
      <c r="V44" s="1"/>
      <c r="W44" s="1"/>
      <c r="X44" s="1"/>
      <c r="Y44" s="1"/>
    </row>
    <row r="45" customFormat="false" ht="15" hidden="false" customHeight="true" outlineLevel="0" collapsed="false">
      <c r="A45" s="1" t="s">
        <v>61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V45" s="1"/>
      <c r="W45" s="1"/>
      <c r="X45" s="1"/>
      <c r="Y45" s="1"/>
    </row>
    <row r="46" customFormat="false" ht="15" hidden="false" customHeight="true" outlineLevel="0" collapsed="false">
      <c r="A46" s="18"/>
      <c r="B46" s="19" t="s">
        <v>62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20"/>
      <c r="P46" s="21"/>
      <c r="Q46" s="21"/>
      <c r="R46" s="21"/>
      <c r="S46" s="21"/>
      <c r="T46" s="21"/>
      <c r="U46" s="22"/>
      <c r="V46" s="19"/>
      <c r="W46" s="19"/>
      <c r="X46" s="20"/>
      <c r="Y46" s="23"/>
      <c r="Z46" s="21"/>
      <c r="AA46" s="24"/>
      <c r="AB46" s="19"/>
      <c r="AC46" s="19"/>
      <c r="AD46" s="19"/>
      <c r="AE46" s="19"/>
      <c r="AF46" s="19"/>
      <c r="AG46" s="19"/>
      <c r="AH46" s="19"/>
      <c r="AI46" s="19"/>
      <c r="AJ46" s="19"/>
      <c r="AK46" s="19"/>
    </row>
    <row r="47" customFormat="false" ht="15" hidden="false" customHeight="true" outlineLevel="0" collapsed="false">
      <c r="A47" s="25" t="s">
        <v>63</v>
      </c>
      <c r="B47" s="26" t="s">
        <v>64</v>
      </c>
      <c r="C47" s="26" t="s">
        <v>65</v>
      </c>
      <c r="D47" s="26" t="s">
        <v>66</v>
      </c>
      <c r="E47" s="26" t="s">
        <v>67</v>
      </c>
      <c r="F47" s="26" t="s">
        <v>68</v>
      </c>
      <c r="G47" s="26" t="s">
        <v>69</v>
      </c>
      <c r="H47" s="26" t="s">
        <v>70</v>
      </c>
      <c r="I47" s="26" t="s">
        <v>71</v>
      </c>
      <c r="J47" s="26" t="s">
        <v>72</v>
      </c>
      <c r="K47" s="26" t="s">
        <v>13</v>
      </c>
      <c r="L47" s="26" t="s">
        <v>14</v>
      </c>
      <c r="M47" s="26" t="s">
        <v>19</v>
      </c>
      <c r="N47" s="26" t="s">
        <v>18</v>
      </c>
      <c r="O47" s="27" t="s">
        <v>73</v>
      </c>
      <c r="P47" s="28" t="s">
        <v>74</v>
      </c>
      <c r="Q47" s="28" t="s">
        <v>75</v>
      </c>
      <c r="R47" s="28" t="s">
        <v>76</v>
      </c>
      <c r="S47" s="28" t="s">
        <v>77</v>
      </c>
      <c r="T47" s="28" t="s">
        <v>78</v>
      </c>
      <c r="U47" s="29" t="s">
        <v>79</v>
      </c>
      <c r="V47" s="26" t="s">
        <v>80</v>
      </c>
      <c r="W47" s="26" t="s">
        <v>81</v>
      </c>
      <c r="X47" s="27" t="s">
        <v>82</v>
      </c>
      <c r="Y47" s="30" t="s">
        <v>83</v>
      </c>
      <c r="Z47" s="28" t="s">
        <v>43</v>
      </c>
      <c r="AA47" s="31" t="s">
        <v>48</v>
      </c>
      <c r="AB47" s="26" t="s">
        <v>84</v>
      </c>
      <c r="AC47" s="26" t="s">
        <v>85</v>
      </c>
      <c r="AD47" s="26" t="s">
        <v>86</v>
      </c>
      <c r="AE47" s="26" t="s">
        <v>87</v>
      </c>
      <c r="AF47" s="26" t="s">
        <v>88</v>
      </c>
      <c r="AG47" s="26" t="s">
        <v>84</v>
      </c>
      <c r="AH47" s="26" t="s">
        <v>85</v>
      </c>
      <c r="AI47" s="26" t="s">
        <v>86</v>
      </c>
      <c r="AJ47" s="26" t="s">
        <v>87</v>
      </c>
      <c r="AK47" s="26" t="s">
        <v>89</v>
      </c>
    </row>
    <row r="48" customFormat="false" ht="15" hidden="false" customHeight="true" outlineLevel="0" collapsed="false">
      <c r="A48" s="25"/>
      <c r="B48" s="26" t="n">
        <v>2468</v>
      </c>
      <c r="C48" s="26" t="n">
        <v>700</v>
      </c>
      <c r="D48" s="26" t="n">
        <v>2</v>
      </c>
      <c r="E48" s="26" t="n">
        <v>1</v>
      </c>
      <c r="F48" s="26"/>
      <c r="G48" s="26"/>
      <c r="H48" s="26"/>
      <c r="I48" s="26"/>
      <c r="J48" s="26"/>
      <c r="K48" s="26"/>
      <c r="L48" s="26"/>
      <c r="M48" s="26"/>
      <c r="N48" s="26"/>
      <c r="O48" s="27"/>
      <c r="P48" s="32" t="n">
        <f aca="false">(B48*C48*D48)/1000000</f>
        <v>3.4552</v>
      </c>
      <c r="Q48" s="32" t="n">
        <f aca="false">(IF(E48=1,B48/1000,0)+IF(F48=1,B48/1000,0)+IF(G48=1,C48/1000,0)+IF(H48=1,C48/1000,0))*D48</f>
        <v>4.936</v>
      </c>
      <c r="R48" s="32" t="n">
        <f aca="false">(IF(E48=2,B48/1000,0)+IF(F48=2,B48/1000,0)+IF(G48=2,C48/1000,0)+IF(H48=2,C48/1000,0))*D48</f>
        <v>0</v>
      </c>
      <c r="S48" s="32" t="n">
        <f aca="false">(IF(I48=1,1,0)+IF(J48=1,1,0))*D48</f>
        <v>0</v>
      </c>
      <c r="T48" s="32" t="n">
        <f aca="false">(IF(I48=2,1,0)+IF(J48=2,1,0))*D48</f>
        <v>0</v>
      </c>
      <c r="U48" s="29" t="n">
        <f aca="false">IF(AND(K48&gt;0,N48=0),(B48+C48)/1000,IF(AND(K48&gt;0,N48&gt;0),B48/1000,0))</f>
        <v>0</v>
      </c>
      <c r="V48" s="26" t="n">
        <f aca="false">IF(AND(L48&gt;0,K48=0),(B48+C48)/1000,IF(AND(L48&gt;0,K48&gt;0),C48/1000,0))</f>
        <v>0</v>
      </c>
      <c r="W48" s="26" t="n">
        <f aca="false">IF(AND(M48&gt;0,L48=0),(B48+C48)/1000,IF(AND(M48&gt;0,L48&gt;0),B48/1000,0))</f>
        <v>0</v>
      </c>
      <c r="X48" s="27" t="n">
        <f aca="false">IF(AND(N48&gt;0,M48=0),(B48+C48)/1000,IF(AND(N48&gt;0,M48&gt;0),C48/1000,0))</f>
        <v>0</v>
      </c>
      <c r="Y48" s="33" t="n">
        <f aca="false">SUM(U48:X48)*D48</f>
        <v>0</v>
      </c>
      <c r="Z48" s="32" t="n">
        <f aca="false">(IF(AND(K48&gt;0,K48&lt;250),1,0)+IF(AND(L48&gt;0,L48&lt;250),1,0)+IF(AND(M48&gt;0,M48&lt;250),1,0)+IF(AND(N48&gt;0,N48&lt;250),1,0))*D48</f>
        <v>0</v>
      </c>
      <c r="AA48" s="34" t="n">
        <f aca="false">(IF(AND(K48&gt;=250),1,0)+IF(AND(L48&gt;=250),1,0)+IF(AND(M48&gt;=250),1,0)+IF(AND(N48&gt;=250),1,0))*D48</f>
        <v>0</v>
      </c>
      <c r="AB48" s="26" t="n">
        <f aca="false">IF(AND(OR(U48&gt;0,V48&gt;0),E48=1),B48,0)</f>
        <v>0</v>
      </c>
      <c r="AC48" s="26" t="n">
        <f aca="false">IF(AND(OR(W48&gt;0,X48&gt;0),F48=1),B48,0)</f>
        <v>0</v>
      </c>
      <c r="AD48" s="26" t="n">
        <f aca="false">IF(AND(OR(V48&gt;0,W48&gt;0),G48=1),C48,0)</f>
        <v>0</v>
      </c>
      <c r="AE48" s="26" t="n">
        <f aca="false">IF(AND(OR(X48&gt;0,U48&gt;0),H48=1),C48,0)</f>
        <v>0</v>
      </c>
      <c r="AF48" s="26" t="n">
        <f aca="false">SUM(AB48:AE48)</f>
        <v>0</v>
      </c>
      <c r="AG48" s="26" t="n">
        <f aca="false">IF(AND(OR(U48&gt;0,V48&gt;0),E48=2),B48,0)</f>
        <v>0</v>
      </c>
      <c r="AH48" s="26" t="n">
        <f aca="false">IF(AND(OR(W48&gt;0,X48&gt;0),F48=2),B48,0)</f>
        <v>0</v>
      </c>
      <c r="AI48" s="26" t="n">
        <f aca="false">IF(AND(OR(V48&gt;0,W48&gt;0),G48=2),C48,0)</f>
        <v>0</v>
      </c>
      <c r="AJ48" s="26" t="n">
        <f aca="false">IF(AND(OR(X48&gt;0,U48&gt;0),H48=2),C48,0)</f>
        <v>0</v>
      </c>
      <c r="AK48" s="26" t="n">
        <f aca="false">SUM(AG48:AJ48)</f>
        <v>0</v>
      </c>
    </row>
    <row r="49" customFormat="false" ht="15" hidden="false" customHeight="true" outlineLevel="0" collapsed="false">
      <c r="A49" s="25"/>
      <c r="B49" s="26" t="n">
        <v>1182</v>
      </c>
      <c r="C49" s="26" t="n">
        <v>700</v>
      </c>
      <c r="D49" s="26" t="n">
        <v>1</v>
      </c>
      <c r="E49" s="26" t="n">
        <v>1</v>
      </c>
      <c r="F49" s="26"/>
      <c r="G49" s="26" t="n">
        <v>1</v>
      </c>
      <c r="H49" s="26" t="n">
        <v>1</v>
      </c>
      <c r="I49" s="26"/>
      <c r="J49" s="26"/>
      <c r="K49" s="26"/>
      <c r="L49" s="26"/>
      <c r="M49" s="26"/>
      <c r="N49" s="26"/>
      <c r="O49" s="27"/>
      <c r="P49" s="32" t="n">
        <f aca="false">(B49*C49*D49)/1000000</f>
        <v>0.8274</v>
      </c>
      <c r="Q49" s="32" t="n">
        <f aca="false">(IF(E49=1,B49/1000,0)+IF(F49=1,B49/1000,0)+IF(G49=1,C49/1000,0)+IF(H49=1,C49/1000,0))*D49</f>
        <v>2.582</v>
      </c>
      <c r="R49" s="32" t="n">
        <f aca="false">(IF(E49=2,B49/1000,0)+IF(F49=2,B49/1000,0)+IF(G49=2,C49/1000,0)+IF(H49=2,C49/1000,0))*D49</f>
        <v>0</v>
      </c>
      <c r="S49" s="32" t="n">
        <f aca="false">(IF(I49=1,1,0)+IF(J49=1,1,0))*D49</f>
        <v>0</v>
      </c>
      <c r="T49" s="32" t="n">
        <f aca="false">(IF(I49=2,1,0)+IF(J49=2,1,0))*D49</f>
        <v>0</v>
      </c>
      <c r="U49" s="29" t="n">
        <f aca="false">IF(AND(K49&gt;0,N49=0),(B49+C49)/1000,IF(AND(K49&gt;0,N49&gt;0),B49/1000,0))</f>
        <v>0</v>
      </c>
      <c r="V49" s="26" t="n">
        <f aca="false">IF(AND(L49&gt;0,K49=0),(B49+C49)/1000,IF(AND(L49&gt;0,K49&gt;0),C49/1000,0))</f>
        <v>0</v>
      </c>
      <c r="W49" s="26" t="n">
        <f aca="false">IF(AND(M49&gt;0,L49=0),(B49+C49)/1000,IF(AND(M49&gt;0,L49&gt;0),B49/1000,0))</f>
        <v>0</v>
      </c>
      <c r="X49" s="27" t="n">
        <f aca="false">IF(AND(N49&gt;0,M49=0),(B49+C49)/1000,IF(AND(N49&gt;0,M49&gt;0),C49/1000,0))</f>
        <v>0</v>
      </c>
      <c r="Y49" s="33" t="n">
        <f aca="false">SUM(U49:X49)*D49</f>
        <v>0</v>
      </c>
      <c r="Z49" s="32" t="n">
        <f aca="false">(IF(AND(K49&gt;0,K49&lt;250),1,0)+IF(AND(L49&gt;0,L49&lt;250),1,0)+IF(AND(M49&gt;0,M49&lt;250),1,0)+IF(AND(N49&gt;0,N49&lt;250),1,0))*D49</f>
        <v>0</v>
      </c>
      <c r="AA49" s="34" t="n">
        <f aca="false">(IF(AND(K49&gt;=250),1,0)+IF(AND(L49&gt;=250),1,0)+IF(AND(M49&gt;=250),1,0)+IF(AND(N49&gt;=250),1,0))*D49</f>
        <v>0</v>
      </c>
      <c r="AB49" s="26" t="n">
        <f aca="false">IF(AND(OR(U49&gt;0,V49&gt;0),E49=1),B49,0)</f>
        <v>0</v>
      </c>
      <c r="AC49" s="26" t="n">
        <f aca="false">IF(AND(OR(W49&gt;0,X49&gt;0),F49=1),B49,0)</f>
        <v>0</v>
      </c>
      <c r="AD49" s="26" t="n">
        <f aca="false">IF(AND(OR(V49&gt;0,W49&gt;0),G49=1),C49,0)</f>
        <v>0</v>
      </c>
      <c r="AE49" s="26" t="n">
        <f aca="false">IF(AND(OR(X49&gt;0,U49&gt;0),H49=1),C49,0)</f>
        <v>0</v>
      </c>
      <c r="AF49" s="26" t="n">
        <f aca="false">SUM(AB49:AE49)</f>
        <v>0</v>
      </c>
      <c r="AG49" s="26" t="n">
        <f aca="false">IF(AND(OR(U49&gt;0,V49&gt;0),E49=2),B49,0)</f>
        <v>0</v>
      </c>
      <c r="AH49" s="26" t="n">
        <f aca="false">IF(AND(OR(W49&gt;0,X49&gt;0),F49=2),B49,0)</f>
        <v>0</v>
      </c>
      <c r="AI49" s="26" t="n">
        <f aca="false">IF(AND(OR(V49&gt;0,W49&gt;0),G49=2),C49,0)</f>
        <v>0</v>
      </c>
      <c r="AJ49" s="26" t="n">
        <f aca="false">IF(AND(OR(X49&gt;0,U49&gt;0),H49=2),C49,0)</f>
        <v>0</v>
      </c>
      <c r="AK49" s="26" t="n">
        <f aca="false">SUM(AG49:AJ49)</f>
        <v>0</v>
      </c>
    </row>
    <row r="50" customFormat="false" ht="15" hidden="false" customHeight="true" outlineLevel="0" collapsed="false">
      <c r="A50" s="25"/>
      <c r="B50" s="26" t="n">
        <v>1150</v>
      </c>
      <c r="C50" s="26" t="n">
        <v>550</v>
      </c>
      <c r="D50" s="26" t="n">
        <v>2</v>
      </c>
      <c r="E50" s="26" t="n">
        <v>1</v>
      </c>
      <c r="F50" s="26"/>
      <c r="G50" s="26"/>
      <c r="H50" s="26"/>
      <c r="I50" s="26"/>
      <c r="J50" s="26"/>
      <c r="K50" s="26"/>
      <c r="L50" s="26"/>
      <c r="M50" s="26"/>
      <c r="N50" s="26"/>
      <c r="O50" s="27"/>
      <c r="P50" s="32" t="n">
        <f aca="false">(B50*C50*D50)/1000000</f>
        <v>1.265</v>
      </c>
      <c r="Q50" s="32" t="n">
        <f aca="false">(IF(E50=1,B50/1000,0)+IF(F50=1,B50/1000,0)+IF(G50=1,C50/1000,0)+IF(H50=1,C50/1000,0))*D50</f>
        <v>2.3</v>
      </c>
      <c r="R50" s="32" t="n">
        <f aca="false">(IF(E50=2,B50/1000,0)+IF(F50=2,B50/1000,0)+IF(G50=2,C50/1000,0)+IF(H50=2,C50/1000,0))*D50</f>
        <v>0</v>
      </c>
      <c r="S50" s="32" t="n">
        <f aca="false">(IF(I50=1,1,0)+IF(J50=1,1,0))*D50</f>
        <v>0</v>
      </c>
      <c r="T50" s="32" t="n">
        <f aca="false">(IF(I50=2,1,0)+IF(J50=2,1,0))*D50</f>
        <v>0</v>
      </c>
      <c r="U50" s="29" t="n">
        <f aca="false">IF(AND(K50&gt;0,N50=0),(B50+C50)/1000,IF(AND(K50&gt;0,N50&gt;0),B50/1000,0))</f>
        <v>0</v>
      </c>
      <c r="V50" s="26" t="n">
        <f aca="false">IF(AND(L50&gt;0,K50=0),(B50+C50)/1000,IF(AND(L50&gt;0,K50&gt;0),C50/1000,0))</f>
        <v>0</v>
      </c>
      <c r="W50" s="26" t="n">
        <f aca="false">IF(AND(M50&gt;0,L50=0),(B50+C50)/1000,IF(AND(M50&gt;0,L50&gt;0),B50/1000,0))</f>
        <v>0</v>
      </c>
      <c r="X50" s="27" t="n">
        <f aca="false">IF(AND(N50&gt;0,M50=0),(B50+C50)/1000,IF(AND(N50&gt;0,M50&gt;0),C50/1000,0))</f>
        <v>0</v>
      </c>
      <c r="Y50" s="33" t="n">
        <f aca="false">SUM(U50:X50)*D50</f>
        <v>0</v>
      </c>
      <c r="Z50" s="32" t="n">
        <f aca="false">(IF(AND(K50&gt;0,K50&lt;250),1,0)+IF(AND(L50&gt;0,L50&lt;250),1,0)+IF(AND(M50&gt;0,M50&lt;250),1,0)+IF(AND(N50&gt;0,N50&lt;250),1,0))*D50</f>
        <v>0</v>
      </c>
      <c r="AA50" s="34" t="n">
        <f aca="false">(IF(AND(K50&gt;=250),1,0)+IF(AND(L50&gt;=250),1,0)+IF(AND(M50&gt;=250),1,0)+IF(AND(N50&gt;=250),1,0))*D50</f>
        <v>0</v>
      </c>
      <c r="AB50" s="26" t="n">
        <f aca="false">IF(AND(OR(U50&gt;0,V50&gt;0),E50=1),B50,0)</f>
        <v>0</v>
      </c>
      <c r="AC50" s="26" t="n">
        <f aca="false">IF(AND(OR(W50&gt;0,X50&gt;0),F50=1),B50,0)</f>
        <v>0</v>
      </c>
      <c r="AD50" s="26" t="n">
        <f aca="false">IF(AND(OR(V50&gt;0,W50&gt;0),G50=1),C50,0)</f>
        <v>0</v>
      </c>
      <c r="AE50" s="26" t="n">
        <f aca="false">IF(AND(OR(X50&gt;0,U50&gt;0),H50=1),C50,0)</f>
        <v>0</v>
      </c>
      <c r="AF50" s="26" t="n">
        <f aca="false">SUM(AB50:AE50)</f>
        <v>0</v>
      </c>
      <c r="AG50" s="26" t="n">
        <f aca="false">IF(AND(OR(U50&gt;0,V50&gt;0),E50=2),B50,0)</f>
        <v>0</v>
      </c>
      <c r="AH50" s="26" t="n">
        <f aca="false">IF(AND(OR(W50&gt;0,X50&gt;0),F50=2),B50,0)</f>
        <v>0</v>
      </c>
      <c r="AI50" s="26" t="n">
        <f aca="false">IF(AND(OR(V50&gt;0,W50&gt;0),G50=2),C50,0)</f>
        <v>0</v>
      </c>
      <c r="AJ50" s="26" t="n">
        <f aca="false">IF(AND(OR(X50&gt;0,U50&gt;0),H50=2),C50,0)</f>
        <v>0</v>
      </c>
      <c r="AK50" s="26" t="n">
        <f aca="false">SUM(AG50:AJ50)</f>
        <v>0</v>
      </c>
    </row>
    <row r="51" customFormat="false" ht="15" hidden="false" customHeight="true" outlineLevel="0" collapsed="false">
      <c r="A51" s="25"/>
      <c r="B51" s="26" t="n">
        <v>1160</v>
      </c>
      <c r="C51" s="26" t="n">
        <v>518</v>
      </c>
      <c r="D51" s="26" t="n">
        <v>2</v>
      </c>
      <c r="E51" s="26" t="n">
        <v>1</v>
      </c>
      <c r="F51" s="26"/>
      <c r="G51" s="26"/>
      <c r="H51" s="26"/>
      <c r="I51" s="26"/>
      <c r="J51" s="26"/>
      <c r="K51" s="26"/>
      <c r="L51" s="26"/>
      <c r="M51" s="26"/>
      <c r="N51" s="26"/>
      <c r="O51" s="27"/>
      <c r="P51" s="32" t="n">
        <f aca="false">(B51*C51*D51)/1000000</f>
        <v>1.20176</v>
      </c>
      <c r="Q51" s="32" t="n">
        <f aca="false">(IF(E51=1,B51/1000,0)+IF(F51=1,B51/1000,0)+IF(G51=1,C51/1000,0)+IF(H51=1,C51/1000,0))*D51</f>
        <v>2.32</v>
      </c>
      <c r="R51" s="32" t="n">
        <f aca="false">(IF(E51=2,B51/1000,0)+IF(F51=2,B51/1000,0)+IF(G51=2,C51/1000,0)+IF(H51=2,C51/1000,0))*D51</f>
        <v>0</v>
      </c>
      <c r="S51" s="32" t="n">
        <f aca="false">(IF(I51=1,1,0)+IF(J51=1,1,0))*D51</f>
        <v>0</v>
      </c>
      <c r="T51" s="32" t="n">
        <f aca="false">(IF(I51=2,1,0)+IF(J51=2,1,0))*D51</f>
        <v>0</v>
      </c>
      <c r="U51" s="29" t="n">
        <f aca="false">IF(AND(K51&gt;0,N51=0),(B51+C51)/1000,IF(AND(K51&gt;0,N51&gt;0),B51/1000,0))</f>
        <v>0</v>
      </c>
      <c r="V51" s="26" t="n">
        <f aca="false">IF(AND(L51&gt;0,K51=0),(B51+C51)/1000,IF(AND(L51&gt;0,K51&gt;0),C51/1000,0))</f>
        <v>0</v>
      </c>
      <c r="W51" s="26" t="n">
        <f aca="false">IF(AND(M51&gt;0,L51=0),(B51+C51)/1000,IF(AND(M51&gt;0,L51&gt;0),B51/1000,0))</f>
        <v>0</v>
      </c>
      <c r="X51" s="27" t="n">
        <f aca="false">IF(AND(N51&gt;0,M51=0),(B51+C51)/1000,IF(AND(N51&gt;0,M51&gt;0),C51/1000,0))</f>
        <v>0</v>
      </c>
      <c r="Y51" s="33" t="n">
        <f aca="false">SUM(U51:X51)*D51</f>
        <v>0</v>
      </c>
      <c r="Z51" s="32" t="n">
        <f aca="false">(IF(AND(K51&gt;0,K51&lt;250),1,0)+IF(AND(L51&gt;0,L51&lt;250),1,0)+IF(AND(M51&gt;0,M51&lt;250),1,0)+IF(AND(N51&gt;0,N51&lt;250),1,0))*D51</f>
        <v>0</v>
      </c>
      <c r="AA51" s="34" t="n">
        <f aca="false">(IF(AND(K51&gt;=250),1,0)+IF(AND(L51&gt;=250),1,0)+IF(AND(M51&gt;=250),1,0)+IF(AND(N51&gt;=250),1,0))*D51</f>
        <v>0</v>
      </c>
      <c r="AB51" s="26" t="n">
        <f aca="false">IF(AND(OR(U51&gt;0,V51&gt;0),E51=1),B51,0)</f>
        <v>0</v>
      </c>
      <c r="AC51" s="26" t="n">
        <f aca="false">IF(AND(OR(W51&gt;0,X51&gt;0),F51=1),B51,0)</f>
        <v>0</v>
      </c>
      <c r="AD51" s="26" t="n">
        <f aca="false">IF(AND(OR(V51&gt;0,W51&gt;0),G51=1),C51,0)</f>
        <v>0</v>
      </c>
      <c r="AE51" s="26" t="n">
        <f aca="false">IF(AND(OR(X51&gt;0,U51&gt;0),H51=1),C51,0)</f>
        <v>0</v>
      </c>
      <c r="AF51" s="26" t="n">
        <f aca="false">SUM(AB51:AE51)</f>
        <v>0</v>
      </c>
      <c r="AG51" s="26" t="n">
        <f aca="false">IF(AND(OR(U51&gt;0,V51&gt;0),E51=2),B51,0)</f>
        <v>0</v>
      </c>
      <c r="AH51" s="26" t="n">
        <f aca="false">IF(AND(OR(W51&gt;0,X51&gt;0),F51=2),B51,0)</f>
        <v>0</v>
      </c>
      <c r="AI51" s="26" t="n">
        <f aca="false">IF(AND(OR(V51&gt;0,W51&gt;0),G51=2),C51,0)</f>
        <v>0</v>
      </c>
      <c r="AJ51" s="26" t="n">
        <f aca="false">IF(AND(OR(X51&gt;0,U51&gt;0),H51=2),C51,0)</f>
        <v>0</v>
      </c>
      <c r="AK51" s="26" t="n">
        <f aca="false">SUM(AG51:AJ51)</f>
        <v>0</v>
      </c>
    </row>
    <row r="52" customFormat="false" ht="15" hidden="false" customHeight="true" outlineLevel="0" collapsed="false">
      <c r="A52" s="25"/>
      <c r="B52" s="26" t="n">
        <v>1150</v>
      </c>
      <c r="C52" s="26" t="n">
        <v>100</v>
      </c>
      <c r="D52" s="26" t="n">
        <v>6</v>
      </c>
      <c r="E52" s="26" t="n">
        <v>1</v>
      </c>
      <c r="F52" s="26" t="n">
        <v>1</v>
      </c>
      <c r="G52" s="26"/>
      <c r="H52" s="26"/>
      <c r="I52" s="26"/>
      <c r="J52" s="26"/>
      <c r="K52" s="26"/>
      <c r="L52" s="26"/>
      <c r="M52" s="26"/>
      <c r="N52" s="26"/>
      <c r="O52" s="27"/>
      <c r="P52" s="32" t="n">
        <f aca="false">(B52*C52*D52)/1000000</f>
        <v>0.69</v>
      </c>
      <c r="Q52" s="32" t="n">
        <f aca="false">(IF(E52=1,B52/1000,0)+IF(F52=1,B52/1000,0)+IF(G52=1,C52/1000,0)+IF(H52=1,C52/1000,0))*D52</f>
        <v>13.8</v>
      </c>
      <c r="R52" s="32" t="n">
        <f aca="false">(IF(E52=2,B52/1000,0)+IF(F52=2,B52/1000,0)+IF(G52=2,C52/1000,0)+IF(H52=2,C52/1000,0))*D52</f>
        <v>0</v>
      </c>
      <c r="S52" s="32" t="n">
        <f aca="false">(IF(I52=1,1,0)+IF(J52=1,1,0))*D52</f>
        <v>0</v>
      </c>
      <c r="T52" s="32" t="n">
        <f aca="false">(IF(I52=2,1,0)+IF(J52=2,1,0))*D52</f>
        <v>0</v>
      </c>
      <c r="U52" s="29" t="n">
        <f aca="false">IF(AND(K52&gt;0,N52=0),(B52+C52)/1000,IF(AND(K52&gt;0,N52&gt;0),B52/1000,0))</f>
        <v>0</v>
      </c>
      <c r="V52" s="26" t="n">
        <f aca="false">IF(AND(L52&gt;0,K52=0),(B52+C52)/1000,IF(AND(L52&gt;0,K52&gt;0),C52/1000,0))</f>
        <v>0</v>
      </c>
      <c r="W52" s="26" t="n">
        <f aca="false">IF(AND(M52&gt;0,L52=0),(B52+C52)/1000,IF(AND(M52&gt;0,L52&gt;0),B52/1000,0))</f>
        <v>0</v>
      </c>
      <c r="X52" s="27" t="n">
        <f aca="false">IF(AND(N52&gt;0,M52=0),(B52+C52)/1000,IF(AND(N52&gt;0,M52&gt;0),C52/1000,0))</f>
        <v>0</v>
      </c>
      <c r="Y52" s="33" t="n">
        <f aca="false">SUM(U52:X52)*D52</f>
        <v>0</v>
      </c>
      <c r="Z52" s="32" t="n">
        <f aca="false">(IF(AND(K52&gt;0,K52&lt;250),1,0)+IF(AND(L52&gt;0,L52&lt;250),1,0)+IF(AND(M52&gt;0,M52&lt;250),1,0)+IF(AND(N52&gt;0,N52&lt;250),1,0))*D52</f>
        <v>0</v>
      </c>
      <c r="AA52" s="34" t="n">
        <f aca="false">(IF(AND(K52&gt;=250),1,0)+IF(AND(L52&gt;=250),1,0)+IF(AND(M52&gt;=250),1,0)+IF(AND(N52&gt;=250),1,0))*D52</f>
        <v>0</v>
      </c>
      <c r="AB52" s="26" t="n">
        <f aca="false">IF(AND(OR(U52&gt;0,V52&gt;0),E52=1),B52,0)</f>
        <v>0</v>
      </c>
      <c r="AC52" s="26" t="n">
        <f aca="false">IF(AND(OR(W52&gt;0,X52&gt;0),F52=1),B52,0)</f>
        <v>0</v>
      </c>
      <c r="AD52" s="26" t="n">
        <f aca="false">IF(AND(OR(V52&gt;0,W52&gt;0),G52=1),C52,0)</f>
        <v>0</v>
      </c>
      <c r="AE52" s="26" t="n">
        <f aca="false">IF(AND(OR(X52&gt;0,U52&gt;0),H52=1),C52,0)</f>
        <v>0</v>
      </c>
      <c r="AF52" s="26" t="n">
        <f aca="false">SUM(AB52:AE52)</f>
        <v>0</v>
      </c>
      <c r="AG52" s="26" t="n">
        <f aca="false">IF(AND(OR(U52&gt;0,V52&gt;0),E52=2),B52,0)</f>
        <v>0</v>
      </c>
      <c r="AH52" s="26" t="n">
        <f aca="false">IF(AND(OR(W52&gt;0,X52&gt;0),F52=2),B52,0)</f>
        <v>0</v>
      </c>
      <c r="AI52" s="26" t="n">
        <f aca="false">IF(AND(OR(V52&gt;0,W52&gt;0),G52=2),C52,0)</f>
        <v>0</v>
      </c>
      <c r="AJ52" s="26" t="n">
        <f aca="false">IF(AND(OR(X52&gt;0,U52&gt;0),H52=2),C52,0)</f>
        <v>0</v>
      </c>
      <c r="AK52" s="26" t="n">
        <f aca="false">SUM(AG52:AJ52)</f>
        <v>0</v>
      </c>
    </row>
    <row r="53" customFormat="false" ht="15" hidden="false" customHeight="true" outlineLevel="0" collapsed="false">
      <c r="A53" s="25"/>
      <c r="B53" s="26" t="n">
        <v>2360</v>
      </c>
      <c r="C53" s="26" t="n">
        <v>120</v>
      </c>
      <c r="D53" s="26" t="n">
        <v>2</v>
      </c>
      <c r="E53" s="26" t="n">
        <v>1</v>
      </c>
      <c r="F53" s="26" t="n">
        <v>1</v>
      </c>
      <c r="G53" s="26"/>
      <c r="H53" s="26"/>
      <c r="I53" s="26"/>
      <c r="J53" s="26"/>
      <c r="K53" s="26"/>
      <c r="L53" s="26"/>
      <c r="M53" s="26"/>
      <c r="N53" s="26"/>
      <c r="O53" s="27"/>
      <c r="P53" s="32" t="n">
        <f aca="false">(B53*C53*D53)/1000000</f>
        <v>0.5664</v>
      </c>
      <c r="Q53" s="32" t="n">
        <f aca="false">(IF(E53=1,B53/1000,0)+IF(F53=1,B53/1000,0)+IF(G53=1,C53/1000,0)+IF(H53=1,C53/1000,0))*D53</f>
        <v>9.44</v>
      </c>
      <c r="R53" s="32" t="n">
        <f aca="false">(IF(E53=2,B53/1000,0)+IF(F53=2,B53/1000,0)+IF(G53=2,C53/1000,0)+IF(H53=2,C53/1000,0))*D53</f>
        <v>0</v>
      </c>
      <c r="S53" s="32" t="n">
        <f aca="false">(IF(I53=1,1,0)+IF(J53=1,1,0))*D53</f>
        <v>0</v>
      </c>
      <c r="T53" s="32" t="n">
        <f aca="false">(IF(I53=2,1,0)+IF(J53=2,1,0))*D53</f>
        <v>0</v>
      </c>
      <c r="U53" s="29" t="n">
        <f aca="false">IF(AND(K53&gt;0,N53=0),(B53+C53)/1000,IF(AND(K53&gt;0,N53&gt;0),B53/1000,0))</f>
        <v>0</v>
      </c>
      <c r="V53" s="26" t="n">
        <f aca="false">IF(AND(L53&gt;0,K53=0),(B53+C53)/1000,IF(AND(L53&gt;0,K53&gt;0),C53/1000,0))</f>
        <v>0</v>
      </c>
      <c r="W53" s="26" t="n">
        <f aca="false">IF(AND(M53&gt;0,L53=0),(B53+C53)/1000,IF(AND(M53&gt;0,L53&gt;0),B53/1000,0))</f>
        <v>0</v>
      </c>
      <c r="X53" s="27" t="n">
        <f aca="false">IF(AND(N53&gt;0,M53=0),(B53+C53)/1000,IF(AND(N53&gt;0,M53&gt;0),C53/1000,0))</f>
        <v>0</v>
      </c>
      <c r="Y53" s="33" t="n">
        <f aca="false">SUM(U53:X53)*D53</f>
        <v>0</v>
      </c>
      <c r="Z53" s="32" t="n">
        <f aca="false">(IF(AND(K53&gt;0,K53&lt;250),1,0)+IF(AND(L53&gt;0,L53&lt;250),1,0)+IF(AND(M53&gt;0,M53&lt;250),1,0)+IF(AND(N53&gt;0,N53&lt;250),1,0))*D53</f>
        <v>0</v>
      </c>
      <c r="AA53" s="34" t="n">
        <f aca="false">(IF(AND(K53&gt;=250),1,0)+IF(AND(L53&gt;=250),1,0)+IF(AND(M53&gt;=250),1,0)+IF(AND(N53&gt;=250),1,0))*D53</f>
        <v>0</v>
      </c>
      <c r="AB53" s="26" t="n">
        <f aca="false">IF(AND(OR(U53&gt;0,V53&gt;0),E53=1),B53,0)</f>
        <v>0</v>
      </c>
      <c r="AC53" s="26" t="n">
        <f aca="false">IF(AND(OR(W53&gt;0,X53&gt;0),F53=1),B53,0)</f>
        <v>0</v>
      </c>
      <c r="AD53" s="26" t="n">
        <f aca="false">IF(AND(OR(V53&gt;0,W53&gt;0),G53=1),C53,0)</f>
        <v>0</v>
      </c>
      <c r="AE53" s="26" t="n">
        <f aca="false">IF(AND(OR(X53&gt;0,U53&gt;0),H53=1),C53,0)</f>
        <v>0</v>
      </c>
      <c r="AF53" s="26" t="n">
        <f aca="false">SUM(AB53:AE53)</f>
        <v>0</v>
      </c>
      <c r="AG53" s="26" t="n">
        <f aca="false">IF(AND(OR(U53&gt;0,V53&gt;0),E53=2),B53,0)</f>
        <v>0</v>
      </c>
      <c r="AH53" s="26" t="n">
        <f aca="false">IF(AND(OR(W53&gt;0,X53&gt;0),F53=2),B53,0)</f>
        <v>0</v>
      </c>
      <c r="AI53" s="26" t="n">
        <f aca="false">IF(AND(OR(V53&gt;0,W53&gt;0),G53=2),C53,0)</f>
        <v>0</v>
      </c>
      <c r="AJ53" s="26" t="n">
        <f aca="false">IF(AND(OR(X53&gt;0,U53&gt;0),H53=2),C53,0)</f>
        <v>0</v>
      </c>
      <c r="AK53" s="26" t="n">
        <f aca="false">SUM(AG53:AJ53)</f>
        <v>0</v>
      </c>
    </row>
    <row r="54" customFormat="false" ht="15" hidden="false" customHeight="true" outlineLevel="0" collapsed="false">
      <c r="A54" s="25"/>
      <c r="B54" s="26" t="n">
        <v>1132</v>
      </c>
      <c r="C54" s="26" t="n">
        <v>120</v>
      </c>
      <c r="D54" s="26" t="n">
        <v>2</v>
      </c>
      <c r="E54" s="26" t="n">
        <v>1</v>
      </c>
      <c r="F54" s="26" t="n">
        <v>1</v>
      </c>
      <c r="G54" s="26" t="n">
        <v>1</v>
      </c>
      <c r="H54" s="26" t="n">
        <v>1</v>
      </c>
      <c r="I54" s="26"/>
      <c r="J54" s="26"/>
      <c r="K54" s="26"/>
      <c r="L54" s="26"/>
      <c r="M54" s="26"/>
      <c r="N54" s="26"/>
      <c r="O54" s="27"/>
      <c r="P54" s="32" t="n">
        <f aca="false">(B54*C54*D54)/1000000</f>
        <v>0.27168</v>
      </c>
      <c r="Q54" s="32" t="n">
        <f aca="false">(IF(E54=1,B54/1000,0)+IF(F54=1,B54/1000,0)+IF(G54=1,C54/1000,0)+IF(H54=1,C54/1000,0))*D54</f>
        <v>5.008</v>
      </c>
      <c r="R54" s="32" t="n">
        <f aca="false">(IF(E54=2,B54/1000,0)+IF(F54=2,B54/1000,0)+IF(G54=2,C54/1000,0)+IF(H54=2,C54/1000,0))*D54</f>
        <v>0</v>
      </c>
      <c r="S54" s="32" t="n">
        <f aca="false">(IF(I54=1,1,0)+IF(J54=1,1,0))*D54</f>
        <v>0</v>
      </c>
      <c r="T54" s="32" t="n">
        <f aca="false">(IF(I54=2,1,0)+IF(J54=2,1,0))*D54</f>
        <v>0</v>
      </c>
      <c r="U54" s="29" t="n">
        <f aca="false">IF(AND(K54&gt;0,N54=0),(B54+C54)/1000,IF(AND(K54&gt;0,N54&gt;0),B54/1000,0))</f>
        <v>0</v>
      </c>
      <c r="V54" s="26" t="n">
        <f aca="false">IF(AND(L54&gt;0,K54=0),(B54+C54)/1000,IF(AND(L54&gt;0,K54&gt;0),C54/1000,0))</f>
        <v>0</v>
      </c>
      <c r="W54" s="26" t="n">
        <f aca="false">IF(AND(M54&gt;0,L54=0),(B54+C54)/1000,IF(AND(M54&gt;0,L54&gt;0),B54/1000,0))</f>
        <v>0</v>
      </c>
      <c r="X54" s="27" t="n">
        <f aca="false">IF(AND(N54&gt;0,M54=0),(B54+C54)/1000,IF(AND(N54&gt;0,M54&gt;0),C54/1000,0))</f>
        <v>0</v>
      </c>
      <c r="Y54" s="33" t="n">
        <f aca="false">SUM(U54:X54)*D54</f>
        <v>0</v>
      </c>
      <c r="Z54" s="32" t="n">
        <f aca="false">(IF(AND(K54&gt;0,K54&lt;250),1,0)+IF(AND(L54&gt;0,L54&lt;250),1,0)+IF(AND(M54&gt;0,M54&lt;250),1,0)+IF(AND(N54&gt;0,N54&lt;250),1,0))*D54</f>
        <v>0</v>
      </c>
      <c r="AA54" s="34" t="n">
        <f aca="false">(IF(AND(K54&gt;=250),1,0)+IF(AND(L54&gt;=250),1,0)+IF(AND(M54&gt;=250),1,0)+IF(AND(N54&gt;=250),1,0))*D54</f>
        <v>0</v>
      </c>
      <c r="AB54" s="26" t="n">
        <f aca="false">IF(AND(OR(U54&gt;0,V54&gt;0),E54=1),B54,0)</f>
        <v>0</v>
      </c>
      <c r="AC54" s="26" t="n">
        <f aca="false">IF(AND(OR(W54&gt;0,X54&gt;0),F54=1),B54,0)</f>
        <v>0</v>
      </c>
      <c r="AD54" s="26" t="n">
        <f aca="false">IF(AND(OR(V54&gt;0,W54&gt;0),G54=1),C54,0)</f>
        <v>0</v>
      </c>
      <c r="AE54" s="26" t="n">
        <f aca="false">IF(AND(OR(X54&gt;0,U54&gt;0),H54=1),C54,0)</f>
        <v>0</v>
      </c>
      <c r="AF54" s="26" t="n">
        <f aca="false">SUM(AB54:AE54)</f>
        <v>0</v>
      </c>
      <c r="AG54" s="26" t="n">
        <f aca="false">IF(AND(OR(U54&gt;0,V54&gt;0),E54=2),B54,0)</f>
        <v>0</v>
      </c>
      <c r="AH54" s="26" t="n">
        <f aca="false">IF(AND(OR(W54&gt;0,X54&gt;0),F54=2),B54,0)</f>
        <v>0</v>
      </c>
      <c r="AI54" s="26" t="n">
        <f aca="false">IF(AND(OR(V54&gt;0,W54&gt;0),G54=2),C54,0)</f>
        <v>0</v>
      </c>
      <c r="AJ54" s="26" t="n">
        <f aca="false">IF(AND(OR(X54&gt;0,U54&gt;0),H54=2),C54,0)</f>
        <v>0</v>
      </c>
      <c r="AK54" s="26" t="n">
        <f aca="false">SUM(AG54:AJ54)</f>
        <v>0</v>
      </c>
    </row>
    <row r="55" customFormat="false" ht="15" hidden="false" customHeight="true" outlineLevel="0" collapsed="false">
      <c r="A55" s="25"/>
      <c r="B55" s="26" t="n">
        <v>1100</v>
      </c>
      <c r="C55" s="26" t="n">
        <v>100</v>
      </c>
      <c r="D55" s="26" t="n">
        <v>3</v>
      </c>
      <c r="E55" s="26" t="n">
        <v>1</v>
      </c>
      <c r="F55" s="26" t="n">
        <v>1</v>
      </c>
      <c r="G55" s="26"/>
      <c r="H55" s="26"/>
      <c r="I55" s="26"/>
      <c r="J55" s="26"/>
      <c r="K55" s="26"/>
      <c r="L55" s="26"/>
      <c r="M55" s="26"/>
      <c r="N55" s="26"/>
      <c r="O55" s="27"/>
      <c r="P55" s="32" t="n">
        <f aca="false">(B55*C55*D55)/1000000</f>
        <v>0.33</v>
      </c>
      <c r="Q55" s="32" t="n">
        <f aca="false">(IF(E55=1,B55/1000,0)+IF(F55=1,B55/1000,0)+IF(G55=1,C55/1000,0)+IF(H55=1,C55/1000,0))*D55</f>
        <v>6.6</v>
      </c>
      <c r="R55" s="32" t="n">
        <f aca="false">(IF(E55=2,B55/1000,0)+IF(F55=2,B55/1000,0)+IF(G55=2,C55/1000,0)+IF(H55=2,C55/1000,0))*D55</f>
        <v>0</v>
      </c>
      <c r="S55" s="32" t="n">
        <f aca="false">(IF(I55=1,1,0)+IF(J55=1,1,0))*D55</f>
        <v>0</v>
      </c>
      <c r="T55" s="32" t="n">
        <f aca="false">(IF(I55=2,1,0)+IF(J55=2,1,0))*D55</f>
        <v>0</v>
      </c>
      <c r="U55" s="29" t="n">
        <f aca="false">IF(AND(K55&gt;0,N55=0),(B55+C55)/1000,IF(AND(K55&gt;0,N55&gt;0),B55/1000,0))</f>
        <v>0</v>
      </c>
      <c r="V55" s="26" t="n">
        <f aca="false">IF(AND(L55&gt;0,K55=0),(B55+C55)/1000,IF(AND(L55&gt;0,K55&gt;0),C55/1000,0))</f>
        <v>0</v>
      </c>
      <c r="W55" s="26" t="n">
        <f aca="false">IF(AND(M55&gt;0,L55=0),(B55+C55)/1000,IF(AND(M55&gt;0,L55&gt;0),B55/1000,0))</f>
        <v>0</v>
      </c>
      <c r="X55" s="27" t="n">
        <f aca="false">IF(AND(N55&gt;0,M55=0),(B55+C55)/1000,IF(AND(N55&gt;0,M55&gt;0),C55/1000,0))</f>
        <v>0</v>
      </c>
      <c r="Y55" s="33" t="n">
        <f aca="false">SUM(U55:X55)*D55</f>
        <v>0</v>
      </c>
      <c r="Z55" s="32" t="n">
        <f aca="false">(IF(AND(K55&gt;0,K55&lt;250),1,0)+IF(AND(L55&gt;0,L55&lt;250),1,0)+IF(AND(M55&gt;0,M55&lt;250),1,0)+IF(AND(N55&gt;0,N55&lt;250),1,0))*D55</f>
        <v>0</v>
      </c>
      <c r="AA55" s="34" t="n">
        <f aca="false">(IF(AND(K55&gt;=250),1,0)+IF(AND(L55&gt;=250),1,0)+IF(AND(M55&gt;=250),1,0)+IF(AND(N55&gt;=250),1,0))*D55</f>
        <v>0</v>
      </c>
      <c r="AB55" s="26" t="n">
        <f aca="false">IF(AND(OR(U55&gt;0,V55&gt;0),E55=1),B55,0)</f>
        <v>0</v>
      </c>
      <c r="AC55" s="26" t="n">
        <f aca="false">IF(AND(OR(W55&gt;0,X55&gt;0),F55=1),B55,0)</f>
        <v>0</v>
      </c>
      <c r="AD55" s="26" t="n">
        <f aca="false">IF(AND(OR(V55&gt;0,W55&gt;0),G55=1),C55,0)</f>
        <v>0</v>
      </c>
      <c r="AE55" s="26" t="n">
        <f aca="false">IF(AND(OR(X55&gt;0,U55&gt;0),H55=1),C55,0)</f>
        <v>0</v>
      </c>
      <c r="AF55" s="26" t="n">
        <f aca="false">SUM(AB55:AE55)</f>
        <v>0</v>
      </c>
      <c r="AG55" s="26" t="n">
        <f aca="false">IF(AND(OR(U55&gt;0,V55&gt;0),E55=2),B55,0)</f>
        <v>0</v>
      </c>
      <c r="AH55" s="26" t="n">
        <f aca="false">IF(AND(OR(W55&gt;0,X55&gt;0),F55=2),B55,0)</f>
        <v>0</v>
      </c>
      <c r="AI55" s="26" t="n">
        <f aca="false">IF(AND(OR(V55&gt;0,W55&gt;0),G55=2),C55,0)</f>
        <v>0</v>
      </c>
      <c r="AJ55" s="26" t="n">
        <f aca="false">IF(AND(OR(X55&gt;0,U55&gt;0),H55=2),C55,0)</f>
        <v>0</v>
      </c>
      <c r="AK55" s="26" t="n">
        <f aca="false">SUM(AG55:AJ55)</f>
        <v>0</v>
      </c>
    </row>
    <row r="56" customFormat="false" ht="15" hidden="false" customHeight="true" outlineLevel="0" collapsed="false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  <c r="P56" s="32" t="n">
        <f aca="false">(B56*C56*D56)/1000000</f>
        <v>0</v>
      </c>
      <c r="Q56" s="32" t="n">
        <f aca="false">(IF(E56=1,B56/1000,0)+IF(F56=1,B56/1000,0)+IF(G56=1,C56/1000,0)+IF(H56=1,C56/1000,0))*D56</f>
        <v>0</v>
      </c>
      <c r="R56" s="32" t="n">
        <f aca="false">(IF(E56=2,B56/1000,0)+IF(F56=2,B56/1000,0)+IF(G56=2,C56/1000,0)+IF(H56=2,C56/1000,0))*D56</f>
        <v>0</v>
      </c>
      <c r="S56" s="32" t="n">
        <f aca="false">(IF(I56=1,1,0)+IF(J56=1,1,0))*D56</f>
        <v>0</v>
      </c>
      <c r="T56" s="32" t="n">
        <f aca="false">(IF(I56=2,1,0)+IF(J56=2,1,0))*D56</f>
        <v>0</v>
      </c>
      <c r="U56" s="29" t="n">
        <f aca="false">IF(AND(K56&gt;0,N56=0),(B56+C56)/1000,IF(AND(K56&gt;0,N56&gt;0),B56/1000,0))</f>
        <v>0</v>
      </c>
      <c r="V56" s="26" t="n">
        <f aca="false">IF(AND(L56&gt;0,K56=0),(B56+C56)/1000,IF(AND(L56&gt;0,K56&gt;0),C56/1000,0))</f>
        <v>0</v>
      </c>
      <c r="W56" s="26" t="n">
        <f aca="false">IF(AND(M56&gt;0,L56=0),(B56+C56)/1000,IF(AND(M56&gt;0,L56&gt;0),B56/1000,0))</f>
        <v>0</v>
      </c>
      <c r="X56" s="27" t="n">
        <f aca="false">IF(AND(N56&gt;0,M56=0),(B56+C56)/1000,IF(AND(N56&gt;0,M56&gt;0),C56/1000,0))</f>
        <v>0</v>
      </c>
      <c r="Y56" s="33" t="n">
        <f aca="false">SUM(U56:X56)*D56</f>
        <v>0</v>
      </c>
      <c r="Z56" s="32" t="n">
        <f aca="false">(IF(AND(K56&gt;0,K56&lt;250),1,0)+IF(AND(L56&gt;0,L56&lt;250),1,0)+IF(AND(M56&gt;0,M56&lt;250),1,0)+IF(AND(N56&gt;0,N56&lt;250),1,0))*D56</f>
        <v>0</v>
      </c>
      <c r="AA56" s="34" t="n">
        <f aca="false">(IF(AND(K56&gt;=250),1,0)+IF(AND(L56&gt;=250),1,0)+IF(AND(M56&gt;=250),1,0)+IF(AND(N56&gt;=250),1,0))*D56</f>
        <v>0</v>
      </c>
      <c r="AB56" s="26" t="n">
        <f aca="false">IF(AND(OR(U56&gt;0,V56&gt;0),E56=1),B56,0)</f>
        <v>0</v>
      </c>
      <c r="AC56" s="26" t="n">
        <f aca="false">IF(AND(OR(W56&gt;0,X56&gt;0),F56=1),B56,0)</f>
        <v>0</v>
      </c>
      <c r="AD56" s="26" t="n">
        <f aca="false">IF(AND(OR(V56&gt;0,W56&gt;0),G56=1),C56,0)</f>
        <v>0</v>
      </c>
      <c r="AE56" s="26" t="n">
        <f aca="false">IF(AND(OR(X56&gt;0,U56&gt;0),H56=1),C56,0)</f>
        <v>0</v>
      </c>
      <c r="AF56" s="26" t="n">
        <f aca="false">SUM(AB56:AE56)</f>
        <v>0</v>
      </c>
      <c r="AG56" s="26" t="n">
        <f aca="false">IF(AND(OR(U56&gt;0,V56&gt;0),E56=2),B56,0)</f>
        <v>0</v>
      </c>
      <c r="AH56" s="26" t="n">
        <f aca="false">IF(AND(OR(W56&gt;0,X56&gt;0),F56=2),B56,0)</f>
        <v>0</v>
      </c>
      <c r="AI56" s="26" t="n">
        <f aca="false">IF(AND(OR(V56&gt;0,W56&gt;0),G56=2),C56,0)</f>
        <v>0</v>
      </c>
      <c r="AJ56" s="26" t="n">
        <f aca="false">IF(AND(OR(X56&gt;0,U56&gt;0),H56=2),C56,0)</f>
        <v>0</v>
      </c>
      <c r="AK56" s="26" t="n">
        <f aca="false">SUM(AG56:AJ56)</f>
        <v>0</v>
      </c>
    </row>
    <row r="57" customFormat="false" ht="15" hidden="false" customHeight="true" outlineLevel="0" collapsed="false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/>
      <c r="P57" s="32" t="n">
        <f aca="false">(B57*C57*D57)/1000000</f>
        <v>0</v>
      </c>
      <c r="Q57" s="32" t="n">
        <f aca="false">(IF(E57=1,B57/1000,0)+IF(F57=1,B57/1000,0)+IF(G57=1,C57/1000,0)+IF(H57=1,C57/1000,0))*D57</f>
        <v>0</v>
      </c>
      <c r="R57" s="32" t="n">
        <f aca="false">(IF(E57=2,B57/1000,0)+IF(F57=2,B57/1000,0)+IF(G57=2,C57/1000,0)+IF(H57=2,C57/1000,0))*D57</f>
        <v>0</v>
      </c>
      <c r="S57" s="32" t="n">
        <f aca="false">(IF(I57=1,1,0)+IF(J57=1,1,0))*D57</f>
        <v>0</v>
      </c>
      <c r="T57" s="32" t="n">
        <f aca="false">(IF(I57=2,1,0)+IF(J57=2,1,0))*D57</f>
        <v>0</v>
      </c>
      <c r="U57" s="29" t="n">
        <f aca="false">IF(AND(K57&gt;0,N57=0),(B57+C57)/1000,IF(AND(K57&gt;0,N57&gt;0),B57/1000,0))</f>
        <v>0</v>
      </c>
      <c r="V57" s="26" t="n">
        <f aca="false">IF(AND(L57&gt;0,K57=0),(B57+C57)/1000,IF(AND(L57&gt;0,K57&gt;0),C57/1000,0))</f>
        <v>0</v>
      </c>
      <c r="W57" s="26" t="n">
        <f aca="false">IF(AND(M57&gt;0,L57=0),(B57+C57)/1000,IF(AND(M57&gt;0,L57&gt;0),B57/1000,0))</f>
        <v>0</v>
      </c>
      <c r="X57" s="27" t="n">
        <f aca="false">IF(AND(N57&gt;0,M57=0),(B57+C57)/1000,IF(AND(N57&gt;0,M57&gt;0),C57/1000,0))</f>
        <v>0</v>
      </c>
      <c r="Y57" s="33" t="n">
        <f aca="false">SUM(U57:X57)*D57</f>
        <v>0</v>
      </c>
      <c r="Z57" s="32" t="n">
        <f aca="false">(IF(AND(K57&gt;0,K57&lt;250),1,0)+IF(AND(L57&gt;0,L57&lt;250),1,0)+IF(AND(M57&gt;0,M57&lt;250),1,0)+IF(AND(N57&gt;0,N57&lt;250),1,0))*D57</f>
        <v>0</v>
      </c>
      <c r="AA57" s="34" t="n">
        <f aca="false">(IF(AND(K57&gt;=250),1,0)+IF(AND(L57&gt;=250),1,0)+IF(AND(M57&gt;=250),1,0)+IF(AND(N57&gt;=250),1,0))*D57</f>
        <v>0</v>
      </c>
      <c r="AB57" s="26" t="n">
        <f aca="false">IF(AND(OR(U57&gt;0,V57&gt;0),E57=1),B57,0)</f>
        <v>0</v>
      </c>
      <c r="AC57" s="26" t="n">
        <f aca="false">IF(AND(OR(W57&gt;0,X57&gt;0),F57=1),B57,0)</f>
        <v>0</v>
      </c>
      <c r="AD57" s="26" t="n">
        <f aca="false">IF(AND(OR(V57&gt;0,W57&gt;0),G57=1),C57,0)</f>
        <v>0</v>
      </c>
      <c r="AE57" s="26" t="n">
        <f aca="false">IF(AND(OR(X57&gt;0,U57&gt;0),H57=1),C57,0)</f>
        <v>0</v>
      </c>
      <c r="AF57" s="26" t="n">
        <f aca="false">SUM(AB57:AE57)</f>
        <v>0</v>
      </c>
      <c r="AG57" s="26" t="n">
        <f aca="false">IF(AND(OR(U57&gt;0,V57&gt;0),E57=2),B57,0)</f>
        <v>0</v>
      </c>
      <c r="AH57" s="26" t="n">
        <f aca="false">IF(AND(OR(W57&gt;0,X57&gt;0),F57=2),B57,0)</f>
        <v>0</v>
      </c>
      <c r="AI57" s="26" t="n">
        <f aca="false">IF(AND(OR(V57&gt;0,W57&gt;0),G57=2),C57,0)</f>
        <v>0</v>
      </c>
      <c r="AJ57" s="26" t="n">
        <f aca="false">IF(AND(OR(X57&gt;0,U57&gt;0),H57=2),C57,0)</f>
        <v>0</v>
      </c>
      <c r="AK57" s="26" t="n">
        <f aca="false">SUM(AG57:AJ57)</f>
        <v>0</v>
      </c>
    </row>
    <row r="58" customFormat="false" ht="15" hidden="false" customHeight="true" outlineLevel="0" collapsed="false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/>
      <c r="P58" s="32" t="n">
        <f aca="false">(B58*C58*D58)/1000000</f>
        <v>0</v>
      </c>
      <c r="Q58" s="32" t="n">
        <f aca="false">(IF(E58=1,B58/1000,0)+IF(F58=1,B58/1000,0)+IF(G58=1,C58/1000,0)+IF(H58=1,C58/1000,0))*D58</f>
        <v>0</v>
      </c>
      <c r="R58" s="32" t="n">
        <f aca="false">(IF(E58=2,B58/1000,0)+IF(F58=2,B58/1000,0)+IF(G58=2,C58/1000,0)+IF(H58=2,C58/1000,0))*D58</f>
        <v>0</v>
      </c>
      <c r="S58" s="32" t="n">
        <f aca="false">(IF(I58=1,1,0)+IF(J58=1,1,0))*D58</f>
        <v>0</v>
      </c>
      <c r="T58" s="32" t="n">
        <f aca="false">(IF(I58=2,1,0)+IF(J58=2,1,0))*D58</f>
        <v>0</v>
      </c>
      <c r="U58" s="29" t="n">
        <f aca="false">IF(AND(K58&gt;0,N58=0),(B58+C58)/1000,IF(AND(K58&gt;0,N58&gt;0),B58/1000,0))</f>
        <v>0</v>
      </c>
      <c r="V58" s="26" t="n">
        <f aca="false">IF(AND(L58&gt;0,K58=0),(B58+C58)/1000,IF(AND(L58&gt;0,K58&gt;0),C58/1000,0))</f>
        <v>0</v>
      </c>
      <c r="W58" s="26" t="n">
        <f aca="false">IF(AND(M58&gt;0,L58=0),(B58+C58)/1000,IF(AND(M58&gt;0,L58&gt;0),B58/1000,0))</f>
        <v>0</v>
      </c>
      <c r="X58" s="27" t="n">
        <f aca="false">IF(AND(N58&gt;0,M58=0),(B58+C58)/1000,IF(AND(N58&gt;0,M58&gt;0),C58/1000,0))</f>
        <v>0</v>
      </c>
      <c r="Y58" s="33" t="n">
        <f aca="false">SUM(U58:X58)*D58</f>
        <v>0</v>
      </c>
      <c r="Z58" s="32" t="n">
        <f aca="false">(IF(AND(K58&gt;0,K58&lt;250),1,0)+IF(AND(L58&gt;0,L58&lt;250),1,0)+IF(AND(M58&gt;0,M58&lt;250),1,0)+IF(AND(N58&gt;0,N58&lt;250),1,0))*D58</f>
        <v>0</v>
      </c>
      <c r="AA58" s="34" t="n">
        <f aca="false">(IF(AND(K58&gt;=250),1,0)+IF(AND(L58&gt;=250),1,0)+IF(AND(M58&gt;=250),1,0)+IF(AND(N58&gt;=250),1,0))*D58</f>
        <v>0</v>
      </c>
      <c r="AB58" s="26" t="n">
        <f aca="false">IF(AND(OR(U58&gt;0,V58&gt;0),E58=1),B58,0)</f>
        <v>0</v>
      </c>
      <c r="AC58" s="26" t="n">
        <f aca="false">IF(AND(OR(W58&gt;0,X58&gt;0),F58=1),B58,0)</f>
        <v>0</v>
      </c>
      <c r="AD58" s="26" t="n">
        <f aca="false">IF(AND(OR(V58&gt;0,W58&gt;0),G58=1),C58,0)</f>
        <v>0</v>
      </c>
      <c r="AE58" s="26" t="n">
        <f aca="false">IF(AND(OR(X58&gt;0,U58&gt;0),H58=1),C58,0)</f>
        <v>0</v>
      </c>
      <c r="AF58" s="26" t="n">
        <f aca="false">SUM(AB58:AE58)</f>
        <v>0</v>
      </c>
      <c r="AG58" s="26" t="n">
        <f aca="false">IF(AND(OR(U58&gt;0,V58&gt;0),E58=2),B58,0)</f>
        <v>0</v>
      </c>
      <c r="AH58" s="26" t="n">
        <f aca="false">IF(AND(OR(W58&gt;0,X58&gt;0),F58=2),B58,0)</f>
        <v>0</v>
      </c>
      <c r="AI58" s="26" t="n">
        <f aca="false">IF(AND(OR(V58&gt;0,W58&gt;0),G58=2),C58,0)</f>
        <v>0</v>
      </c>
      <c r="AJ58" s="26" t="n">
        <f aca="false">IF(AND(OR(X58&gt;0,U58&gt;0),H58=2),C58,0)</f>
        <v>0</v>
      </c>
      <c r="AK58" s="26" t="n">
        <f aca="false">SUM(AG58:AJ58)</f>
        <v>0</v>
      </c>
    </row>
    <row r="59" customFormat="false" ht="15" hidden="false" customHeight="true" outlineLevel="0" collapsed="false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/>
      <c r="P59" s="32" t="n">
        <f aca="false">(B59*C59*D59)/1000000</f>
        <v>0</v>
      </c>
      <c r="Q59" s="32" t="n">
        <f aca="false">(IF(E59=1,B59/1000,0)+IF(F59=1,B59/1000,0)+IF(G59=1,C59/1000,0)+IF(H59=1,C59/1000,0))*D59</f>
        <v>0</v>
      </c>
      <c r="R59" s="32" t="n">
        <f aca="false">(IF(E59=2,B59/1000,0)+IF(F59=2,B59/1000,0)+IF(G59=2,C59/1000,0)+IF(H59=2,C59/1000,0))*D59</f>
        <v>0</v>
      </c>
      <c r="S59" s="32" t="n">
        <f aca="false">(IF(I59=1,1,0)+IF(J59=1,1,0))*D59</f>
        <v>0</v>
      </c>
      <c r="T59" s="32" t="n">
        <f aca="false">(IF(I59=2,1,0)+IF(J59=2,1,0))*D59</f>
        <v>0</v>
      </c>
      <c r="U59" s="29" t="n">
        <f aca="false">IF(AND(K59&gt;0,N59=0),(B59+C59)/1000,IF(AND(K59&gt;0,N59&gt;0),B59/1000,0))</f>
        <v>0</v>
      </c>
      <c r="V59" s="26" t="n">
        <f aca="false">IF(AND(L59&gt;0,K59=0),(B59+C59)/1000,IF(AND(L59&gt;0,K59&gt;0),C59/1000,0))</f>
        <v>0</v>
      </c>
      <c r="W59" s="26" t="n">
        <f aca="false">IF(AND(M59&gt;0,L59=0),(B59+C59)/1000,IF(AND(M59&gt;0,L59&gt;0),B59/1000,0))</f>
        <v>0</v>
      </c>
      <c r="X59" s="27" t="n">
        <f aca="false">IF(AND(N59&gt;0,M59=0),(B59+C59)/1000,IF(AND(N59&gt;0,M59&gt;0),C59/1000,0))</f>
        <v>0</v>
      </c>
      <c r="Y59" s="33" t="n">
        <f aca="false">SUM(U59:X59)*D59</f>
        <v>0</v>
      </c>
      <c r="Z59" s="32" t="n">
        <f aca="false">(IF(AND(K59&gt;0,K59&lt;250),1,0)+IF(AND(L59&gt;0,L59&lt;250),1,0)+IF(AND(M59&gt;0,M59&lt;250),1,0)+IF(AND(N59&gt;0,N59&lt;250),1,0))*D59</f>
        <v>0</v>
      </c>
      <c r="AA59" s="34" t="n">
        <f aca="false">(IF(AND(K59&gt;=250),1,0)+IF(AND(L59&gt;=250),1,0)+IF(AND(M59&gt;=250),1,0)+IF(AND(N59&gt;=250),1,0))*D59</f>
        <v>0</v>
      </c>
      <c r="AB59" s="26" t="n">
        <f aca="false">IF(AND(OR(U59&gt;0,V59&gt;0),E59=1),B59,0)</f>
        <v>0</v>
      </c>
      <c r="AC59" s="26" t="n">
        <f aca="false">IF(AND(OR(W59&gt;0,X59&gt;0),F59=1),B59,0)</f>
        <v>0</v>
      </c>
      <c r="AD59" s="26" t="n">
        <f aca="false">IF(AND(OR(V59&gt;0,W59&gt;0),G59=1),C59,0)</f>
        <v>0</v>
      </c>
      <c r="AE59" s="26" t="n">
        <f aca="false">IF(AND(OR(X59&gt;0,U59&gt;0),H59=1),C59,0)</f>
        <v>0</v>
      </c>
      <c r="AF59" s="26" t="n">
        <f aca="false">SUM(AB59:AE59)</f>
        <v>0</v>
      </c>
      <c r="AG59" s="26" t="n">
        <f aca="false">IF(AND(OR(U59&gt;0,V59&gt;0),E59=2),B59,0)</f>
        <v>0</v>
      </c>
      <c r="AH59" s="26" t="n">
        <f aca="false">IF(AND(OR(W59&gt;0,X59&gt;0),F59=2),B59,0)</f>
        <v>0</v>
      </c>
      <c r="AI59" s="26" t="n">
        <f aca="false">IF(AND(OR(V59&gt;0,W59&gt;0),G59=2),C59,0)</f>
        <v>0</v>
      </c>
      <c r="AJ59" s="26" t="n">
        <f aca="false">IF(AND(OR(X59&gt;0,U59&gt;0),H59=2),C59,0)</f>
        <v>0</v>
      </c>
      <c r="AK59" s="26" t="n">
        <f aca="false">SUM(AG59:AJ59)</f>
        <v>0</v>
      </c>
    </row>
    <row r="60" customFormat="false" ht="15" hidden="false" customHeight="true" outlineLevel="0" collapsed="false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2" t="n">
        <f aca="false">(B60*C60*D60)/1000000</f>
        <v>0</v>
      </c>
      <c r="Q60" s="32" t="n">
        <f aca="false">(IF(E60=1,B60/1000,0)+IF(F60=1,B60/1000,0)+IF(G60=1,C60/1000,0)+IF(H60=1,C60/1000,0))*D60</f>
        <v>0</v>
      </c>
      <c r="R60" s="32" t="n">
        <f aca="false">(IF(E60=2,B60/1000,0)+IF(F60=2,B60/1000,0)+IF(G60=2,C60/1000,0)+IF(H60=2,C60/1000,0))*D60</f>
        <v>0</v>
      </c>
      <c r="S60" s="32" t="n">
        <f aca="false">(IF(I60=1,1,0)+IF(J60=1,1,0))*D60</f>
        <v>0</v>
      </c>
      <c r="T60" s="32" t="n">
        <f aca="false">(IF(I60=2,1,0)+IF(J60=2,1,0))*D60</f>
        <v>0</v>
      </c>
      <c r="U60" s="29" t="n">
        <f aca="false">IF(AND(K60&gt;0,N60=0),(B60+C60)/1000,IF(AND(K60&gt;0,N60&gt;0),B60/1000,0))</f>
        <v>0</v>
      </c>
      <c r="V60" s="26" t="n">
        <f aca="false">IF(AND(L60&gt;0,K60=0),(B60+C60)/1000,IF(AND(L60&gt;0,K60&gt;0),C60/1000,0))</f>
        <v>0</v>
      </c>
      <c r="W60" s="26" t="n">
        <f aca="false">IF(AND(M60&gt;0,L60=0),(B60+C60)/1000,IF(AND(M60&gt;0,L60&gt;0),B60/1000,0))</f>
        <v>0</v>
      </c>
      <c r="X60" s="27" t="n">
        <f aca="false">IF(AND(N60&gt;0,M60=0),(B60+C60)/1000,IF(AND(N60&gt;0,M60&gt;0),C60/1000,0))</f>
        <v>0</v>
      </c>
      <c r="Y60" s="33" t="n">
        <f aca="false">SUM(U60:X60)*D60</f>
        <v>0</v>
      </c>
      <c r="Z60" s="32" t="n">
        <f aca="false">(IF(AND(K60&gt;0,K60&lt;250),1,0)+IF(AND(L60&gt;0,L60&lt;250),1,0)+IF(AND(M60&gt;0,M60&lt;250),1,0)+IF(AND(N60&gt;0,N60&lt;250),1,0))*D60</f>
        <v>0</v>
      </c>
      <c r="AA60" s="34" t="n">
        <f aca="false">(IF(AND(K60&gt;=250),1,0)+IF(AND(L60&gt;=250),1,0)+IF(AND(M60&gt;=250),1,0)+IF(AND(N60&gt;=250),1,0))*D60</f>
        <v>0</v>
      </c>
      <c r="AB60" s="26" t="n">
        <f aca="false">IF(AND(OR(U60&gt;0,V60&gt;0),E60=1),B60,0)</f>
        <v>0</v>
      </c>
      <c r="AC60" s="26" t="n">
        <f aca="false">IF(AND(OR(W60&gt;0,X60&gt;0),F60=1),B60,0)</f>
        <v>0</v>
      </c>
      <c r="AD60" s="26" t="n">
        <f aca="false">IF(AND(OR(V60&gt;0,W60&gt;0),G60=1),C60,0)</f>
        <v>0</v>
      </c>
      <c r="AE60" s="26" t="n">
        <f aca="false">IF(AND(OR(X60&gt;0,U60&gt;0),H60=1),C60,0)</f>
        <v>0</v>
      </c>
      <c r="AF60" s="26" t="n">
        <f aca="false">SUM(AB60:AE60)</f>
        <v>0</v>
      </c>
      <c r="AG60" s="26" t="n">
        <f aca="false">IF(AND(OR(U60&gt;0,V60&gt;0),E60=2),B60,0)</f>
        <v>0</v>
      </c>
      <c r="AH60" s="26" t="n">
        <f aca="false">IF(AND(OR(W60&gt;0,X60&gt;0),F60=2),B60,0)</f>
        <v>0</v>
      </c>
      <c r="AI60" s="26" t="n">
        <f aca="false">IF(AND(OR(V60&gt;0,W60&gt;0),G60=2),C60,0)</f>
        <v>0</v>
      </c>
      <c r="AJ60" s="26" t="n">
        <f aca="false">IF(AND(OR(X60&gt;0,U60&gt;0),H60=2),C60,0)</f>
        <v>0</v>
      </c>
      <c r="AK60" s="26" t="n">
        <f aca="false">SUM(AG60:AJ60)</f>
        <v>0</v>
      </c>
    </row>
    <row r="61" customFormat="false" ht="15" hidden="false" customHeight="true" outlineLevel="0" collapsed="false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7"/>
      <c r="P61" s="32" t="n">
        <f aca="false">(B61*C61*D61)/1000000</f>
        <v>0</v>
      </c>
      <c r="Q61" s="32" t="n">
        <f aca="false">(IF(E61=1,B61/1000,0)+IF(F61=1,B61/1000,0)+IF(G61=1,C61/1000,0)+IF(H61=1,C61/1000,0))*D61</f>
        <v>0</v>
      </c>
      <c r="R61" s="32" t="n">
        <f aca="false">(IF(E61=2,B61/1000,0)+IF(F61=2,B61/1000,0)+IF(G61=2,C61/1000,0)+IF(H61=2,C61/1000,0))*D61</f>
        <v>0</v>
      </c>
      <c r="S61" s="32" t="n">
        <f aca="false">(IF(I61=1,1,0)+IF(J61=1,1,0))*D61</f>
        <v>0</v>
      </c>
      <c r="T61" s="32" t="n">
        <f aca="false">(IF(I61=2,1,0)+IF(J61=2,1,0))*D61</f>
        <v>0</v>
      </c>
      <c r="U61" s="29" t="n">
        <f aca="false">IF(AND(K61&gt;0,N61=0),(B61+C61)/1000,IF(AND(K61&gt;0,N61&gt;0),B61/1000,0))</f>
        <v>0</v>
      </c>
      <c r="V61" s="26" t="n">
        <v>3</v>
      </c>
      <c r="W61" s="26" t="n">
        <f aca="false">IF(AND(M61&gt;0,L61=0),(B61+C61)/1000,IF(AND(M61&gt;0,L61&gt;0),B61/1000,0))</f>
        <v>0</v>
      </c>
      <c r="X61" s="27" t="n">
        <f aca="false">IF(AND(N61&gt;0,M61=0),(B61+C61)/1000,IF(AND(N61&gt;0,M61&gt;0),C61/1000,0))</f>
        <v>0</v>
      </c>
      <c r="Y61" s="33" t="n">
        <f aca="false">SUM(U61:X61)*D61</f>
        <v>0</v>
      </c>
      <c r="Z61" s="32" t="n">
        <f aca="false">(IF(AND(K61&gt;0,K61&lt;250),1,0)+IF(AND(L61&gt;0,L61&lt;250),1,0)+IF(AND(M61&gt;0,M61&lt;250),1,0)+IF(AND(N61&gt;0,N61&lt;250),1,0))*D61</f>
        <v>0</v>
      </c>
      <c r="AA61" s="34" t="n">
        <f aca="false">(IF(AND(K61&gt;=250),1,0)+IF(AND(L61&gt;=250),1,0)+IF(AND(M61&gt;=250),1,0)+IF(AND(N61&gt;=250),1,0))*D61</f>
        <v>0</v>
      </c>
      <c r="AB61" s="26" t="n">
        <f aca="false">IF(AND(OR(U61&gt;0,V61&gt;0),E61=1),B61,0)</f>
        <v>0</v>
      </c>
      <c r="AC61" s="26" t="n">
        <f aca="false">IF(AND(OR(W61&gt;0,X61&gt;0),F61=1),B61,0)</f>
        <v>0</v>
      </c>
      <c r="AD61" s="26" t="n">
        <f aca="false">IF(AND(OR(V61&gt;0,W61&gt;0),G61=1),C61,0)</f>
        <v>0</v>
      </c>
      <c r="AE61" s="26" t="n">
        <f aca="false">IF(AND(OR(X61&gt;0,U61&gt;0),H61=1),C61,0)</f>
        <v>0</v>
      </c>
      <c r="AF61" s="26" t="n">
        <f aca="false">SUM(AB61:AE61)</f>
        <v>0</v>
      </c>
      <c r="AG61" s="26" t="n">
        <f aca="false">IF(AND(OR(U61&gt;0,V61&gt;0),E61=2),B61,0)</f>
        <v>0</v>
      </c>
      <c r="AH61" s="26" t="n">
        <f aca="false">IF(AND(OR(W61&gt;0,X61&gt;0),F61=2),B61,0)</f>
        <v>0</v>
      </c>
      <c r="AI61" s="26" t="n">
        <f aca="false">IF(AND(OR(V61&gt;0,W61&gt;0),G61=2),C61,0)</f>
        <v>0</v>
      </c>
      <c r="AJ61" s="26" t="n">
        <f aca="false">IF(AND(OR(X61&gt;0,U61&gt;0),H61=2),C61,0)</f>
        <v>0</v>
      </c>
      <c r="AK61" s="26" t="n">
        <f aca="false">SUM(AG61:AJ61)</f>
        <v>0</v>
      </c>
    </row>
    <row r="62" customFormat="false" ht="15" hidden="false" customHeight="true" outlineLevel="0" collapsed="false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7"/>
      <c r="P62" s="32" t="n">
        <f aca="false">(B62*C62*D62)/1000000</f>
        <v>0</v>
      </c>
      <c r="Q62" s="32" t="n">
        <f aca="false">(IF(E62=1,B62/1000,0)+IF(F62=1,B62/1000,0)+IF(G62=1,C62/1000,0)+IF(H62=1,C62/1000,0))*D62</f>
        <v>0</v>
      </c>
      <c r="R62" s="32" t="n">
        <f aca="false">(IF(E62=2,B62/1000,0)+IF(F62=2,B62/1000,0)+IF(G62=2,C62/1000,0)+IF(H62=2,C62/1000,0))*D62</f>
        <v>0</v>
      </c>
      <c r="S62" s="32" t="n">
        <f aca="false">(IF(I62=1,1,0)+IF(J62=1,1,0))*D62</f>
        <v>0</v>
      </c>
      <c r="T62" s="32" t="n">
        <f aca="false">(IF(I62=2,1,0)+IF(J62=2,1,0))*D62</f>
        <v>0</v>
      </c>
      <c r="U62" s="29" t="n">
        <f aca="false">IF(AND(K62&gt;0,N62=0),(B62+C62)/1000,IF(AND(K62&gt;0,N62&gt;0),B62/1000,0))</f>
        <v>0</v>
      </c>
      <c r="V62" s="26" t="n">
        <f aca="false">IF(AND(L62&gt;0,K62=0),(B62+C62)/1000,IF(AND(L62&gt;0,K62&gt;0),C62/1000,0))</f>
        <v>0</v>
      </c>
      <c r="W62" s="26" t="n">
        <f aca="false">IF(AND(M62&gt;0,L62=0),(B62+C62)/1000,IF(AND(M62&gt;0,L62&gt;0),B62/1000,0))</f>
        <v>0</v>
      </c>
      <c r="X62" s="27" t="n">
        <f aca="false">IF(AND(N62&gt;0,M62=0),(B62+C62)/1000,IF(AND(N62&gt;0,M62&gt;0),C62/1000,0))</f>
        <v>0</v>
      </c>
      <c r="Y62" s="33" t="n">
        <f aca="false">SUM(U62:X62)*D62</f>
        <v>0</v>
      </c>
      <c r="Z62" s="32" t="n">
        <f aca="false">(IF(AND(K62&gt;0,K62&lt;250),1,0)+IF(AND(L62&gt;0,L62&lt;250),1,0)+IF(AND(M62&gt;0,M62&lt;250),1,0)+IF(AND(N62&gt;0,N62&lt;250),1,0))*D62</f>
        <v>0</v>
      </c>
      <c r="AA62" s="34" t="n">
        <f aca="false">(IF(AND(K62&gt;=250),1,0)+IF(AND(L62&gt;=250),1,0)+IF(AND(M62&gt;=250),1,0)+IF(AND(N62&gt;=250),1,0))*D62</f>
        <v>0</v>
      </c>
      <c r="AB62" s="26" t="n">
        <f aca="false">IF(AND(OR(U62&gt;0,V62&gt;0),E62=1),B62,0)</f>
        <v>0</v>
      </c>
      <c r="AC62" s="26" t="n">
        <f aca="false">IF(AND(OR(W62&gt;0,X62&gt;0),F62=1),B62,0)</f>
        <v>0</v>
      </c>
      <c r="AD62" s="26" t="n">
        <f aca="false">IF(AND(OR(V62&gt;0,W62&gt;0),G62=1),C62,0)</f>
        <v>0</v>
      </c>
      <c r="AE62" s="26" t="n">
        <f aca="false">IF(AND(OR(X62&gt;0,U62&gt;0),H62=1),C62,0)</f>
        <v>0</v>
      </c>
      <c r="AF62" s="26" t="n">
        <f aca="false">SUM(AB62:AE62)</f>
        <v>0</v>
      </c>
      <c r="AG62" s="26" t="n">
        <f aca="false">IF(AND(OR(U62&gt;0,V62&gt;0),E62=2),B62,0)</f>
        <v>0</v>
      </c>
      <c r="AH62" s="26" t="n">
        <f aca="false">IF(AND(OR(W62&gt;0,X62&gt;0),F62=2),B62,0)</f>
        <v>0</v>
      </c>
      <c r="AI62" s="26" t="n">
        <f aca="false">IF(AND(OR(V62&gt;0,W62&gt;0),G62=2),C62,0)</f>
        <v>0</v>
      </c>
      <c r="AJ62" s="26" t="n">
        <f aca="false">IF(AND(OR(X62&gt;0,U62&gt;0),H62=2),C62,0)</f>
        <v>0</v>
      </c>
      <c r="AK62" s="26" t="n">
        <f aca="false">SUM(AG62:AJ62)</f>
        <v>0</v>
      </c>
    </row>
    <row r="63" customFormat="false" ht="15" hidden="false" customHeight="true" outlineLevel="0" collapsed="false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7"/>
      <c r="P63" s="32" t="n">
        <f aca="false">(B63*C63*D63)/1000000</f>
        <v>0</v>
      </c>
      <c r="Q63" s="32" t="n">
        <f aca="false">(IF(E63=1,B63/1000,0)+IF(F63=1,B63/1000,0)+IF(G63=1,C63/1000,0)+IF(H63=1,C63/1000,0))*D63</f>
        <v>0</v>
      </c>
      <c r="R63" s="32" t="n">
        <f aca="false">(IF(E63=2,B63/1000,0)+IF(F63=2,B63/1000,0)+IF(G63=2,C63/1000,0)+IF(H63=2,C63/1000,0))*D63</f>
        <v>0</v>
      </c>
      <c r="S63" s="32" t="n">
        <f aca="false">(IF(I63=1,1,0)+IF(J63=1,1,0))*D63</f>
        <v>0</v>
      </c>
      <c r="T63" s="32" t="n">
        <f aca="false">(IF(I63=2,1,0)+IF(J63=2,1,0))*D63</f>
        <v>0</v>
      </c>
      <c r="U63" s="29" t="n">
        <f aca="false">IF(AND(K63&gt;0,N63=0),(B63+C63)/1000,IF(AND(K63&gt;0,N63&gt;0),B63/1000,0))</f>
        <v>0</v>
      </c>
      <c r="V63" s="26" t="n">
        <f aca="false">IF(AND(L63&gt;0,K63=0),(B63+C63)/1000,IF(AND(L63&gt;0,K63&gt;0),C63/1000,0))</f>
        <v>0</v>
      </c>
      <c r="W63" s="26" t="n">
        <f aca="false">IF(AND(M63&gt;0,L63=0),(B63+C63)/1000,IF(AND(M63&gt;0,L63&gt;0),B63/1000,0))</f>
        <v>0</v>
      </c>
      <c r="X63" s="27" t="n">
        <f aca="false">IF(AND(N63&gt;0,M63=0),(B63+C63)/1000,IF(AND(N63&gt;0,M63&gt;0),C63/1000,0))</f>
        <v>0</v>
      </c>
      <c r="Y63" s="33" t="n">
        <f aca="false">SUM(U63:X63)*D63</f>
        <v>0</v>
      </c>
      <c r="Z63" s="32" t="n">
        <f aca="false">(IF(AND(K63&gt;0,K63&lt;250),1,0)+IF(AND(L63&gt;0,L63&lt;250),1,0)+IF(AND(M63&gt;0,M63&lt;250),1,0)+IF(AND(N63&gt;0,N63&lt;250),1,0))*D63</f>
        <v>0</v>
      </c>
      <c r="AA63" s="34" t="n">
        <f aca="false">(IF(AND(K63&gt;=250),1,0)+IF(AND(L63&gt;=250),1,0)+IF(AND(M63&gt;=250),1,0)+IF(AND(N63&gt;=250),1,0))*D63</f>
        <v>0</v>
      </c>
      <c r="AB63" s="26" t="n">
        <f aca="false">IF(AND(OR(U63&gt;0,V63&gt;0),E63=1),B63,0)</f>
        <v>0</v>
      </c>
      <c r="AC63" s="26" t="n">
        <f aca="false">IF(AND(OR(W63&gt;0,X63&gt;0),F63=1),B63,0)</f>
        <v>0</v>
      </c>
      <c r="AD63" s="26" t="n">
        <f aca="false">IF(AND(OR(V63&gt;0,W63&gt;0),G63=1),C63,0)</f>
        <v>0</v>
      </c>
      <c r="AE63" s="26" t="n">
        <f aca="false">IF(AND(OR(X63&gt;0,U63&gt;0),H63=1),C63,0)</f>
        <v>0</v>
      </c>
      <c r="AF63" s="26" t="n">
        <f aca="false">SUM(AB63:AE63)</f>
        <v>0</v>
      </c>
      <c r="AG63" s="26" t="n">
        <f aca="false">IF(AND(OR(U63&gt;0,V63&gt;0),E63=2),B63,0)</f>
        <v>0</v>
      </c>
      <c r="AH63" s="26" t="n">
        <f aca="false">IF(AND(OR(W63&gt;0,X63&gt;0),F63=2),B63,0)</f>
        <v>0</v>
      </c>
      <c r="AI63" s="26" t="n">
        <f aca="false">IF(AND(OR(V63&gt;0,W63&gt;0),G63=2),C63,0)</f>
        <v>0</v>
      </c>
      <c r="AJ63" s="26" t="n">
        <f aca="false">IF(AND(OR(X63&gt;0,U63&gt;0),H63=2),C63,0)</f>
        <v>0</v>
      </c>
      <c r="AK63" s="26" t="n">
        <f aca="false">SUM(AG63:AJ63)</f>
        <v>0</v>
      </c>
    </row>
    <row r="64" customFormat="false" ht="12.75" hidden="false" customHeight="true" outlineLevel="0" collapsed="false">
      <c r="A64" s="2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6"/>
      <c r="P64" s="37" t="n">
        <f aca="false">(B64*C64*D64)/1000000</f>
        <v>0</v>
      </c>
      <c r="Q64" s="37" t="n">
        <f aca="false">(IF(E64=1,B64/1000,0)+IF(F64=1,B64/1000,0)+IF(G64=1,C64/1000,0)+IF(H64=1,C64/1000,0))*D64</f>
        <v>0</v>
      </c>
      <c r="R64" s="37" t="n">
        <f aca="false">(IF(E64=2,B64/1000,0)+IF(F64=2,B64/1000,0)+IF(G64=2,C64/1000,0)+IF(H64=2,C64/1000,0))*D64</f>
        <v>0</v>
      </c>
      <c r="S64" s="37" t="n">
        <f aca="false">(IF(I64=1,1,0)+IF(J64=1,1,0))*D64</f>
        <v>0</v>
      </c>
      <c r="T64" s="37" t="n">
        <f aca="false">(IF(I64=2,1,0)+IF(J64=2,1,0))*D64</f>
        <v>0</v>
      </c>
      <c r="U64" s="38" t="n">
        <f aca="false">IF(AND(K64&gt;0,N64=0),(B64+C64)/1000,IF(AND(K64&gt;0,N64&gt;0),B64/1000,0))</f>
        <v>0</v>
      </c>
      <c r="V64" s="35" t="n">
        <f aca="false">IF(AND(L64&gt;0,K64=0),(B64+C64)/1000,IF(AND(L64&gt;0,K64&gt;0),C64/1000,0))</f>
        <v>0</v>
      </c>
      <c r="W64" s="35" t="n">
        <f aca="false">IF(AND(M64&gt;0,L64=0),(B64+C64)/1000,IF(AND(M64&gt;0,L64&gt;0),B64/1000,0))</f>
        <v>0</v>
      </c>
      <c r="X64" s="36" t="n">
        <f aca="false">IF(AND(N64&gt;0,M64=0),(B64+C64)/1000,IF(AND(N64&gt;0,M64&gt;0),C64/1000,0))</f>
        <v>0</v>
      </c>
      <c r="Y64" s="39" t="n">
        <f aca="false">SUM(U64:X64)*D64</f>
        <v>0</v>
      </c>
      <c r="Z64" s="37" t="n">
        <f aca="false">(IF(AND(K64&gt;0,K64&lt;250),1,0)+IF(AND(L64&gt;0,L64&lt;250),1,0)+IF(AND(M64&gt;0,M64&lt;250),1,0)+IF(AND(N64&gt;0,N64&lt;250),1,0))*D64</f>
        <v>0</v>
      </c>
      <c r="AA64" s="40" t="n">
        <f aca="false">(IF(AND(K64&gt;=250),1,0)+IF(AND(L64&gt;=250),1,0)+IF(AND(M64&gt;=250),1,0)+IF(AND(N64&gt;=250),1,0))*D64</f>
        <v>0</v>
      </c>
      <c r="AB64" s="26" t="n">
        <f aca="false">IF(AND(OR(U64&gt;0,V64&gt;0),E64=1),B64,0)</f>
        <v>0</v>
      </c>
      <c r="AC64" s="26" t="n">
        <f aca="false">IF(AND(OR(W64&gt;0,X64&gt;0),F64=1),B64,0)</f>
        <v>0</v>
      </c>
      <c r="AD64" s="26" t="n">
        <f aca="false">IF(AND(OR(V64&gt;0,W64&gt;0),G64=1),C64,0)</f>
        <v>0</v>
      </c>
      <c r="AE64" s="26" t="n">
        <f aca="false">IF(AND(OR(X64&gt;0,U64&gt;0),H64=1),C64,0)</f>
        <v>0</v>
      </c>
      <c r="AF64" s="26" t="n">
        <f aca="false">SUM(AB64:AE64)</f>
        <v>0</v>
      </c>
      <c r="AG64" s="26" t="n">
        <f aca="false">IF(AND(OR(U64&gt;0,V64&gt;0),E64=2),B64,0)</f>
        <v>0</v>
      </c>
      <c r="AH64" s="26" t="n">
        <f aca="false">IF(AND(OR(W64&gt;0,X64&gt;0),F64=2),B64,0)</f>
        <v>0</v>
      </c>
      <c r="AI64" s="26" t="n">
        <f aca="false">IF(AND(OR(V64&gt;0,W64&gt;0),G64=2),C64,0)</f>
        <v>0</v>
      </c>
      <c r="AJ64" s="26" t="n">
        <f aca="false">IF(AND(OR(X64&gt;0,U64&gt;0),H64=2),C64,0)</f>
        <v>0</v>
      </c>
      <c r="AK64" s="26" t="n">
        <f aca="false">SUM(AG64:AJ64)</f>
        <v>0</v>
      </c>
    </row>
    <row r="65" customFormat="false" ht="12.75" hidden="false" customHeight="true" outlineLevel="0" collapsed="false">
      <c r="P65" s="41" t="n">
        <f aca="false">SUM(P48:P64)</f>
        <v>8.60744</v>
      </c>
      <c r="Q65" s="41" t="n">
        <f aca="false">SUM(Q48:Q64)</f>
        <v>46.986</v>
      </c>
      <c r="R65" s="41" t="n">
        <f aca="false">SUM(R48:R64)</f>
        <v>0</v>
      </c>
      <c r="S65" s="41" t="n">
        <f aca="false">SUM(S48:S64)</f>
        <v>0</v>
      </c>
      <c r="T65" s="41" t="n">
        <f aca="false">SUM(T48:T64)</f>
        <v>0</v>
      </c>
      <c r="Y65" s="41" t="n">
        <f aca="false">SUM(Y48:Y64)</f>
        <v>0</v>
      </c>
      <c r="Z65" s="0" t="n">
        <f aca="false">SUM(Z48:Z64)</f>
        <v>0</v>
      </c>
      <c r="AA65" s="0" t="n">
        <f aca="false">SUM(AA48:AA64)</f>
        <v>0</v>
      </c>
      <c r="AF65" s="42" t="n">
        <f aca="false">SUM(AF48:AF64)/1000</f>
        <v>0</v>
      </c>
      <c r="AK65" s="42" t="n">
        <f aca="false">SUM(AK48:AK64)/1000</f>
        <v>0</v>
      </c>
    </row>
    <row r="66" customFormat="false" ht="12.75" hidden="false" customHeight="true" outlineLevel="0" collapsed="false">
      <c r="B66" s="0" t="s">
        <v>90</v>
      </c>
      <c r="E66" s="0" t="s">
        <v>91</v>
      </c>
    </row>
    <row r="67" customFormat="false" ht="12.75" hidden="false" customHeight="true" outlineLevel="0" collapsed="false">
      <c r="A67" s="0" t="s">
        <v>92</v>
      </c>
      <c r="B67" s="0" t="n">
        <f aca="false">P65</f>
        <v>8.60744</v>
      </c>
      <c r="E67" s="0" t="n">
        <f aca="false">IF(E44=16,($B$37*B67*$B$42)+(B67*$B$32),IF(E44=26,($B$38*B67*$B$42)+(B67*$B$33),IF(E44=4,($B$39*B67*$B$42)+(B67*$B$34),0)))</f>
        <v>3787.2736</v>
      </c>
    </row>
    <row r="69" customFormat="false" ht="12.75" hidden="false" customHeight="true" outlineLevel="0" collapsed="false">
      <c r="B69" s="0" t="s">
        <v>43</v>
      </c>
      <c r="C69" s="0" t="s">
        <v>48</v>
      </c>
    </row>
    <row r="70" customFormat="false" ht="12.75" hidden="false" customHeight="true" outlineLevel="0" collapsed="false">
      <c r="A70" s="0" t="s">
        <v>93</v>
      </c>
      <c r="B70" s="0" t="n">
        <f aca="false">Z65</f>
        <v>0</v>
      </c>
      <c r="C70" s="0" t="n">
        <f aca="false">AA65</f>
        <v>0</v>
      </c>
      <c r="E70" s="0" t="n">
        <f aca="false">(B70*$N$34)+(C70*$N$35)</f>
        <v>0</v>
      </c>
    </row>
    <row r="72" customFormat="false" ht="12.75" hidden="false" customHeight="true" outlineLevel="0" collapsed="false">
      <c r="B72" s="0" t="n">
        <v>0.4</v>
      </c>
      <c r="C72" s="0" t="n">
        <v>2</v>
      </c>
    </row>
    <row r="73" customFormat="false" ht="12.75" hidden="false" customHeight="true" outlineLevel="0" collapsed="false">
      <c r="A73" s="0" t="s">
        <v>94</v>
      </c>
      <c r="B73" s="0" t="n">
        <f aca="false">Q65-AF65</f>
        <v>46.986</v>
      </c>
      <c r="C73" s="0" t="n">
        <f aca="false">R65-AK65</f>
        <v>0</v>
      </c>
      <c r="E73" s="0" t="n">
        <f aca="false">IF(E44=16,(B73*$H$32+C73*$H$33),IF(E44=26,(B73*$K$32+C73*$K$33),0))</f>
        <v>1550.538</v>
      </c>
    </row>
    <row r="75" customFormat="false" ht="12.75" hidden="false" customHeight="true" outlineLevel="0" collapsed="false">
      <c r="B75" s="0" t="n">
        <v>0.4</v>
      </c>
      <c r="C75" s="0" t="n">
        <v>2</v>
      </c>
    </row>
    <row r="76" customFormat="false" ht="12.75" hidden="false" customHeight="true" outlineLevel="0" collapsed="false">
      <c r="A76" s="0" t="s">
        <v>95</v>
      </c>
      <c r="B76" s="0" t="n">
        <f aca="false">AF65</f>
        <v>0</v>
      </c>
      <c r="C76" s="0" t="n">
        <f aca="false">AK65</f>
        <v>0</v>
      </c>
      <c r="E76" s="0" t="n">
        <f aca="false">IF(E44=16,B76*$H$34+C76*$H$35,0)+IF(E44=26,B76*$K$34+C76*$K$35,0)</f>
        <v>0</v>
      </c>
    </row>
    <row r="78" customFormat="false" ht="12.75" hidden="false" customHeight="true" outlineLevel="0" collapsed="false">
      <c r="B78" s="0" t="s">
        <v>96</v>
      </c>
      <c r="C78" s="0" t="s">
        <v>97</v>
      </c>
    </row>
    <row r="79" customFormat="false" ht="12.75" hidden="false" customHeight="true" outlineLevel="0" collapsed="false">
      <c r="A79" s="0" t="s">
        <v>98</v>
      </c>
      <c r="B79" s="0" t="n">
        <f aca="false">S65</f>
        <v>0</v>
      </c>
      <c r="C79" s="0" t="n">
        <f aca="false">T65</f>
        <v>0</v>
      </c>
      <c r="E79" s="0" t="n">
        <f aca="false">B79*$N$32+C80*$N$33</f>
        <v>0</v>
      </c>
    </row>
    <row r="81" customFormat="false" ht="12.75" hidden="false" customHeight="true" outlineLevel="0" collapsed="false">
      <c r="A81" s="0" t="s">
        <v>27</v>
      </c>
      <c r="B81" s="0" t="n">
        <f aca="false">_xlfn.CEILING.MATH(B67/5)</f>
        <v>2</v>
      </c>
      <c r="E81" s="0" t="n">
        <f aca="false">IF(I44=1,B81*$Q$32,IF(I44=2,B81*$Q$33,IF(I44=3,B81*$Q$34,0)))</f>
        <v>240</v>
      </c>
    </row>
    <row r="83" customFormat="false" ht="12.75" hidden="false" customHeight="true" outlineLevel="0" collapsed="false">
      <c r="E83" s="0" t="n">
        <f aca="false">SUM(E67:E81)</f>
        <v>5577.8116</v>
      </c>
    </row>
    <row r="86" customFormat="false" ht="12.75" hidden="false" customHeight="true" outlineLevel="0" collapsed="false">
      <c r="A86" s="43" t="s">
        <v>27</v>
      </c>
    </row>
    <row r="87" customFormat="false" ht="12.75" hidden="false" customHeight="true" outlineLevel="0" collapsed="false">
      <c r="B87" s="0" t="s">
        <v>99</v>
      </c>
    </row>
    <row r="88" customFormat="false" ht="12.75" hidden="false" customHeight="true" outlineLevel="0" collapsed="false">
      <c r="B88" s="0" t="s">
        <v>100</v>
      </c>
    </row>
    <row r="89" customFormat="false" ht="12.75" hidden="false" customHeight="true" outlineLevel="0" collapsed="false">
      <c r="B89" s="0" t="s">
        <v>101</v>
      </c>
    </row>
    <row r="92" customFormat="false" ht="12.75" hidden="false" customHeight="true" outlineLevel="0" collapsed="false">
      <c r="A92" s="0" t="s">
        <v>102</v>
      </c>
    </row>
    <row r="93" customFormat="false" ht="12.75" hidden="false" customHeight="true" outlineLevel="0" collapsed="false">
      <c r="A93" s="0" t="n">
        <v>1</v>
      </c>
      <c r="B93" s="0" t="s">
        <v>103</v>
      </c>
    </row>
    <row r="94" customFormat="false" ht="12.75" hidden="false" customHeight="true" outlineLevel="0" collapsed="false">
      <c r="A94" s="0" t="n">
        <v>2</v>
      </c>
      <c r="B94" s="0" t="s">
        <v>104</v>
      </c>
    </row>
    <row r="95" customFormat="false" ht="12.75" hidden="false" customHeight="true" outlineLevel="0" collapsed="false">
      <c r="A95" s="0" t="n">
        <v>3</v>
      </c>
      <c r="B95" s="0" t="s">
        <v>105</v>
      </c>
    </row>
    <row r="96" customFormat="false" ht="12.75" hidden="false" customHeight="true" outlineLevel="0" collapsed="false">
      <c r="A96" s="0" t="n">
        <v>4</v>
      </c>
      <c r="B96" s="0" t="s">
        <v>106</v>
      </c>
    </row>
    <row r="97" customFormat="false" ht="12.75" hidden="false" customHeight="true" outlineLevel="0" collapsed="false">
      <c r="A97" s="0" t="n">
        <v>5</v>
      </c>
      <c r="B97" s="0" t="s">
        <v>107</v>
      </c>
    </row>
    <row r="98" customFormat="false" ht="12.75" hidden="false" customHeight="true" outlineLevel="0" collapsed="false">
      <c r="A98" s="0" t="n">
        <v>6</v>
      </c>
      <c r="B98" s="0" t="s">
        <v>108</v>
      </c>
    </row>
    <row r="99" customFormat="false" ht="12.75" hidden="false" customHeight="true" outlineLevel="0" collapsed="false">
      <c r="A99" s="0" t="n">
        <v>7</v>
      </c>
      <c r="B99" s="0" t="s">
        <v>109</v>
      </c>
    </row>
  </sheetData>
  <mergeCells count="4">
    <mergeCell ref="B1:P1"/>
    <mergeCell ref="A2:P2"/>
    <mergeCell ref="F4:F15"/>
    <mergeCell ref="B46:C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 zeroHeight="false" outlineLevelRow="0" outlineLevelCol="0"/>
  <cols>
    <col collapsed="false" customWidth="true" hidden="false" outlineLevel="0" max="1025" min="1" style="0" width="9"/>
  </cols>
  <sheetData>
    <row r="1" customFormat="false" ht="12.75" hidden="false" customHeight="false" outlineLevel="0" collapsed="false">
      <c r="A1" s="0" t="n">
        <v>1</v>
      </c>
      <c r="B1" s="0" t="n">
        <v>1</v>
      </c>
      <c r="C1" s="0" t="n">
        <f aca="false">A1+B1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2020-05-29T09:01:04Z</dcterms:created>
  <dc:creator/>
  <dc:description/>
  <dc:language>en-US</dc:language>
  <cp:lastModifiedBy/>
  <dcterms:modified xsi:type="dcterms:W3CDTF">2020-06-21T13:06:28Z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</Properties>
</file>