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M\LANDIS_II\GitCode\brmiranda\Extension-Root-Rot\Docs\"/>
    </mc:Choice>
  </mc:AlternateContent>
  <bookViews>
    <workbookView xWindow="0" yWindow="0" windowWidth="16935" windowHeight="11970" activeTab="1"/>
  </bookViews>
  <sheets>
    <sheet name="dTemp" sheetId="2" r:id="rId1"/>
    <sheet name="dWate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D2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3" i="1"/>
  <c r="D63" i="1" l="1"/>
  <c r="D62" i="1"/>
  <c r="D61" i="1"/>
  <c r="D60" i="1"/>
  <c r="D57" i="1"/>
  <c r="J7" i="1"/>
  <c r="D55" i="1"/>
  <c r="D54" i="1"/>
  <c r="C63" i="1" l="1"/>
  <c r="C67" i="1"/>
  <c r="C79" i="1"/>
  <c r="C83" i="1"/>
  <c r="C69" i="1"/>
  <c r="C77" i="1"/>
  <c r="C70" i="1"/>
  <c r="C78" i="1"/>
  <c r="C60" i="1"/>
  <c r="C64" i="1"/>
  <c r="C76" i="1"/>
  <c r="C80" i="1"/>
  <c r="C57" i="1"/>
  <c r="C65" i="1"/>
  <c r="C89" i="1"/>
  <c r="C54" i="1"/>
  <c r="C74" i="1"/>
  <c r="C82" i="1"/>
  <c r="J8" i="1"/>
  <c r="C55" i="1" s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3" i="1"/>
  <c r="C66" i="1" l="1"/>
  <c r="C81" i="1"/>
  <c r="C88" i="1"/>
  <c r="C72" i="1"/>
  <c r="C56" i="1"/>
  <c r="C62" i="1"/>
  <c r="C61" i="1"/>
  <c r="C75" i="1"/>
  <c r="C59" i="1"/>
  <c r="C90" i="1"/>
  <c r="C58" i="1"/>
  <c r="C73" i="1"/>
  <c r="C84" i="1"/>
  <c r="C68" i="1"/>
  <c r="C86" i="1"/>
  <c r="C85" i="1"/>
  <c r="C87" i="1"/>
  <c r="C71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J2" i="1" l="1"/>
  <c r="J5" i="1" l="1"/>
  <c r="J6" i="1" s="1"/>
  <c r="J3" i="1"/>
  <c r="D33" i="1" l="1"/>
  <c r="D37" i="1"/>
  <c r="J4" i="1"/>
  <c r="D16" i="1" s="1"/>
  <c r="D27" i="1"/>
  <c r="D39" i="1"/>
  <c r="D38" i="1"/>
  <c r="D36" i="1"/>
  <c r="D32" i="1"/>
  <c r="D34" i="1"/>
  <c r="D48" i="1"/>
  <c r="D47" i="1"/>
  <c r="D49" i="1"/>
  <c r="D50" i="1"/>
  <c r="D53" i="1"/>
  <c r="D52" i="1"/>
  <c r="D44" i="1"/>
  <c r="D43" i="1"/>
  <c r="D41" i="1"/>
  <c r="D42" i="1"/>
  <c r="D8" i="1"/>
  <c r="D4" i="1"/>
  <c r="D40" i="1"/>
  <c r="D51" i="1"/>
  <c r="D70" i="1"/>
  <c r="D35" i="1"/>
  <c r="D10" i="1"/>
  <c r="D56" i="1"/>
  <c r="D9" i="1"/>
  <c r="D69" i="1"/>
  <c r="D67" i="1"/>
  <c r="D66" i="1"/>
  <c r="D65" i="1"/>
  <c r="D68" i="1"/>
  <c r="D59" i="1"/>
  <c r="D58" i="1"/>
  <c r="D64" i="1"/>
  <c r="D46" i="1"/>
  <c r="D7" i="1"/>
  <c r="D45" i="1"/>
  <c r="D6" i="1"/>
  <c r="D5" i="1"/>
  <c r="D14" i="1" l="1"/>
  <c r="D30" i="1"/>
  <c r="D12" i="1"/>
  <c r="D11" i="1"/>
  <c r="D19" i="1"/>
  <c r="D22" i="1"/>
  <c r="D20" i="1"/>
  <c r="D17" i="1"/>
  <c r="D13" i="1"/>
  <c r="D15" i="1"/>
  <c r="D23" i="1"/>
  <c r="D18" i="1"/>
  <c r="D31" i="1"/>
  <c r="D26" i="1"/>
  <c r="D25" i="1"/>
  <c r="D21" i="1"/>
  <c r="D28" i="1"/>
  <c r="D29" i="1"/>
</calcChain>
</file>

<file path=xl/sharedStrings.xml><?xml version="1.0" encoding="utf-8"?>
<sst xmlns="http://schemas.openxmlformats.org/spreadsheetml/2006/main" count="22" uniqueCount="21">
  <si>
    <t>p(S:I)</t>
  </si>
  <si>
    <t>p(I:D)</t>
  </si>
  <si>
    <t>p(D:I)</t>
  </si>
  <si>
    <t>Midpoint</t>
  </si>
  <si>
    <t>m1</t>
  </si>
  <si>
    <t>b1</t>
  </si>
  <si>
    <t>m2</t>
  </si>
  <si>
    <t>b2</t>
  </si>
  <si>
    <t>m3</t>
  </si>
  <si>
    <t>b3</t>
  </si>
  <si>
    <t>phWet</t>
  </si>
  <si>
    <t>phDry</t>
  </si>
  <si>
    <t>phMax</t>
  </si>
  <si>
    <t>AnnTmin</t>
  </si>
  <si>
    <t>LethalTemp</t>
  </si>
  <si>
    <t>dTemp</t>
  </si>
  <si>
    <t>minProbID</t>
  </si>
  <si>
    <t>maxProbDI</t>
  </si>
  <si>
    <t>Calculated Values</t>
  </si>
  <si>
    <t>User Inputs</t>
  </si>
  <si>
    <t>pressure head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</si>
</sst>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dTemp!$A$3:$A$33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1">
                  <c:v>-6</c:v>
                </c:pt>
                <c:pt idx="12">
                  <c:v>-7</c:v>
                </c:pt>
                <c:pt idx="13">
                  <c:v>-8</c:v>
                </c:pt>
                <c:pt idx="14">
                  <c:v>-9</c:v>
                </c:pt>
                <c:pt idx="15">
                  <c:v>-10</c:v>
                </c:pt>
                <c:pt idx="16">
                  <c:v>-11</c:v>
                </c:pt>
                <c:pt idx="17">
                  <c:v>-12</c:v>
                </c:pt>
                <c:pt idx="18">
                  <c:v>-13</c:v>
                </c:pt>
                <c:pt idx="19">
                  <c:v>-14</c:v>
                </c:pt>
                <c:pt idx="20">
                  <c:v>-15</c:v>
                </c:pt>
                <c:pt idx="21">
                  <c:v>-16</c:v>
                </c:pt>
                <c:pt idx="22">
                  <c:v>-17</c:v>
                </c:pt>
                <c:pt idx="23">
                  <c:v>-18</c:v>
                </c:pt>
                <c:pt idx="24">
                  <c:v>-19</c:v>
                </c:pt>
                <c:pt idx="25">
                  <c:v>-20</c:v>
                </c:pt>
                <c:pt idx="26">
                  <c:v>-21</c:v>
                </c:pt>
                <c:pt idx="27">
                  <c:v>-22</c:v>
                </c:pt>
                <c:pt idx="28">
                  <c:v>-23</c:v>
                </c:pt>
                <c:pt idx="29">
                  <c:v>-24</c:v>
                </c:pt>
                <c:pt idx="30">
                  <c:v>-25</c:v>
                </c:pt>
              </c:numCache>
            </c:numRef>
          </c:xVal>
          <c:yVal>
            <c:numRef>
              <c:f>dTemp!$B$3:$B$33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0.95833333333333337</c:v>
                </c:pt>
                <c:pt idx="7">
                  <c:v>0.91666666666666663</c:v>
                </c:pt>
                <c:pt idx="8">
                  <c:v>0.875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0.75</c:v>
                </c:pt>
                <c:pt idx="12">
                  <c:v>0.70833333333333337</c:v>
                </c:pt>
                <c:pt idx="13">
                  <c:v>0.66666666666666663</c:v>
                </c:pt>
                <c:pt idx="14">
                  <c:v>0.625</c:v>
                </c:pt>
                <c:pt idx="15">
                  <c:v>0.58333333333333337</c:v>
                </c:pt>
                <c:pt idx="16">
                  <c:v>0.54166666666666663</c:v>
                </c:pt>
                <c:pt idx="17">
                  <c:v>0.5</c:v>
                </c:pt>
                <c:pt idx="18">
                  <c:v>0.45833333333333331</c:v>
                </c:pt>
                <c:pt idx="19">
                  <c:v>0.41666666666666669</c:v>
                </c:pt>
                <c:pt idx="20">
                  <c:v>0.375</c:v>
                </c:pt>
                <c:pt idx="21">
                  <c:v>0.33333333333333331</c:v>
                </c:pt>
                <c:pt idx="22">
                  <c:v>0.29166666666666669</c:v>
                </c:pt>
                <c:pt idx="23">
                  <c:v>0.25</c:v>
                </c:pt>
                <c:pt idx="24">
                  <c:v>0.20833333333333334</c:v>
                </c:pt>
                <c:pt idx="25">
                  <c:v>0.16666666666666666</c:v>
                </c:pt>
                <c:pt idx="26">
                  <c:v>0.125</c:v>
                </c:pt>
                <c:pt idx="27">
                  <c:v>8.3333333333333329E-2</c:v>
                </c:pt>
                <c:pt idx="28">
                  <c:v>4.1666666666666664E-2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25856"/>
        <c:axId val="389426248"/>
      </c:scatterChart>
      <c:valAx>
        <c:axId val="389425856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AnnTmin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26248"/>
        <c:crosses val="autoZero"/>
        <c:crossBetween val="midCat"/>
      </c:valAx>
      <c:valAx>
        <c:axId val="389426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25856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Susceptible to Infected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dWater!$B$2</c:f>
              <c:strCache>
                <c:ptCount val="1"/>
                <c:pt idx="0">
                  <c:v>p(S:I)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dWater!$A$3:$A$90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60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110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125</c:v>
                </c:pt>
                <c:pt idx="63">
                  <c:v>130</c:v>
                </c:pt>
                <c:pt idx="64">
                  <c:v>135</c:v>
                </c:pt>
                <c:pt idx="65">
                  <c:v>140</c:v>
                </c:pt>
                <c:pt idx="66">
                  <c:v>145</c:v>
                </c:pt>
                <c:pt idx="67">
                  <c:v>150</c:v>
                </c:pt>
                <c:pt idx="68">
                  <c:v>155</c:v>
                </c:pt>
                <c:pt idx="69">
                  <c:v>160</c:v>
                </c:pt>
                <c:pt idx="70">
                  <c:v>165</c:v>
                </c:pt>
                <c:pt idx="71">
                  <c:v>170</c:v>
                </c:pt>
                <c:pt idx="72">
                  <c:v>175</c:v>
                </c:pt>
                <c:pt idx="73">
                  <c:v>180</c:v>
                </c:pt>
                <c:pt idx="74">
                  <c:v>185</c:v>
                </c:pt>
                <c:pt idx="75">
                  <c:v>190</c:v>
                </c:pt>
                <c:pt idx="76">
                  <c:v>195</c:v>
                </c:pt>
                <c:pt idx="77">
                  <c:v>200</c:v>
                </c:pt>
                <c:pt idx="78">
                  <c:v>205</c:v>
                </c:pt>
                <c:pt idx="79">
                  <c:v>210</c:v>
                </c:pt>
                <c:pt idx="80">
                  <c:v>215</c:v>
                </c:pt>
                <c:pt idx="81">
                  <c:v>220</c:v>
                </c:pt>
                <c:pt idx="82">
                  <c:v>225</c:v>
                </c:pt>
                <c:pt idx="83">
                  <c:v>230</c:v>
                </c:pt>
                <c:pt idx="84">
                  <c:v>235</c:v>
                </c:pt>
                <c:pt idx="85">
                  <c:v>240</c:v>
                </c:pt>
                <c:pt idx="86">
                  <c:v>245</c:v>
                </c:pt>
                <c:pt idx="87">
                  <c:v>250</c:v>
                </c:pt>
              </c:numCache>
            </c:numRef>
          </c:xVal>
          <c:yVal>
            <c:numRef>
              <c:f>dWater!$B$3:$B$90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0.98039215686274517</c:v>
                </c:pt>
                <c:pt idx="14">
                  <c:v>0.96078431372549011</c:v>
                </c:pt>
                <c:pt idx="15">
                  <c:v>0.94117647058823528</c:v>
                </c:pt>
                <c:pt idx="16">
                  <c:v>0.92156862745098045</c:v>
                </c:pt>
                <c:pt idx="17">
                  <c:v>0.82352941176470584</c:v>
                </c:pt>
                <c:pt idx="18">
                  <c:v>0.74509803921568629</c:v>
                </c:pt>
                <c:pt idx="19">
                  <c:v>0.72549019607843146</c:v>
                </c:pt>
                <c:pt idx="20">
                  <c:v>0.70588235294117641</c:v>
                </c:pt>
                <c:pt idx="21">
                  <c:v>0.66666666666666674</c:v>
                </c:pt>
                <c:pt idx="22">
                  <c:v>0.62745098039215685</c:v>
                </c:pt>
                <c:pt idx="23">
                  <c:v>0.60784313725490202</c:v>
                </c:pt>
                <c:pt idx="24">
                  <c:v>0.58823529411764719</c:v>
                </c:pt>
                <c:pt idx="25">
                  <c:v>0.56862745098039214</c:v>
                </c:pt>
                <c:pt idx="26">
                  <c:v>0.5490196078431373</c:v>
                </c:pt>
                <c:pt idx="27">
                  <c:v>0.52941176470588247</c:v>
                </c:pt>
                <c:pt idx="28">
                  <c:v>0.50980392156862742</c:v>
                </c:pt>
                <c:pt idx="29">
                  <c:v>0.49019607843137258</c:v>
                </c:pt>
                <c:pt idx="30">
                  <c:v>0.47058823529411775</c:v>
                </c:pt>
                <c:pt idx="31">
                  <c:v>0.4509803921568627</c:v>
                </c:pt>
                <c:pt idx="32">
                  <c:v>0.43137254901960786</c:v>
                </c:pt>
                <c:pt idx="33">
                  <c:v>0.41176470588235303</c:v>
                </c:pt>
                <c:pt idx="34">
                  <c:v>0.39215686274509798</c:v>
                </c:pt>
                <c:pt idx="35">
                  <c:v>0.37254901960784315</c:v>
                </c:pt>
                <c:pt idx="36">
                  <c:v>0.35294117647058831</c:v>
                </c:pt>
                <c:pt idx="37">
                  <c:v>0.33333333333333326</c:v>
                </c:pt>
                <c:pt idx="38">
                  <c:v>0.31372549019607843</c:v>
                </c:pt>
                <c:pt idx="39">
                  <c:v>0.29411764705882359</c:v>
                </c:pt>
                <c:pt idx="40">
                  <c:v>0.27450980392156854</c:v>
                </c:pt>
                <c:pt idx="41">
                  <c:v>0.25490196078431371</c:v>
                </c:pt>
                <c:pt idx="42">
                  <c:v>0.23529411764705888</c:v>
                </c:pt>
                <c:pt idx="43">
                  <c:v>0.13725490196078427</c:v>
                </c:pt>
                <c:pt idx="44">
                  <c:v>0.11764705882352944</c:v>
                </c:pt>
                <c:pt idx="45">
                  <c:v>9.8039215686274606E-2</c:v>
                </c:pt>
                <c:pt idx="46">
                  <c:v>7.8431372549019551E-2</c:v>
                </c:pt>
                <c:pt idx="47">
                  <c:v>5.8823529411764719E-2</c:v>
                </c:pt>
                <c:pt idx="48">
                  <c:v>3.9215686274509887E-2</c:v>
                </c:pt>
                <c:pt idx="49">
                  <c:v>1.9607843137254832E-2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81672"/>
        <c:axId val="326582848"/>
      </c:scatterChart>
      <c:valAx>
        <c:axId val="3265816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82848"/>
        <c:crosses val="autoZero"/>
        <c:crossBetween val="midCat"/>
      </c:valAx>
      <c:valAx>
        <c:axId val="326582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Wetness Index (WI)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8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Infected</a:t>
            </a:r>
            <a:r>
              <a:rPr lang="en-US" baseline="0"/>
              <a:t> to Diseased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dWater!$C$2</c:f>
              <c:strCache>
                <c:ptCount val="1"/>
                <c:pt idx="0">
                  <c:v>p(I:D)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dWater!$A$3:$A$90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60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110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125</c:v>
                </c:pt>
                <c:pt idx="63">
                  <c:v>130</c:v>
                </c:pt>
                <c:pt idx="64">
                  <c:v>135</c:v>
                </c:pt>
                <c:pt idx="65">
                  <c:v>140</c:v>
                </c:pt>
                <c:pt idx="66">
                  <c:v>145</c:v>
                </c:pt>
                <c:pt idx="67">
                  <c:v>150</c:v>
                </c:pt>
                <c:pt idx="68">
                  <c:v>155</c:v>
                </c:pt>
                <c:pt idx="69">
                  <c:v>160</c:v>
                </c:pt>
                <c:pt idx="70">
                  <c:v>165</c:v>
                </c:pt>
                <c:pt idx="71">
                  <c:v>170</c:v>
                </c:pt>
                <c:pt idx="72">
                  <c:v>175</c:v>
                </c:pt>
                <c:pt idx="73">
                  <c:v>180</c:v>
                </c:pt>
                <c:pt idx="74">
                  <c:v>185</c:v>
                </c:pt>
                <c:pt idx="75">
                  <c:v>190</c:v>
                </c:pt>
                <c:pt idx="76">
                  <c:v>195</c:v>
                </c:pt>
                <c:pt idx="77">
                  <c:v>200</c:v>
                </c:pt>
                <c:pt idx="78">
                  <c:v>205</c:v>
                </c:pt>
                <c:pt idx="79">
                  <c:v>210</c:v>
                </c:pt>
                <c:pt idx="80">
                  <c:v>215</c:v>
                </c:pt>
                <c:pt idx="81">
                  <c:v>220</c:v>
                </c:pt>
                <c:pt idx="82">
                  <c:v>225</c:v>
                </c:pt>
                <c:pt idx="83">
                  <c:v>230</c:v>
                </c:pt>
                <c:pt idx="84">
                  <c:v>235</c:v>
                </c:pt>
                <c:pt idx="85">
                  <c:v>240</c:v>
                </c:pt>
                <c:pt idx="86">
                  <c:v>245</c:v>
                </c:pt>
                <c:pt idx="87">
                  <c:v>250</c:v>
                </c:pt>
              </c:numCache>
            </c:numRef>
          </c:xVal>
          <c:yVal>
            <c:numRef>
              <c:f>dWater!$C$3:$C$90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0.98039215686274517</c:v>
                </c:pt>
                <c:pt idx="14">
                  <c:v>0.96078431372549011</c:v>
                </c:pt>
                <c:pt idx="15">
                  <c:v>0.94117647058823528</c:v>
                </c:pt>
                <c:pt idx="16">
                  <c:v>0.92156862745098045</c:v>
                </c:pt>
                <c:pt idx="17">
                  <c:v>0.82352941176470584</c:v>
                </c:pt>
                <c:pt idx="18">
                  <c:v>0.74509803921568629</c:v>
                </c:pt>
                <c:pt idx="19">
                  <c:v>0.72549019607843146</c:v>
                </c:pt>
                <c:pt idx="20">
                  <c:v>0.70588235294117641</c:v>
                </c:pt>
                <c:pt idx="21">
                  <c:v>0.66666666666666674</c:v>
                </c:pt>
                <c:pt idx="22">
                  <c:v>0.62745098039215685</c:v>
                </c:pt>
                <c:pt idx="23">
                  <c:v>0.60784313725490202</c:v>
                </c:pt>
                <c:pt idx="24">
                  <c:v>0.58823529411764719</c:v>
                </c:pt>
                <c:pt idx="25">
                  <c:v>0.56862745098039214</c:v>
                </c:pt>
                <c:pt idx="26">
                  <c:v>0.5490196078431373</c:v>
                </c:pt>
                <c:pt idx="27">
                  <c:v>0.52941176470588247</c:v>
                </c:pt>
                <c:pt idx="28">
                  <c:v>0.50980392156862742</c:v>
                </c:pt>
                <c:pt idx="29">
                  <c:v>0.49019607843137258</c:v>
                </c:pt>
                <c:pt idx="30">
                  <c:v>0.47058823529411775</c:v>
                </c:pt>
                <c:pt idx="31">
                  <c:v>0.4509803921568627</c:v>
                </c:pt>
                <c:pt idx="32">
                  <c:v>0.43137254901960786</c:v>
                </c:pt>
                <c:pt idx="33">
                  <c:v>0.41176470588235303</c:v>
                </c:pt>
                <c:pt idx="34">
                  <c:v>0.39215686274509798</c:v>
                </c:pt>
                <c:pt idx="35">
                  <c:v>0.37254901960784315</c:v>
                </c:pt>
                <c:pt idx="36">
                  <c:v>0.35294117647058831</c:v>
                </c:pt>
                <c:pt idx="37">
                  <c:v>0.33333333333333326</c:v>
                </c:pt>
                <c:pt idx="38">
                  <c:v>0.31372549019607843</c:v>
                </c:pt>
                <c:pt idx="39">
                  <c:v>0.29411764705882359</c:v>
                </c:pt>
                <c:pt idx="40">
                  <c:v>0.27450980392156854</c:v>
                </c:pt>
                <c:pt idx="41">
                  <c:v>0.25490196078431371</c:v>
                </c:pt>
                <c:pt idx="42">
                  <c:v>0.23529411764705888</c:v>
                </c:pt>
                <c:pt idx="43">
                  <c:v>0.13725490196078427</c:v>
                </c:pt>
                <c:pt idx="44">
                  <c:v>0.11764705882352944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0.10135135135135132</c:v>
                </c:pt>
                <c:pt idx="59">
                  <c:v>0.10810810810810811</c:v>
                </c:pt>
                <c:pt idx="60">
                  <c:v>0.1148648648648648</c:v>
                </c:pt>
                <c:pt idx="61">
                  <c:v>0.1216216216216216</c:v>
                </c:pt>
                <c:pt idx="62">
                  <c:v>0.15540540540540537</c:v>
                </c:pt>
                <c:pt idx="63">
                  <c:v>0.18918918918918914</c:v>
                </c:pt>
                <c:pt idx="64">
                  <c:v>0.22297297297297292</c:v>
                </c:pt>
                <c:pt idx="65">
                  <c:v>0.2567567567567568</c:v>
                </c:pt>
                <c:pt idx="66">
                  <c:v>0.29054054054054057</c:v>
                </c:pt>
                <c:pt idx="67">
                  <c:v>0.32432432432432434</c:v>
                </c:pt>
                <c:pt idx="68">
                  <c:v>0.35810810810810811</c:v>
                </c:pt>
                <c:pt idx="69">
                  <c:v>0.39189189189189189</c:v>
                </c:pt>
                <c:pt idx="70">
                  <c:v>0.42567567567567566</c:v>
                </c:pt>
                <c:pt idx="71">
                  <c:v>0.45945945945945943</c:v>
                </c:pt>
                <c:pt idx="72">
                  <c:v>0.4932432432432432</c:v>
                </c:pt>
                <c:pt idx="73">
                  <c:v>0.52702702702702697</c:v>
                </c:pt>
                <c:pt idx="74">
                  <c:v>0.56081081081081074</c:v>
                </c:pt>
                <c:pt idx="75">
                  <c:v>0.59459459459459452</c:v>
                </c:pt>
                <c:pt idx="76">
                  <c:v>0.62837837837837829</c:v>
                </c:pt>
                <c:pt idx="77">
                  <c:v>0.66216216216216206</c:v>
                </c:pt>
                <c:pt idx="78">
                  <c:v>0.69594594594594605</c:v>
                </c:pt>
                <c:pt idx="79">
                  <c:v>0.72972972972972983</c:v>
                </c:pt>
                <c:pt idx="80">
                  <c:v>0.7635135135135136</c:v>
                </c:pt>
                <c:pt idx="81">
                  <c:v>0.79729729729729737</c:v>
                </c:pt>
                <c:pt idx="82">
                  <c:v>0.83108108108108114</c:v>
                </c:pt>
                <c:pt idx="83">
                  <c:v>0.86486486486486491</c:v>
                </c:pt>
                <c:pt idx="84">
                  <c:v>0.89864864864864868</c:v>
                </c:pt>
                <c:pt idx="85">
                  <c:v>0.93243243243243246</c:v>
                </c:pt>
                <c:pt idx="86">
                  <c:v>0.96621621621621623</c:v>
                </c:pt>
                <c:pt idx="8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31336"/>
        <c:axId val="328033688"/>
      </c:scatterChart>
      <c:valAx>
        <c:axId val="32803133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3688"/>
        <c:crosses val="autoZero"/>
        <c:crossBetween val="midCat"/>
      </c:valAx>
      <c:valAx>
        <c:axId val="328033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p(I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→</a:t>
                </a:r>
                <a:r>
                  <a:rPr lang="en-US"/>
                  <a:t>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Diseased to Infected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dWater!$D$2</c:f>
              <c:strCache>
                <c:ptCount val="1"/>
                <c:pt idx="0">
                  <c:v>p(D:I)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dWater!$A$3:$A$80</c:f>
              <c:numCache>
                <c:formatCode>General</c:formatCode>
                <c:ptCount val="7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60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110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125</c:v>
                </c:pt>
                <c:pt idx="63">
                  <c:v>130</c:v>
                </c:pt>
                <c:pt idx="64">
                  <c:v>135</c:v>
                </c:pt>
                <c:pt idx="65">
                  <c:v>140</c:v>
                </c:pt>
                <c:pt idx="66">
                  <c:v>145</c:v>
                </c:pt>
                <c:pt idx="67">
                  <c:v>150</c:v>
                </c:pt>
                <c:pt idx="68">
                  <c:v>155</c:v>
                </c:pt>
                <c:pt idx="69">
                  <c:v>160</c:v>
                </c:pt>
                <c:pt idx="70">
                  <c:v>165</c:v>
                </c:pt>
                <c:pt idx="71">
                  <c:v>170</c:v>
                </c:pt>
                <c:pt idx="72">
                  <c:v>175</c:v>
                </c:pt>
                <c:pt idx="73">
                  <c:v>180</c:v>
                </c:pt>
                <c:pt idx="74">
                  <c:v>185</c:v>
                </c:pt>
                <c:pt idx="75">
                  <c:v>190</c:v>
                </c:pt>
                <c:pt idx="76">
                  <c:v>195</c:v>
                </c:pt>
                <c:pt idx="77">
                  <c:v>200</c:v>
                </c:pt>
              </c:numCache>
            </c:numRef>
          </c:xVal>
          <c:yVal>
            <c:numRef>
              <c:f>dWater!$D$3:$D$80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3.9215686274509665E-2</c:v>
                </c:pt>
                <c:pt idx="14">
                  <c:v>7.8431372549019773E-2</c:v>
                </c:pt>
                <c:pt idx="15">
                  <c:v>0.11764705882352944</c:v>
                </c:pt>
                <c:pt idx="16">
                  <c:v>0.1568627450980391</c:v>
                </c:pt>
                <c:pt idx="17">
                  <c:v>0.35294117647058831</c:v>
                </c:pt>
                <c:pt idx="18">
                  <c:v>0.50980392156862742</c:v>
                </c:pt>
                <c:pt idx="19">
                  <c:v>0.54901960784313708</c:v>
                </c:pt>
                <c:pt idx="20">
                  <c:v>0.58823529411764719</c:v>
                </c:pt>
                <c:pt idx="21">
                  <c:v>0.66666666666666652</c:v>
                </c:pt>
                <c:pt idx="22">
                  <c:v>0.74509803921568629</c:v>
                </c:pt>
                <c:pt idx="23">
                  <c:v>0.78431372549019596</c:v>
                </c:pt>
                <c:pt idx="24">
                  <c:v>0.82352941176470562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0.82352941176470607</c:v>
                </c:pt>
                <c:pt idx="34">
                  <c:v>0.78431372549019596</c:v>
                </c:pt>
                <c:pt idx="35">
                  <c:v>0.74509803921568629</c:v>
                </c:pt>
                <c:pt idx="36">
                  <c:v>0.70588235294117663</c:v>
                </c:pt>
                <c:pt idx="37">
                  <c:v>0.66666666666666652</c:v>
                </c:pt>
                <c:pt idx="38">
                  <c:v>0.62745098039215685</c:v>
                </c:pt>
                <c:pt idx="39">
                  <c:v>0.58823529411764719</c:v>
                </c:pt>
                <c:pt idx="40">
                  <c:v>0.54901960784313708</c:v>
                </c:pt>
                <c:pt idx="41">
                  <c:v>0.50980392156862742</c:v>
                </c:pt>
                <c:pt idx="42">
                  <c:v>0.47058823529411775</c:v>
                </c:pt>
                <c:pt idx="43">
                  <c:v>0.27450980392156854</c:v>
                </c:pt>
                <c:pt idx="44">
                  <c:v>0.23529411764705888</c:v>
                </c:pt>
                <c:pt idx="45">
                  <c:v>0.19607843137254921</c:v>
                </c:pt>
                <c:pt idx="46">
                  <c:v>0.1568627450980391</c:v>
                </c:pt>
                <c:pt idx="47">
                  <c:v>0.11764705882352944</c:v>
                </c:pt>
                <c:pt idx="48">
                  <c:v>7.8431372549019773E-2</c:v>
                </c:pt>
                <c:pt idx="49">
                  <c:v>3.9215686274509665E-2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34080"/>
        <c:axId val="328029376"/>
      </c:scatterChart>
      <c:valAx>
        <c:axId val="3280340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9376"/>
        <c:crosses val="autoZero"/>
        <c:crossBetween val="midCat"/>
      </c:valAx>
      <c:valAx>
        <c:axId val="328029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→</a:t>
                </a:r>
                <a:r>
                  <a:rPr lang="en-US"/>
                  <a:t>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2</xdr:row>
      <xdr:rowOff>147637</xdr:rowOff>
    </xdr:from>
    <xdr:to>
      <xdr:col>9</xdr:col>
      <xdr:colOff>557212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0.06146</cdr:x>
      <cdr:y>0.87326</cdr:y>
    </cdr:from>
    <cdr:to>
      <cdr:x>0.24479</cdr:x>
      <cdr:y>0.9566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0995" y="2395527"/>
          <a:ext cx="838193" cy="22861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LethalTemp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8</xdr:row>
      <xdr:rowOff>57150</xdr:rowOff>
    </xdr:from>
    <xdr:to>
      <xdr:col>12</xdr:col>
      <xdr:colOff>128587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23</xdr:row>
      <xdr:rowOff>28575</xdr:rowOff>
    </xdr:from>
    <xdr:to>
      <xdr:col>12</xdr:col>
      <xdr:colOff>114300</xdr:colOff>
      <xdr:row>37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13</xdr:row>
      <xdr:rowOff>152400</xdr:rowOff>
    </xdr:from>
    <xdr:to>
      <xdr:col>19</xdr:col>
      <xdr:colOff>504825</xdr:colOff>
      <xdr:row>28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0.23647</cdr:x>
      <cdr:y>0.87153</cdr:y>
    </cdr:from>
    <cdr:to>
      <cdr:x>0.42604</cdr:x>
      <cdr:y>0.96181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1126" y="2390793"/>
          <a:ext cx="866714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phWet = 51</a:t>
          </a:r>
        </a:p>
      </cdr:txBody>
    </cdr:sp>
  </cdr:relSizeAnchor>
  <cdr:relSizeAnchor xmlns:cdr="http://schemas.openxmlformats.org/drawingml/2006/chartDrawing">
    <cdr:from>
      <cdr:x>0.56319</cdr:x>
      <cdr:y>0.58102</cdr:y>
    </cdr:from>
    <cdr:to>
      <cdr:x>0.75276</cdr:x>
      <cdr:y>0.6713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74925" y="1593850"/>
          <a:ext cx="866714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phDry = 102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0.15625</cdr:x>
      <cdr:y>0.35069</cdr:y>
    </cdr:from>
    <cdr:to>
      <cdr:x>0.34375</cdr:x>
      <cdr:y>0.44097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4375" y="962013"/>
          <a:ext cx="857250" cy="2476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phWet = 51</a:t>
          </a:r>
        </a:p>
      </cdr:txBody>
    </cdr:sp>
  </cdr:relSizeAnchor>
  <cdr:relSizeAnchor xmlns:cdr="http://schemas.openxmlformats.org/drawingml/2006/chartDrawing">
    <cdr:from>
      <cdr:x>0.25278</cdr:x>
      <cdr:y>0.68056</cdr:y>
    </cdr:from>
    <cdr:to>
      <cdr:x>0.42708</cdr:x>
      <cdr:y>0.77084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55710" y="1866903"/>
          <a:ext cx="796915" cy="2476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phDry = 102 </a:t>
          </a:r>
        </a:p>
      </cdr:txBody>
    </cdr:sp>
  </cdr:relSizeAnchor>
  <cdr:relSizeAnchor xmlns:cdr="http://schemas.openxmlformats.org/drawingml/2006/chartDrawing">
    <cdr:from>
      <cdr:x>0.7882</cdr:x>
      <cdr:y>0.0706</cdr:y>
    </cdr:from>
    <cdr:to>
      <cdr:x>0.99375</cdr:x>
      <cdr:y>0.16088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03635" y="193664"/>
          <a:ext cx="939790" cy="2476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phMax = 250</a:t>
          </a:r>
        </a:p>
      </cdr:txBody>
    </cdr:sp>
  </cdr:relSizeAnchor>
  <cdr:relSizeAnchor xmlns:cdr="http://schemas.openxmlformats.org/drawingml/2006/chartDrawing">
    <cdr:from>
      <cdr:x>0.56111</cdr:x>
      <cdr:y>0.68171</cdr:y>
    </cdr:from>
    <cdr:to>
      <cdr:x>0.80208</cdr:x>
      <cdr:y>0.77199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565410" y="1870070"/>
          <a:ext cx="1101715" cy="2476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minProbID = 0.1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0.48194</cdr:x>
      <cdr:y>0.20255</cdr:y>
    </cdr:from>
    <cdr:to>
      <cdr:x>0.74583</cdr:x>
      <cdr:y>0.29283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03444" y="555629"/>
          <a:ext cx="1206505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maxProbDI = 0.85</a:t>
          </a:r>
        </a:p>
      </cdr:txBody>
    </cdr:sp>
  </cdr:relSizeAnchor>
  <cdr:relSizeAnchor xmlns:cdr="http://schemas.openxmlformats.org/drawingml/2006/chartDrawing">
    <cdr:from>
      <cdr:x>0.22361</cdr:x>
      <cdr:y>0.86227</cdr:y>
    </cdr:from>
    <cdr:to>
      <cdr:x>0.40208</cdr:x>
      <cdr:y>0.95255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22359" y="2365382"/>
          <a:ext cx="815965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phWet = 51</a:t>
          </a:r>
        </a:p>
      </cdr:txBody>
    </cdr:sp>
  </cdr:relSizeAnchor>
  <cdr:relSizeAnchor xmlns:cdr="http://schemas.openxmlformats.org/drawingml/2006/chartDrawing">
    <cdr:from>
      <cdr:x>0.55486</cdr:x>
      <cdr:y>0.6713</cdr:y>
    </cdr:from>
    <cdr:to>
      <cdr:x>0.73542</cdr:x>
      <cdr:y>0.76158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536820" y="1841504"/>
          <a:ext cx="825505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phDry = 102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22" sqref="G22"/>
    </sheetView>
  </sheetViews>
  <sheetFormatPr defaultRowHeight="15" x14ac:dyDescent="0.25"/>
  <cols>
    <col min="6" max="6" width="11.42578125" customWidth="1"/>
  </cols>
  <sheetData>
    <row r="1" spans="1:7" x14ac:dyDescent="0.25">
      <c r="F1" s="3" t="s">
        <v>19</v>
      </c>
      <c r="G1" s="3"/>
    </row>
    <row r="2" spans="1:7" x14ac:dyDescent="0.25">
      <c r="A2" t="s">
        <v>13</v>
      </c>
      <c r="B2" t="s">
        <v>15</v>
      </c>
      <c r="F2" s="1" t="s">
        <v>14</v>
      </c>
      <c r="G2" s="1">
        <v>-24</v>
      </c>
    </row>
    <row r="3" spans="1:7" x14ac:dyDescent="0.25">
      <c r="A3">
        <v>5</v>
      </c>
      <c r="B3">
        <f t="shared" ref="B3:B7" si="0">MIN(1,MAX(0,(A3-$G$2)/ABS($G$2)))</f>
        <v>1</v>
      </c>
    </row>
    <row r="4" spans="1:7" x14ac:dyDescent="0.25">
      <c r="A4">
        <v>5</v>
      </c>
      <c r="B4">
        <f t="shared" si="0"/>
        <v>1</v>
      </c>
    </row>
    <row r="5" spans="1:7" x14ac:dyDescent="0.25">
      <c r="A5">
        <v>3</v>
      </c>
      <c r="B5">
        <f t="shared" si="0"/>
        <v>1</v>
      </c>
    </row>
    <row r="6" spans="1:7" x14ac:dyDescent="0.25">
      <c r="A6">
        <v>2</v>
      </c>
      <c r="B6">
        <f t="shared" si="0"/>
        <v>1</v>
      </c>
    </row>
    <row r="7" spans="1:7" x14ac:dyDescent="0.25">
      <c r="A7">
        <v>1</v>
      </c>
      <c r="B7">
        <f t="shared" si="0"/>
        <v>1</v>
      </c>
    </row>
    <row r="8" spans="1:7" x14ac:dyDescent="0.25">
      <c r="A8">
        <v>0</v>
      </c>
      <c r="B8">
        <f>MIN(1,MAX(0,(A8-$G$2)/ABS($G$2)))</f>
        <v>1</v>
      </c>
    </row>
    <row r="9" spans="1:7" x14ac:dyDescent="0.25">
      <c r="A9">
        <v>-1</v>
      </c>
      <c r="B9">
        <f t="shared" ref="B9:B33" si="1">MAX(0,(A9-$G$2)/ABS($G$2))</f>
        <v>0.95833333333333337</v>
      </c>
    </row>
    <row r="10" spans="1:7" x14ac:dyDescent="0.25">
      <c r="A10">
        <v>-2</v>
      </c>
      <c r="B10">
        <f t="shared" si="1"/>
        <v>0.91666666666666663</v>
      </c>
    </row>
    <row r="11" spans="1:7" x14ac:dyDescent="0.25">
      <c r="A11">
        <v>-3</v>
      </c>
      <c r="B11">
        <f t="shared" si="1"/>
        <v>0.875</v>
      </c>
    </row>
    <row r="12" spans="1:7" x14ac:dyDescent="0.25">
      <c r="A12">
        <v>-4</v>
      </c>
      <c r="B12">
        <f t="shared" si="1"/>
        <v>0.83333333333333337</v>
      </c>
    </row>
    <row r="13" spans="1:7" x14ac:dyDescent="0.25">
      <c r="A13">
        <v>-5</v>
      </c>
      <c r="B13">
        <f t="shared" si="1"/>
        <v>0.79166666666666663</v>
      </c>
    </row>
    <row r="14" spans="1:7" x14ac:dyDescent="0.25">
      <c r="A14">
        <v>-6</v>
      </c>
      <c r="B14">
        <f t="shared" si="1"/>
        <v>0.75</v>
      </c>
    </row>
    <row r="15" spans="1:7" x14ac:dyDescent="0.25">
      <c r="A15">
        <v>-7</v>
      </c>
      <c r="B15">
        <f t="shared" si="1"/>
        <v>0.70833333333333337</v>
      </c>
    </row>
    <row r="16" spans="1:7" x14ac:dyDescent="0.25">
      <c r="A16">
        <v>-8</v>
      </c>
      <c r="B16">
        <f t="shared" si="1"/>
        <v>0.66666666666666663</v>
      </c>
    </row>
    <row r="17" spans="1:2" x14ac:dyDescent="0.25">
      <c r="A17">
        <v>-9</v>
      </c>
      <c r="B17">
        <f t="shared" si="1"/>
        <v>0.625</v>
      </c>
    </row>
    <row r="18" spans="1:2" x14ac:dyDescent="0.25">
      <c r="A18">
        <v>-10</v>
      </c>
      <c r="B18">
        <f t="shared" si="1"/>
        <v>0.58333333333333337</v>
      </c>
    </row>
    <row r="19" spans="1:2" x14ac:dyDescent="0.25">
      <c r="A19">
        <v>-11</v>
      </c>
      <c r="B19">
        <f t="shared" si="1"/>
        <v>0.54166666666666663</v>
      </c>
    </row>
    <row r="20" spans="1:2" x14ac:dyDescent="0.25">
      <c r="A20">
        <v>-12</v>
      </c>
      <c r="B20">
        <f t="shared" si="1"/>
        <v>0.5</v>
      </c>
    </row>
    <row r="21" spans="1:2" x14ac:dyDescent="0.25">
      <c r="A21">
        <v>-13</v>
      </c>
      <c r="B21">
        <f t="shared" si="1"/>
        <v>0.45833333333333331</v>
      </c>
    </row>
    <row r="22" spans="1:2" x14ac:dyDescent="0.25">
      <c r="A22">
        <v>-14</v>
      </c>
      <c r="B22">
        <f t="shared" si="1"/>
        <v>0.41666666666666669</v>
      </c>
    </row>
    <row r="23" spans="1:2" x14ac:dyDescent="0.25">
      <c r="A23">
        <v>-15</v>
      </c>
      <c r="B23">
        <f t="shared" si="1"/>
        <v>0.375</v>
      </c>
    </row>
    <row r="24" spans="1:2" x14ac:dyDescent="0.25">
      <c r="A24">
        <v>-16</v>
      </c>
      <c r="B24">
        <f t="shared" si="1"/>
        <v>0.33333333333333331</v>
      </c>
    </row>
    <row r="25" spans="1:2" x14ac:dyDescent="0.25">
      <c r="A25">
        <v>-17</v>
      </c>
      <c r="B25">
        <f t="shared" si="1"/>
        <v>0.29166666666666669</v>
      </c>
    </row>
    <row r="26" spans="1:2" x14ac:dyDescent="0.25">
      <c r="A26">
        <v>-18</v>
      </c>
      <c r="B26">
        <f t="shared" si="1"/>
        <v>0.25</v>
      </c>
    </row>
    <row r="27" spans="1:2" x14ac:dyDescent="0.25">
      <c r="A27">
        <v>-19</v>
      </c>
      <c r="B27">
        <f t="shared" si="1"/>
        <v>0.20833333333333334</v>
      </c>
    </row>
    <row r="28" spans="1:2" x14ac:dyDescent="0.25">
      <c r="A28">
        <v>-20</v>
      </c>
      <c r="B28">
        <f t="shared" si="1"/>
        <v>0.16666666666666666</v>
      </c>
    </row>
    <row r="29" spans="1:2" x14ac:dyDescent="0.25">
      <c r="A29">
        <v>-21</v>
      </c>
      <c r="B29">
        <f t="shared" si="1"/>
        <v>0.125</v>
      </c>
    </row>
    <row r="30" spans="1:2" x14ac:dyDescent="0.25">
      <c r="A30">
        <v>-22</v>
      </c>
      <c r="B30">
        <f t="shared" si="1"/>
        <v>8.3333333333333329E-2</v>
      </c>
    </row>
    <row r="31" spans="1:2" x14ac:dyDescent="0.25">
      <c r="A31">
        <v>-23</v>
      </c>
      <c r="B31">
        <f t="shared" si="1"/>
        <v>4.1666666666666664E-2</v>
      </c>
    </row>
    <row r="32" spans="1:2" x14ac:dyDescent="0.25">
      <c r="A32">
        <v>-24</v>
      </c>
      <c r="B32">
        <f t="shared" si="1"/>
        <v>0</v>
      </c>
    </row>
    <row r="33" spans="1:2" x14ac:dyDescent="0.25">
      <c r="A33">
        <v>-25</v>
      </c>
      <c r="B33">
        <f t="shared" si="1"/>
        <v>0</v>
      </c>
    </row>
  </sheetData>
  <mergeCells count="1"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C7" workbookViewId="0">
      <selection activeCell="M10" sqref="M10"/>
    </sheetView>
  </sheetViews>
  <sheetFormatPr defaultRowHeight="15" x14ac:dyDescent="0.25"/>
  <cols>
    <col min="1" max="1" width="11.7109375" customWidth="1"/>
    <col min="6" max="6" width="12.85546875" bestFit="1" customWidth="1"/>
  </cols>
  <sheetData>
    <row r="1" spans="1:10" x14ac:dyDescent="0.25">
      <c r="F1" s="3" t="s">
        <v>19</v>
      </c>
      <c r="G1" s="3"/>
      <c r="I1" s="4" t="s">
        <v>18</v>
      </c>
      <c r="J1" s="4"/>
    </row>
    <row r="2" spans="1:10" x14ac:dyDescent="0.25">
      <c r="A2" t="s">
        <v>20</v>
      </c>
      <c r="B2" t="s">
        <v>0</v>
      </c>
      <c r="C2" t="s">
        <v>1</v>
      </c>
      <c r="D2" t="s">
        <v>2</v>
      </c>
      <c r="F2" s="1" t="s">
        <v>10</v>
      </c>
      <c r="G2" s="1">
        <v>51</v>
      </c>
      <c r="I2" s="2" t="s">
        <v>3</v>
      </c>
      <c r="J2" s="2">
        <f>(G2+G3)/2</f>
        <v>76.5</v>
      </c>
    </row>
    <row r="3" spans="1:10" x14ac:dyDescent="0.25">
      <c r="A3">
        <v>0</v>
      </c>
      <c r="B3">
        <f>IF(A3&lt;$G$2,1,IF(A3&lt;$G$3,(1/($G$2-$G$3))*A3-($G$3/($G$2-$G$3)),0))</f>
        <v>1</v>
      </c>
      <c r="C3">
        <f>MAX($G$5,IF(A3&lt;$G$2,1,IF(A3&lt;=$G$3,(1/($G$2-$G$3))*A3-($G$3/($G$2 - $G$3)),IF(A3&gt;$G$3,IF(A3&gt;$G$4,1,$J$7*A3+$J$8),$G$5))))</f>
        <v>1</v>
      </c>
      <c r="D3">
        <f>MIN($G$6,IF(A3&lt;$G$2,0,IF(A3&gt;$G$3,0,IF(A3&lt;=$J$2,$J$3*A3+$J$4,$J$5*A3+$J$6))))</f>
        <v>0</v>
      </c>
      <c r="F3" s="1" t="s">
        <v>11</v>
      </c>
      <c r="G3" s="1">
        <v>102</v>
      </c>
      <c r="I3" s="2" t="s">
        <v>6</v>
      </c>
      <c r="J3" s="2">
        <f>1/(J2-G2)</f>
        <v>3.9215686274509803E-2</v>
      </c>
    </row>
    <row r="4" spans="1:10" x14ac:dyDescent="0.25">
      <c r="A4">
        <v>3</v>
      </c>
      <c r="B4">
        <f t="shared" ref="B4:B68" si="0">IF(A4&lt;$G$2,1,IF(A4&lt;$G$3,(1/($G$2-$G$3))*A4-($G$3/($G$2-$G$3)),0))</f>
        <v>1</v>
      </c>
      <c r="C4">
        <f t="shared" ref="C4:C68" si="1">MAX($G$5,IF(A4&lt;$G$2,1,IF(A4&lt;=$G$3,(1/($G$2-$G$3))*A4-($G$3/($G$2 - $G$3)),IF(A4&gt;$G$3,IF(A4&gt;$G$4,1,$J$7*A4+$J$8),$G$5))))</f>
        <v>1</v>
      </c>
      <c r="D4">
        <f t="shared" ref="D4" si="2">MIN($G$6,IF(A4&lt;$G$2,0,IF(A4&gt;$G$3,0,IF(A4&lt;=$J$2,$J$3*A4+$J$4,$J$5*A4+$J$6))))</f>
        <v>0</v>
      </c>
      <c r="F4" s="1" t="s">
        <v>12</v>
      </c>
      <c r="G4" s="1">
        <v>250</v>
      </c>
      <c r="I4" s="2" t="s">
        <v>7</v>
      </c>
      <c r="J4" s="2">
        <f>-1*G2*J3</f>
        <v>-2</v>
      </c>
    </row>
    <row r="5" spans="1:10" x14ac:dyDescent="0.25">
      <c r="A5">
        <v>5</v>
      </c>
      <c r="B5">
        <f t="shared" si="0"/>
        <v>1</v>
      </c>
      <c r="C5">
        <f t="shared" si="1"/>
        <v>1</v>
      </c>
      <c r="D5">
        <f t="shared" ref="D5:D90" si="3">MIN($G$6,IF(A5&lt;$G$2,0,IF(A5&gt;$G$3,0,IF(A5&lt;=$J$2,$J$3*A5+$J$4,$J$5*A5+$J$6))))</f>
        <v>0</v>
      </c>
      <c r="F5" s="1" t="s">
        <v>16</v>
      </c>
      <c r="G5" s="1">
        <v>0.1</v>
      </c>
      <c r="I5" s="2" t="s">
        <v>8</v>
      </c>
      <c r="J5" s="2">
        <f>1/(J2-G3)</f>
        <v>-3.9215686274509803E-2</v>
      </c>
    </row>
    <row r="6" spans="1:10" x14ac:dyDescent="0.25">
      <c r="A6">
        <v>10</v>
      </c>
      <c r="B6">
        <f t="shared" si="0"/>
        <v>1</v>
      </c>
      <c r="C6">
        <f t="shared" si="1"/>
        <v>1</v>
      </c>
      <c r="D6">
        <f t="shared" si="3"/>
        <v>0</v>
      </c>
      <c r="F6" s="1" t="s">
        <v>17</v>
      </c>
      <c r="G6" s="1">
        <v>0.85</v>
      </c>
      <c r="I6" s="2" t="s">
        <v>9</v>
      </c>
      <c r="J6" s="2">
        <f>-1*G3*J5</f>
        <v>4</v>
      </c>
    </row>
    <row r="7" spans="1:10" x14ac:dyDescent="0.25">
      <c r="A7">
        <v>15</v>
      </c>
      <c r="B7">
        <f t="shared" si="0"/>
        <v>1</v>
      </c>
      <c r="C7">
        <f t="shared" si="1"/>
        <v>1</v>
      </c>
      <c r="D7">
        <f t="shared" si="3"/>
        <v>0</v>
      </c>
      <c r="I7" s="2" t="s">
        <v>4</v>
      </c>
      <c r="J7" s="2">
        <f>(1)/(G4-G3)</f>
        <v>6.7567567567567571E-3</v>
      </c>
    </row>
    <row r="8" spans="1:10" x14ac:dyDescent="0.25">
      <c r="A8">
        <v>20</v>
      </c>
      <c r="B8">
        <f t="shared" si="0"/>
        <v>1</v>
      </c>
      <c r="C8">
        <f t="shared" si="1"/>
        <v>1</v>
      </c>
      <c r="D8">
        <f t="shared" si="3"/>
        <v>0</v>
      </c>
      <c r="I8" s="2" t="s">
        <v>5</v>
      </c>
      <c r="J8" s="2">
        <f>-(G3*J7)</f>
        <v>-0.68918918918918926</v>
      </c>
    </row>
    <row r="9" spans="1:10" x14ac:dyDescent="0.25">
      <c r="A9">
        <v>25</v>
      </c>
      <c r="B9">
        <f t="shared" si="0"/>
        <v>1</v>
      </c>
      <c r="C9">
        <f t="shared" si="1"/>
        <v>1</v>
      </c>
      <c r="D9">
        <f t="shared" si="3"/>
        <v>0</v>
      </c>
      <c r="J9">
        <v>9</v>
      </c>
    </row>
    <row r="10" spans="1:10" x14ac:dyDescent="0.25">
      <c r="A10">
        <v>30</v>
      </c>
      <c r="B10">
        <f t="shared" si="0"/>
        <v>1</v>
      </c>
      <c r="C10">
        <f t="shared" si="1"/>
        <v>1</v>
      </c>
      <c r="D10">
        <f t="shared" si="3"/>
        <v>0</v>
      </c>
    </row>
    <row r="11" spans="1:10" x14ac:dyDescent="0.25">
      <c r="A11">
        <v>35</v>
      </c>
      <c r="B11">
        <f t="shared" si="0"/>
        <v>1</v>
      </c>
      <c r="C11">
        <f t="shared" si="1"/>
        <v>1</v>
      </c>
      <c r="D11">
        <f t="shared" si="3"/>
        <v>0</v>
      </c>
    </row>
    <row r="12" spans="1:10" x14ac:dyDescent="0.25">
      <c r="A12">
        <v>40</v>
      </c>
      <c r="B12">
        <f t="shared" si="0"/>
        <v>1</v>
      </c>
      <c r="C12">
        <f t="shared" si="1"/>
        <v>1</v>
      </c>
      <c r="D12">
        <f t="shared" si="3"/>
        <v>0</v>
      </c>
    </row>
    <row r="13" spans="1:10" x14ac:dyDescent="0.25">
      <c r="A13">
        <v>45</v>
      </c>
      <c r="B13">
        <f t="shared" si="0"/>
        <v>1</v>
      </c>
      <c r="C13">
        <f t="shared" si="1"/>
        <v>1</v>
      </c>
      <c r="D13">
        <f t="shared" si="3"/>
        <v>0</v>
      </c>
    </row>
    <row r="14" spans="1:10" x14ac:dyDescent="0.25">
      <c r="A14">
        <v>50</v>
      </c>
      <c r="B14">
        <f t="shared" si="0"/>
        <v>1</v>
      </c>
      <c r="C14">
        <f t="shared" si="1"/>
        <v>1</v>
      </c>
      <c r="D14">
        <f t="shared" si="3"/>
        <v>0</v>
      </c>
    </row>
    <row r="15" spans="1:10" x14ac:dyDescent="0.25">
      <c r="A15">
        <v>51</v>
      </c>
      <c r="B15">
        <f t="shared" si="0"/>
        <v>1</v>
      </c>
      <c r="C15">
        <f t="shared" si="1"/>
        <v>1</v>
      </c>
      <c r="D15">
        <f t="shared" si="3"/>
        <v>0</v>
      </c>
    </row>
    <row r="16" spans="1:10" x14ac:dyDescent="0.25">
      <c r="A16">
        <v>52</v>
      </c>
      <c r="B16">
        <f t="shared" si="0"/>
        <v>0.98039215686274517</v>
      </c>
      <c r="C16">
        <f t="shared" si="1"/>
        <v>0.98039215686274517</v>
      </c>
      <c r="D16">
        <f t="shared" ref="D16:D18" si="4">MIN($G$6,IF(A16&lt;$G$2,0,IF(A16&gt;$G$3,0,IF(A16&lt;=$J$2,$J$3*A16+$J$4,$J$5*A16+$J$6))))</f>
        <v>3.9215686274509665E-2</v>
      </c>
    </row>
    <row r="17" spans="1:4" x14ac:dyDescent="0.25">
      <c r="A17">
        <v>53</v>
      </c>
      <c r="B17">
        <f t="shared" si="0"/>
        <v>0.96078431372549011</v>
      </c>
      <c r="C17">
        <f t="shared" si="1"/>
        <v>0.96078431372549011</v>
      </c>
      <c r="D17">
        <f t="shared" si="4"/>
        <v>7.8431372549019773E-2</v>
      </c>
    </row>
    <row r="18" spans="1:4" x14ac:dyDescent="0.25">
      <c r="A18">
        <v>54</v>
      </c>
      <c r="B18">
        <f t="shared" si="0"/>
        <v>0.94117647058823528</v>
      </c>
      <c r="C18">
        <f t="shared" si="1"/>
        <v>0.94117647058823528</v>
      </c>
      <c r="D18">
        <f t="shared" si="4"/>
        <v>0.11764705882352944</v>
      </c>
    </row>
    <row r="19" spans="1:4" x14ac:dyDescent="0.25">
      <c r="A19">
        <v>55</v>
      </c>
      <c r="B19">
        <f t="shared" si="0"/>
        <v>0.92156862745098045</v>
      </c>
      <c r="C19">
        <f t="shared" si="1"/>
        <v>0.92156862745098045</v>
      </c>
      <c r="D19">
        <f t="shared" si="3"/>
        <v>0.1568627450980391</v>
      </c>
    </row>
    <row r="20" spans="1:4" x14ac:dyDescent="0.25">
      <c r="A20">
        <v>60</v>
      </c>
      <c r="B20">
        <f t="shared" si="0"/>
        <v>0.82352941176470584</v>
      </c>
      <c r="C20">
        <f t="shared" si="1"/>
        <v>0.82352941176470584</v>
      </c>
      <c r="D20">
        <f t="shared" si="3"/>
        <v>0.35294117647058831</v>
      </c>
    </row>
    <row r="21" spans="1:4" x14ac:dyDescent="0.25">
      <c r="A21">
        <v>64</v>
      </c>
      <c r="B21">
        <f t="shared" si="0"/>
        <v>0.74509803921568629</v>
      </c>
      <c r="C21">
        <f t="shared" si="1"/>
        <v>0.74509803921568629</v>
      </c>
      <c r="D21">
        <f t="shared" si="3"/>
        <v>0.50980392156862742</v>
      </c>
    </row>
    <row r="22" spans="1:4" x14ac:dyDescent="0.25">
      <c r="A22">
        <v>65</v>
      </c>
      <c r="B22">
        <f t="shared" si="0"/>
        <v>0.72549019607843146</v>
      </c>
      <c r="C22">
        <f t="shared" si="1"/>
        <v>0.72549019607843146</v>
      </c>
      <c r="D22">
        <f t="shared" si="3"/>
        <v>0.54901960784313708</v>
      </c>
    </row>
    <row r="23" spans="1:4" x14ac:dyDescent="0.25">
      <c r="A23">
        <v>66</v>
      </c>
      <c r="B23">
        <f t="shared" si="0"/>
        <v>0.70588235294117641</v>
      </c>
      <c r="C23">
        <f t="shared" si="1"/>
        <v>0.70588235294117641</v>
      </c>
      <c r="D23">
        <f t="shared" si="3"/>
        <v>0.58823529411764719</v>
      </c>
    </row>
    <row r="24" spans="1:4" x14ac:dyDescent="0.25">
      <c r="A24">
        <v>68</v>
      </c>
      <c r="B24">
        <f t="shared" si="0"/>
        <v>0.66666666666666674</v>
      </c>
      <c r="C24">
        <f t="shared" si="1"/>
        <v>0.66666666666666674</v>
      </c>
      <c r="D24">
        <f t="shared" si="3"/>
        <v>0.66666666666666652</v>
      </c>
    </row>
    <row r="25" spans="1:4" x14ac:dyDescent="0.25">
      <c r="A25">
        <v>70</v>
      </c>
      <c r="B25">
        <f t="shared" si="0"/>
        <v>0.62745098039215685</v>
      </c>
      <c r="C25">
        <f t="shared" si="1"/>
        <v>0.62745098039215685</v>
      </c>
      <c r="D25">
        <f t="shared" si="3"/>
        <v>0.74509803921568629</v>
      </c>
    </row>
    <row r="26" spans="1:4" x14ac:dyDescent="0.25">
      <c r="A26">
        <v>71</v>
      </c>
      <c r="B26">
        <f t="shared" si="0"/>
        <v>0.60784313725490202</v>
      </c>
      <c r="C26">
        <f t="shared" si="1"/>
        <v>0.60784313725490202</v>
      </c>
      <c r="D26">
        <f t="shared" si="3"/>
        <v>0.78431372549019596</v>
      </c>
    </row>
    <row r="27" spans="1:4" x14ac:dyDescent="0.25">
      <c r="A27">
        <v>72</v>
      </c>
      <c r="B27">
        <f t="shared" si="0"/>
        <v>0.58823529411764719</v>
      </c>
      <c r="C27">
        <f t="shared" si="1"/>
        <v>0.58823529411764719</v>
      </c>
      <c r="D27">
        <f t="shared" si="3"/>
        <v>0.82352941176470562</v>
      </c>
    </row>
    <row r="28" spans="1:4" x14ac:dyDescent="0.25">
      <c r="A28">
        <v>73</v>
      </c>
      <c r="B28">
        <f t="shared" si="0"/>
        <v>0.56862745098039214</v>
      </c>
      <c r="C28">
        <f t="shared" si="1"/>
        <v>0.56862745098039214</v>
      </c>
      <c r="D28">
        <f t="shared" si="3"/>
        <v>0.85</v>
      </c>
    </row>
    <row r="29" spans="1:4" x14ac:dyDescent="0.25">
      <c r="A29">
        <v>74</v>
      </c>
      <c r="B29">
        <f t="shared" si="0"/>
        <v>0.5490196078431373</v>
      </c>
      <c r="C29">
        <f t="shared" si="1"/>
        <v>0.5490196078431373</v>
      </c>
      <c r="D29">
        <f t="shared" si="3"/>
        <v>0.85</v>
      </c>
    </row>
    <row r="30" spans="1:4" x14ac:dyDescent="0.25">
      <c r="A30">
        <v>75</v>
      </c>
      <c r="B30">
        <f t="shared" si="0"/>
        <v>0.52941176470588247</v>
      </c>
      <c r="C30">
        <f t="shared" si="1"/>
        <v>0.52941176470588247</v>
      </c>
      <c r="D30">
        <f t="shared" si="3"/>
        <v>0.85</v>
      </c>
    </row>
    <row r="31" spans="1:4" x14ac:dyDescent="0.25">
      <c r="A31">
        <v>76</v>
      </c>
      <c r="B31">
        <f t="shared" si="0"/>
        <v>0.50980392156862742</v>
      </c>
      <c r="C31">
        <f t="shared" si="1"/>
        <v>0.50980392156862742</v>
      </c>
      <c r="D31">
        <f t="shared" si="3"/>
        <v>0.85</v>
      </c>
    </row>
    <row r="32" spans="1:4" x14ac:dyDescent="0.25">
      <c r="A32">
        <v>77</v>
      </c>
      <c r="B32">
        <f t="shared" si="0"/>
        <v>0.49019607843137258</v>
      </c>
      <c r="C32">
        <f t="shared" si="1"/>
        <v>0.49019607843137258</v>
      </c>
      <c r="D32">
        <f t="shared" si="3"/>
        <v>0.85</v>
      </c>
    </row>
    <row r="33" spans="1:4" x14ac:dyDescent="0.25">
      <c r="A33">
        <v>78</v>
      </c>
      <c r="B33">
        <f t="shared" si="0"/>
        <v>0.47058823529411775</v>
      </c>
      <c r="C33">
        <f t="shared" si="1"/>
        <v>0.47058823529411775</v>
      </c>
      <c r="D33">
        <f t="shared" si="3"/>
        <v>0.85</v>
      </c>
    </row>
    <row r="34" spans="1:4" x14ac:dyDescent="0.25">
      <c r="A34">
        <v>79</v>
      </c>
      <c r="B34">
        <f t="shared" si="0"/>
        <v>0.4509803921568627</v>
      </c>
      <c r="C34">
        <f t="shared" si="1"/>
        <v>0.4509803921568627</v>
      </c>
      <c r="D34">
        <f t="shared" si="3"/>
        <v>0.85</v>
      </c>
    </row>
    <row r="35" spans="1:4" x14ac:dyDescent="0.25">
      <c r="A35">
        <v>80</v>
      </c>
      <c r="B35">
        <f t="shared" si="0"/>
        <v>0.43137254901960786</v>
      </c>
      <c r="C35">
        <f t="shared" si="1"/>
        <v>0.43137254901960786</v>
      </c>
      <c r="D35">
        <f t="shared" si="3"/>
        <v>0.85</v>
      </c>
    </row>
    <row r="36" spans="1:4" x14ac:dyDescent="0.25">
      <c r="A36">
        <v>81</v>
      </c>
      <c r="B36">
        <f t="shared" si="0"/>
        <v>0.41176470588235303</v>
      </c>
      <c r="C36">
        <f t="shared" si="1"/>
        <v>0.41176470588235303</v>
      </c>
      <c r="D36">
        <f t="shared" si="3"/>
        <v>0.82352941176470607</v>
      </c>
    </row>
    <row r="37" spans="1:4" x14ac:dyDescent="0.25">
      <c r="A37">
        <v>82</v>
      </c>
      <c r="B37">
        <f t="shared" si="0"/>
        <v>0.39215686274509798</v>
      </c>
      <c r="C37">
        <f t="shared" si="1"/>
        <v>0.39215686274509798</v>
      </c>
      <c r="D37">
        <f t="shared" si="3"/>
        <v>0.78431372549019596</v>
      </c>
    </row>
    <row r="38" spans="1:4" x14ac:dyDescent="0.25">
      <c r="A38">
        <v>83</v>
      </c>
      <c r="B38">
        <f t="shared" si="0"/>
        <v>0.37254901960784315</v>
      </c>
      <c r="C38">
        <f t="shared" si="1"/>
        <v>0.37254901960784315</v>
      </c>
      <c r="D38">
        <f t="shared" si="3"/>
        <v>0.74509803921568629</v>
      </c>
    </row>
    <row r="39" spans="1:4" x14ac:dyDescent="0.25">
      <c r="A39">
        <v>84</v>
      </c>
      <c r="B39">
        <f t="shared" si="0"/>
        <v>0.35294117647058831</v>
      </c>
      <c r="C39">
        <f t="shared" si="1"/>
        <v>0.35294117647058831</v>
      </c>
      <c r="D39">
        <f t="shared" si="3"/>
        <v>0.70588235294117663</v>
      </c>
    </row>
    <row r="40" spans="1:4" x14ac:dyDescent="0.25">
      <c r="A40">
        <v>85</v>
      </c>
      <c r="B40">
        <f t="shared" si="0"/>
        <v>0.33333333333333326</v>
      </c>
      <c r="C40">
        <f t="shared" si="1"/>
        <v>0.33333333333333326</v>
      </c>
      <c r="D40">
        <f t="shared" si="3"/>
        <v>0.66666666666666652</v>
      </c>
    </row>
    <row r="41" spans="1:4" x14ac:dyDescent="0.25">
      <c r="A41">
        <v>86</v>
      </c>
      <c r="B41">
        <f t="shared" si="0"/>
        <v>0.31372549019607843</v>
      </c>
      <c r="C41">
        <f t="shared" si="1"/>
        <v>0.31372549019607843</v>
      </c>
      <c r="D41">
        <f t="shared" si="3"/>
        <v>0.62745098039215685</v>
      </c>
    </row>
    <row r="42" spans="1:4" x14ac:dyDescent="0.25">
      <c r="A42">
        <v>87</v>
      </c>
      <c r="B42">
        <f t="shared" si="0"/>
        <v>0.29411764705882359</v>
      </c>
      <c r="C42">
        <f t="shared" si="1"/>
        <v>0.29411764705882359</v>
      </c>
      <c r="D42">
        <f t="shared" si="3"/>
        <v>0.58823529411764719</v>
      </c>
    </row>
    <row r="43" spans="1:4" x14ac:dyDescent="0.25">
      <c r="A43">
        <v>88</v>
      </c>
      <c r="B43">
        <f t="shared" si="0"/>
        <v>0.27450980392156854</v>
      </c>
      <c r="C43">
        <f t="shared" si="1"/>
        <v>0.27450980392156854</v>
      </c>
      <c r="D43">
        <f t="shared" si="3"/>
        <v>0.54901960784313708</v>
      </c>
    </row>
    <row r="44" spans="1:4" x14ac:dyDescent="0.25">
      <c r="A44">
        <v>89</v>
      </c>
      <c r="B44">
        <f t="shared" si="0"/>
        <v>0.25490196078431371</v>
      </c>
      <c r="C44">
        <f t="shared" si="1"/>
        <v>0.25490196078431371</v>
      </c>
      <c r="D44">
        <f t="shared" si="3"/>
        <v>0.50980392156862742</v>
      </c>
    </row>
    <row r="45" spans="1:4" x14ac:dyDescent="0.25">
      <c r="A45">
        <v>90</v>
      </c>
      <c r="B45">
        <f t="shared" si="0"/>
        <v>0.23529411764705888</v>
      </c>
      <c r="C45">
        <f t="shared" si="1"/>
        <v>0.23529411764705888</v>
      </c>
      <c r="D45">
        <f t="shared" si="3"/>
        <v>0.47058823529411775</v>
      </c>
    </row>
    <row r="46" spans="1:4" x14ac:dyDescent="0.25">
      <c r="A46">
        <v>95</v>
      </c>
      <c r="B46">
        <f t="shared" si="0"/>
        <v>0.13725490196078427</v>
      </c>
      <c r="C46">
        <f t="shared" si="1"/>
        <v>0.13725490196078427</v>
      </c>
      <c r="D46">
        <f t="shared" si="3"/>
        <v>0.27450980392156854</v>
      </c>
    </row>
    <row r="47" spans="1:4" x14ac:dyDescent="0.25">
      <c r="A47">
        <v>96</v>
      </c>
      <c r="B47">
        <f t="shared" si="0"/>
        <v>0.11764705882352944</v>
      </c>
      <c r="C47">
        <f t="shared" si="1"/>
        <v>0.11764705882352944</v>
      </c>
      <c r="D47">
        <f t="shared" si="3"/>
        <v>0.23529411764705888</v>
      </c>
    </row>
    <row r="48" spans="1:4" x14ac:dyDescent="0.25">
      <c r="A48">
        <v>97</v>
      </c>
      <c r="B48">
        <f t="shared" si="0"/>
        <v>9.8039215686274606E-2</v>
      </c>
      <c r="C48">
        <f t="shared" si="1"/>
        <v>0.1</v>
      </c>
      <c r="D48">
        <f t="shared" si="3"/>
        <v>0.19607843137254921</v>
      </c>
    </row>
    <row r="49" spans="1:4" x14ac:dyDescent="0.25">
      <c r="A49">
        <v>98</v>
      </c>
      <c r="B49">
        <f t="shared" si="0"/>
        <v>7.8431372549019551E-2</v>
      </c>
      <c r="C49">
        <f t="shared" si="1"/>
        <v>0.1</v>
      </c>
      <c r="D49">
        <f t="shared" si="3"/>
        <v>0.1568627450980391</v>
      </c>
    </row>
    <row r="50" spans="1:4" x14ac:dyDescent="0.25">
      <c r="A50">
        <v>99</v>
      </c>
      <c r="B50">
        <f t="shared" si="0"/>
        <v>5.8823529411764719E-2</v>
      </c>
      <c r="C50">
        <f t="shared" si="1"/>
        <v>0.1</v>
      </c>
      <c r="D50">
        <f t="shared" si="3"/>
        <v>0.11764705882352944</v>
      </c>
    </row>
    <row r="51" spans="1:4" x14ac:dyDescent="0.25">
      <c r="A51">
        <v>100</v>
      </c>
      <c r="B51">
        <f t="shared" si="0"/>
        <v>3.9215686274509887E-2</v>
      </c>
      <c r="C51">
        <f t="shared" si="1"/>
        <v>0.1</v>
      </c>
      <c r="D51">
        <f t="shared" si="3"/>
        <v>7.8431372549019773E-2</v>
      </c>
    </row>
    <row r="52" spans="1:4" x14ac:dyDescent="0.25">
      <c r="A52">
        <v>101</v>
      </c>
      <c r="B52">
        <f t="shared" si="0"/>
        <v>1.9607843137254832E-2</v>
      </c>
      <c r="C52">
        <f t="shared" si="1"/>
        <v>0.1</v>
      </c>
      <c r="D52">
        <f t="shared" si="3"/>
        <v>3.9215686274509665E-2</v>
      </c>
    </row>
    <row r="53" spans="1:4" x14ac:dyDescent="0.25">
      <c r="A53">
        <v>102</v>
      </c>
      <c r="B53">
        <f t="shared" si="0"/>
        <v>0</v>
      </c>
      <c r="C53">
        <f t="shared" si="1"/>
        <v>0.1</v>
      </c>
      <c r="D53">
        <f t="shared" si="3"/>
        <v>0</v>
      </c>
    </row>
    <row r="54" spans="1:4" x14ac:dyDescent="0.25">
      <c r="A54">
        <v>103</v>
      </c>
      <c r="B54">
        <f t="shared" si="0"/>
        <v>0</v>
      </c>
      <c r="C54">
        <f t="shared" si="1"/>
        <v>0.1</v>
      </c>
      <c r="D54">
        <f t="shared" si="3"/>
        <v>0</v>
      </c>
    </row>
    <row r="55" spans="1:4" x14ac:dyDescent="0.25">
      <c r="A55">
        <v>104</v>
      </c>
      <c r="B55">
        <f t="shared" si="0"/>
        <v>0</v>
      </c>
      <c r="C55">
        <f t="shared" si="1"/>
        <v>0.1</v>
      </c>
      <c r="D55">
        <f t="shared" si="3"/>
        <v>0</v>
      </c>
    </row>
    <row r="56" spans="1:4" x14ac:dyDescent="0.25">
      <c r="A56">
        <v>105</v>
      </c>
      <c r="B56">
        <f t="shared" si="0"/>
        <v>0</v>
      </c>
      <c r="C56">
        <f t="shared" si="1"/>
        <v>0.1</v>
      </c>
      <c r="D56">
        <f t="shared" si="3"/>
        <v>0</v>
      </c>
    </row>
    <row r="57" spans="1:4" x14ac:dyDescent="0.25">
      <c r="A57">
        <v>106</v>
      </c>
      <c r="B57">
        <f t="shared" si="0"/>
        <v>0</v>
      </c>
      <c r="C57">
        <f t="shared" si="1"/>
        <v>0.1</v>
      </c>
      <c r="D57">
        <f t="shared" si="3"/>
        <v>0</v>
      </c>
    </row>
    <row r="58" spans="1:4" x14ac:dyDescent="0.25">
      <c r="A58">
        <v>110</v>
      </c>
      <c r="B58">
        <f t="shared" si="0"/>
        <v>0</v>
      </c>
      <c r="C58">
        <f t="shared" si="1"/>
        <v>0.1</v>
      </c>
      <c r="D58">
        <f t="shared" si="3"/>
        <v>0</v>
      </c>
    </row>
    <row r="59" spans="1:4" x14ac:dyDescent="0.25">
      <c r="A59">
        <v>115</v>
      </c>
      <c r="B59">
        <f t="shared" si="0"/>
        <v>0</v>
      </c>
      <c r="C59">
        <f t="shared" si="1"/>
        <v>0.1</v>
      </c>
      <c r="D59">
        <f t="shared" si="3"/>
        <v>0</v>
      </c>
    </row>
    <row r="60" spans="1:4" x14ac:dyDescent="0.25">
      <c r="A60">
        <v>116</v>
      </c>
      <c r="B60">
        <f t="shared" si="0"/>
        <v>0</v>
      </c>
      <c r="C60">
        <f t="shared" si="1"/>
        <v>0.1</v>
      </c>
      <c r="D60">
        <f t="shared" si="3"/>
        <v>0</v>
      </c>
    </row>
    <row r="61" spans="1:4" x14ac:dyDescent="0.25">
      <c r="A61">
        <v>117</v>
      </c>
      <c r="B61">
        <f t="shared" si="0"/>
        <v>0</v>
      </c>
      <c r="C61">
        <f t="shared" si="1"/>
        <v>0.10135135135135132</v>
      </c>
      <c r="D61">
        <f t="shared" si="3"/>
        <v>0</v>
      </c>
    </row>
    <row r="62" spans="1:4" x14ac:dyDescent="0.25">
      <c r="A62">
        <v>118</v>
      </c>
      <c r="B62">
        <f t="shared" si="0"/>
        <v>0</v>
      </c>
      <c r="C62">
        <f t="shared" si="1"/>
        <v>0.10810810810810811</v>
      </c>
      <c r="D62">
        <f t="shared" si="3"/>
        <v>0</v>
      </c>
    </row>
    <row r="63" spans="1:4" x14ac:dyDescent="0.25">
      <c r="A63">
        <v>119</v>
      </c>
      <c r="B63">
        <f t="shared" si="0"/>
        <v>0</v>
      </c>
      <c r="C63">
        <f t="shared" si="1"/>
        <v>0.1148648648648648</v>
      </c>
      <c r="D63">
        <f t="shared" si="3"/>
        <v>0</v>
      </c>
    </row>
    <row r="64" spans="1:4" x14ac:dyDescent="0.25">
      <c r="A64">
        <v>120</v>
      </c>
      <c r="B64">
        <f t="shared" si="0"/>
        <v>0</v>
      </c>
      <c r="C64">
        <f t="shared" si="1"/>
        <v>0.1216216216216216</v>
      </c>
      <c r="D64">
        <f t="shared" si="3"/>
        <v>0</v>
      </c>
    </row>
    <row r="65" spans="1:4" x14ac:dyDescent="0.25">
      <c r="A65">
        <v>125</v>
      </c>
      <c r="B65">
        <f t="shared" si="0"/>
        <v>0</v>
      </c>
      <c r="C65">
        <f t="shared" si="1"/>
        <v>0.15540540540540537</v>
      </c>
      <c r="D65">
        <f t="shared" si="3"/>
        <v>0</v>
      </c>
    </row>
    <row r="66" spans="1:4" x14ac:dyDescent="0.25">
      <c r="A66">
        <v>130</v>
      </c>
      <c r="B66">
        <f t="shared" si="0"/>
        <v>0</v>
      </c>
      <c r="C66">
        <f t="shared" si="1"/>
        <v>0.18918918918918914</v>
      </c>
      <c r="D66">
        <f t="shared" si="3"/>
        <v>0</v>
      </c>
    </row>
    <row r="67" spans="1:4" x14ac:dyDescent="0.25">
      <c r="A67">
        <v>135</v>
      </c>
      <c r="B67">
        <f t="shared" si="0"/>
        <v>0</v>
      </c>
      <c r="C67">
        <f t="shared" si="1"/>
        <v>0.22297297297297292</v>
      </c>
      <c r="D67">
        <f t="shared" si="3"/>
        <v>0</v>
      </c>
    </row>
    <row r="68" spans="1:4" x14ac:dyDescent="0.25">
      <c r="A68">
        <v>140</v>
      </c>
      <c r="B68">
        <f t="shared" si="0"/>
        <v>0</v>
      </c>
      <c r="C68">
        <f t="shared" si="1"/>
        <v>0.2567567567567568</v>
      </c>
      <c r="D68">
        <f t="shared" si="3"/>
        <v>0</v>
      </c>
    </row>
    <row r="69" spans="1:4" x14ac:dyDescent="0.25">
      <c r="A69">
        <v>145</v>
      </c>
      <c r="B69">
        <f t="shared" ref="B69:B90" si="5">IF(A69&lt;$G$2,1,IF(A69&lt;$G$3,(1/($G$2-$G$3))*A69-($G$3/($G$2-$G$3)),0))</f>
        <v>0</v>
      </c>
      <c r="C69">
        <f t="shared" ref="C69:C90" si="6">MAX($G$5,IF(A69&lt;$G$2,1,IF(A69&lt;=$G$3,(1/($G$2-$G$3))*A69-($G$3/($G$2 - $G$3)),IF(A69&gt;$G$3,IF(A69&gt;$G$4,1,$J$7*A69+$J$8),$G$5))))</f>
        <v>0.29054054054054057</v>
      </c>
      <c r="D69">
        <f t="shared" si="3"/>
        <v>0</v>
      </c>
    </row>
    <row r="70" spans="1:4" x14ac:dyDescent="0.25">
      <c r="A70">
        <v>150</v>
      </c>
      <c r="B70">
        <f t="shared" si="5"/>
        <v>0</v>
      </c>
      <c r="C70">
        <f t="shared" si="6"/>
        <v>0.32432432432432434</v>
      </c>
      <c r="D70">
        <f t="shared" si="3"/>
        <v>0</v>
      </c>
    </row>
    <row r="71" spans="1:4" x14ac:dyDescent="0.25">
      <c r="A71">
        <v>155</v>
      </c>
      <c r="B71">
        <f t="shared" si="5"/>
        <v>0</v>
      </c>
      <c r="C71">
        <f t="shared" si="6"/>
        <v>0.35810810810810811</v>
      </c>
      <c r="D71">
        <f t="shared" si="3"/>
        <v>0</v>
      </c>
    </row>
    <row r="72" spans="1:4" x14ac:dyDescent="0.25">
      <c r="A72">
        <v>160</v>
      </c>
      <c r="B72">
        <f t="shared" si="5"/>
        <v>0</v>
      </c>
      <c r="C72">
        <f t="shared" si="6"/>
        <v>0.39189189189189189</v>
      </c>
      <c r="D72">
        <f t="shared" si="3"/>
        <v>0</v>
      </c>
    </row>
    <row r="73" spans="1:4" x14ac:dyDescent="0.25">
      <c r="A73">
        <v>165</v>
      </c>
      <c r="B73">
        <f t="shared" si="5"/>
        <v>0</v>
      </c>
      <c r="C73">
        <f t="shared" si="6"/>
        <v>0.42567567567567566</v>
      </c>
      <c r="D73">
        <f t="shared" si="3"/>
        <v>0</v>
      </c>
    </row>
    <row r="74" spans="1:4" x14ac:dyDescent="0.25">
      <c r="A74">
        <v>170</v>
      </c>
      <c r="B74">
        <f t="shared" si="5"/>
        <v>0</v>
      </c>
      <c r="C74">
        <f t="shared" si="6"/>
        <v>0.45945945945945943</v>
      </c>
      <c r="D74">
        <f t="shared" si="3"/>
        <v>0</v>
      </c>
    </row>
    <row r="75" spans="1:4" x14ac:dyDescent="0.25">
      <c r="A75">
        <v>175</v>
      </c>
      <c r="B75">
        <f t="shared" si="5"/>
        <v>0</v>
      </c>
      <c r="C75">
        <f t="shared" si="6"/>
        <v>0.4932432432432432</v>
      </c>
      <c r="D75">
        <f t="shared" si="3"/>
        <v>0</v>
      </c>
    </row>
    <row r="76" spans="1:4" x14ac:dyDescent="0.25">
      <c r="A76">
        <v>180</v>
      </c>
      <c r="B76">
        <f t="shared" si="5"/>
        <v>0</v>
      </c>
      <c r="C76">
        <f t="shared" si="6"/>
        <v>0.52702702702702697</v>
      </c>
      <c r="D76">
        <f t="shared" si="3"/>
        <v>0</v>
      </c>
    </row>
    <row r="77" spans="1:4" x14ac:dyDescent="0.25">
      <c r="A77">
        <v>185</v>
      </c>
      <c r="B77">
        <f t="shared" si="5"/>
        <v>0</v>
      </c>
      <c r="C77">
        <f t="shared" si="6"/>
        <v>0.56081081081081074</v>
      </c>
      <c r="D77">
        <f t="shared" si="3"/>
        <v>0</v>
      </c>
    </row>
    <row r="78" spans="1:4" x14ac:dyDescent="0.25">
      <c r="A78">
        <v>190</v>
      </c>
      <c r="B78">
        <f t="shared" si="5"/>
        <v>0</v>
      </c>
      <c r="C78">
        <f t="shared" si="6"/>
        <v>0.59459459459459452</v>
      </c>
      <c r="D78">
        <f t="shared" si="3"/>
        <v>0</v>
      </c>
    </row>
    <row r="79" spans="1:4" x14ac:dyDescent="0.25">
      <c r="A79">
        <v>195</v>
      </c>
      <c r="B79">
        <f t="shared" si="5"/>
        <v>0</v>
      </c>
      <c r="C79">
        <f t="shared" si="6"/>
        <v>0.62837837837837829</v>
      </c>
      <c r="D79">
        <f t="shared" si="3"/>
        <v>0</v>
      </c>
    </row>
    <row r="80" spans="1:4" x14ac:dyDescent="0.25">
      <c r="A80">
        <v>200</v>
      </c>
      <c r="B80">
        <f t="shared" si="5"/>
        <v>0</v>
      </c>
      <c r="C80">
        <f t="shared" si="6"/>
        <v>0.66216216216216206</v>
      </c>
      <c r="D80">
        <f t="shared" si="3"/>
        <v>0</v>
      </c>
    </row>
    <row r="81" spans="1:4" x14ac:dyDescent="0.25">
      <c r="A81">
        <v>205</v>
      </c>
      <c r="B81">
        <f t="shared" si="5"/>
        <v>0</v>
      </c>
      <c r="C81">
        <f t="shared" si="6"/>
        <v>0.69594594594594605</v>
      </c>
      <c r="D81">
        <f t="shared" si="3"/>
        <v>0</v>
      </c>
    </row>
    <row r="82" spans="1:4" x14ac:dyDescent="0.25">
      <c r="A82">
        <v>210</v>
      </c>
      <c r="B82">
        <f t="shared" si="5"/>
        <v>0</v>
      </c>
      <c r="C82">
        <f t="shared" si="6"/>
        <v>0.72972972972972983</v>
      </c>
      <c r="D82">
        <f t="shared" si="3"/>
        <v>0</v>
      </c>
    </row>
    <row r="83" spans="1:4" x14ac:dyDescent="0.25">
      <c r="A83">
        <v>215</v>
      </c>
      <c r="B83">
        <f t="shared" si="5"/>
        <v>0</v>
      </c>
      <c r="C83">
        <f t="shared" si="6"/>
        <v>0.7635135135135136</v>
      </c>
      <c r="D83">
        <f t="shared" si="3"/>
        <v>0</v>
      </c>
    </row>
    <row r="84" spans="1:4" x14ac:dyDescent="0.25">
      <c r="A84">
        <v>220</v>
      </c>
      <c r="B84">
        <f t="shared" si="5"/>
        <v>0</v>
      </c>
      <c r="C84">
        <f t="shared" si="6"/>
        <v>0.79729729729729737</v>
      </c>
      <c r="D84">
        <f t="shared" si="3"/>
        <v>0</v>
      </c>
    </row>
    <row r="85" spans="1:4" x14ac:dyDescent="0.25">
      <c r="A85">
        <v>225</v>
      </c>
      <c r="B85">
        <f t="shared" si="5"/>
        <v>0</v>
      </c>
      <c r="C85">
        <f t="shared" si="6"/>
        <v>0.83108108108108114</v>
      </c>
      <c r="D85">
        <f t="shared" si="3"/>
        <v>0</v>
      </c>
    </row>
    <row r="86" spans="1:4" x14ac:dyDescent="0.25">
      <c r="A86">
        <v>230</v>
      </c>
      <c r="B86">
        <f t="shared" si="5"/>
        <v>0</v>
      </c>
      <c r="C86">
        <f t="shared" si="6"/>
        <v>0.86486486486486491</v>
      </c>
      <c r="D86">
        <f t="shared" si="3"/>
        <v>0</v>
      </c>
    </row>
    <row r="87" spans="1:4" x14ac:dyDescent="0.25">
      <c r="A87">
        <v>235</v>
      </c>
      <c r="B87">
        <f t="shared" si="5"/>
        <v>0</v>
      </c>
      <c r="C87">
        <f t="shared" si="6"/>
        <v>0.89864864864864868</v>
      </c>
      <c r="D87">
        <f t="shared" si="3"/>
        <v>0</v>
      </c>
    </row>
    <row r="88" spans="1:4" x14ac:dyDescent="0.25">
      <c r="A88">
        <v>240</v>
      </c>
      <c r="B88">
        <f t="shared" si="5"/>
        <v>0</v>
      </c>
      <c r="C88">
        <f t="shared" si="6"/>
        <v>0.93243243243243246</v>
      </c>
      <c r="D88">
        <f t="shared" si="3"/>
        <v>0</v>
      </c>
    </row>
    <row r="89" spans="1:4" x14ac:dyDescent="0.25">
      <c r="A89">
        <v>245</v>
      </c>
      <c r="B89">
        <f t="shared" si="5"/>
        <v>0</v>
      </c>
      <c r="C89">
        <f t="shared" si="6"/>
        <v>0.96621621621621623</v>
      </c>
      <c r="D89">
        <f t="shared" si="3"/>
        <v>0</v>
      </c>
    </row>
    <row r="90" spans="1:4" x14ac:dyDescent="0.25">
      <c r="A90">
        <v>250</v>
      </c>
      <c r="B90">
        <f t="shared" si="5"/>
        <v>0</v>
      </c>
      <c r="C90">
        <f t="shared" si="6"/>
        <v>1</v>
      </c>
      <c r="D90">
        <f t="shared" si="3"/>
        <v>0</v>
      </c>
    </row>
  </sheetData>
  <mergeCells count="2">
    <mergeCell ref="I1:J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dTemp</vt:lpstr>
      <vt:lpstr>dWater</vt:lpstr>
    </vt:vector>
  </TitlesOfParts>
  <Company>U. S. 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R -FS</dc:creator>
  <cp:lastModifiedBy>Miranda, Brian R -FS</cp:lastModifiedBy>
  <dcterms:created xsi:type="dcterms:W3CDTF">2019-03-12T19:29:54Z</dcterms:created>
  <dcterms:modified xsi:type="dcterms:W3CDTF">2020-09-01T21:09:07Z</dcterms:modified>
</cp:coreProperties>
</file>