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RM\LANDIS_II\GitCode\brmiranda\Extension-Root-Rot\Docs\"/>
    </mc:Choice>
  </mc:AlternateContent>
  <bookViews>
    <workbookView xWindow="0" yWindow="0" windowWidth="23040" windowHeight="9390"/>
  </bookViews>
  <sheets>
    <sheet name="Site descriptions" sheetId="1" r:id="rId1"/>
    <sheet name="Brisbane" sheetId="2" r:id="rId2"/>
    <sheet name="Wilson's Prom" sheetId="3" r:id="rId3"/>
    <sheet name="Narbethong" sheetId="4" r:id="rId4"/>
    <sheet name="Charts" sheetId="7" r:id="rId5"/>
    <sheet name="Combined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5" l="1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5" i="5"/>
  <c r="S16" i="5"/>
  <c r="S17" i="5"/>
  <c r="S3" i="5"/>
  <c r="S4" i="5"/>
  <c r="S5" i="5"/>
  <c r="S6" i="5"/>
  <c r="S7" i="5"/>
  <c r="S8" i="5"/>
  <c r="S9" i="5"/>
  <c r="S10" i="5"/>
  <c r="S11" i="5"/>
  <c r="S12" i="5"/>
  <c r="S13" i="5"/>
  <c r="S14" i="5"/>
  <c r="S2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C18" i="1" l="1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" i="5"/>
  <c r="N89" i="5" l="1"/>
  <c r="N90" i="5"/>
  <c r="N91" i="5"/>
  <c r="N92" i="5"/>
  <c r="O92" i="5" s="1"/>
  <c r="N93" i="5"/>
  <c r="N94" i="5"/>
  <c r="N95" i="5"/>
  <c r="N96" i="5"/>
  <c r="N97" i="5"/>
  <c r="N98" i="5"/>
  <c r="N99" i="5"/>
  <c r="N100" i="5"/>
  <c r="O100" i="5" s="1"/>
  <c r="P100" i="5" s="1"/>
  <c r="Q100" i="5" s="1"/>
  <c r="N101" i="5"/>
  <c r="N102" i="5"/>
  <c r="N103" i="5"/>
  <c r="N104" i="5"/>
  <c r="O104" i="5" s="1"/>
  <c r="N105" i="5"/>
  <c r="N106" i="5"/>
  <c r="H106" i="5"/>
  <c r="G106" i="5"/>
  <c r="F106" i="5"/>
  <c r="E106" i="5"/>
  <c r="D106" i="5"/>
  <c r="C106" i="5"/>
  <c r="H105" i="5"/>
  <c r="G105" i="5"/>
  <c r="F105" i="5"/>
  <c r="E105" i="5"/>
  <c r="D105" i="5"/>
  <c r="C105" i="5"/>
  <c r="H104" i="5"/>
  <c r="G104" i="5"/>
  <c r="F104" i="5"/>
  <c r="E104" i="5"/>
  <c r="D104" i="5"/>
  <c r="C104" i="5"/>
  <c r="H103" i="5"/>
  <c r="G103" i="5"/>
  <c r="F103" i="5"/>
  <c r="E103" i="5"/>
  <c r="D103" i="5"/>
  <c r="C103" i="5"/>
  <c r="H102" i="5"/>
  <c r="G102" i="5"/>
  <c r="F102" i="5"/>
  <c r="E102" i="5"/>
  <c r="D102" i="5"/>
  <c r="C102" i="5"/>
  <c r="H101" i="5"/>
  <c r="G101" i="5"/>
  <c r="F101" i="5"/>
  <c r="E101" i="5"/>
  <c r="D101" i="5"/>
  <c r="C101" i="5"/>
  <c r="H100" i="5"/>
  <c r="G100" i="5"/>
  <c r="F100" i="5"/>
  <c r="E100" i="5"/>
  <c r="D100" i="5"/>
  <c r="C100" i="5"/>
  <c r="H99" i="5"/>
  <c r="G99" i="5"/>
  <c r="F99" i="5"/>
  <c r="E99" i="5"/>
  <c r="D99" i="5"/>
  <c r="C99" i="5"/>
  <c r="H98" i="5"/>
  <c r="G98" i="5"/>
  <c r="F98" i="5"/>
  <c r="E98" i="5"/>
  <c r="D98" i="5"/>
  <c r="C98" i="5"/>
  <c r="H97" i="5"/>
  <c r="G97" i="5"/>
  <c r="F97" i="5"/>
  <c r="E97" i="5"/>
  <c r="D97" i="5"/>
  <c r="C97" i="5"/>
  <c r="H96" i="5"/>
  <c r="G96" i="5"/>
  <c r="F96" i="5"/>
  <c r="E96" i="5"/>
  <c r="D96" i="5"/>
  <c r="C96" i="5"/>
  <c r="H95" i="5"/>
  <c r="G95" i="5"/>
  <c r="F95" i="5"/>
  <c r="E95" i="5"/>
  <c r="D95" i="5"/>
  <c r="C95" i="5"/>
  <c r="H94" i="5"/>
  <c r="G94" i="5"/>
  <c r="F94" i="5"/>
  <c r="E94" i="5"/>
  <c r="D94" i="5"/>
  <c r="C94" i="5"/>
  <c r="H93" i="5"/>
  <c r="G93" i="5"/>
  <c r="F93" i="5"/>
  <c r="E93" i="5"/>
  <c r="D93" i="5"/>
  <c r="C93" i="5"/>
  <c r="H92" i="5"/>
  <c r="G92" i="5"/>
  <c r="F92" i="5"/>
  <c r="E92" i="5"/>
  <c r="D92" i="5"/>
  <c r="C92" i="5"/>
  <c r="H91" i="5"/>
  <c r="G91" i="5"/>
  <c r="F91" i="5"/>
  <c r="E91" i="5"/>
  <c r="D91" i="5"/>
  <c r="C91" i="5"/>
  <c r="H90" i="5"/>
  <c r="G90" i="5"/>
  <c r="F90" i="5"/>
  <c r="E90" i="5"/>
  <c r="D90" i="5"/>
  <c r="C90" i="5"/>
  <c r="H89" i="5"/>
  <c r="G89" i="5"/>
  <c r="F89" i="5"/>
  <c r="E89" i="5"/>
  <c r="D89" i="5"/>
  <c r="C89" i="5"/>
  <c r="N71" i="5"/>
  <c r="N72" i="5"/>
  <c r="O72" i="5"/>
  <c r="P72" i="5" s="1"/>
  <c r="N73" i="5"/>
  <c r="N74" i="5"/>
  <c r="O74" i="5"/>
  <c r="P74" i="5" s="1"/>
  <c r="N75" i="5"/>
  <c r="O75" i="5"/>
  <c r="P75" i="5" s="1"/>
  <c r="N76" i="5"/>
  <c r="O76" i="5"/>
  <c r="P76" i="5" s="1"/>
  <c r="N77" i="5"/>
  <c r="O77" i="5"/>
  <c r="P77" i="5" s="1"/>
  <c r="N78" i="5"/>
  <c r="O78" i="5"/>
  <c r="P78" i="5" s="1"/>
  <c r="N79" i="5"/>
  <c r="O79" i="5"/>
  <c r="P79" i="5" s="1"/>
  <c r="N80" i="5"/>
  <c r="O80" i="5"/>
  <c r="P80" i="5" s="1"/>
  <c r="N81" i="5"/>
  <c r="N82" i="5"/>
  <c r="N83" i="5"/>
  <c r="N84" i="5"/>
  <c r="N85" i="5"/>
  <c r="N86" i="5"/>
  <c r="O86" i="5"/>
  <c r="P86" i="5" s="1"/>
  <c r="N87" i="5"/>
  <c r="O87" i="5"/>
  <c r="P87" i="5" s="1"/>
  <c r="N88" i="5"/>
  <c r="H88" i="5"/>
  <c r="G88" i="5"/>
  <c r="F88" i="5"/>
  <c r="E88" i="5"/>
  <c r="D88" i="5"/>
  <c r="C88" i="5"/>
  <c r="O88" i="5" s="1"/>
  <c r="P88" i="5" s="1"/>
  <c r="H87" i="5"/>
  <c r="Q87" i="5" s="1"/>
  <c r="G87" i="5"/>
  <c r="F87" i="5"/>
  <c r="E87" i="5"/>
  <c r="D87" i="5"/>
  <c r="C87" i="5"/>
  <c r="H86" i="5"/>
  <c r="Q86" i="5" s="1"/>
  <c r="G86" i="5"/>
  <c r="F86" i="5"/>
  <c r="E86" i="5"/>
  <c r="D86" i="5"/>
  <c r="C86" i="5"/>
  <c r="H85" i="5"/>
  <c r="G85" i="5"/>
  <c r="F85" i="5"/>
  <c r="E85" i="5"/>
  <c r="O85" i="5" s="1"/>
  <c r="P85" i="5" s="1"/>
  <c r="D85" i="5"/>
  <c r="C85" i="5"/>
  <c r="H84" i="5"/>
  <c r="G84" i="5"/>
  <c r="F84" i="5"/>
  <c r="E84" i="5"/>
  <c r="D84" i="5"/>
  <c r="C84" i="5"/>
  <c r="O84" i="5" s="1"/>
  <c r="P84" i="5" s="1"/>
  <c r="H83" i="5"/>
  <c r="G83" i="5"/>
  <c r="F83" i="5"/>
  <c r="E83" i="5"/>
  <c r="O83" i="5" s="1"/>
  <c r="P83" i="5" s="1"/>
  <c r="D83" i="5"/>
  <c r="C83" i="5"/>
  <c r="H82" i="5"/>
  <c r="G82" i="5"/>
  <c r="F82" i="5"/>
  <c r="E82" i="5"/>
  <c r="D82" i="5"/>
  <c r="C82" i="5"/>
  <c r="O82" i="5" s="1"/>
  <c r="P82" i="5" s="1"/>
  <c r="H81" i="5"/>
  <c r="G81" i="5"/>
  <c r="F81" i="5"/>
  <c r="E81" i="5"/>
  <c r="O81" i="5" s="1"/>
  <c r="P81" i="5" s="1"/>
  <c r="D81" i="5"/>
  <c r="C81" i="5"/>
  <c r="H80" i="5"/>
  <c r="G80" i="5"/>
  <c r="F80" i="5"/>
  <c r="E80" i="5"/>
  <c r="D80" i="5"/>
  <c r="C80" i="5"/>
  <c r="H79" i="5"/>
  <c r="G79" i="5"/>
  <c r="F79" i="5"/>
  <c r="E79" i="5"/>
  <c r="D79" i="5"/>
  <c r="C79" i="5"/>
  <c r="H78" i="5"/>
  <c r="G78" i="5"/>
  <c r="F78" i="5"/>
  <c r="E78" i="5"/>
  <c r="D78" i="5"/>
  <c r="C78" i="5"/>
  <c r="H77" i="5"/>
  <c r="Q77" i="5" s="1"/>
  <c r="G77" i="5"/>
  <c r="F77" i="5"/>
  <c r="E77" i="5"/>
  <c r="D77" i="5"/>
  <c r="C77" i="5"/>
  <c r="H76" i="5"/>
  <c r="G76" i="5"/>
  <c r="F76" i="5"/>
  <c r="E76" i="5"/>
  <c r="D76" i="5"/>
  <c r="C76" i="5"/>
  <c r="H75" i="5"/>
  <c r="Q75" i="5" s="1"/>
  <c r="G75" i="5"/>
  <c r="F75" i="5"/>
  <c r="E75" i="5"/>
  <c r="D75" i="5"/>
  <c r="C75" i="5"/>
  <c r="H74" i="5"/>
  <c r="G74" i="5"/>
  <c r="F74" i="5"/>
  <c r="E74" i="5"/>
  <c r="D74" i="5"/>
  <c r="C74" i="5"/>
  <c r="H73" i="5"/>
  <c r="G73" i="5"/>
  <c r="F73" i="5"/>
  <c r="E73" i="5"/>
  <c r="O73" i="5" s="1"/>
  <c r="P73" i="5" s="1"/>
  <c r="D73" i="5"/>
  <c r="C73" i="5"/>
  <c r="H72" i="5"/>
  <c r="Q72" i="5" s="1"/>
  <c r="G72" i="5"/>
  <c r="F72" i="5"/>
  <c r="E72" i="5"/>
  <c r="D72" i="5"/>
  <c r="C72" i="5"/>
  <c r="H71" i="5"/>
  <c r="G71" i="5"/>
  <c r="F71" i="5"/>
  <c r="E71" i="5"/>
  <c r="O71" i="5" s="1"/>
  <c r="P71" i="5" s="1"/>
  <c r="D71" i="5"/>
  <c r="C7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N53" i="5"/>
  <c r="O53" i="5" s="1"/>
  <c r="P53" i="5" s="1"/>
  <c r="N54" i="5"/>
  <c r="N55" i="5"/>
  <c r="N56" i="5"/>
  <c r="N57" i="5"/>
  <c r="O57" i="5" s="1"/>
  <c r="P57" i="5" s="1"/>
  <c r="N58" i="5"/>
  <c r="N59" i="5"/>
  <c r="N60" i="5"/>
  <c r="N61" i="5"/>
  <c r="O61" i="5" s="1"/>
  <c r="P61" i="5" s="1"/>
  <c r="N62" i="5"/>
  <c r="N63" i="5"/>
  <c r="N64" i="5"/>
  <c r="N65" i="5"/>
  <c r="N66" i="5"/>
  <c r="N67" i="5"/>
  <c r="N68" i="5"/>
  <c r="N69" i="5"/>
  <c r="O69" i="5" s="1"/>
  <c r="P69" i="5" s="1"/>
  <c r="N70" i="5"/>
  <c r="H70" i="5"/>
  <c r="G70" i="5"/>
  <c r="F70" i="5"/>
  <c r="E70" i="5"/>
  <c r="D70" i="5"/>
  <c r="C70" i="5"/>
  <c r="H69" i="5"/>
  <c r="Q69" i="5" s="1"/>
  <c r="G69" i="5"/>
  <c r="F69" i="5"/>
  <c r="E69" i="5"/>
  <c r="D69" i="5"/>
  <c r="C69" i="5"/>
  <c r="H68" i="5"/>
  <c r="G68" i="5"/>
  <c r="F68" i="5"/>
  <c r="E68" i="5"/>
  <c r="D68" i="5"/>
  <c r="C68" i="5"/>
  <c r="H67" i="5"/>
  <c r="G67" i="5"/>
  <c r="F67" i="5"/>
  <c r="E67" i="5"/>
  <c r="D67" i="5"/>
  <c r="C67" i="5"/>
  <c r="H66" i="5"/>
  <c r="G66" i="5"/>
  <c r="F66" i="5"/>
  <c r="E66" i="5"/>
  <c r="D66" i="5"/>
  <c r="C66" i="5"/>
  <c r="H65" i="5"/>
  <c r="G65" i="5"/>
  <c r="F65" i="5"/>
  <c r="E65" i="5"/>
  <c r="D65" i="5"/>
  <c r="C65" i="5"/>
  <c r="H64" i="5"/>
  <c r="G64" i="5"/>
  <c r="F64" i="5"/>
  <c r="E64" i="5"/>
  <c r="D64" i="5"/>
  <c r="C64" i="5"/>
  <c r="H63" i="5"/>
  <c r="G63" i="5"/>
  <c r="F63" i="5"/>
  <c r="E63" i="5"/>
  <c r="D63" i="5"/>
  <c r="C63" i="5"/>
  <c r="H62" i="5"/>
  <c r="G62" i="5"/>
  <c r="F62" i="5"/>
  <c r="E62" i="5"/>
  <c r="D62" i="5"/>
  <c r="C62" i="5"/>
  <c r="H61" i="5"/>
  <c r="Q61" i="5" s="1"/>
  <c r="G61" i="5"/>
  <c r="F61" i="5"/>
  <c r="E61" i="5"/>
  <c r="D61" i="5"/>
  <c r="C61" i="5"/>
  <c r="H60" i="5"/>
  <c r="G60" i="5"/>
  <c r="F60" i="5"/>
  <c r="E60" i="5"/>
  <c r="D60" i="5"/>
  <c r="C60" i="5"/>
  <c r="H59" i="5"/>
  <c r="G59" i="5"/>
  <c r="F59" i="5"/>
  <c r="E59" i="5"/>
  <c r="D59" i="5"/>
  <c r="C59" i="5"/>
  <c r="H58" i="5"/>
  <c r="G58" i="5"/>
  <c r="F58" i="5"/>
  <c r="E58" i="5"/>
  <c r="D58" i="5"/>
  <c r="C58" i="5"/>
  <c r="H57" i="5"/>
  <c r="Q57" i="5" s="1"/>
  <c r="G57" i="5"/>
  <c r="F57" i="5"/>
  <c r="E57" i="5"/>
  <c r="D57" i="5"/>
  <c r="C57" i="5"/>
  <c r="H56" i="5"/>
  <c r="G56" i="5"/>
  <c r="F56" i="5"/>
  <c r="E56" i="5"/>
  <c r="D56" i="5"/>
  <c r="C56" i="5"/>
  <c r="H55" i="5"/>
  <c r="G55" i="5"/>
  <c r="F55" i="5"/>
  <c r="E55" i="5"/>
  <c r="D55" i="5"/>
  <c r="C55" i="5"/>
  <c r="H54" i="5"/>
  <c r="G54" i="5"/>
  <c r="F54" i="5"/>
  <c r="E54" i="5"/>
  <c r="D54" i="5"/>
  <c r="C54" i="5"/>
  <c r="H53" i="5"/>
  <c r="Q53" i="5" s="1"/>
  <c r="G53" i="5"/>
  <c r="F53" i="5"/>
  <c r="E53" i="5"/>
  <c r="D53" i="5"/>
  <c r="C53" i="5"/>
  <c r="N44" i="5"/>
  <c r="N45" i="5"/>
  <c r="N46" i="5"/>
  <c r="O46" i="5" s="1"/>
  <c r="N47" i="5"/>
  <c r="N48" i="5"/>
  <c r="N49" i="5"/>
  <c r="N50" i="5"/>
  <c r="O50" i="5" s="1"/>
  <c r="N51" i="5"/>
  <c r="N52" i="5"/>
  <c r="H52" i="5"/>
  <c r="G52" i="5"/>
  <c r="F52" i="5"/>
  <c r="E52" i="5"/>
  <c r="D52" i="5"/>
  <c r="C52" i="5"/>
  <c r="H51" i="5"/>
  <c r="G51" i="5"/>
  <c r="F51" i="5"/>
  <c r="E51" i="5"/>
  <c r="D51" i="5"/>
  <c r="C51" i="5"/>
  <c r="H50" i="5"/>
  <c r="G50" i="5"/>
  <c r="F50" i="5"/>
  <c r="E50" i="5"/>
  <c r="D50" i="5"/>
  <c r="C50" i="5"/>
  <c r="H49" i="5"/>
  <c r="G49" i="5"/>
  <c r="F49" i="5"/>
  <c r="E49" i="5"/>
  <c r="D49" i="5"/>
  <c r="C49" i="5"/>
  <c r="H48" i="5"/>
  <c r="G48" i="5"/>
  <c r="F48" i="5"/>
  <c r="E48" i="5"/>
  <c r="D48" i="5"/>
  <c r="C48" i="5"/>
  <c r="H47" i="5"/>
  <c r="G47" i="5"/>
  <c r="F47" i="5"/>
  <c r="E47" i="5"/>
  <c r="D47" i="5"/>
  <c r="C47" i="5"/>
  <c r="H46" i="5"/>
  <c r="G46" i="5"/>
  <c r="F46" i="5"/>
  <c r="E46" i="5"/>
  <c r="D46" i="5"/>
  <c r="C46" i="5"/>
  <c r="H45" i="5"/>
  <c r="G45" i="5"/>
  <c r="F45" i="5"/>
  <c r="E45" i="5"/>
  <c r="D45" i="5"/>
  <c r="C45" i="5"/>
  <c r="H44" i="5"/>
  <c r="G44" i="5"/>
  <c r="F44" i="5"/>
  <c r="E44" i="5"/>
  <c r="D44" i="5"/>
  <c r="C44" i="5"/>
  <c r="H43" i="5"/>
  <c r="Q43" i="5" s="1"/>
  <c r="G43" i="5"/>
  <c r="F43" i="5"/>
  <c r="E43" i="5"/>
  <c r="D43" i="5"/>
  <c r="C43" i="5"/>
  <c r="H42" i="5"/>
  <c r="G42" i="5"/>
  <c r="F42" i="5"/>
  <c r="E42" i="5"/>
  <c r="D42" i="5"/>
  <c r="C42" i="5"/>
  <c r="O42" i="5" s="1"/>
  <c r="P42" i="5" s="1"/>
  <c r="Q42" i="5" s="1"/>
  <c r="H41" i="5"/>
  <c r="G41" i="5"/>
  <c r="F41" i="5"/>
  <c r="E41" i="5"/>
  <c r="D41" i="5"/>
  <c r="C41" i="5"/>
  <c r="H40" i="5"/>
  <c r="G40" i="5"/>
  <c r="F40" i="5"/>
  <c r="E40" i="5"/>
  <c r="D40" i="5"/>
  <c r="C40" i="5"/>
  <c r="O40" i="5" s="1"/>
  <c r="P40" i="5" s="1"/>
  <c r="H39" i="5"/>
  <c r="Q39" i="5" s="1"/>
  <c r="G39" i="5"/>
  <c r="F39" i="5"/>
  <c r="E39" i="5"/>
  <c r="D39" i="5"/>
  <c r="C39" i="5"/>
  <c r="H38" i="5"/>
  <c r="G38" i="5"/>
  <c r="F38" i="5"/>
  <c r="E38" i="5"/>
  <c r="D38" i="5"/>
  <c r="C38" i="5"/>
  <c r="H37" i="5"/>
  <c r="G37" i="5"/>
  <c r="F37" i="5"/>
  <c r="E37" i="5"/>
  <c r="D37" i="5"/>
  <c r="C37" i="5"/>
  <c r="H36" i="5"/>
  <c r="G36" i="5"/>
  <c r="F36" i="5"/>
  <c r="E36" i="5"/>
  <c r="D36" i="5"/>
  <c r="C36" i="5"/>
  <c r="H35" i="5"/>
  <c r="Q35" i="5" s="1"/>
  <c r="G35" i="5"/>
  <c r="F35" i="5"/>
  <c r="E35" i="5"/>
  <c r="D35" i="5"/>
  <c r="C35" i="5"/>
  <c r="H34" i="5"/>
  <c r="G34" i="5"/>
  <c r="F34" i="5"/>
  <c r="E34" i="5"/>
  <c r="D34" i="5"/>
  <c r="C34" i="5"/>
  <c r="H33" i="5"/>
  <c r="G33" i="5"/>
  <c r="F33" i="5"/>
  <c r="E33" i="5"/>
  <c r="D33" i="5"/>
  <c r="C33" i="5"/>
  <c r="H32" i="5"/>
  <c r="G32" i="5"/>
  <c r="F32" i="5"/>
  <c r="E32" i="5"/>
  <c r="D32" i="5"/>
  <c r="C32" i="5"/>
  <c r="O32" i="5" s="1"/>
  <c r="P32" i="5" s="1"/>
  <c r="H31" i="5"/>
  <c r="Q31" i="5" s="1"/>
  <c r="G31" i="5"/>
  <c r="F31" i="5"/>
  <c r="E31" i="5"/>
  <c r="D31" i="5"/>
  <c r="C31" i="5"/>
  <c r="H30" i="5"/>
  <c r="G30" i="5"/>
  <c r="F30" i="5"/>
  <c r="E30" i="5"/>
  <c r="D30" i="5"/>
  <c r="C30" i="5"/>
  <c r="O30" i="5" s="1"/>
  <c r="P30" i="5" s="1"/>
  <c r="Q30" i="5" s="1"/>
  <c r="N30" i="5"/>
  <c r="N31" i="5"/>
  <c r="O31" i="5"/>
  <c r="P31" i="5" s="1"/>
  <c r="N32" i="5"/>
  <c r="N33" i="5"/>
  <c r="O33" i="5"/>
  <c r="P33" i="5" s="1"/>
  <c r="Q33" i="5" s="1"/>
  <c r="N34" i="5"/>
  <c r="O34" i="5"/>
  <c r="N35" i="5"/>
  <c r="O35" i="5"/>
  <c r="P35" i="5" s="1"/>
  <c r="N36" i="5"/>
  <c r="O36" i="5"/>
  <c r="N37" i="5"/>
  <c r="O37" i="5"/>
  <c r="P37" i="5" s="1"/>
  <c r="Q37" i="5" s="1"/>
  <c r="N38" i="5"/>
  <c r="O38" i="5"/>
  <c r="N39" i="5"/>
  <c r="O39" i="5"/>
  <c r="P39" i="5" s="1"/>
  <c r="N40" i="5"/>
  <c r="N41" i="5"/>
  <c r="O41" i="5"/>
  <c r="P41" i="5" s="1"/>
  <c r="Q41" i="5" s="1"/>
  <c r="N42" i="5"/>
  <c r="N43" i="5"/>
  <c r="O43" i="5"/>
  <c r="P43" i="5" s="1"/>
  <c r="N17" i="5"/>
  <c r="N18" i="5"/>
  <c r="N19" i="5"/>
  <c r="N20" i="5"/>
  <c r="O20" i="5"/>
  <c r="P20" i="5" s="1"/>
  <c r="N21" i="5"/>
  <c r="N22" i="5"/>
  <c r="O22" i="5"/>
  <c r="P22" i="5" s="1"/>
  <c r="N23" i="5"/>
  <c r="N24" i="5"/>
  <c r="O24" i="5"/>
  <c r="P24" i="5" s="1"/>
  <c r="N25" i="5"/>
  <c r="N26" i="5"/>
  <c r="N27" i="5"/>
  <c r="N28" i="5"/>
  <c r="N29" i="5"/>
  <c r="C18" i="5"/>
  <c r="D18" i="5"/>
  <c r="O18" i="5" s="1"/>
  <c r="P18" i="5" s="1"/>
  <c r="E18" i="5"/>
  <c r="F18" i="5"/>
  <c r="G18" i="5"/>
  <c r="H18" i="5"/>
  <c r="Q18" i="5" s="1"/>
  <c r="C19" i="5"/>
  <c r="D19" i="5"/>
  <c r="E19" i="5"/>
  <c r="F19" i="5"/>
  <c r="O19" i="5" s="1"/>
  <c r="P19" i="5" s="1"/>
  <c r="G19" i="5"/>
  <c r="H19" i="5"/>
  <c r="Q19" i="5" s="1"/>
  <c r="C20" i="5"/>
  <c r="D20" i="5"/>
  <c r="E20" i="5"/>
  <c r="F20" i="5"/>
  <c r="G20" i="5"/>
  <c r="H20" i="5"/>
  <c r="Q20" i="5" s="1"/>
  <c r="C21" i="5"/>
  <c r="D21" i="5"/>
  <c r="E21" i="5"/>
  <c r="F21" i="5"/>
  <c r="O21" i="5" s="1"/>
  <c r="P21" i="5" s="1"/>
  <c r="Q21" i="5" s="1"/>
  <c r="G21" i="5"/>
  <c r="H21" i="5"/>
  <c r="C22" i="5"/>
  <c r="D22" i="5"/>
  <c r="E22" i="5"/>
  <c r="F22" i="5"/>
  <c r="G22" i="5"/>
  <c r="H22" i="5"/>
  <c r="Q22" i="5" s="1"/>
  <c r="C23" i="5"/>
  <c r="D23" i="5"/>
  <c r="E23" i="5"/>
  <c r="F23" i="5"/>
  <c r="O23" i="5" s="1"/>
  <c r="P23" i="5" s="1"/>
  <c r="G23" i="5"/>
  <c r="H23" i="5"/>
  <c r="Q23" i="5" s="1"/>
  <c r="C24" i="5"/>
  <c r="D24" i="5"/>
  <c r="E24" i="5"/>
  <c r="F24" i="5"/>
  <c r="G24" i="5"/>
  <c r="H24" i="5"/>
  <c r="Q24" i="5" s="1"/>
  <c r="C25" i="5"/>
  <c r="D25" i="5"/>
  <c r="O25" i="5" s="1"/>
  <c r="P25" i="5" s="1"/>
  <c r="Q25" i="5" s="1"/>
  <c r="E25" i="5"/>
  <c r="F25" i="5"/>
  <c r="G25" i="5"/>
  <c r="H25" i="5"/>
  <c r="C26" i="5"/>
  <c r="D26" i="5"/>
  <c r="O26" i="5" s="1"/>
  <c r="P26" i="5" s="1"/>
  <c r="E26" i="5"/>
  <c r="F26" i="5"/>
  <c r="G26" i="5"/>
  <c r="H26" i="5"/>
  <c r="C27" i="5"/>
  <c r="D27" i="5"/>
  <c r="O27" i="5" s="1"/>
  <c r="P27" i="5" s="1"/>
  <c r="E27" i="5"/>
  <c r="F27" i="5"/>
  <c r="G27" i="5"/>
  <c r="H27" i="5"/>
  <c r="Q27" i="5" s="1"/>
  <c r="C28" i="5"/>
  <c r="D28" i="5"/>
  <c r="O28" i="5" s="1"/>
  <c r="P28" i="5" s="1"/>
  <c r="E28" i="5"/>
  <c r="F28" i="5"/>
  <c r="G28" i="5"/>
  <c r="H28" i="5"/>
  <c r="Q28" i="5" s="1"/>
  <c r="C29" i="5"/>
  <c r="D29" i="5"/>
  <c r="O29" i="5" s="1"/>
  <c r="P29" i="5" s="1"/>
  <c r="Q29" i="5" s="1"/>
  <c r="E29" i="5"/>
  <c r="F29" i="5"/>
  <c r="G29" i="5"/>
  <c r="H29" i="5"/>
  <c r="H17" i="5"/>
  <c r="G17" i="5"/>
  <c r="F17" i="5"/>
  <c r="E17" i="5"/>
  <c r="D17" i="5"/>
  <c r="C17" i="5"/>
  <c r="O17" i="5" s="1"/>
  <c r="P17" i="5" s="1"/>
  <c r="H16" i="5"/>
  <c r="G16" i="5"/>
  <c r="F16" i="5"/>
  <c r="H2" i="5"/>
  <c r="G2" i="5"/>
  <c r="E2" i="5"/>
  <c r="D2" i="5"/>
  <c r="C2" i="5"/>
  <c r="O2" i="5" s="1"/>
  <c r="F2" i="5"/>
  <c r="E16" i="5"/>
  <c r="D16" i="5"/>
  <c r="C16" i="5"/>
  <c r="N16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N3" i="5"/>
  <c r="P3" i="5" s="1"/>
  <c r="N4" i="5"/>
  <c r="P4" i="5" s="1"/>
  <c r="N5" i="5"/>
  <c r="P5" i="5" s="1"/>
  <c r="N6" i="5"/>
  <c r="N7" i="5"/>
  <c r="P7" i="5" s="1"/>
  <c r="N8" i="5"/>
  <c r="P8" i="5" s="1"/>
  <c r="N9" i="5"/>
  <c r="P9" i="5" s="1"/>
  <c r="N10" i="5"/>
  <c r="N11" i="5"/>
  <c r="P11" i="5" s="1"/>
  <c r="N12" i="5"/>
  <c r="P12" i="5" s="1"/>
  <c r="N13" i="5"/>
  <c r="P13" i="5" s="1"/>
  <c r="N14" i="5"/>
  <c r="N15" i="5"/>
  <c r="P15" i="5" s="1"/>
  <c r="N2" i="5"/>
  <c r="H19" i="1"/>
  <c r="G19" i="1"/>
  <c r="F19" i="1"/>
  <c r="E19" i="1"/>
  <c r="D19" i="1"/>
  <c r="C19" i="1"/>
  <c r="B19" i="1"/>
  <c r="D18" i="1"/>
  <c r="E18" i="1"/>
  <c r="F18" i="1"/>
  <c r="G18" i="1"/>
  <c r="H18" i="1"/>
  <c r="H17" i="1"/>
  <c r="G17" i="1"/>
  <c r="F17" i="1"/>
  <c r="E17" i="1"/>
  <c r="D17" i="1"/>
  <c r="C17" i="1"/>
  <c r="B17" i="1"/>
  <c r="B18" i="1"/>
  <c r="Q63" i="5" l="1"/>
  <c r="Q16" i="5"/>
  <c r="Q52" i="5"/>
  <c r="Q74" i="5"/>
  <c r="Q76" i="5"/>
  <c r="Q80" i="5"/>
  <c r="Q84" i="5"/>
  <c r="Q88" i="5"/>
  <c r="Q26" i="5"/>
  <c r="Q64" i="5"/>
  <c r="Q67" i="5"/>
  <c r="Q32" i="5"/>
  <c r="Q40" i="5"/>
  <c r="Q78" i="5"/>
  <c r="Q82" i="5"/>
  <c r="Q17" i="5"/>
  <c r="Q51" i="5"/>
  <c r="Q71" i="5"/>
  <c r="Q73" i="5"/>
  <c r="Q79" i="5"/>
  <c r="Q81" i="5"/>
  <c r="Q83" i="5"/>
  <c r="Q85" i="5"/>
  <c r="P50" i="5"/>
  <c r="Q50" i="5" s="1"/>
  <c r="O103" i="5"/>
  <c r="P103" i="5" s="1"/>
  <c r="Q103" i="5" s="1"/>
  <c r="O99" i="5"/>
  <c r="P99" i="5" s="1"/>
  <c r="Q99" i="5" s="1"/>
  <c r="O95" i="5"/>
  <c r="P95" i="5" s="1"/>
  <c r="Q95" i="5" s="1"/>
  <c r="P38" i="5"/>
  <c r="Q38" i="5" s="1"/>
  <c r="P36" i="5"/>
  <c r="Q36" i="5" s="1"/>
  <c r="P34" i="5"/>
  <c r="Q34" i="5" s="1"/>
  <c r="O52" i="5"/>
  <c r="P52" i="5" s="1"/>
  <c r="O48" i="5"/>
  <c r="P48" i="5" s="1"/>
  <c r="Q48" i="5" s="1"/>
  <c r="O44" i="5"/>
  <c r="P44" i="5" s="1"/>
  <c r="Q44" i="5" s="1"/>
  <c r="O67" i="5"/>
  <c r="P67" i="5" s="1"/>
  <c r="O63" i="5"/>
  <c r="P63" i="5" s="1"/>
  <c r="O59" i="5"/>
  <c r="P59" i="5" s="1"/>
  <c r="Q59" i="5" s="1"/>
  <c r="O55" i="5"/>
  <c r="P55" i="5" s="1"/>
  <c r="Q55" i="5" s="1"/>
  <c r="O106" i="5"/>
  <c r="P106" i="5" s="1"/>
  <c r="Q106" i="5" s="1"/>
  <c r="O102" i="5"/>
  <c r="P102" i="5" s="1"/>
  <c r="Q102" i="5" s="1"/>
  <c r="O98" i="5"/>
  <c r="P98" i="5" s="1"/>
  <c r="Q98" i="5" s="1"/>
  <c r="O94" i="5"/>
  <c r="P94" i="5" s="1"/>
  <c r="Q94" i="5" s="1"/>
  <c r="O90" i="5"/>
  <c r="P90" i="5" s="1"/>
  <c r="Q90" i="5" s="1"/>
  <c r="P46" i="5"/>
  <c r="Q46" i="5" s="1"/>
  <c r="O65" i="5"/>
  <c r="P65" i="5" s="1"/>
  <c r="Q65" i="5" s="1"/>
  <c r="P104" i="5"/>
  <c r="Q104" i="5" s="1"/>
  <c r="O96" i="5"/>
  <c r="P96" i="5" s="1"/>
  <c r="Q96" i="5" s="1"/>
  <c r="P92" i="5"/>
  <c r="Q92" i="5" s="1"/>
  <c r="O49" i="5"/>
  <c r="P49" i="5" s="1"/>
  <c r="Q49" i="5" s="1"/>
  <c r="O45" i="5"/>
  <c r="P45" i="5" s="1"/>
  <c r="Q45" i="5" s="1"/>
  <c r="O68" i="5"/>
  <c r="P68" i="5" s="1"/>
  <c r="Q68" i="5" s="1"/>
  <c r="O64" i="5"/>
  <c r="P64" i="5" s="1"/>
  <c r="O60" i="5"/>
  <c r="P60" i="5" s="1"/>
  <c r="Q60" i="5" s="1"/>
  <c r="O56" i="5"/>
  <c r="P56" i="5" s="1"/>
  <c r="Q56" i="5" s="1"/>
  <c r="O91" i="5"/>
  <c r="P91" i="5" s="1"/>
  <c r="Q91" i="5" s="1"/>
  <c r="O51" i="5"/>
  <c r="P51" i="5" s="1"/>
  <c r="O47" i="5"/>
  <c r="P47" i="5" s="1"/>
  <c r="Q47" i="5" s="1"/>
  <c r="O70" i="5"/>
  <c r="P70" i="5" s="1"/>
  <c r="Q70" i="5" s="1"/>
  <c r="O66" i="5"/>
  <c r="P66" i="5" s="1"/>
  <c r="Q66" i="5" s="1"/>
  <c r="O62" i="5"/>
  <c r="P62" i="5" s="1"/>
  <c r="Q62" i="5" s="1"/>
  <c r="O58" i="5"/>
  <c r="P58" i="5" s="1"/>
  <c r="Q58" i="5" s="1"/>
  <c r="O54" i="5"/>
  <c r="P54" i="5" s="1"/>
  <c r="Q54" i="5" s="1"/>
  <c r="O105" i="5"/>
  <c r="P105" i="5" s="1"/>
  <c r="Q105" i="5" s="1"/>
  <c r="O101" i="5"/>
  <c r="P101" i="5" s="1"/>
  <c r="Q101" i="5" s="1"/>
  <c r="O97" i="5"/>
  <c r="P97" i="5" s="1"/>
  <c r="Q97" i="5" s="1"/>
  <c r="O93" i="5"/>
  <c r="P93" i="5" s="1"/>
  <c r="Q93" i="5" s="1"/>
  <c r="O89" i="5"/>
  <c r="P89" i="5" s="1"/>
  <c r="Q89" i="5" s="1"/>
  <c r="O16" i="5"/>
  <c r="P16" i="5" s="1"/>
  <c r="P14" i="5"/>
  <c r="P10" i="5"/>
  <c r="P6" i="5"/>
  <c r="P2" i="5"/>
  <c r="Q2" i="5" s="1"/>
  <c r="Q2" i="4" l="1"/>
  <c r="R2" i="4" s="1"/>
  <c r="S2" i="4" s="1"/>
  <c r="T2" i="4" s="1"/>
  <c r="E2" i="4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E2" i="3"/>
  <c r="F2" i="3" s="1"/>
  <c r="G2" i="3" s="1"/>
  <c r="H2" i="3" s="1"/>
  <c r="I2" i="3" s="1"/>
  <c r="J2" i="3" s="1"/>
  <c r="K2" i="3" s="1"/>
  <c r="F2" i="2"/>
  <c r="G2" i="2" s="1"/>
  <c r="H2" i="2" s="1"/>
  <c r="I2" i="2" s="1"/>
  <c r="J2" i="2" s="1"/>
  <c r="K2" i="2" s="1"/>
  <c r="L2" i="2" s="1"/>
  <c r="M2" i="2" s="1"/>
  <c r="N2" i="2" s="1"/>
  <c r="O2" i="2" s="1"/>
  <c r="P2" i="2" s="1"/>
  <c r="E2" i="2"/>
</calcChain>
</file>

<file path=xl/sharedStrings.xml><?xml version="1.0" encoding="utf-8"?>
<sst xmlns="http://schemas.openxmlformats.org/spreadsheetml/2006/main" count="224" uniqueCount="67">
  <si>
    <t>Wilson's Promonitory</t>
  </si>
  <si>
    <t>Gen Soil</t>
  </si>
  <si>
    <t>Narbethong</t>
  </si>
  <si>
    <t>deep loam</t>
  </si>
  <si>
    <t>Site</t>
  </si>
  <si>
    <t>Brisbane Ranges</t>
  </si>
  <si>
    <t>drainage</t>
  </si>
  <si>
    <t xml:space="preserve">poor </t>
  </si>
  <si>
    <t>adequate</t>
  </si>
  <si>
    <t>drier</t>
  </si>
  <si>
    <t>Pc pop. density</t>
  </si>
  <si>
    <t>Siliceous sands</t>
  </si>
  <si>
    <t>Duplex sandy and solodic</t>
  </si>
  <si>
    <t>Soil depth (cm)</t>
  </si>
  <si>
    <t>&gt;135</t>
  </si>
  <si>
    <t>% bare ground</t>
  </si>
  <si>
    <t>some</t>
  </si>
  <si>
    <t>clay pans at  38 to 61 cm</t>
  </si>
  <si>
    <t>Clay %</t>
  </si>
  <si>
    <t>Date-&gt;</t>
  </si>
  <si>
    <t>est. water potential (bars)</t>
  </si>
  <si>
    <t>rainfall mm)</t>
  </si>
  <si>
    <t>Site #</t>
  </si>
  <si>
    <t>max soil temp</t>
  </si>
  <si>
    <t>min soil temp</t>
  </si>
  <si>
    <t>soil temp (5-10 cm) (C)</t>
  </si>
  <si>
    <t>observation #</t>
  </si>
  <si>
    <t>&gt;-60</t>
  </si>
  <si>
    <t>x</t>
  </si>
  <si>
    <t>?</t>
  </si>
  <si>
    <t>Temp when sampled</t>
  </si>
  <si>
    <t>Max over some time period</t>
  </si>
  <si>
    <t>Min over some time period</t>
  </si>
  <si>
    <t>Interpolated value</t>
  </si>
  <si>
    <t>Interpolated values</t>
  </si>
  <si>
    <t>Time on the x-axis of graphs uses an unfamiliar notation.  Observations may or may not be at scale</t>
  </si>
  <si>
    <t>Temp value was taken when sample taken</t>
  </si>
  <si>
    <t>Min and Max temp recorded over some unspecified period of time</t>
  </si>
  <si>
    <t>All</t>
  </si>
  <si>
    <t>Plot</t>
  </si>
  <si>
    <t>TensionA</t>
  </si>
  <si>
    <t>TensionB</t>
  </si>
  <si>
    <t>Saturation</t>
  </si>
  <si>
    <t>FieldCapacity</t>
  </si>
  <si>
    <t>FreeWaterCapacity</t>
  </si>
  <si>
    <t>Sand</t>
  </si>
  <si>
    <t>Clay</t>
  </si>
  <si>
    <t>OM</t>
  </si>
  <si>
    <t>Depth</t>
  </si>
  <si>
    <t>FieldCapacity(prop)</t>
  </si>
  <si>
    <t>TensionA, TensionB, Saturation from Soil Water Characteristics-Equations.xls (Saxton and Rawls)</t>
  </si>
  <si>
    <t>Saturation (prop)</t>
  </si>
  <si>
    <t>Brisbane</t>
  </si>
  <si>
    <t>Month</t>
  </si>
  <si>
    <t>ph_bar</t>
  </si>
  <si>
    <t>soilT</t>
  </si>
  <si>
    <t>Pop</t>
  </si>
  <si>
    <t>ph_m</t>
  </si>
  <si>
    <t>water_est</t>
  </si>
  <si>
    <t>SoilDepth</t>
  </si>
  <si>
    <t>freewater</t>
  </si>
  <si>
    <t>wetindex</t>
  </si>
  <si>
    <t>Wilson</t>
  </si>
  <si>
    <t>Charts</t>
  </si>
  <si>
    <t>Index2</t>
  </si>
  <si>
    <t>PopIndex</t>
  </si>
  <si>
    <t>Index2ph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</si>
</sst>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Brisbane!$C$6:$P$6</c:f>
              <c:numCache>
                <c:formatCode>General</c:formatCode>
                <c:ptCount val="14"/>
                <c:pt idx="0">
                  <c:v>14</c:v>
                </c:pt>
                <c:pt idx="1">
                  <c:v>12.5</c:v>
                </c:pt>
                <c:pt idx="2">
                  <c:v>6</c:v>
                </c:pt>
                <c:pt idx="3">
                  <c:v>7.5</c:v>
                </c:pt>
                <c:pt idx="4">
                  <c:v>6</c:v>
                </c:pt>
                <c:pt idx="5">
                  <c:v>9.8000000000000007</c:v>
                </c:pt>
                <c:pt idx="6">
                  <c:v>15</c:v>
                </c:pt>
                <c:pt idx="7">
                  <c:v>13</c:v>
                </c:pt>
                <c:pt idx="8">
                  <c:v>12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23</c:v>
                </c:pt>
                <c:pt idx="13">
                  <c:v>13.5</c:v>
                </c:pt>
              </c:numCache>
            </c:numRef>
          </c:xVal>
          <c:yVal>
            <c:numRef>
              <c:f>Brisbane!$C$8:$P$8</c:f>
              <c:numCache>
                <c:formatCode>General</c:formatCode>
                <c:ptCount val="14"/>
                <c:pt idx="0">
                  <c:v>256</c:v>
                </c:pt>
                <c:pt idx="1">
                  <c:v>256</c:v>
                </c:pt>
                <c:pt idx="2">
                  <c:v>0</c:v>
                </c:pt>
                <c:pt idx="3">
                  <c:v>0</c:v>
                </c:pt>
                <c:pt idx="4">
                  <c:v>3.8</c:v>
                </c:pt>
                <c:pt idx="5">
                  <c:v>28</c:v>
                </c:pt>
                <c:pt idx="6">
                  <c:v>256</c:v>
                </c:pt>
                <c:pt idx="7">
                  <c:v>64</c:v>
                </c:pt>
                <c:pt idx="8">
                  <c:v>256</c:v>
                </c:pt>
                <c:pt idx="9">
                  <c:v>128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Brisbane!$C$11:$P$11</c:f>
              <c:numCache>
                <c:formatCode>General</c:formatCode>
                <c:ptCount val="14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7.5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19</c:v>
                </c:pt>
                <c:pt idx="13">
                  <c:v>1</c:v>
                </c:pt>
              </c:numCache>
            </c:numRef>
          </c:xVal>
          <c:yVal>
            <c:numRef>
              <c:f>Brisbane!$C$13:$P$13</c:f>
              <c:numCache>
                <c:formatCode>General</c:formatCode>
                <c:ptCount val="14"/>
                <c:pt idx="0">
                  <c:v>128</c:v>
                </c:pt>
                <c:pt idx="1">
                  <c:v>128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256</c:v>
                </c:pt>
                <c:pt idx="9">
                  <c:v>128</c:v>
                </c:pt>
                <c:pt idx="10">
                  <c:v>3.5</c:v>
                </c:pt>
                <c:pt idx="11">
                  <c:v>1</c:v>
                </c:pt>
                <c:pt idx="12">
                  <c:v>16</c:v>
                </c:pt>
                <c:pt idx="13">
                  <c:v>64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Brisbane!$C$16:$P$16</c:f>
              <c:numCache>
                <c:formatCode>General</c:formatCode>
                <c:ptCount val="14"/>
                <c:pt idx="0">
                  <c:v>12</c:v>
                </c:pt>
                <c:pt idx="1">
                  <c:v>10</c:v>
                </c:pt>
                <c:pt idx="2">
                  <c:v>5</c:v>
                </c:pt>
                <c:pt idx="3">
                  <c:v>7.5</c:v>
                </c:pt>
                <c:pt idx="4">
                  <c:v>6</c:v>
                </c:pt>
                <c:pt idx="5">
                  <c:v>7</c:v>
                </c:pt>
                <c:pt idx="6">
                  <c:v>12.5</c:v>
                </c:pt>
                <c:pt idx="7">
                  <c:v>11</c:v>
                </c:pt>
                <c:pt idx="8">
                  <c:v>11</c:v>
                </c:pt>
                <c:pt idx="9">
                  <c:v>17</c:v>
                </c:pt>
                <c:pt idx="10">
                  <c:v>17.5</c:v>
                </c:pt>
                <c:pt idx="11">
                  <c:v>20</c:v>
                </c:pt>
                <c:pt idx="12">
                  <c:v>20</c:v>
                </c:pt>
                <c:pt idx="13">
                  <c:v>14</c:v>
                </c:pt>
              </c:numCache>
            </c:numRef>
          </c:xVal>
          <c:yVal>
            <c:numRef>
              <c:f>Brisbane!$C$18:$P$18</c:f>
              <c:numCache>
                <c:formatCode>General</c:formatCode>
                <c:ptCount val="14"/>
                <c:pt idx="0">
                  <c:v>128</c:v>
                </c:pt>
                <c:pt idx="1">
                  <c:v>128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64</c:v>
                </c:pt>
                <c:pt idx="6">
                  <c:v>256</c:v>
                </c:pt>
                <c:pt idx="7">
                  <c:v>64</c:v>
                </c:pt>
                <c:pt idx="8">
                  <c:v>128</c:v>
                </c:pt>
                <c:pt idx="9">
                  <c:v>64</c:v>
                </c:pt>
                <c:pt idx="10">
                  <c:v>3.5</c:v>
                </c:pt>
                <c:pt idx="11">
                  <c:v>0</c:v>
                </c:pt>
                <c:pt idx="12">
                  <c:v>0</c:v>
                </c:pt>
                <c:pt idx="13">
                  <c:v>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38032"/>
        <c:axId val="420832936"/>
      </c:scatterChart>
      <c:valAx>
        <c:axId val="4208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32936"/>
        <c:crosses val="autoZero"/>
        <c:crossBetween val="midCat"/>
      </c:valAx>
      <c:valAx>
        <c:axId val="4208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3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'Wilson''s Prom'!$C$6:$K$6</c:f>
              <c:numCache>
                <c:formatCode>General</c:formatCode>
                <c:ptCount val="9"/>
                <c:pt idx="1">
                  <c:v>10</c:v>
                </c:pt>
                <c:pt idx="2">
                  <c:v>16</c:v>
                </c:pt>
                <c:pt idx="3">
                  <c:v>21</c:v>
                </c:pt>
                <c:pt idx="4">
                  <c:v>16</c:v>
                </c:pt>
                <c:pt idx="5">
                  <c:v>27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xVal>
          <c:yVal>
            <c:numRef>
              <c:f>'Wilson''s Prom'!$C$8:$K$8</c:f>
              <c:numCache>
                <c:formatCode>General</c:formatCode>
                <c:ptCount val="9"/>
                <c:pt idx="0">
                  <c:v>64</c:v>
                </c:pt>
                <c:pt idx="1">
                  <c:v>4</c:v>
                </c:pt>
                <c:pt idx="2">
                  <c:v>256</c:v>
                </c:pt>
                <c:pt idx="3">
                  <c:v>256</c:v>
                </c:pt>
                <c:pt idx="4">
                  <c:v>64</c:v>
                </c:pt>
                <c:pt idx="5">
                  <c:v>128</c:v>
                </c:pt>
                <c:pt idx="6">
                  <c:v>128</c:v>
                </c:pt>
                <c:pt idx="7">
                  <c:v>256</c:v>
                </c:pt>
                <c:pt idx="8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36072"/>
        <c:axId val="420838424"/>
      </c:scatterChart>
      <c:valAx>
        <c:axId val="42083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38424"/>
        <c:crosses val="autoZero"/>
        <c:crossBetween val="midCat"/>
      </c:valAx>
      <c:valAx>
        <c:axId val="42083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3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Narbethong!$C$6:$T$6</c:f>
              <c:numCache>
                <c:formatCode>General</c:formatCode>
                <c:ptCount val="18"/>
                <c:pt idx="0">
                  <c:v>15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17</c:v>
                </c:pt>
                <c:pt idx="13">
                  <c:v>19</c:v>
                </c:pt>
                <c:pt idx="14">
                  <c:v>10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</c:numCache>
            </c:numRef>
          </c:xVal>
          <c:yVal>
            <c:numRef>
              <c:f>Narbethong!$C$8:$T$8</c:f>
              <c:numCache>
                <c:formatCode>General</c:formatCode>
                <c:ptCount val="18"/>
                <c:pt idx="0">
                  <c:v>256</c:v>
                </c:pt>
                <c:pt idx="1">
                  <c:v>256</c:v>
                </c:pt>
                <c:pt idx="2">
                  <c:v>256</c:v>
                </c:pt>
                <c:pt idx="3">
                  <c:v>0</c:v>
                </c:pt>
                <c:pt idx="4">
                  <c:v>256</c:v>
                </c:pt>
                <c:pt idx="5">
                  <c:v>0</c:v>
                </c:pt>
                <c:pt idx="6">
                  <c:v>256</c:v>
                </c:pt>
                <c:pt idx="7">
                  <c:v>256</c:v>
                </c:pt>
                <c:pt idx="8">
                  <c:v>256</c:v>
                </c:pt>
                <c:pt idx="9">
                  <c:v>256</c:v>
                </c:pt>
                <c:pt idx="10">
                  <c:v>256</c:v>
                </c:pt>
                <c:pt idx="11">
                  <c:v>256</c:v>
                </c:pt>
                <c:pt idx="12">
                  <c:v>256</c:v>
                </c:pt>
                <c:pt idx="13">
                  <c:v>128</c:v>
                </c:pt>
                <c:pt idx="14">
                  <c:v>0</c:v>
                </c:pt>
                <c:pt idx="15">
                  <c:v>256</c:v>
                </c:pt>
                <c:pt idx="16">
                  <c:v>128</c:v>
                </c:pt>
                <c:pt idx="17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Narbethong!$C$11:$T$11</c:f>
              <c:numCache>
                <c:formatCode>General</c:formatCode>
                <c:ptCount val="18"/>
                <c:pt idx="0">
                  <c:v>14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17</c:v>
                </c:pt>
                <c:pt idx="13">
                  <c:v>20</c:v>
                </c:pt>
                <c:pt idx="14">
                  <c:v>10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</c:numCache>
            </c:numRef>
          </c:xVal>
          <c:yVal>
            <c:numRef>
              <c:f>Narbethong!$C$13:$T$13</c:f>
              <c:numCache>
                <c:formatCode>General</c:formatCode>
                <c:ptCount val="18"/>
                <c:pt idx="0">
                  <c:v>256</c:v>
                </c:pt>
                <c:pt idx="1">
                  <c:v>64</c:v>
                </c:pt>
                <c:pt idx="2">
                  <c:v>256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256</c:v>
                </c:pt>
                <c:pt idx="7">
                  <c:v>128</c:v>
                </c:pt>
                <c:pt idx="8">
                  <c:v>64</c:v>
                </c:pt>
                <c:pt idx="9">
                  <c:v>64</c:v>
                </c:pt>
                <c:pt idx="10">
                  <c:v>256</c:v>
                </c:pt>
                <c:pt idx="11">
                  <c:v>256</c:v>
                </c:pt>
                <c:pt idx="12">
                  <c:v>256</c:v>
                </c:pt>
                <c:pt idx="13">
                  <c:v>256</c:v>
                </c:pt>
                <c:pt idx="14">
                  <c:v>0</c:v>
                </c:pt>
                <c:pt idx="15">
                  <c:v>128</c:v>
                </c:pt>
                <c:pt idx="16">
                  <c:v>64</c:v>
                </c:pt>
                <c:pt idx="17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Narbethong!$C$16:$T$16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17</c:v>
                </c:pt>
                <c:pt idx="13">
                  <c:v>19</c:v>
                </c:pt>
                <c:pt idx="14">
                  <c:v>10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</c:numCache>
            </c:numRef>
          </c:xVal>
          <c:yVal>
            <c:numRef>
              <c:f>Narbethong!$C$18:$T$18</c:f>
              <c:numCache>
                <c:formatCode>General</c:formatCode>
                <c:ptCount val="18"/>
                <c:pt idx="0">
                  <c:v>4</c:v>
                </c:pt>
                <c:pt idx="1">
                  <c:v>128</c:v>
                </c:pt>
                <c:pt idx="2">
                  <c:v>0</c:v>
                </c:pt>
                <c:pt idx="3">
                  <c:v>1</c:v>
                </c:pt>
                <c:pt idx="4">
                  <c:v>64</c:v>
                </c:pt>
                <c:pt idx="5">
                  <c:v>0</c:v>
                </c:pt>
                <c:pt idx="6">
                  <c:v>128</c:v>
                </c:pt>
                <c:pt idx="7">
                  <c:v>0</c:v>
                </c:pt>
                <c:pt idx="8">
                  <c:v>128</c:v>
                </c:pt>
                <c:pt idx="9">
                  <c:v>16</c:v>
                </c:pt>
                <c:pt idx="10">
                  <c:v>256</c:v>
                </c:pt>
                <c:pt idx="11">
                  <c:v>4</c:v>
                </c:pt>
                <c:pt idx="12">
                  <c:v>128</c:v>
                </c:pt>
                <c:pt idx="13">
                  <c:v>4</c:v>
                </c:pt>
                <c:pt idx="14">
                  <c:v>0</c:v>
                </c:pt>
                <c:pt idx="15">
                  <c:v>128</c:v>
                </c:pt>
                <c:pt idx="16">
                  <c:v>1</c:v>
                </c:pt>
                <c:pt idx="17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31760"/>
        <c:axId val="420832152"/>
      </c:scatterChart>
      <c:valAx>
        <c:axId val="42083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32152"/>
        <c:crosses val="autoZero"/>
        <c:crossBetween val="midCat"/>
      </c:valAx>
      <c:valAx>
        <c:axId val="4208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3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Combined!$N$2:$N$106</c:f>
              <c:numCache>
                <c:formatCode>General</c:formatCode>
                <c:ptCount val="105"/>
                <c:pt idx="0">
                  <c:v>51</c:v>
                </c:pt>
                <c:pt idx="1">
                  <c:v>15.299999999999999</c:v>
                </c:pt>
                <c:pt idx="2">
                  <c:v>10.199999999999999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40.799999999999997</c:v>
                </c:pt>
                <c:pt idx="9">
                  <c:v>61.199999999999996</c:v>
                </c:pt>
                <c:pt idx="10">
                  <c:v>112.19999999999999</c:v>
                </c:pt>
                <c:pt idx="11">
                  <c:v>612</c:v>
                </c:pt>
                <c:pt idx="12">
                  <c:v>612</c:v>
                </c:pt>
                <c:pt idx="13">
                  <c:v>204</c:v>
                </c:pt>
                <c:pt idx="14">
                  <c:v>30.599999999999998</c:v>
                </c:pt>
                <c:pt idx="15">
                  <c:v>15.299999999999999</c:v>
                </c:pt>
                <c:pt idx="16">
                  <c:v>10.199999999999999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51</c:v>
                </c:pt>
                <c:pt idx="24">
                  <c:v>45.9</c:v>
                </c:pt>
                <c:pt idx="25">
                  <c:v>254.99999999999997</c:v>
                </c:pt>
                <c:pt idx="26">
                  <c:v>612</c:v>
                </c:pt>
                <c:pt idx="27">
                  <c:v>142.79999999999998</c:v>
                </c:pt>
                <c:pt idx="28">
                  <c:v>25.5</c:v>
                </c:pt>
                <c:pt idx="29">
                  <c:v>15.299999999999999</c:v>
                </c:pt>
                <c:pt idx="30">
                  <c:v>10.199999999999999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35.699999999999996</c:v>
                </c:pt>
                <c:pt idx="38">
                  <c:v>35.699999999999996</c:v>
                </c:pt>
                <c:pt idx="39">
                  <c:v>612</c:v>
                </c:pt>
                <c:pt idx="40">
                  <c:v>612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17.34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25.5</c:v>
                </c:pt>
                <c:pt idx="62">
                  <c:v>18.36</c:v>
                </c:pt>
                <c:pt idx="63">
                  <c:v>29.58</c:v>
                </c:pt>
                <c:pt idx="64">
                  <c:v>99.96</c:v>
                </c:pt>
                <c:pt idx="65">
                  <c:v>10.199999999999999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10.199999999999999</c:v>
                </c:pt>
                <c:pt idx="70">
                  <c:v>0</c:v>
                </c:pt>
                <c:pt idx="71">
                  <c:v>29.58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34.68</c:v>
                </c:pt>
                <c:pt idx="80">
                  <c:v>85.679999999999993</c:v>
                </c:pt>
                <c:pt idx="81">
                  <c:v>61.199999999999996</c:v>
                </c:pt>
                <c:pt idx="82">
                  <c:v>612</c:v>
                </c:pt>
                <c:pt idx="83">
                  <c:v>10.199999999999999</c:v>
                </c:pt>
                <c:pt idx="84">
                  <c:v>0</c:v>
                </c:pt>
                <c:pt idx="85">
                  <c:v>0</c:v>
                </c:pt>
                <c:pt idx="86">
                  <c:v>20.399999999999999</c:v>
                </c:pt>
                <c:pt idx="87">
                  <c:v>0</c:v>
                </c:pt>
                <c:pt idx="88">
                  <c:v>0</c:v>
                </c:pt>
                <c:pt idx="89">
                  <c:v>30.599999999999998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18.36</c:v>
                </c:pt>
                <c:pt idx="95">
                  <c:v>20.399999999999999</c:v>
                </c:pt>
                <c:pt idx="96">
                  <c:v>25.5</c:v>
                </c:pt>
                <c:pt idx="97">
                  <c:v>33.659999999999997</c:v>
                </c:pt>
                <c:pt idx="98">
                  <c:v>17.34</c:v>
                </c:pt>
                <c:pt idx="99">
                  <c:v>102</c:v>
                </c:pt>
                <c:pt idx="100">
                  <c:v>91.8</c:v>
                </c:pt>
                <c:pt idx="101">
                  <c:v>51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xVal>
          <c:yVal>
            <c:numRef>
              <c:f>Combined!$L$2:$L$106</c:f>
              <c:numCache>
                <c:formatCode>General</c:formatCode>
                <c:ptCount val="105"/>
                <c:pt idx="0">
                  <c:v>256</c:v>
                </c:pt>
                <c:pt idx="1">
                  <c:v>256</c:v>
                </c:pt>
                <c:pt idx="2">
                  <c:v>0</c:v>
                </c:pt>
                <c:pt idx="3">
                  <c:v>0</c:v>
                </c:pt>
                <c:pt idx="4">
                  <c:v>3.8</c:v>
                </c:pt>
                <c:pt idx="5">
                  <c:v>28</c:v>
                </c:pt>
                <c:pt idx="6">
                  <c:v>256</c:v>
                </c:pt>
                <c:pt idx="7">
                  <c:v>64</c:v>
                </c:pt>
                <c:pt idx="8">
                  <c:v>256</c:v>
                </c:pt>
                <c:pt idx="9">
                  <c:v>128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128</c:v>
                </c:pt>
                <c:pt idx="15">
                  <c:v>128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256</c:v>
                </c:pt>
                <c:pt idx="23">
                  <c:v>128</c:v>
                </c:pt>
                <c:pt idx="24">
                  <c:v>3.5</c:v>
                </c:pt>
                <c:pt idx="25">
                  <c:v>1</c:v>
                </c:pt>
                <c:pt idx="26">
                  <c:v>16</c:v>
                </c:pt>
                <c:pt idx="27">
                  <c:v>64</c:v>
                </c:pt>
                <c:pt idx="28">
                  <c:v>128</c:v>
                </c:pt>
                <c:pt idx="29">
                  <c:v>128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64</c:v>
                </c:pt>
                <c:pt idx="34">
                  <c:v>256</c:v>
                </c:pt>
                <c:pt idx="35">
                  <c:v>64</c:v>
                </c:pt>
                <c:pt idx="36">
                  <c:v>128</c:v>
                </c:pt>
                <c:pt idx="37">
                  <c:v>64</c:v>
                </c:pt>
                <c:pt idx="38">
                  <c:v>3.5</c:v>
                </c:pt>
                <c:pt idx="39">
                  <c:v>0</c:v>
                </c:pt>
                <c:pt idx="40">
                  <c:v>0</c:v>
                </c:pt>
                <c:pt idx="41">
                  <c:v>64</c:v>
                </c:pt>
                <c:pt idx="42">
                  <c:v>64</c:v>
                </c:pt>
                <c:pt idx="43">
                  <c:v>4</c:v>
                </c:pt>
                <c:pt idx="44">
                  <c:v>256</c:v>
                </c:pt>
                <c:pt idx="45">
                  <c:v>256</c:v>
                </c:pt>
                <c:pt idx="46">
                  <c:v>64</c:v>
                </c:pt>
                <c:pt idx="47">
                  <c:v>128</c:v>
                </c:pt>
                <c:pt idx="48">
                  <c:v>128</c:v>
                </c:pt>
                <c:pt idx="49">
                  <c:v>256</c:v>
                </c:pt>
                <c:pt idx="50">
                  <c:v>3</c:v>
                </c:pt>
                <c:pt idx="51">
                  <c:v>256</c:v>
                </c:pt>
                <c:pt idx="52">
                  <c:v>256</c:v>
                </c:pt>
                <c:pt idx="53">
                  <c:v>256</c:v>
                </c:pt>
                <c:pt idx="54">
                  <c:v>0</c:v>
                </c:pt>
                <c:pt idx="55">
                  <c:v>256</c:v>
                </c:pt>
                <c:pt idx="56">
                  <c:v>0</c:v>
                </c:pt>
                <c:pt idx="57">
                  <c:v>256</c:v>
                </c:pt>
                <c:pt idx="58">
                  <c:v>256</c:v>
                </c:pt>
                <c:pt idx="59">
                  <c:v>256</c:v>
                </c:pt>
                <c:pt idx="60">
                  <c:v>256</c:v>
                </c:pt>
                <c:pt idx="61">
                  <c:v>256</c:v>
                </c:pt>
                <c:pt idx="62">
                  <c:v>256</c:v>
                </c:pt>
                <c:pt idx="63">
                  <c:v>256</c:v>
                </c:pt>
                <c:pt idx="64">
                  <c:v>128</c:v>
                </c:pt>
                <c:pt idx="65">
                  <c:v>0</c:v>
                </c:pt>
                <c:pt idx="66">
                  <c:v>256</c:v>
                </c:pt>
                <c:pt idx="67">
                  <c:v>128</c:v>
                </c:pt>
                <c:pt idx="68">
                  <c:v>0</c:v>
                </c:pt>
                <c:pt idx="69">
                  <c:v>256</c:v>
                </c:pt>
                <c:pt idx="70">
                  <c:v>64</c:v>
                </c:pt>
                <c:pt idx="71">
                  <c:v>256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256</c:v>
                </c:pt>
                <c:pt idx="76">
                  <c:v>128</c:v>
                </c:pt>
                <c:pt idx="77">
                  <c:v>64</c:v>
                </c:pt>
                <c:pt idx="78">
                  <c:v>64</c:v>
                </c:pt>
                <c:pt idx="79">
                  <c:v>256</c:v>
                </c:pt>
                <c:pt idx="80">
                  <c:v>256</c:v>
                </c:pt>
                <c:pt idx="81">
                  <c:v>256</c:v>
                </c:pt>
                <c:pt idx="82">
                  <c:v>256</c:v>
                </c:pt>
                <c:pt idx="83">
                  <c:v>0</c:v>
                </c:pt>
                <c:pt idx="84">
                  <c:v>128</c:v>
                </c:pt>
                <c:pt idx="85">
                  <c:v>64</c:v>
                </c:pt>
                <c:pt idx="86">
                  <c:v>0</c:v>
                </c:pt>
                <c:pt idx="87">
                  <c:v>4</c:v>
                </c:pt>
                <c:pt idx="88">
                  <c:v>128</c:v>
                </c:pt>
                <c:pt idx="89">
                  <c:v>0</c:v>
                </c:pt>
                <c:pt idx="90">
                  <c:v>1</c:v>
                </c:pt>
                <c:pt idx="91">
                  <c:v>64</c:v>
                </c:pt>
                <c:pt idx="92">
                  <c:v>0</c:v>
                </c:pt>
                <c:pt idx="93">
                  <c:v>128</c:v>
                </c:pt>
                <c:pt idx="94">
                  <c:v>0</c:v>
                </c:pt>
                <c:pt idx="95">
                  <c:v>128</c:v>
                </c:pt>
                <c:pt idx="96">
                  <c:v>16</c:v>
                </c:pt>
                <c:pt idx="97">
                  <c:v>256</c:v>
                </c:pt>
                <c:pt idx="98">
                  <c:v>4</c:v>
                </c:pt>
                <c:pt idx="99">
                  <c:v>128</c:v>
                </c:pt>
                <c:pt idx="100">
                  <c:v>4</c:v>
                </c:pt>
                <c:pt idx="101">
                  <c:v>0</c:v>
                </c:pt>
                <c:pt idx="102">
                  <c:v>128</c:v>
                </c:pt>
                <c:pt idx="103">
                  <c:v>1</c:v>
                </c:pt>
                <c:pt idx="104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67336"/>
        <c:axId val="422266944"/>
      </c:scatterChart>
      <c:valAx>
        <c:axId val="42226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head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66944"/>
        <c:crosses val="autoZero"/>
        <c:crossBetween val="midCat"/>
      </c:valAx>
      <c:valAx>
        <c:axId val="4222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6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2206911636045495E-3"/>
                  <c:y val="-8.79243219597550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Combined!$K$2:$K$106</c:f>
              <c:numCache>
                <c:formatCode>General</c:formatCode>
                <c:ptCount val="105"/>
                <c:pt idx="0">
                  <c:v>14</c:v>
                </c:pt>
                <c:pt idx="1">
                  <c:v>12.5</c:v>
                </c:pt>
                <c:pt idx="2">
                  <c:v>6</c:v>
                </c:pt>
                <c:pt idx="3">
                  <c:v>7.5</c:v>
                </c:pt>
                <c:pt idx="4">
                  <c:v>6</c:v>
                </c:pt>
                <c:pt idx="5">
                  <c:v>9.8000000000000007</c:v>
                </c:pt>
                <c:pt idx="6">
                  <c:v>15</c:v>
                </c:pt>
                <c:pt idx="7">
                  <c:v>13</c:v>
                </c:pt>
                <c:pt idx="8">
                  <c:v>12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23</c:v>
                </c:pt>
                <c:pt idx="13">
                  <c:v>13.5</c:v>
                </c:pt>
                <c:pt idx="14">
                  <c:v>11</c:v>
                </c:pt>
                <c:pt idx="15">
                  <c:v>11</c:v>
                </c:pt>
                <c:pt idx="16">
                  <c:v>6</c:v>
                </c:pt>
                <c:pt idx="17">
                  <c:v>7.5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11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19</c:v>
                </c:pt>
                <c:pt idx="27">
                  <c:v>1</c:v>
                </c:pt>
                <c:pt idx="28">
                  <c:v>12</c:v>
                </c:pt>
                <c:pt idx="29">
                  <c:v>10</c:v>
                </c:pt>
                <c:pt idx="30">
                  <c:v>5</c:v>
                </c:pt>
                <c:pt idx="31">
                  <c:v>7.5</c:v>
                </c:pt>
                <c:pt idx="32">
                  <c:v>6</c:v>
                </c:pt>
                <c:pt idx="33">
                  <c:v>7</c:v>
                </c:pt>
                <c:pt idx="34">
                  <c:v>12.5</c:v>
                </c:pt>
                <c:pt idx="35">
                  <c:v>11</c:v>
                </c:pt>
                <c:pt idx="36">
                  <c:v>11</c:v>
                </c:pt>
                <c:pt idx="37">
                  <c:v>17</c:v>
                </c:pt>
                <c:pt idx="38">
                  <c:v>17.5</c:v>
                </c:pt>
                <c:pt idx="39">
                  <c:v>20</c:v>
                </c:pt>
                <c:pt idx="40">
                  <c:v>20</c:v>
                </c:pt>
                <c:pt idx="41">
                  <c:v>14</c:v>
                </c:pt>
                <c:pt idx="43">
                  <c:v>10</c:v>
                </c:pt>
                <c:pt idx="44">
                  <c:v>16</c:v>
                </c:pt>
                <c:pt idx="45">
                  <c:v>21</c:v>
                </c:pt>
                <c:pt idx="46">
                  <c:v>16</c:v>
                </c:pt>
                <c:pt idx="47">
                  <c:v>27</c:v>
                </c:pt>
                <c:pt idx="48">
                  <c:v>15</c:v>
                </c:pt>
                <c:pt idx="49">
                  <c:v>10</c:v>
                </c:pt>
                <c:pt idx="50">
                  <c:v>5</c:v>
                </c:pt>
                <c:pt idx="51">
                  <c:v>15</c:v>
                </c:pt>
                <c:pt idx="52">
                  <c:v>10</c:v>
                </c:pt>
                <c:pt idx="53">
                  <c:v>9</c:v>
                </c:pt>
                <c:pt idx="54">
                  <c:v>8</c:v>
                </c:pt>
                <c:pt idx="55">
                  <c:v>7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13</c:v>
                </c:pt>
                <c:pt idx="62">
                  <c:v>14</c:v>
                </c:pt>
                <c:pt idx="63">
                  <c:v>17</c:v>
                </c:pt>
                <c:pt idx="64">
                  <c:v>19</c:v>
                </c:pt>
                <c:pt idx="65">
                  <c:v>10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14</c:v>
                </c:pt>
                <c:pt idx="70">
                  <c:v>10</c:v>
                </c:pt>
                <c:pt idx="71">
                  <c:v>9</c:v>
                </c:pt>
                <c:pt idx="72">
                  <c:v>8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10</c:v>
                </c:pt>
                <c:pt idx="77">
                  <c:v>11</c:v>
                </c:pt>
                <c:pt idx="78">
                  <c:v>12</c:v>
                </c:pt>
                <c:pt idx="79">
                  <c:v>14</c:v>
                </c:pt>
                <c:pt idx="80">
                  <c:v>16</c:v>
                </c:pt>
                <c:pt idx="81">
                  <c:v>17</c:v>
                </c:pt>
                <c:pt idx="82">
                  <c:v>20</c:v>
                </c:pt>
                <c:pt idx="83">
                  <c:v>10</c:v>
                </c:pt>
                <c:pt idx="84">
                  <c:v>7</c:v>
                </c:pt>
                <c:pt idx="85">
                  <c:v>7</c:v>
                </c:pt>
                <c:pt idx="86">
                  <c:v>6</c:v>
                </c:pt>
                <c:pt idx="87">
                  <c:v>10</c:v>
                </c:pt>
                <c:pt idx="88">
                  <c:v>10</c:v>
                </c:pt>
                <c:pt idx="89">
                  <c:v>9</c:v>
                </c:pt>
                <c:pt idx="90">
                  <c:v>8</c:v>
                </c:pt>
                <c:pt idx="91">
                  <c:v>7</c:v>
                </c:pt>
                <c:pt idx="92">
                  <c:v>6</c:v>
                </c:pt>
                <c:pt idx="93">
                  <c:v>6</c:v>
                </c:pt>
                <c:pt idx="94">
                  <c:v>8</c:v>
                </c:pt>
                <c:pt idx="95">
                  <c:v>9</c:v>
                </c:pt>
                <c:pt idx="96">
                  <c:v>10</c:v>
                </c:pt>
                <c:pt idx="97">
                  <c:v>13</c:v>
                </c:pt>
                <c:pt idx="98">
                  <c:v>14</c:v>
                </c:pt>
                <c:pt idx="99">
                  <c:v>17</c:v>
                </c:pt>
                <c:pt idx="100">
                  <c:v>19</c:v>
                </c:pt>
                <c:pt idx="101">
                  <c:v>10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</c:numCache>
            </c:numRef>
          </c:xVal>
          <c:yVal>
            <c:numRef>
              <c:f>Combined!$L$2:$L$106</c:f>
              <c:numCache>
                <c:formatCode>General</c:formatCode>
                <c:ptCount val="105"/>
                <c:pt idx="0">
                  <c:v>256</c:v>
                </c:pt>
                <c:pt idx="1">
                  <c:v>256</c:v>
                </c:pt>
                <c:pt idx="2">
                  <c:v>0</c:v>
                </c:pt>
                <c:pt idx="3">
                  <c:v>0</c:v>
                </c:pt>
                <c:pt idx="4">
                  <c:v>3.8</c:v>
                </c:pt>
                <c:pt idx="5">
                  <c:v>28</c:v>
                </c:pt>
                <c:pt idx="6">
                  <c:v>256</c:v>
                </c:pt>
                <c:pt idx="7">
                  <c:v>64</c:v>
                </c:pt>
                <c:pt idx="8">
                  <c:v>256</c:v>
                </c:pt>
                <c:pt idx="9">
                  <c:v>128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128</c:v>
                </c:pt>
                <c:pt idx="15">
                  <c:v>128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256</c:v>
                </c:pt>
                <c:pt idx="23">
                  <c:v>128</c:v>
                </c:pt>
                <c:pt idx="24">
                  <c:v>3.5</c:v>
                </c:pt>
                <c:pt idx="25">
                  <c:v>1</c:v>
                </c:pt>
                <c:pt idx="26">
                  <c:v>16</c:v>
                </c:pt>
                <c:pt idx="27">
                  <c:v>64</c:v>
                </c:pt>
                <c:pt idx="28">
                  <c:v>128</c:v>
                </c:pt>
                <c:pt idx="29">
                  <c:v>128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64</c:v>
                </c:pt>
                <c:pt idx="34">
                  <c:v>256</c:v>
                </c:pt>
                <c:pt idx="35">
                  <c:v>64</c:v>
                </c:pt>
                <c:pt idx="36">
                  <c:v>128</c:v>
                </c:pt>
                <c:pt idx="37">
                  <c:v>64</c:v>
                </c:pt>
                <c:pt idx="38">
                  <c:v>3.5</c:v>
                </c:pt>
                <c:pt idx="39">
                  <c:v>0</c:v>
                </c:pt>
                <c:pt idx="40">
                  <c:v>0</c:v>
                </c:pt>
                <c:pt idx="41">
                  <c:v>64</c:v>
                </c:pt>
                <c:pt idx="42">
                  <c:v>64</c:v>
                </c:pt>
                <c:pt idx="43">
                  <c:v>4</c:v>
                </c:pt>
                <c:pt idx="44">
                  <c:v>256</c:v>
                </c:pt>
                <c:pt idx="45">
                  <c:v>256</c:v>
                </c:pt>
                <c:pt idx="46">
                  <c:v>64</c:v>
                </c:pt>
                <c:pt idx="47">
                  <c:v>128</c:v>
                </c:pt>
                <c:pt idx="48">
                  <c:v>128</c:v>
                </c:pt>
                <c:pt idx="49">
                  <c:v>256</c:v>
                </c:pt>
                <c:pt idx="50">
                  <c:v>3</c:v>
                </c:pt>
                <c:pt idx="51">
                  <c:v>256</c:v>
                </c:pt>
                <c:pt idx="52">
                  <c:v>256</c:v>
                </c:pt>
                <c:pt idx="53">
                  <c:v>256</c:v>
                </c:pt>
                <c:pt idx="54">
                  <c:v>0</c:v>
                </c:pt>
                <c:pt idx="55">
                  <c:v>256</c:v>
                </c:pt>
                <c:pt idx="56">
                  <c:v>0</c:v>
                </c:pt>
                <c:pt idx="57">
                  <c:v>256</c:v>
                </c:pt>
                <c:pt idx="58">
                  <c:v>256</c:v>
                </c:pt>
                <c:pt idx="59">
                  <c:v>256</c:v>
                </c:pt>
                <c:pt idx="60">
                  <c:v>256</c:v>
                </c:pt>
                <c:pt idx="61">
                  <c:v>256</c:v>
                </c:pt>
                <c:pt idx="62">
                  <c:v>256</c:v>
                </c:pt>
                <c:pt idx="63">
                  <c:v>256</c:v>
                </c:pt>
                <c:pt idx="64">
                  <c:v>128</c:v>
                </c:pt>
                <c:pt idx="65">
                  <c:v>0</c:v>
                </c:pt>
                <c:pt idx="66">
                  <c:v>256</c:v>
                </c:pt>
                <c:pt idx="67">
                  <c:v>128</c:v>
                </c:pt>
                <c:pt idx="68">
                  <c:v>0</c:v>
                </c:pt>
                <c:pt idx="69">
                  <c:v>256</c:v>
                </c:pt>
                <c:pt idx="70">
                  <c:v>64</c:v>
                </c:pt>
                <c:pt idx="71">
                  <c:v>256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256</c:v>
                </c:pt>
                <c:pt idx="76">
                  <c:v>128</c:v>
                </c:pt>
                <c:pt idx="77">
                  <c:v>64</c:v>
                </c:pt>
                <c:pt idx="78">
                  <c:v>64</c:v>
                </c:pt>
                <c:pt idx="79">
                  <c:v>256</c:v>
                </c:pt>
                <c:pt idx="80">
                  <c:v>256</c:v>
                </c:pt>
                <c:pt idx="81">
                  <c:v>256</c:v>
                </c:pt>
                <c:pt idx="82">
                  <c:v>256</c:v>
                </c:pt>
                <c:pt idx="83">
                  <c:v>0</c:v>
                </c:pt>
                <c:pt idx="84">
                  <c:v>128</c:v>
                </c:pt>
                <c:pt idx="85">
                  <c:v>64</c:v>
                </c:pt>
                <c:pt idx="86">
                  <c:v>0</c:v>
                </c:pt>
                <c:pt idx="87">
                  <c:v>4</c:v>
                </c:pt>
                <c:pt idx="88">
                  <c:v>128</c:v>
                </c:pt>
                <c:pt idx="89">
                  <c:v>0</c:v>
                </c:pt>
                <c:pt idx="90">
                  <c:v>1</c:v>
                </c:pt>
                <c:pt idx="91">
                  <c:v>64</c:v>
                </c:pt>
                <c:pt idx="92">
                  <c:v>0</c:v>
                </c:pt>
                <c:pt idx="93">
                  <c:v>128</c:v>
                </c:pt>
                <c:pt idx="94">
                  <c:v>0</c:v>
                </c:pt>
                <c:pt idx="95">
                  <c:v>128</c:v>
                </c:pt>
                <c:pt idx="96">
                  <c:v>16</c:v>
                </c:pt>
                <c:pt idx="97">
                  <c:v>256</c:v>
                </c:pt>
                <c:pt idx="98">
                  <c:v>4</c:v>
                </c:pt>
                <c:pt idx="99">
                  <c:v>128</c:v>
                </c:pt>
                <c:pt idx="100">
                  <c:v>4</c:v>
                </c:pt>
                <c:pt idx="101">
                  <c:v>0</c:v>
                </c:pt>
                <c:pt idx="102">
                  <c:v>128</c:v>
                </c:pt>
                <c:pt idx="103">
                  <c:v>1</c:v>
                </c:pt>
                <c:pt idx="104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66160"/>
        <c:axId val="422267728"/>
      </c:scatterChart>
      <c:valAx>
        <c:axId val="42226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</a:t>
                </a:r>
                <a:r>
                  <a:rPr lang="en-US" baseline="0"/>
                  <a:t> temp (C)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67728"/>
        <c:crosses val="autoZero"/>
        <c:crossBetween val="midCat"/>
      </c:valAx>
      <c:valAx>
        <c:axId val="4222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6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16</xdr:row>
      <xdr:rowOff>157162</xdr:rowOff>
    </xdr:from>
    <xdr:to>
      <xdr:col>13</xdr:col>
      <xdr:colOff>485775</xdr:colOff>
      <xdr:row>31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8</xdr:row>
      <xdr:rowOff>61912</xdr:rowOff>
    </xdr:from>
    <xdr:to>
      <xdr:col>13</xdr:col>
      <xdr:colOff>523875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15</xdr:row>
      <xdr:rowOff>14287</xdr:rowOff>
    </xdr:from>
    <xdr:to>
      <xdr:col>14</xdr:col>
      <xdr:colOff>276225</xdr:colOff>
      <xdr:row>29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73127</xdr:colOff>
      <xdr:row>1</xdr:row>
      <xdr:rowOff>52387</xdr:rowOff>
    </xdr:from>
    <xdr:to>
      <xdr:col>7</xdr:col>
      <xdr:colOff>377927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461962</xdr:colOff>
      <xdr:row>1</xdr:row>
      <xdr:rowOff>33337</xdr:rowOff>
    </xdr:from>
    <xdr:to>
      <xdr:col>15</xdr:col>
      <xdr:colOff>157162</xdr:colOff>
      <xdr:row>15</xdr:row>
      <xdr:rowOff>109537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L12" sqref="L12"/>
    </sheetView>
  </sheetViews>
  <sheetFormatPr defaultRowHeight="15" x14ac:dyDescent="0.25"/>
  <cols>
    <col min="1" max="1" width="18" customWidth="1"/>
    <col min="2" max="2" width="12.140625" customWidth="1"/>
  </cols>
  <sheetData>
    <row r="1" spans="1:8" x14ac:dyDescent="0.25">
      <c r="B1" s="2" t="s">
        <v>0</v>
      </c>
      <c r="C1" s="1" t="s">
        <v>5</v>
      </c>
      <c r="D1" s="1"/>
      <c r="E1" s="1"/>
      <c r="F1" s="4" t="s">
        <v>2</v>
      </c>
      <c r="G1" s="4"/>
      <c r="H1" s="4"/>
    </row>
    <row r="2" spans="1:8" x14ac:dyDescent="0.25">
      <c r="A2" t="s">
        <v>4</v>
      </c>
      <c r="B2" s="2">
        <v>1</v>
      </c>
      <c r="C2" s="1">
        <v>1</v>
      </c>
      <c r="D2" s="1">
        <v>2</v>
      </c>
      <c r="E2" s="1">
        <v>3</v>
      </c>
      <c r="F2" s="4">
        <v>1</v>
      </c>
      <c r="G2" s="4">
        <v>2</v>
      </c>
      <c r="H2" s="4">
        <v>3</v>
      </c>
    </row>
    <row r="3" spans="1:8" x14ac:dyDescent="0.25">
      <c r="A3" t="s">
        <v>1</v>
      </c>
      <c r="B3" s="2" t="s">
        <v>11</v>
      </c>
      <c r="C3" s="1" t="s">
        <v>12</v>
      </c>
      <c r="D3" s="1"/>
      <c r="E3" s="1"/>
      <c r="F3" s="4" t="s">
        <v>3</v>
      </c>
      <c r="G3" s="4"/>
      <c r="H3" s="4"/>
    </row>
    <row r="4" spans="1:8" x14ac:dyDescent="0.25">
      <c r="A4" t="s">
        <v>18</v>
      </c>
      <c r="B4" s="2">
        <v>0.6</v>
      </c>
      <c r="C4" s="1">
        <v>2.9</v>
      </c>
      <c r="D4" s="1"/>
      <c r="E4" s="1"/>
      <c r="F4" s="4">
        <v>57.7</v>
      </c>
      <c r="G4" s="4"/>
      <c r="H4" s="4"/>
    </row>
    <row r="5" spans="1:8" x14ac:dyDescent="0.25">
      <c r="A5" t="s">
        <v>13</v>
      </c>
      <c r="B5" s="2">
        <v>130</v>
      </c>
      <c r="C5" s="1">
        <v>24</v>
      </c>
      <c r="D5" s="1"/>
      <c r="E5" s="1"/>
      <c r="F5" s="4" t="s">
        <v>14</v>
      </c>
      <c r="G5" s="4"/>
      <c r="H5" s="4"/>
    </row>
    <row r="6" spans="1:8" x14ac:dyDescent="0.25">
      <c r="A6" t="s">
        <v>6</v>
      </c>
      <c r="B6" s="2"/>
      <c r="C6" s="1"/>
      <c r="D6" s="1" t="s">
        <v>7</v>
      </c>
      <c r="E6" s="1" t="s">
        <v>8</v>
      </c>
      <c r="F6" s="4"/>
      <c r="G6" s="4"/>
      <c r="H6" s="4" t="s">
        <v>9</v>
      </c>
    </row>
    <row r="7" spans="1:8" x14ac:dyDescent="0.25">
      <c r="B7" s="2"/>
      <c r="C7" s="1" t="s">
        <v>17</v>
      </c>
      <c r="D7" s="1"/>
      <c r="E7" s="1"/>
      <c r="F7" s="4"/>
      <c r="G7" s="4"/>
      <c r="H7" s="4"/>
    </row>
    <row r="8" spans="1:8" x14ac:dyDescent="0.25">
      <c r="A8" t="s">
        <v>15</v>
      </c>
      <c r="B8" s="2" t="s">
        <v>16</v>
      </c>
      <c r="C8" s="1"/>
      <c r="D8" s="1">
        <v>70</v>
      </c>
      <c r="E8" s="1">
        <v>90</v>
      </c>
      <c r="F8" s="4" t="s">
        <v>29</v>
      </c>
      <c r="G8" s="4" t="s">
        <v>29</v>
      </c>
      <c r="H8" s="4" t="s">
        <v>29</v>
      </c>
    </row>
    <row r="9" spans="1:8" x14ac:dyDescent="0.25">
      <c r="A9" t="s">
        <v>45</v>
      </c>
      <c r="B9" s="8">
        <v>0.92100000000000004</v>
      </c>
      <c r="C9" s="8">
        <v>0.89900000000000002</v>
      </c>
      <c r="D9" s="8">
        <v>0.89900000000000002</v>
      </c>
      <c r="E9" s="8">
        <v>0.89900000000000002</v>
      </c>
      <c r="F9" s="8">
        <v>0.21149999999999999</v>
      </c>
      <c r="G9" s="8">
        <v>0.21149999999999999</v>
      </c>
      <c r="H9" s="8">
        <v>0.21149999999999999</v>
      </c>
    </row>
    <row r="10" spans="1:8" x14ac:dyDescent="0.25">
      <c r="A10" t="s">
        <v>46</v>
      </c>
      <c r="B10" s="8">
        <v>6.0000000000000001E-3</v>
      </c>
      <c r="C10" s="8">
        <v>2.9000000000000001E-2</v>
      </c>
      <c r="D10" s="8">
        <v>2.9000000000000001E-2</v>
      </c>
      <c r="E10" s="8">
        <v>2.9000000000000001E-2</v>
      </c>
      <c r="F10" s="8">
        <v>0.57699999999999996</v>
      </c>
      <c r="G10" s="8">
        <v>0.57699999999999996</v>
      </c>
      <c r="H10" s="8">
        <v>0.57699999999999996</v>
      </c>
    </row>
    <row r="11" spans="1:8" x14ac:dyDescent="0.25">
      <c r="A11" t="s">
        <v>47</v>
      </c>
      <c r="B11" s="8">
        <v>2.08</v>
      </c>
      <c r="C11" s="8">
        <v>2.08</v>
      </c>
      <c r="D11" s="8">
        <v>2.08</v>
      </c>
      <c r="E11" s="8">
        <v>2.08</v>
      </c>
      <c r="F11" s="8">
        <v>3.06</v>
      </c>
      <c r="G11" s="8">
        <v>3.06</v>
      </c>
      <c r="H11" s="8">
        <v>3.06</v>
      </c>
    </row>
    <row r="12" spans="1:8" x14ac:dyDescent="0.25">
      <c r="A12" t="s">
        <v>40</v>
      </c>
      <c r="B12" s="8">
        <v>7.5796245044440517E-3</v>
      </c>
      <c r="C12" s="8">
        <v>9.0551005132528809E-4</v>
      </c>
      <c r="D12" s="8">
        <v>9.0551005132528809E-4</v>
      </c>
      <c r="E12" s="8">
        <v>9.0551005132528809E-4</v>
      </c>
      <c r="F12" s="8">
        <v>5.2848213478862648E-4</v>
      </c>
      <c r="G12" s="8">
        <v>5.2848213478862648E-4</v>
      </c>
      <c r="H12" s="8">
        <v>5.2848213478862648E-4</v>
      </c>
    </row>
    <row r="13" spans="1:8" x14ac:dyDescent="0.25">
      <c r="A13" t="s">
        <v>41</v>
      </c>
      <c r="B13" s="8">
        <v>3.0714698098536517</v>
      </c>
      <c r="C13" s="8">
        <v>4.192585981582738</v>
      </c>
      <c r="D13" s="8">
        <v>4.192585981582738</v>
      </c>
      <c r="E13" s="8">
        <v>4.192585981582738</v>
      </c>
      <c r="F13" s="8">
        <v>13.69107119409302</v>
      </c>
      <c r="G13" s="8">
        <v>13.69107119409302</v>
      </c>
      <c r="H13" s="8">
        <v>13.69107119409302</v>
      </c>
    </row>
    <row r="14" spans="1:8" x14ac:dyDescent="0.25">
      <c r="A14" t="s">
        <v>51</v>
      </c>
      <c r="B14" s="8">
        <v>0.47145587346073786</v>
      </c>
      <c r="C14" s="8">
        <v>0.46076946000918773</v>
      </c>
      <c r="D14" s="8">
        <v>0.46076946000918773</v>
      </c>
      <c r="E14" s="8">
        <v>0.46076946000918773</v>
      </c>
      <c r="F14" s="8">
        <v>0.51428247054177223</v>
      </c>
      <c r="G14" s="8">
        <v>0.51428247054177223</v>
      </c>
      <c r="H14" s="8">
        <v>0.51428247054177223</v>
      </c>
    </row>
    <row r="15" spans="1:8" x14ac:dyDescent="0.25">
      <c r="A15" t="s">
        <v>49</v>
      </c>
      <c r="B15" s="8">
        <v>6.5327747623610585E-2</v>
      </c>
      <c r="C15" s="8">
        <v>8.1630770413467835E-2</v>
      </c>
      <c r="D15" s="8">
        <v>8.1630770413467835E-2</v>
      </c>
      <c r="E15" s="8">
        <v>8.1630770413467835E-2</v>
      </c>
      <c r="F15" s="8">
        <v>0.44637312642901317</v>
      </c>
      <c r="G15" s="8">
        <v>0.44637312642901317</v>
      </c>
      <c r="H15" s="8">
        <v>0.44637312642901317</v>
      </c>
    </row>
    <row r="16" spans="1:8" x14ac:dyDescent="0.25">
      <c r="A16" t="s">
        <v>48</v>
      </c>
      <c r="B16" s="8">
        <v>100</v>
      </c>
      <c r="C16" s="8">
        <v>24</v>
      </c>
      <c r="D16" s="8">
        <v>24</v>
      </c>
      <c r="E16" s="8">
        <v>24</v>
      </c>
      <c r="F16" s="8">
        <v>100</v>
      </c>
      <c r="G16" s="8">
        <v>100</v>
      </c>
      <c r="H16" s="8">
        <v>100</v>
      </c>
    </row>
    <row r="17" spans="1:8" x14ac:dyDescent="0.25">
      <c r="A17" t="s">
        <v>42</v>
      </c>
      <c r="B17" s="8">
        <f>B14*B16</f>
        <v>47.145587346073789</v>
      </c>
      <c r="C17" s="8">
        <f t="shared" ref="C17:H17" si="0">C14*C16</f>
        <v>11.058467040220506</v>
      </c>
      <c r="D17" s="8">
        <f t="shared" si="0"/>
        <v>11.058467040220506</v>
      </c>
      <c r="E17" s="8">
        <f t="shared" si="0"/>
        <v>11.058467040220506</v>
      </c>
      <c r="F17" s="8">
        <f t="shared" si="0"/>
        <v>51.42824705417722</v>
      </c>
      <c r="G17" s="8">
        <f t="shared" si="0"/>
        <v>51.42824705417722</v>
      </c>
      <c r="H17" s="8">
        <f t="shared" si="0"/>
        <v>51.42824705417722</v>
      </c>
    </row>
    <row r="18" spans="1:8" x14ac:dyDescent="0.25">
      <c r="A18" t="s">
        <v>43</v>
      </c>
      <c r="B18" s="8">
        <f>B15*B16</f>
        <v>6.5327747623610586</v>
      </c>
      <c r="C18" s="8">
        <f>C15*C16</f>
        <v>1.959138489923228</v>
      </c>
      <c r="D18" s="8">
        <f t="shared" ref="D18:H18" si="1">D15*D16</f>
        <v>1.959138489923228</v>
      </c>
      <c r="E18" s="8">
        <f t="shared" si="1"/>
        <v>1.959138489923228</v>
      </c>
      <c r="F18" s="8">
        <f t="shared" si="1"/>
        <v>44.637312642901314</v>
      </c>
      <c r="G18" s="8">
        <f t="shared" si="1"/>
        <v>44.637312642901314</v>
      </c>
      <c r="H18" s="8">
        <f t="shared" si="1"/>
        <v>44.637312642901314</v>
      </c>
    </row>
    <row r="19" spans="1:8" x14ac:dyDescent="0.25">
      <c r="A19" t="s">
        <v>44</v>
      </c>
      <c r="B19" s="8">
        <f>B17-B18</f>
        <v>40.612812583712731</v>
      </c>
      <c r="C19" s="8">
        <f t="shared" ref="C19:H19" si="2">C17-C18</f>
        <v>9.0993285502972778</v>
      </c>
      <c r="D19" s="8">
        <f t="shared" si="2"/>
        <v>9.0993285502972778</v>
      </c>
      <c r="E19" s="8">
        <f t="shared" si="2"/>
        <v>9.0993285502972778</v>
      </c>
      <c r="F19" s="8">
        <f t="shared" si="2"/>
        <v>6.7909344112759058</v>
      </c>
      <c r="G19" s="8">
        <f t="shared" si="2"/>
        <v>6.7909344112759058</v>
      </c>
      <c r="H19" s="8">
        <f t="shared" si="2"/>
        <v>6.7909344112759058</v>
      </c>
    </row>
    <row r="21" spans="1:8" x14ac:dyDescent="0.25">
      <c r="A21" t="s">
        <v>35</v>
      </c>
    </row>
    <row r="23" spans="1:8" x14ac:dyDescent="0.25">
      <c r="A23" t="s">
        <v>36</v>
      </c>
    </row>
    <row r="24" spans="1:8" x14ac:dyDescent="0.25">
      <c r="A24" t="s">
        <v>37</v>
      </c>
    </row>
    <row r="26" spans="1:8" x14ac:dyDescent="0.25">
      <c r="A26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C18" sqref="C18:P18"/>
    </sheetView>
  </sheetViews>
  <sheetFormatPr defaultRowHeight="15" x14ac:dyDescent="0.25"/>
  <cols>
    <col min="1" max="1" width="19.85546875" customWidth="1"/>
    <col min="2" max="2" width="7.28515625" customWidth="1"/>
  </cols>
  <sheetData>
    <row r="1" spans="1:17" x14ac:dyDescent="0.25">
      <c r="A1" t="s">
        <v>19</v>
      </c>
      <c r="C1">
        <v>1974</v>
      </c>
      <c r="M1">
        <v>1975</v>
      </c>
    </row>
    <row r="2" spans="1:17" x14ac:dyDescent="0.25">
      <c r="A2" t="s">
        <v>26</v>
      </c>
      <c r="B2" t="s">
        <v>22</v>
      </c>
      <c r="C2">
        <v>1</v>
      </c>
      <c r="D2">
        <v>2</v>
      </c>
      <c r="E2">
        <f>D2+1</f>
        <v>3</v>
      </c>
      <c r="F2">
        <f t="shared" ref="F2:P2" si="0">E2+1</f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</row>
    <row r="3" spans="1:17" x14ac:dyDescent="0.25">
      <c r="A3" t="s">
        <v>21</v>
      </c>
      <c r="B3" t="s">
        <v>38</v>
      </c>
      <c r="C3">
        <v>125</v>
      </c>
      <c r="D3">
        <v>125</v>
      </c>
      <c r="E3">
        <v>45</v>
      </c>
      <c r="F3">
        <v>50</v>
      </c>
      <c r="G3">
        <v>125</v>
      </c>
      <c r="H3">
        <v>125</v>
      </c>
      <c r="I3">
        <v>60</v>
      </c>
      <c r="J3">
        <v>55</v>
      </c>
      <c r="K3">
        <v>50</v>
      </c>
      <c r="L3">
        <v>25</v>
      </c>
      <c r="M3">
        <v>29</v>
      </c>
      <c r="N3">
        <v>33</v>
      </c>
      <c r="O3">
        <v>7</v>
      </c>
      <c r="P3">
        <v>80</v>
      </c>
    </row>
    <row r="4" spans="1:17" x14ac:dyDescent="0.25">
      <c r="A4" s="3" t="s">
        <v>20</v>
      </c>
      <c r="B4" s="3">
        <v>1</v>
      </c>
      <c r="C4" s="3">
        <v>-5</v>
      </c>
      <c r="D4" s="3">
        <v>-1.5</v>
      </c>
      <c r="E4" s="3">
        <v>-1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-4</v>
      </c>
      <c r="L4" s="3">
        <v>-6</v>
      </c>
      <c r="M4" s="3">
        <v>-11</v>
      </c>
      <c r="N4" s="3" t="s">
        <v>27</v>
      </c>
      <c r="O4" s="3" t="s">
        <v>27</v>
      </c>
      <c r="P4" s="3">
        <v>20</v>
      </c>
    </row>
    <row r="5" spans="1:17" x14ac:dyDescent="0.25">
      <c r="A5" s="3" t="s">
        <v>23</v>
      </c>
      <c r="B5" s="3">
        <v>1</v>
      </c>
      <c r="C5" s="7">
        <v>15</v>
      </c>
      <c r="D5" s="3">
        <v>14</v>
      </c>
      <c r="E5" s="3">
        <v>6</v>
      </c>
      <c r="F5" s="3">
        <v>7.5</v>
      </c>
      <c r="G5" s="3">
        <v>6</v>
      </c>
      <c r="H5" s="3">
        <v>9.8000000000000007</v>
      </c>
      <c r="I5" s="3">
        <v>15</v>
      </c>
      <c r="J5" s="3">
        <v>13</v>
      </c>
      <c r="K5" s="3">
        <v>20</v>
      </c>
      <c r="L5" s="3">
        <v>22</v>
      </c>
      <c r="M5" s="3">
        <v>22</v>
      </c>
      <c r="N5" s="3">
        <v>27</v>
      </c>
      <c r="O5" s="3">
        <v>25</v>
      </c>
      <c r="P5" s="3">
        <v>22</v>
      </c>
      <c r="Q5" t="s">
        <v>31</v>
      </c>
    </row>
    <row r="6" spans="1:17" x14ac:dyDescent="0.25">
      <c r="A6" s="3" t="s">
        <v>25</v>
      </c>
      <c r="B6" s="3">
        <v>1</v>
      </c>
      <c r="C6" s="3">
        <v>14</v>
      </c>
      <c r="D6" s="3">
        <v>12.5</v>
      </c>
      <c r="E6" s="3">
        <v>6</v>
      </c>
      <c r="F6" s="3">
        <v>7.5</v>
      </c>
      <c r="G6" s="3">
        <v>6</v>
      </c>
      <c r="H6" s="3">
        <v>9.8000000000000007</v>
      </c>
      <c r="I6" s="3">
        <v>15</v>
      </c>
      <c r="J6" s="3">
        <v>13</v>
      </c>
      <c r="K6" s="3">
        <v>12</v>
      </c>
      <c r="L6" s="3">
        <v>15</v>
      </c>
      <c r="M6" s="3">
        <v>16</v>
      </c>
      <c r="N6" s="3">
        <v>20</v>
      </c>
      <c r="O6" s="3">
        <v>23</v>
      </c>
      <c r="P6" s="3">
        <v>13.5</v>
      </c>
      <c r="Q6" t="s">
        <v>30</v>
      </c>
    </row>
    <row r="7" spans="1:17" x14ac:dyDescent="0.25">
      <c r="A7" s="3" t="s">
        <v>24</v>
      </c>
      <c r="B7" s="3">
        <v>1</v>
      </c>
      <c r="C7" s="7">
        <v>5</v>
      </c>
      <c r="D7" s="3">
        <v>4</v>
      </c>
      <c r="E7" s="3">
        <v>1</v>
      </c>
      <c r="F7" s="3">
        <v>1</v>
      </c>
      <c r="G7" s="3">
        <v>-2</v>
      </c>
      <c r="H7" s="3">
        <v>-1</v>
      </c>
      <c r="I7" s="3">
        <v>15</v>
      </c>
      <c r="J7" s="3">
        <v>0</v>
      </c>
      <c r="K7" s="3">
        <v>5</v>
      </c>
      <c r="L7" s="3">
        <v>5.5</v>
      </c>
      <c r="M7" s="3">
        <v>6</v>
      </c>
      <c r="N7" s="3">
        <v>5.5</v>
      </c>
      <c r="O7" s="3">
        <v>9</v>
      </c>
      <c r="P7" s="3">
        <v>5</v>
      </c>
      <c r="Q7" t="s">
        <v>32</v>
      </c>
    </row>
    <row r="8" spans="1:17" x14ac:dyDescent="0.25">
      <c r="A8" s="3" t="s">
        <v>10</v>
      </c>
      <c r="B8" s="3">
        <v>1</v>
      </c>
      <c r="C8" s="3">
        <v>256</v>
      </c>
      <c r="D8" s="3">
        <v>256</v>
      </c>
      <c r="E8" s="3">
        <v>0</v>
      </c>
      <c r="F8" s="3">
        <v>0</v>
      </c>
      <c r="G8" s="3">
        <v>3.8</v>
      </c>
      <c r="H8" s="3">
        <v>28</v>
      </c>
      <c r="I8" s="3">
        <v>256</v>
      </c>
      <c r="J8" s="3">
        <v>64</v>
      </c>
      <c r="K8" s="3">
        <v>256</v>
      </c>
      <c r="L8" s="3">
        <v>128</v>
      </c>
      <c r="M8" s="3">
        <v>16</v>
      </c>
      <c r="N8" s="3">
        <v>0</v>
      </c>
      <c r="O8" s="3">
        <v>0</v>
      </c>
      <c r="P8" s="3">
        <v>32</v>
      </c>
    </row>
    <row r="9" spans="1:17" x14ac:dyDescent="0.25">
      <c r="A9" s="5" t="s">
        <v>20</v>
      </c>
      <c r="B9" s="5">
        <v>2</v>
      </c>
      <c r="C9" s="5">
        <v>-3</v>
      </c>
      <c r="D9" s="5">
        <v>-1.5</v>
      </c>
      <c r="E9" s="5">
        <v>-1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-5</v>
      </c>
      <c r="M9" s="5">
        <v>-4.5</v>
      </c>
      <c r="N9" s="5">
        <v>-25</v>
      </c>
      <c r="O9" s="5" t="s">
        <v>27</v>
      </c>
      <c r="P9" s="5">
        <v>14</v>
      </c>
    </row>
    <row r="10" spans="1:17" x14ac:dyDescent="0.25">
      <c r="A10" s="5" t="s">
        <v>23</v>
      </c>
      <c r="B10" s="5">
        <v>2</v>
      </c>
      <c r="C10" s="7">
        <v>15</v>
      </c>
      <c r="D10" s="5">
        <v>14</v>
      </c>
      <c r="E10" s="5">
        <v>6</v>
      </c>
      <c r="F10" s="5">
        <v>7.5</v>
      </c>
      <c r="G10" s="5">
        <v>6</v>
      </c>
      <c r="H10" s="5">
        <v>8</v>
      </c>
      <c r="I10" s="5">
        <v>10</v>
      </c>
      <c r="J10" s="5">
        <v>12</v>
      </c>
      <c r="K10" s="5">
        <v>20</v>
      </c>
      <c r="L10" s="5">
        <v>22</v>
      </c>
      <c r="M10" s="5">
        <v>22</v>
      </c>
      <c r="N10" s="5">
        <v>27</v>
      </c>
      <c r="O10" s="5">
        <v>25</v>
      </c>
      <c r="P10" s="5">
        <v>22</v>
      </c>
    </row>
    <row r="11" spans="1:17" x14ac:dyDescent="0.25">
      <c r="A11" s="5" t="s">
        <v>25</v>
      </c>
      <c r="B11" s="5">
        <v>2</v>
      </c>
      <c r="C11" s="5">
        <v>11</v>
      </c>
      <c r="D11" s="5">
        <v>11</v>
      </c>
      <c r="E11" s="5">
        <v>6</v>
      </c>
      <c r="F11" s="5">
        <v>7.5</v>
      </c>
      <c r="G11" s="5">
        <v>6</v>
      </c>
      <c r="H11" s="5">
        <v>8</v>
      </c>
      <c r="I11" s="5">
        <v>10</v>
      </c>
      <c r="J11" s="5">
        <v>12</v>
      </c>
      <c r="K11" s="5">
        <v>11</v>
      </c>
      <c r="L11" s="5">
        <v>14</v>
      </c>
      <c r="M11" s="5">
        <v>15</v>
      </c>
      <c r="N11" s="5">
        <v>16</v>
      </c>
      <c r="O11" s="5">
        <v>19</v>
      </c>
      <c r="P11" s="5">
        <v>1</v>
      </c>
    </row>
    <row r="12" spans="1:17" x14ac:dyDescent="0.25">
      <c r="A12" s="5" t="s">
        <v>24</v>
      </c>
      <c r="B12" s="5">
        <v>2</v>
      </c>
      <c r="C12" s="7">
        <v>5</v>
      </c>
      <c r="D12" s="5">
        <v>4</v>
      </c>
      <c r="E12" s="5">
        <v>1</v>
      </c>
      <c r="F12" s="5">
        <v>1</v>
      </c>
      <c r="G12" s="5">
        <v>-2</v>
      </c>
      <c r="H12" s="5">
        <v>-1</v>
      </c>
      <c r="I12" s="5">
        <v>10</v>
      </c>
      <c r="J12" s="5">
        <v>0</v>
      </c>
      <c r="K12" s="5">
        <v>5</v>
      </c>
      <c r="L12" s="5">
        <v>5.5</v>
      </c>
      <c r="M12" s="5">
        <v>6</v>
      </c>
      <c r="N12" s="5">
        <v>5.5</v>
      </c>
      <c r="O12" s="5">
        <v>9</v>
      </c>
      <c r="P12" s="5">
        <v>5</v>
      </c>
    </row>
    <row r="13" spans="1:17" x14ac:dyDescent="0.25">
      <c r="A13" s="5" t="s">
        <v>10</v>
      </c>
      <c r="B13" s="5">
        <v>2</v>
      </c>
      <c r="C13" s="5">
        <v>128</v>
      </c>
      <c r="D13" s="5">
        <v>128</v>
      </c>
      <c r="E13" s="5">
        <v>0</v>
      </c>
      <c r="F13" s="5">
        <v>0</v>
      </c>
      <c r="G13" s="5">
        <v>0</v>
      </c>
      <c r="H13" s="5">
        <v>128</v>
      </c>
      <c r="I13" s="5">
        <v>128</v>
      </c>
      <c r="J13" s="5">
        <v>128</v>
      </c>
      <c r="K13" s="5">
        <v>256</v>
      </c>
      <c r="L13" s="5">
        <v>128</v>
      </c>
      <c r="M13" s="5">
        <v>3.5</v>
      </c>
      <c r="N13" s="5">
        <v>1</v>
      </c>
      <c r="O13" s="5">
        <v>16</v>
      </c>
      <c r="P13" s="5">
        <v>64</v>
      </c>
    </row>
    <row r="14" spans="1:17" x14ac:dyDescent="0.25">
      <c r="A14" s="6" t="s">
        <v>20</v>
      </c>
      <c r="B14" s="6">
        <v>3</v>
      </c>
      <c r="C14" s="6">
        <v>-2.5</v>
      </c>
      <c r="D14" s="6">
        <v>-1.5</v>
      </c>
      <c r="E14" s="6">
        <v>-1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-3.5</v>
      </c>
      <c r="M14" s="6">
        <v>-3.5</v>
      </c>
      <c r="N14" s="6" t="s">
        <v>27</v>
      </c>
      <c r="O14" s="6" t="s">
        <v>27</v>
      </c>
      <c r="P14" s="6">
        <v>0</v>
      </c>
    </row>
    <row r="15" spans="1:17" x14ac:dyDescent="0.25">
      <c r="A15" s="6" t="s">
        <v>23</v>
      </c>
      <c r="B15" s="6">
        <v>3</v>
      </c>
      <c r="C15" s="7">
        <v>15</v>
      </c>
      <c r="D15" s="6"/>
      <c r="E15" s="6">
        <v>5</v>
      </c>
      <c r="F15" s="6">
        <v>7.5</v>
      </c>
      <c r="G15" s="6">
        <v>6</v>
      </c>
      <c r="H15" s="6">
        <v>7</v>
      </c>
      <c r="I15" s="6">
        <v>12.5</v>
      </c>
      <c r="J15" s="6">
        <v>11</v>
      </c>
      <c r="K15" s="6">
        <v>20</v>
      </c>
      <c r="L15" s="6">
        <v>22</v>
      </c>
      <c r="M15" s="6">
        <v>22</v>
      </c>
      <c r="N15" s="6">
        <v>27</v>
      </c>
      <c r="O15" s="6">
        <v>25</v>
      </c>
      <c r="P15" s="6">
        <v>22</v>
      </c>
    </row>
    <row r="16" spans="1:17" x14ac:dyDescent="0.25">
      <c r="A16" s="6" t="s">
        <v>25</v>
      </c>
      <c r="B16" s="6">
        <v>3</v>
      </c>
      <c r="C16" s="6">
        <v>12</v>
      </c>
      <c r="D16" s="6">
        <v>10</v>
      </c>
      <c r="E16" s="6">
        <v>5</v>
      </c>
      <c r="F16" s="6">
        <v>7.5</v>
      </c>
      <c r="G16" s="6">
        <v>6</v>
      </c>
      <c r="H16" s="6">
        <v>7</v>
      </c>
      <c r="I16" s="6">
        <v>12.5</v>
      </c>
      <c r="J16" s="6">
        <v>11</v>
      </c>
      <c r="K16" s="6">
        <v>11</v>
      </c>
      <c r="L16" s="6">
        <v>17</v>
      </c>
      <c r="M16" s="6">
        <v>17.5</v>
      </c>
      <c r="N16" s="6">
        <v>20</v>
      </c>
      <c r="O16" s="6">
        <v>20</v>
      </c>
      <c r="P16" s="6">
        <v>14</v>
      </c>
    </row>
    <row r="17" spans="1:16" x14ac:dyDescent="0.25">
      <c r="A17" s="6" t="s">
        <v>24</v>
      </c>
      <c r="B17" s="6">
        <v>3</v>
      </c>
      <c r="C17" s="7">
        <v>5</v>
      </c>
      <c r="D17" s="6">
        <v>4</v>
      </c>
      <c r="E17" s="6">
        <v>1</v>
      </c>
      <c r="F17" s="6">
        <v>1</v>
      </c>
      <c r="G17" s="6">
        <v>-2</v>
      </c>
      <c r="H17" s="6">
        <v>-1</v>
      </c>
      <c r="I17" s="6">
        <v>12.5</v>
      </c>
      <c r="J17" s="6">
        <v>0</v>
      </c>
      <c r="K17" s="6">
        <v>5</v>
      </c>
      <c r="L17" s="6">
        <v>5.5</v>
      </c>
      <c r="M17" s="6">
        <v>6</v>
      </c>
      <c r="N17" s="6">
        <v>5.5</v>
      </c>
      <c r="O17" s="6">
        <v>9</v>
      </c>
      <c r="P17" s="6">
        <v>5</v>
      </c>
    </row>
    <row r="18" spans="1:16" x14ac:dyDescent="0.25">
      <c r="A18" s="6" t="s">
        <v>10</v>
      </c>
      <c r="B18" s="6">
        <v>3</v>
      </c>
      <c r="C18" s="6">
        <v>128</v>
      </c>
      <c r="D18" s="6">
        <v>128</v>
      </c>
      <c r="E18" s="6">
        <v>0</v>
      </c>
      <c r="F18" s="6">
        <v>0</v>
      </c>
      <c r="G18" s="6">
        <v>0</v>
      </c>
      <c r="H18" s="6">
        <v>64</v>
      </c>
      <c r="I18" s="6">
        <v>256</v>
      </c>
      <c r="J18" s="6">
        <v>64</v>
      </c>
      <c r="K18" s="6">
        <v>128</v>
      </c>
      <c r="L18" s="6">
        <v>64</v>
      </c>
      <c r="M18" s="6">
        <v>3.5</v>
      </c>
      <c r="N18" s="6">
        <v>0</v>
      </c>
      <c r="O18" s="6">
        <v>0</v>
      </c>
      <c r="P18" s="6">
        <v>64</v>
      </c>
    </row>
    <row r="21" spans="1:16" x14ac:dyDescent="0.25">
      <c r="C21" s="7" t="s">
        <v>34</v>
      </c>
      <c r="D21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C8" sqref="C8:K8"/>
    </sheetView>
  </sheetViews>
  <sheetFormatPr defaultRowHeight="15" x14ac:dyDescent="0.25"/>
  <cols>
    <col min="1" max="1" width="19.85546875" customWidth="1"/>
    <col min="2" max="2" width="7.28515625" customWidth="1"/>
  </cols>
  <sheetData>
    <row r="1" spans="1:11" x14ac:dyDescent="0.25">
      <c r="A1" t="s">
        <v>19</v>
      </c>
      <c r="C1">
        <v>1974</v>
      </c>
      <c r="H1">
        <v>1975</v>
      </c>
    </row>
    <row r="2" spans="1:11" x14ac:dyDescent="0.25">
      <c r="A2" t="s">
        <v>26</v>
      </c>
      <c r="B2" t="s">
        <v>22</v>
      </c>
      <c r="C2">
        <v>1</v>
      </c>
      <c r="D2">
        <v>2</v>
      </c>
      <c r="E2">
        <f>D2+1</f>
        <v>3</v>
      </c>
      <c r="F2">
        <f t="shared" ref="F2:K2" si="0">E2+1</f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</row>
    <row r="3" spans="1:11" x14ac:dyDescent="0.25">
      <c r="A3" t="s">
        <v>21</v>
      </c>
      <c r="B3" t="s">
        <v>38</v>
      </c>
      <c r="C3">
        <v>125</v>
      </c>
      <c r="D3">
        <v>80</v>
      </c>
      <c r="E3">
        <v>50</v>
      </c>
      <c r="F3">
        <v>60</v>
      </c>
      <c r="G3">
        <v>80</v>
      </c>
      <c r="H3">
        <v>45</v>
      </c>
      <c r="I3">
        <v>60</v>
      </c>
      <c r="J3">
        <v>200</v>
      </c>
      <c r="K3">
        <v>200</v>
      </c>
    </row>
    <row r="4" spans="1:11" x14ac:dyDescent="0.25">
      <c r="A4" t="s">
        <v>20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t="s">
        <v>23</v>
      </c>
      <c r="B5">
        <v>1</v>
      </c>
      <c r="D5">
        <v>15</v>
      </c>
      <c r="E5">
        <v>24</v>
      </c>
      <c r="F5">
        <v>31</v>
      </c>
      <c r="G5">
        <v>30</v>
      </c>
      <c r="H5">
        <v>33.5</v>
      </c>
      <c r="I5">
        <v>33.5</v>
      </c>
      <c r="J5">
        <v>22</v>
      </c>
      <c r="K5">
        <v>17</v>
      </c>
    </row>
    <row r="6" spans="1:11" x14ac:dyDescent="0.25">
      <c r="A6" t="s">
        <v>25</v>
      </c>
      <c r="B6">
        <v>1</v>
      </c>
      <c r="D6" s="7">
        <v>10</v>
      </c>
      <c r="E6">
        <v>16</v>
      </c>
      <c r="F6">
        <v>21</v>
      </c>
      <c r="G6">
        <v>16</v>
      </c>
      <c r="H6">
        <v>27</v>
      </c>
      <c r="I6">
        <v>15</v>
      </c>
      <c r="J6">
        <v>10</v>
      </c>
      <c r="K6">
        <v>5</v>
      </c>
    </row>
    <row r="7" spans="1:11" x14ac:dyDescent="0.25">
      <c r="A7" t="s">
        <v>24</v>
      </c>
      <c r="B7">
        <v>1</v>
      </c>
      <c r="D7">
        <v>7</v>
      </c>
      <c r="E7">
        <v>9</v>
      </c>
      <c r="F7">
        <v>11</v>
      </c>
      <c r="G7">
        <v>12</v>
      </c>
      <c r="H7">
        <v>11</v>
      </c>
      <c r="I7">
        <v>13.5</v>
      </c>
      <c r="J7">
        <v>10</v>
      </c>
      <c r="K7">
        <v>5</v>
      </c>
    </row>
    <row r="8" spans="1:11" x14ac:dyDescent="0.25">
      <c r="A8" t="s">
        <v>10</v>
      </c>
      <c r="B8">
        <v>1</v>
      </c>
      <c r="C8">
        <v>64</v>
      </c>
      <c r="D8">
        <v>4</v>
      </c>
      <c r="E8">
        <v>256</v>
      </c>
      <c r="F8">
        <v>256</v>
      </c>
      <c r="G8">
        <v>64</v>
      </c>
      <c r="H8">
        <v>128</v>
      </c>
      <c r="I8">
        <v>128</v>
      </c>
      <c r="J8">
        <v>256</v>
      </c>
      <c r="K8">
        <v>3</v>
      </c>
    </row>
    <row r="10" spans="1:11" x14ac:dyDescent="0.25">
      <c r="D10" s="7" t="s">
        <v>33</v>
      </c>
      <c r="E10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C18" sqref="C18:T18"/>
    </sheetView>
  </sheetViews>
  <sheetFormatPr defaultRowHeight="15" x14ac:dyDescent="0.25"/>
  <cols>
    <col min="1" max="1" width="19.85546875" customWidth="1"/>
    <col min="2" max="2" width="7.28515625" customWidth="1"/>
  </cols>
  <sheetData>
    <row r="1" spans="1:20" x14ac:dyDescent="0.25">
      <c r="A1" t="s">
        <v>19</v>
      </c>
      <c r="C1">
        <v>1974</v>
      </c>
      <c r="O1">
        <v>1975</v>
      </c>
    </row>
    <row r="2" spans="1:20" x14ac:dyDescent="0.25">
      <c r="A2" t="s">
        <v>26</v>
      </c>
      <c r="B2" t="s">
        <v>22</v>
      </c>
      <c r="C2">
        <v>1</v>
      </c>
      <c r="D2">
        <v>2</v>
      </c>
      <c r="E2">
        <f>D2+1</f>
        <v>3</v>
      </c>
      <c r="F2">
        <f t="shared" ref="F2:T2" si="0">E2+1</f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</row>
    <row r="3" spans="1:20" x14ac:dyDescent="0.25">
      <c r="A3" t="s">
        <v>21</v>
      </c>
      <c r="B3" t="s">
        <v>38</v>
      </c>
      <c r="C3">
        <v>145</v>
      </c>
      <c r="D3">
        <v>0</v>
      </c>
      <c r="E3">
        <v>30</v>
      </c>
      <c r="F3">
        <v>200</v>
      </c>
      <c r="G3">
        <v>300</v>
      </c>
      <c r="H3">
        <v>300</v>
      </c>
      <c r="I3">
        <v>60</v>
      </c>
      <c r="J3">
        <v>140</v>
      </c>
      <c r="K3">
        <v>80</v>
      </c>
      <c r="L3">
        <v>75</v>
      </c>
      <c r="M3">
        <v>80</v>
      </c>
      <c r="N3">
        <v>60</v>
      </c>
      <c r="O3">
        <v>35</v>
      </c>
      <c r="P3">
        <v>60</v>
      </c>
      <c r="Q3">
        <v>35</v>
      </c>
      <c r="R3">
        <v>30</v>
      </c>
      <c r="S3">
        <v>120</v>
      </c>
      <c r="T3" t="s">
        <v>28</v>
      </c>
    </row>
    <row r="4" spans="1:20" x14ac:dyDescent="0.25">
      <c r="A4" s="3" t="s">
        <v>20</v>
      </c>
      <c r="B4" s="3">
        <v>1</v>
      </c>
      <c r="C4" s="3">
        <v>0</v>
      </c>
      <c r="D4" s="3">
        <v>0</v>
      </c>
      <c r="E4" s="3">
        <v>-1.7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-2.5</v>
      </c>
      <c r="N4" s="3">
        <v>-1.8</v>
      </c>
      <c r="O4" s="3">
        <v>-2.9</v>
      </c>
      <c r="P4" s="3">
        <v>-9.8000000000000007</v>
      </c>
      <c r="Q4" s="3">
        <v>-1</v>
      </c>
      <c r="R4" s="3">
        <v>0</v>
      </c>
      <c r="S4" s="3">
        <v>0</v>
      </c>
      <c r="T4" s="3">
        <v>0</v>
      </c>
    </row>
    <row r="5" spans="1:20" x14ac:dyDescent="0.25">
      <c r="A5" s="3" t="s">
        <v>23</v>
      </c>
      <c r="B5" s="3">
        <v>1</v>
      </c>
      <c r="C5" s="7">
        <v>15</v>
      </c>
      <c r="D5" s="7">
        <v>10</v>
      </c>
      <c r="E5" s="3">
        <v>9</v>
      </c>
      <c r="F5" s="3">
        <v>9</v>
      </c>
      <c r="G5" s="3">
        <v>9</v>
      </c>
      <c r="H5" s="3">
        <v>6</v>
      </c>
      <c r="I5" s="3">
        <v>6</v>
      </c>
      <c r="J5" s="3">
        <v>10</v>
      </c>
      <c r="K5" s="3">
        <v>11</v>
      </c>
      <c r="L5" s="3">
        <v>15</v>
      </c>
      <c r="M5" s="3">
        <v>12</v>
      </c>
      <c r="N5" s="3">
        <v>22</v>
      </c>
      <c r="O5" s="3">
        <v>20</v>
      </c>
      <c r="P5" s="3">
        <v>22</v>
      </c>
      <c r="Q5" s="3">
        <v>20</v>
      </c>
      <c r="R5" s="3">
        <v>16</v>
      </c>
      <c r="S5" s="3">
        <v>15</v>
      </c>
      <c r="T5" s="3">
        <v>10</v>
      </c>
    </row>
    <row r="6" spans="1:20" x14ac:dyDescent="0.25">
      <c r="A6" s="3" t="s">
        <v>25</v>
      </c>
      <c r="B6" s="3">
        <v>1</v>
      </c>
      <c r="C6" s="3">
        <v>15</v>
      </c>
      <c r="D6" s="3">
        <v>10</v>
      </c>
      <c r="E6" s="7">
        <v>9</v>
      </c>
      <c r="F6" s="7">
        <v>8</v>
      </c>
      <c r="G6" s="7">
        <v>7</v>
      </c>
      <c r="H6" s="7">
        <v>6</v>
      </c>
      <c r="I6" s="3">
        <v>6</v>
      </c>
      <c r="J6" s="3">
        <v>8</v>
      </c>
      <c r="K6" s="3">
        <v>9</v>
      </c>
      <c r="L6" s="3">
        <v>10</v>
      </c>
      <c r="M6" s="3">
        <v>13</v>
      </c>
      <c r="N6" s="3">
        <v>14</v>
      </c>
      <c r="O6" s="3">
        <v>17</v>
      </c>
      <c r="P6" s="3">
        <v>19</v>
      </c>
      <c r="Q6" s="3">
        <v>10</v>
      </c>
      <c r="R6" s="3">
        <v>6</v>
      </c>
      <c r="S6" s="3">
        <v>6</v>
      </c>
      <c r="T6" s="3">
        <v>6</v>
      </c>
    </row>
    <row r="7" spans="1:20" x14ac:dyDescent="0.25">
      <c r="A7" s="3" t="s">
        <v>24</v>
      </c>
      <c r="B7" s="3">
        <v>1</v>
      </c>
      <c r="C7" s="7">
        <v>5</v>
      </c>
      <c r="D7" s="7">
        <v>4</v>
      </c>
      <c r="E7" s="3">
        <v>3</v>
      </c>
      <c r="F7" s="3">
        <v>2</v>
      </c>
      <c r="G7" s="3">
        <v>1</v>
      </c>
      <c r="H7" s="3">
        <v>0</v>
      </c>
      <c r="I7" s="3">
        <v>-1</v>
      </c>
      <c r="J7" s="3">
        <v>1</v>
      </c>
      <c r="K7" s="3">
        <v>2</v>
      </c>
      <c r="L7" s="3">
        <v>4</v>
      </c>
      <c r="M7" s="3">
        <v>5</v>
      </c>
      <c r="N7" s="3">
        <v>6</v>
      </c>
      <c r="O7" s="3">
        <v>7.5</v>
      </c>
      <c r="P7" s="3">
        <v>7</v>
      </c>
      <c r="Q7" s="3">
        <v>7</v>
      </c>
      <c r="R7" s="3">
        <v>5</v>
      </c>
      <c r="S7" s="3">
        <v>5</v>
      </c>
      <c r="T7" s="3">
        <v>3</v>
      </c>
    </row>
    <row r="8" spans="1:20" x14ac:dyDescent="0.25">
      <c r="A8" s="3" t="s">
        <v>10</v>
      </c>
      <c r="B8" s="3">
        <v>1</v>
      </c>
      <c r="C8" s="3">
        <v>256</v>
      </c>
      <c r="D8" s="3">
        <v>256</v>
      </c>
      <c r="E8" s="3">
        <v>256</v>
      </c>
      <c r="F8" s="3">
        <v>0</v>
      </c>
      <c r="G8" s="3">
        <v>256</v>
      </c>
      <c r="H8" s="3">
        <v>0</v>
      </c>
      <c r="I8" s="3">
        <v>256</v>
      </c>
      <c r="J8" s="3">
        <v>256</v>
      </c>
      <c r="K8" s="3">
        <v>256</v>
      </c>
      <c r="L8" s="3">
        <v>256</v>
      </c>
      <c r="M8" s="3">
        <v>256</v>
      </c>
      <c r="N8" s="3">
        <v>256</v>
      </c>
      <c r="O8" s="3">
        <v>256</v>
      </c>
      <c r="P8" s="3">
        <v>128</v>
      </c>
      <c r="Q8" s="3">
        <v>0</v>
      </c>
      <c r="R8" s="3">
        <v>256</v>
      </c>
      <c r="S8" s="3">
        <v>128</v>
      </c>
      <c r="T8" s="3">
        <v>0</v>
      </c>
    </row>
    <row r="9" spans="1:20" x14ac:dyDescent="0.25">
      <c r="A9" s="5" t="s">
        <v>20</v>
      </c>
      <c r="B9" s="5">
        <v>2</v>
      </c>
      <c r="C9" s="5">
        <v>-1</v>
      </c>
      <c r="D9" s="5">
        <v>0</v>
      </c>
      <c r="E9" s="5">
        <v>-2.9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-3.4</v>
      </c>
      <c r="N9" s="5">
        <v>-8.4</v>
      </c>
      <c r="O9" s="5">
        <v>-6</v>
      </c>
      <c r="P9" s="5" t="s">
        <v>27</v>
      </c>
      <c r="Q9" s="5">
        <v>-1</v>
      </c>
      <c r="R9" s="5">
        <v>0</v>
      </c>
      <c r="S9" s="5">
        <v>0</v>
      </c>
      <c r="T9" s="5">
        <v>-2</v>
      </c>
    </row>
    <row r="10" spans="1:20" x14ac:dyDescent="0.25">
      <c r="A10" s="5" t="s">
        <v>23</v>
      </c>
      <c r="B10" s="5">
        <v>2</v>
      </c>
      <c r="C10" s="7">
        <v>15</v>
      </c>
      <c r="D10" s="7">
        <v>16</v>
      </c>
      <c r="E10" s="5">
        <v>9</v>
      </c>
      <c r="F10" s="5">
        <v>9</v>
      </c>
      <c r="G10" s="5">
        <v>9</v>
      </c>
      <c r="H10" s="5">
        <v>6</v>
      </c>
      <c r="I10" s="5">
        <v>6</v>
      </c>
      <c r="J10" s="5">
        <v>10</v>
      </c>
      <c r="K10" s="5">
        <v>11</v>
      </c>
      <c r="L10" s="5">
        <v>15</v>
      </c>
      <c r="M10" s="5">
        <v>12</v>
      </c>
      <c r="N10" s="5">
        <v>22</v>
      </c>
      <c r="O10" s="5">
        <v>20</v>
      </c>
      <c r="P10" s="5">
        <v>22</v>
      </c>
      <c r="Q10" s="5">
        <v>20</v>
      </c>
      <c r="R10" s="5">
        <v>16</v>
      </c>
      <c r="S10" s="5">
        <v>15</v>
      </c>
      <c r="T10" s="5">
        <v>10</v>
      </c>
    </row>
    <row r="11" spans="1:20" x14ac:dyDescent="0.25">
      <c r="A11" s="5" t="s">
        <v>25</v>
      </c>
      <c r="B11" s="5">
        <v>2</v>
      </c>
      <c r="C11" s="5">
        <v>14</v>
      </c>
      <c r="D11" s="5">
        <v>10</v>
      </c>
      <c r="E11" s="7">
        <v>9</v>
      </c>
      <c r="F11" s="7">
        <v>8</v>
      </c>
      <c r="G11" s="7">
        <v>7</v>
      </c>
      <c r="H11" s="7">
        <v>6</v>
      </c>
      <c r="I11" s="5">
        <v>6</v>
      </c>
      <c r="J11" s="5">
        <v>10</v>
      </c>
      <c r="K11" s="5">
        <v>11</v>
      </c>
      <c r="L11" s="5">
        <v>12</v>
      </c>
      <c r="M11" s="5">
        <v>14</v>
      </c>
      <c r="N11" s="5">
        <v>16</v>
      </c>
      <c r="O11" s="5">
        <v>17</v>
      </c>
      <c r="P11" s="5">
        <v>20</v>
      </c>
      <c r="Q11" s="5">
        <v>10</v>
      </c>
      <c r="R11" s="5">
        <v>7</v>
      </c>
      <c r="S11" s="5">
        <v>7</v>
      </c>
      <c r="T11" s="5">
        <v>6</v>
      </c>
    </row>
    <row r="12" spans="1:20" x14ac:dyDescent="0.25">
      <c r="A12" s="5" t="s">
        <v>24</v>
      </c>
      <c r="B12" s="5">
        <v>2</v>
      </c>
      <c r="C12" s="7">
        <v>5</v>
      </c>
      <c r="D12" s="7">
        <v>4</v>
      </c>
      <c r="E12" s="5">
        <v>3</v>
      </c>
      <c r="F12" s="5">
        <v>2</v>
      </c>
      <c r="G12" s="5">
        <v>1</v>
      </c>
      <c r="H12" s="5">
        <v>0</v>
      </c>
      <c r="I12" s="5">
        <v>-1</v>
      </c>
      <c r="J12" s="5">
        <v>1</v>
      </c>
      <c r="K12" s="5">
        <v>2</v>
      </c>
      <c r="L12" s="5">
        <v>4</v>
      </c>
      <c r="M12" s="5">
        <v>5</v>
      </c>
      <c r="N12" s="5">
        <v>6</v>
      </c>
      <c r="O12" s="5">
        <v>7.5</v>
      </c>
      <c r="P12" s="5">
        <v>7</v>
      </c>
      <c r="Q12" s="5">
        <v>7</v>
      </c>
      <c r="R12" s="5">
        <v>5</v>
      </c>
      <c r="S12" s="5">
        <v>5</v>
      </c>
      <c r="T12" s="5">
        <v>3</v>
      </c>
    </row>
    <row r="13" spans="1:20" x14ac:dyDescent="0.25">
      <c r="A13" s="5" t="s">
        <v>10</v>
      </c>
      <c r="B13" s="5">
        <v>2</v>
      </c>
      <c r="C13" s="5">
        <v>256</v>
      </c>
      <c r="D13" s="5">
        <v>64</v>
      </c>
      <c r="E13" s="5">
        <v>256</v>
      </c>
      <c r="F13" s="5">
        <v>0</v>
      </c>
      <c r="G13" s="5">
        <v>3</v>
      </c>
      <c r="H13" s="5">
        <v>0</v>
      </c>
      <c r="I13" s="5">
        <v>256</v>
      </c>
      <c r="J13" s="5">
        <v>128</v>
      </c>
      <c r="K13" s="5">
        <v>64</v>
      </c>
      <c r="L13" s="5">
        <v>64</v>
      </c>
      <c r="M13" s="5">
        <v>256</v>
      </c>
      <c r="N13" s="5">
        <v>256</v>
      </c>
      <c r="O13" s="5">
        <v>256</v>
      </c>
      <c r="P13" s="5">
        <v>256</v>
      </c>
      <c r="Q13" s="5">
        <v>0</v>
      </c>
      <c r="R13" s="5">
        <v>128</v>
      </c>
      <c r="S13" s="5">
        <v>64</v>
      </c>
      <c r="T13" s="5">
        <v>0</v>
      </c>
    </row>
    <row r="14" spans="1:20" x14ac:dyDescent="0.25">
      <c r="A14" s="6" t="s">
        <v>20</v>
      </c>
      <c r="B14" s="6">
        <v>3</v>
      </c>
      <c r="C14" s="6">
        <v>0</v>
      </c>
      <c r="D14" s="6">
        <v>0</v>
      </c>
      <c r="E14" s="6">
        <v>-3</v>
      </c>
      <c r="F14" s="6">
        <v>0</v>
      </c>
      <c r="G14" s="6">
        <v>0</v>
      </c>
      <c r="H14" s="6">
        <v>0</v>
      </c>
      <c r="I14" s="6">
        <v>0</v>
      </c>
      <c r="J14" s="6">
        <v>-1.8</v>
      </c>
      <c r="K14" s="6">
        <v>-2</v>
      </c>
      <c r="L14" s="6">
        <v>-2.5</v>
      </c>
      <c r="M14" s="6">
        <v>-3.3</v>
      </c>
      <c r="N14" s="6">
        <v>-1.7</v>
      </c>
      <c r="O14" s="6">
        <v>-10</v>
      </c>
      <c r="P14" s="6">
        <v>-9</v>
      </c>
      <c r="Q14" s="6">
        <v>-5</v>
      </c>
      <c r="R14" s="6">
        <v>0</v>
      </c>
      <c r="S14" s="6">
        <v>0</v>
      </c>
      <c r="T14" s="6">
        <v>0</v>
      </c>
    </row>
    <row r="15" spans="1:20" x14ac:dyDescent="0.25">
      <c r="A15" s="6" t="s">
        <v>23</v>
      </c>
      <c r="B15" s="6">
        <v>3</v>
      </c>
      <c r="C15" s="7">
        <v>15</v>
      </c>
      <c r="D15" s="7">
        <v>10</v>
      </c>
      <c r="E15" s="6">
        <v>9</v>
      </c>
      <c r="F15" s="6">
        <v>9</v>
      </c>
      <c r="G15" s="6">
        <v>9</v>
      </c>
      <c r="H15" s="6">
        <v>6</v>
      </c>
      <c r="I15" s="6">
        <v>6</v>
      </c>
      <c r="J15" s="6">
        <v>10</v>
      </c>
      <c r="K15" s="6">
        <v>11</v>
      </c>
      <c r="L15" s="6">
        <v>15</v>
      </c>
      <c r="M15" s="6">
        <v>12</v>
      </c>
      <c r="N15" s="6">
        <v>22</v>
      </c>
      <c r="O15" s="6">
        <v>20</v>
      </c>
      <c r="P15" s="6">
        <v>22</v>
      </c>
      <c r="Q15" s="6">
        <v>20</v>
      </c>
      <c r="R15" s="6">
        <v>16</v>
      </c>
      <c r="S15" s="6">
        <v>15</v>
      </c>
      <c r="T15" s="6">
        <v>10</v>
      </c>
    </row>
    <row r="16" spans="1:20" x14ac:dyDescent="0.25">
      <c r="A16" s="6" t="s">
        <v>25</v>
      </c>
      <c r="B16" s="6">
        <v>3</v>
      </c>
      <c r="C16" s="6">
        <v>10</v>
      </c>
      <c r="D16" s="6">
        <v>10</v>
      </c>
      <c r="E16" s="7">
        <v>9</v>
      </c>
      <c r="F16" s="7">
        <v>8</v>
      </c>
      <c r="G16" s="7">
        <v>7</v>
      </c>
      <c r="H16" s="7">
        <v>6</v>
      </c>
      <c r="I16" s="6">
        <v>6</v>
      </c>
      <c r="J16" s="6">
        <v>8</v>
      </c>
      <c r="K16" s="6">
        <v>9</v>
      </c>
      <c r="L16" s="6">
        <v>10</v>
      </c>
      <c r="M16" s="6">
        <v>13</v>
      </c>
      <c r="N16" s="6">
        <v>14</v>
      </c>
      <c r="O16" s="6">
        <v>17</v>
      </c>
      <c r="P16" s="6">
        <v>19</v>
      </c>
      <c r="Q16" s="6">
        <v>10</v>
      </c>
      <c r="R16" s="6">
        <v>6</v>
      </c>
      <c r="S16" s="6">
        <v>6</v>
      </c>
      <c r="T16" s="6">
        <v>6</v>
      </c>
    </row>
    <row r="17" spans="1:20" x14ac:dyDescent="0.25">
      <c r="A17" s="6" t="s">
        <v>24</v>
      </c>
      <c r="B17" s="6">
        <v>3</v>
      </c>
      <c r="C17" s="7">
        <v>5</v>
      </c>
      <c r="D17" s="7">
        <v>4</v>
      </c>
      <c r="E17" s="6">
        <v>3</v>
      </c>
      <c r="F17" s="6">
        <v>2</v>
      </c>
      <c r="G17" s="6">
        <v>1</v>
      </c>
      <c r="H17" s="6">
        <v>0</v>
      </c>
      <c r="I17" s="6">
        <v>-1</v>
      </c>
      <c r="J17" s="6">
        <v>1</v>
      </c>
      <c r="K17" s="6">
        <v>2</v>
      </c>
      <c r="L17" s="6">
        <v>4</v>
      </c>
      <c r="M17" s="6">
        <v>5</v>
      </c>
      <c r="N17" s="6">
        <v>6</v>
      </c>
      <c r="O17" s="6">
        <v>7.5</v>
      </c>
      <c r="P17" s="6">
        <v>7</v>
      </c>
      <c r="Q17" s="6">
        <v>7</v>
      </c>
      <c r="R17" s="6">
        <v>5</v>
      </c>
      <c r="S17" s="6">
        <v>5</v>
      </c>
      <c r="T17" s="6">
        <v>3</v>
      </c>
    </row>
    <row r="18" spans="1:20" x14ac:dyDescent="0.25">
      <c r="A18" s="6" t="s">
        <v>10</v>
      </c>
      <c r="B18" s="6">
        <v>3</v>
      </c>
      <c r="C18" s="6">
        <v>4</v>
      </c>
      <c r="D18" s="6">
        <v>128</v>
      </c>
      <c r="E18" s="6">
        <v>0</v>
      </c>
      <c r="F18" s="6">
        <v>1</v>
      </c>
      <c r="G18" s="6">
        <v>64</v>
      </c>
      <c r="H18" s="6">
        <v>0</v>
      </c>
      <c r="I18" s="6">
        <v>128</v>
      </c>
      <c r="J18" s="6">
        <v>0</v>
      </c>
      <c r="K18" s="6">
        <v>128</v>
      </c>
      <c r="L18" s="6">
        <v>16</v>
      </c>
      <c r="M18" s="6">
        <v>256</v>
      </c>
      <c r="N18" s="6">
        <v>4</v>
      </c>
      <c r="O18" s="6">
        <v>128</v>
      </c>
      <c r="P18" s="6">
        <v>4</v>
      </c>
      <c r="Q18" s="6">
        <v>0</v>
      </c>
      <c r="R18" s="6">
        <v>128</v>
      </c>
      <c r="S18" s="6">
        <v>1</v>
      </c>
      <c r="T18" s="6">
        <v>4</v>
      </c>
    </row>
    <row r="21" spans="1:20" x14ac:dyDescent="0.25">
      <c r="C21" s="7" t="s">
        <v>34</v>
      </c>
      <c r="D21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7" sqref="A17"/>
    </sheetView>
  </sheetViews>
  <sheetFormatPr defaultRowHeight="15" x14ac:dyDescent="0.25"/>
  <sheetData>
    <row r="1" spans="1:1" x14ac:dyDescent="0.25">
      <c r="A1" t="s">
        <v>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"/>
  <sheetViews>
    <sheetView workbookViewId="0">
      <selection activeCell="S2" sqref="S2"/>
    </sheetView>
  </sheetViews>
  <sheetFormatPr defaultRowHeight="15" x14ac:dyDescent="0.25"/>
  <cols>
    <col min="8" max="8" width="18.140625" bestFit="1" customWidth="1"/>
  </cols>
  <sheetData>
    <row r="1" spans="1:19" x14ac:dyDescent="0.25">
      <c r="A1" t="s">
        <v>4</v>
      </c>
      <c r="B1" t="s">
        <v>39</v>
      </c>
      <c r="C1" t="s">
        <v>40</v>
      </c>
      <c r="D1" t="s">
        <v>41</v>
      </c>
      <c r="E1" t="s">
        <v>59</v>
      </c>
      <c r="F1" t="s">
        <v>42</v>
      </c>
      <c r="G1" t="s">
        <v>43</v>
      </c>
      <c r="H1" t="s">
        <v>44</v>
      </c>
      <c r="I1" t="s">
        <v>53</v>
      </c>
      <c r="J1" t="s">
        <v>54</v>
      </c>
      <c r="K1" t="s">
        <v>55</v>
      </c>
      <c r="L1" t="s">
        <v>56</v>
      </c>
      <c r="M1" t="s">
        <v>65</v>
      </c>
      <c r="N1" t="s">
        <v>57</v>
      </c>
      <c r="O1" t="s">
        <v>58</v>
      </c>
      <c r="P1" t="s">
        <v>60</v>
      </c>
      <c r="Q1" t="s">
        <v>61</v>
      </c>
      <c r="R1" t="s">
        <v>64</v>
      </c>
      <c r="S1" t="s">
        <v>66</v>
      </c>
    </row>
    <row r="2" spans="1:19" x14ac:dyDescent="0.25">
      <c r="A2" t="s">
        <v>52</v>
      </c>
      <c r="B2">
        <v>1</v>
      </c>
      <c r="C2">
        <f>'Site descriptions'!C$12</f>
        <v>9.0551005132528809E-4</v>
      </c>
      <c r="D2">
        <f>'Site descriptions'!C$13</f>
        <v>4.192585981582738</v>
      </c>
      <c r="E2">
        <f>'Site descriptions'!C$16</f>
        <v>24</v>
      </c>
      <c r="F2">
        <f>'Site descriptions'!C$17</f>
        <v>11.058467040220506</v>
      </c>
      <c r="G2">
        <f>'Site descriptions'!C$18</f>
        <v>1.959138489923228</v>
      </c>
      <c r="H2">
        <f>'Site descriptions'!C$19</f>
        <v>9.0993285502972778</v>
      </c>
      <c r="I2">
        <v>1</v>
      </c>
      <c r="J2" s="3">
        <v>-5</v>
      </c>
      <c r="K2" s="3">
        <v>14</v>
      </c>
      <c r="L2" s="3">
        <v>256</v>
      </c>
      <c r="M2" s="3">
        <f>L2/256</f>
        <v>1</v>
      </c>
      <c r="N2">
        <f>J2*-10.2</f>
        <v>51</v>
      </c>
      <c r="O2">
        <f>IF(N2&gt;0,((N2/0.1019977334)/C2)^(1/(-D2)) *E2,F2)</f>
        <v>1.0247789011802002</v>
      </c>
      <c r="P2">
        <f t="shared" ref="P2:P16" si="0">MAX(0,O2-G2)</f>
        <v>0</v>
      </c>
      <c r="Q2">
        <f>MIN(1,MAX(0,(P2))/(H2))</f>
        <v>0</v>
      </c>
      <c r="R2">
        <f>MAX(0,IF(J2&gt; -5,1,2+(J2/5)))</f>
        <v>1</v>
      </c>
      <c r="S2">
        <f>MAX(0,IF(N2&lt;51,1,2-(N2/51)))</f>
        <v>1</v>
      </c>
    </row>
    <row r="3" spans="1:19" x14ac:dyDescent="0.25">
      <c r="A3" t="s">
        <v>52</v>
      </c>
      <c r="B3">
        <v>1</v>
      </c>
      <c r="C3">
        <v>9.0551005132528809E-4</v>
      </c>
      <c r="D3">
        <v>4.192585981582738</v>
      </c>
      <c r="E3">
        <v>24</v>
      </c>
      <c r="F3">
        <v>11.058467040220506</v>
      </c>
      <c r="G3">
        <v>1.959138489923228</v>
      </c>
      <c r="H3">
        <v>9.0993285502972778</v>
      </c>
      <c r="I3">
        <v>2</v>
      </c>
      <c r="J3" s="3">
        <v>-1.5</v>
      </c>
      <c r="K3" s="3">
        <v>12.5</v>
      </c>
      <c r="L3" s="3">
        <v>256</v>
      </c>
      <c r="M3" s="3">
        <f t="shared" ref="M3:M15" si="1">L3/256</f>
        <v>1</v>
      </c>
      <c r="N3">
        <f t="shared" ref="N3:N15" si="2">J3*-10.2</f>
        <v>15.299999999999999</v>
      </c>
      <c r="O3">
        <f t="shared" ref="O3:O15" si="3">IF(N3&gt;0,((N3/0.1019977334)/C3)^(1/(-D3)) *E3,F3)</f>
        <v>1.36566842066148</v>
      </c>
      <c r="P3">
        <f t="shared" si="0"/>
        <v>0</v>
      </c>
      <c r="Q3">
        <f t="shared" ref="Q3:Q66" si="4">MIN(1,MAX(0,(P3))/(H3))</f>
        <v>0</v>
      </c>
      <c r="R3">
        <f t="shared" ref="R3:R66" si="5">MAX(0,IF(J3&gt; -5,1,2+(J3/5)))</f>
        <v>1</v>
      </c>
      <c r="S3">
        <f t="shared" ref="S3:S66" si="6">MAX(0,IF(N3&lt;51,1,2-(N3/51)))</f>
        <v>1</v>
      </c>
    </row>
    <row r="4" spans="1:19" x14ac:dyDescent="0.25">
      <c r="A4" t="s">
        <v>52</v>
      </c>
      <c r="B4">
        <v>1</v>
      </c>
      <c r="C4">
        <v>9.0551005132528809E-4</v>
      </c>
      <c r="D4">
        <v>4.192585981582738</v>
      </c>
      <c r="E4">
        <v>24</v>
      </c>
      <c r="F4">
        <v>11.058467040220506</v>
      </c>
      <c r="G4">
        <v>1.959138489923228</v>
      </c>
      <c r="H4">
        <v>9.0993285502972778</v>
      </c>
      <c r="I4">
        <v>3</v>
      </c>
      <c r="J4" s="3">
        <v>-1</v>
      </c>
      <c r="K4" s="3">
        <v>6</v>
      </c>
      <c r="L4" s="3">
        <v>0</v>
      </c>
      <c r="M4" s="3">
        <f t="shared" si="1"/>
        <v>0</v>
      </c>
      <c r="N4">
        <f t="shared" si="2"/>
        <v>10.199999999999999</v>
      </c>
      <c r="O4">
        <f t="shared" si="3"/>
        <v>1.5043396367647479</v>
      </c>
      <c r="P4">
        <f t="shared" si="0"/>
        <v>0</v>
      </c>
      <c r="Q4">
        <f t="shared" si="4"/>
        <v>0</v>
      </c>
      <c r="R4">
        <f t="shared" si="5"/>
        <v>1</v>
      </c>
      <c r="S4">
        <f t="shared" si="6"/>
        <v>1</v>
      </c>
    </row>
    <row r="5" spans="1:19" x14ac:dyDescent="0.25">
      <c r="A5" t="s">
        <v>52</v>
      </c>
      <c r="B5">
        <v>1</v>
      </c>
      <c r="C5">
        <v>9.0551005132528809E-4</v>
      </c>
      <c r="D5">
        <v>4.192585981582738</v>
      </c>
      <c r="E5">
        <v>24</v>
      </c>
      <c r="F5">
        <v>11.058467040220506</v>
      </c>
      <c r="G5">
        <v>1.959138489923228</v>
      </c>
      <c r="H5">
        <v>9.0993285502972778</v>
      </c>
      <c r="I5">
        <v>4</v>
      </c>
      <c r="J5" s="3">
        <v>0</v>
      </c>
      <c r="K5" s="3">
        <v>7.5</v>
      </c>
      <c r="L5" s="3">
        <v>0</v>
      </c>
      <c r="M5" s="3">
        <f t="shared" si="1"/>
        <v>0</v>
      </c>
      <c r="N5">
        <f t="shared" si="2"/>
        <v>0</v>
      </c>
      <c r="O5">
        <f t="shared" si="3"/>
        <v>11.058467040220506</v>
      </c>
      <c r="P5">
        <f t="shared" si="0"/>
        <v>9.0993285502972778</v>
      </c>
      <c r="Q5">
        <f t="shared" si="4"/>
        <v>1</v>
      </c>
      <c r="R5">
        <f t="shared" si="5"/>
        <v>1</v>
      </c>
      <c r="S5">
        <f t="shared" si="6"/>
        <v>1</v>
      </c>
    </row>
    <row r="6" spans="1:19" x14ac:dyDescent="0.25">
      <c r="A6" t="s">
        <v>52</v>
      </c>
      <c r="B6">
        <v>1</v>
      </c>
      <c r="C6">
        <v>9.0551005132528809E-4</v>
      </c>
      <c r="D6">
        <v>4.192585981582738</v>
      </c>
      <c r="E6">
        <v>24</v>
      </c>
      <c r="F6">
        <v>11.058467040220506</v>
      </c>
      <c r="G6">
        <v>1.959138489923228</v>
      </c>
      <c r="H6">
        <v>9.0993285502972778</v>
      </c>
      <c r="I6">
        <v>5</v>
      </c>
      <c r="J6" s="3">
        <v>0</v>
      </c>
      <c r="K6" s="3">
        <v>6</v>
      </c>
      <c r="L6" s="3">
        <v>3.8</v>
      </c>
      <c r="M6" s="3">
        <f t="shared" si="1"/>
        <v>1.4843749999999999E-2</v>
      </c>
      <c r="N6">
        <f t="shared" si="2"/>
        <v>0</v>
      </c>
      <c r="O6">
        <f t="shared" si="3"/>
        <v>11.058467040220506</v>
      </c>
      <c r="P6">
        <f t="shared" si="0"/>
        <v>9.0993285502972778</v>
      </c>
      <c r="Q6">
        <f t="shared" si="4"/>
        <v>1</v>
      </c>
      <c r="R6">
        <f t="shared" si="5"/>
        <v>1</v>
      </c>
      <c r="S6">
        <f t="shared" si="6"/>
        <v>1</v>
      </c>
    </row>
    <row r="7" spans="1:19" x14ac:dyDescent="0.25">
      <c r="A7" t="s">
        <v>52</v>
      </c>
      <c r="B7">
        <v>1</v>
      </c>
      <c r="C7">
        <v>9.0551005132528809E-4</v>
      </c>
      <c r="D7">
        <v>4.192585981582738</v>
      </c>
      <c r="E7">
        <v>24</v>
      </c>
      <c r="F7">
        <v>11.058467040220506</v>
      </c>
      <c r="G7">
        <v>1.959138489923228</v>
      </c>
      <c r="H7">
        <v>9.0993285502972778</v>
      </c>
      <c r="I7">
        <v>6</v>
      </c>
      <c r="J7" s="3">
        <v>0</v>
      </c>
      <c r="K7" s="3">
        <v>9.8000000000000007</v>
      </c>
      <c r="L7" s="3">
        <v>28</v>
      </c>
      <c r="M7" s="3">
        <f t="shared" si="1"/>
        <v>0.109375</v>
      </c>
      <c r="N7">
        <f t="shared" si="2"/>
        <v>0</v>
      </c>
      <c r="O7">
        <f t="shared" si="3"/>
        <v>11.058467040220506</v>
      </c>
      <c r="P7">
        <f t="shared" si="0"/>
        <v>9.0993285502972778</v>
      </c>
      <c r="Q7">
        <f t="shared" si="4"/>
        <v>1</v>
      </c>
      <c r="R7">
        <f t="shared" si="5"/>
        <v>1</v>
      </c>
      <c r="S7">
        <f t="shared" si="6"/>
        <v>1</v>
      </c>
    </row>
    <row r="8" spans="1:19" x14ac:dyDescent="0.25">
      <c r="A8" t="s">
        <v>52</v>
      </c>
      <c r="B8">
        <v>1</v>
      </c>
      <c r="C8">
        <v>9.0551005132528809E-4</v>
      </c>
      <c r="D8">
        <v>4.192585981582738</v>
      </c>
      <c r="E8">
        <v>24</v>
      </c>
      <c r="F8">
        <v>11.058467040220506</v>
      </c>
      <c r="G8">
        <v>1.959138489923228</v>
      </c>
      <c r="H8">
        <v>9.0993285502972778</v>
      </c>
      <c r="I8">
        <v>7</v>
      </c>
      <c r="J8" s="3">
        <v>0</v>
      </c>
      <c r="K8" s="3">
        <v>15</v>
      </c>
      <c r="L8" s="3">
        <v>256</v>
      </c>
      <c r="M8" s="3">
        <f t="shared" si="1"/>
        <v>1</v>
      </c>
      <c r="N8">
        <f t="shared" si="2"/>
        <v>0</v>
      </c>
      <c r="O8">
        <f t="shared" si="3"/>
        <v>11.058467040220506</v>
      </c>
      <c r="P8">
        <f t="shared" si="0"/>
        <v>9.0993285502972778</v>
      </c>
      <c r="Q8">
        <f t="shared" si="4"/>
        <v>1</v>
      </c>
      <c r="R8">
        <f t="shared" si="5"/>
        <v>1</v>
      </c>
      <c r="S8">
        <f t="shared" si="6"/>
        <v>1</v>
      </c>
    </row>
    <row r="9" spans="1:19" x14ac:dyDescent="0.25">
      <c r="A9" t="s">
        <v>52</v>
      </c>
      <c r="B9">
        <v>1</v>
      </c>
      <c r="C9">
        <v>9.0551005132528809E-4</v>
      </c>
      <c r="D9">
        <v>4.192585981582738</v>
      </c>
      <c r="E9">
        <v>24</v>
      </c>
      <c r="F9">
        <v>11.058467040220506</v>
      </c>
      <c r="G9">
        <v>1.959138489923228</v>
      </c>
      <c r="H9">
        <v>9.0993285502972778</v>
      </c>
      <c r="I9">
        <v>8</v>
      </c>
      <c r="J9" s="3">
        <v>0</v>
      </c>
      <c r="K9" s="3">
        <v>13</v>
      </c>
      <c r="L9" s="3">
        <v>64</v>
      </c>
      <c r="M9" s="3">
        <f t="shared" si="1"/>
        <v>0.25</v>
      </c>
      <c r="N9">
        <f t="shared" si="2"/>
        <v>0</v>
      </c>
      <c r="O9">
        <f t="shared" si="3"/>
        <v>11.058467040220506</v>
      </c>
      <c r="P9">
        <f t="shared" si="0"/>
        <v>9.0993285502972778</v>
      </c>
      <c r="Q9">
        <f t="shared" si="4"/>
        <v>1</v>
      </c>
      <c r="R9">
        <f t="shared" si="5"/>
        <v>1</v>
      </c>
      <c r="S9">
        <f t="shared" si="6"/>
        <v>1</v>
      </c>
    </row>
    <row r="10" spans="1:19" x14ac:dyDescent="0.25">
      <c r="A10" t="s">
        <v>52</v>
      </c>
      <c r="B10">
        <v>1</v>
      </c>
      <c r="C10">
        <v>9.0551005132528809E-4</v>
      </c>
      <c r="D10">
        <v>4.192585981582738</v>
      </c>
      <c r="E10">
        <v>24</v>
      </c>
      <c r="F10">
        <v>11.058467040220506</v>
      </c>
      <c r="G10">
        <v>1.959138489923228</v>
      </c>
      <c r="H10">
        <v>9.0993285502972778</v>
      </c>
      <c r="I10">
        <v>9</v>
      </c>
      <c r="J10" s="3">
        <v>-4</v>
      </c>
      <c r="K10" s="3">
        <v>12</v>
      </c>
      <c r="L10" s="3">
        <v>256</v>
      </c>
      <c r="M10" s="3">
        <f t="shared" si="1"/>
        <v>1</v>
      </c>
      <c r="N10">
        <f t="shared" si="2"/>
        <v>40.799999999999997</v>
      </c>
      <c r="O10">
        <f t="shared" si="3"/>
        <v>1.0807986431911727</v>
      </c>
      <c r="P10">
        <f t="shared" si="0"/>
        <v>0</v>
      </c>
      <c r="Q10">
        <f t="shared" si="4"/>
        <v>0</v>
      </c>
      <c r="R10">
        <f t="shared" si="5"/>
        <v>1</v>
      </c>
      <c r="S10">
        <f t="shared" si="6"/>
        <v>1</v>
      </c>
    </row>
    <row r="11" spans="1:19" x14ac:dyDescent="0.25">
      <c r="A11" t="s">
        <v>52</v>
      </c>
      <c r="B11">
        <v>1</v>
      </c>
      <c r="C11">
        <v>9.0551005132528809E-4</v>
      </c>
      <c r="D11">
        <v>4.192585981582738</v>
      </c>
      <c r="E11">
        <v>24</v>
      </c>
      <c r="F11">
        <v>11.058467040220506</v>
      </c>
      <c r="G11">
        <v>1.959138489923228</v>
      </c>
      <c r="H11">
        <v>9.0993285502972778</v>
      </c>
      <c r="I11">
        <v>10</v>
      </c>
      <c r="J11" s="3">
        <v>-6</v>
      </c>
      <c r="K11" s="3">
        <v>15</v>
      </c>
      <c r="L11" s="3">
        <v>128</v>
      </c>
      <c r="M11" s="3">
        <f t="shared" si="1"/>
        <v>0.5</v>
      </c>
      <c r="N11">
        <f t="shared" si="2"/>
        <v>61.199999999999996</v>
      </c>
      <c r="O11">
        <f t="shared" si="3"/>
        <v>0.98116977046107212</v>
      </c>
      <c r="P11">
        <f t="shared" si="0"/>
        <v>0</v>
      </c>
      <c r="Q11">
        <f t="shared" si="4"/>
        <v>0</v>
      </c>
      <c r="R11">
        <f t="shared" si="5"/>
        <v>0.8</v>
      </c>
      <c r="S11">
        <f t="shared" si="6"/>
        <v>0.8</v>
      </c>
    </row>
    <row r="12" spans="1:19" x14ac:dyDescent="0.25">
      <c r="A12" t="s">
        <v>52</v>
      </c>
      <c r="B12">
        <v>1</v>
      </c>
      <c r="C12">
        <v>9.0551005132528809E-4</v>
      </c>
      <c r="D12">
        <v>4.192585981582738</v>
      </c>
      <c r="E12">
        <v>24</v>
      </c>
      <c r="F12">
        <v>11.058467040220506</v>
      </c>
      <c r="G12">
        <v>1.959138489923228</v>
      </c>
      <c r="H12">
        <v>9.0993285502972778</v>
      </c>
      <c r="I12">
        <v>11</v>
      </c>
      <c r="J12" s="3">
        <v>-11</v>
      </c>
      <c r="K12" s="3">
        <v>16</v>
      </c>
      <c r="L12" s="3">
        <v>16</v>
      </c>
      <c r="M12" s="3">
        <f t="shared" si="1"/>
        <v>6.25E-2</v>
      </c>
      <c r="N12">
        <f t="shared" si="2"/>
        <v>112.19999999999999</v>
      </c>
      <c r="O12">
        <f t="shared" si="3"/>
        <v>0.84909599466904784</v>
      </c>
      <c r="P12">
        <f t="shared" si="0"/>
        <v>0</v>
      </c>
      <c r="Q12">
        <f t="shared" si="4"/>
        <v>0</v>
      </c>
      <c r="R12">
        <f t="shared" si="5"/>
        <v>0</v>
      </c>
      <c r="S12">
        <f t="shared" si="6"/>
        <v>0</v>
      </c>
    </row>
    <row r="13" spans="1:19" x14ac:dyDescent="0.25">
      <c r="A13" t="s">
        <v>52</v>
      </c>
      <c r="B13">
        <v>1</v>
      </c>
      <c r="C13">
        <v>9.0551005132528809E-4</v>
      </c>
      <c r="D13">
        <v>4.192585981582738</v>
      </c>
      <c r="E13">
        <v>24</v>
      </c>
      <c r="F13">
        <v>11.058467040220506</v>
      </c>
      <c r="G13">
        <v>1.959138489923228</v>
      </c>
      <c r="H13">
        <v>9.0993285502972778</v>
      </c>
      <c r="I13">
        <v>12</v>
      </c>
      <c r="J13" s="3">
        <v>-60</v>
      </c>
      <c r="K13" s="3">
        <v>20</v>
      </c>
      <c r="L13" s="3">
        <v>0</v>
      </c>
      <c r="M13" s="3">
        <f t="shared" si="1"/>
        <v>0</v>
      </c>
      <c r="N13">
        <f t="shared" si="2"/>
        <v>612</v>
      </c>
      <c r="O13">
        <f t="shared" si="3"/>
        <v>0.56653648290994441</v>
      </c>
      <c r="P13">
        <f t="shared" si="0"/>
        <v>0</v>
      </c>
      <c r="Q13">
        <f t="shared" si="4"/>
        <v>0</v>
      </c>
      <c r="R13">
        <f t="shared" si="5"/>
        <v>0</v>
      </c>
      <c r="S13">
        <f t="shared" si="6"/>
        <v>0</v>
      </c>
    </row>
    <row r="14" spans="1:19" x14ac:dyDescent="0.25">
      <c r="A14" t="s">
        <v>52</v>
      </c>
      <c r="B14">
        <v>1</v>
      </c>
      <c r="C14">
        <v>9.0551005132528809E-4</v>
      </c>
      <c r="D14">
        <v>4.192585981582738</v>
      </c>
      <c r="E14">
        <v>24</v>
      </c>
      <c r="F14">
        <v>11.058467040220506</v>
      </c>
      <c r="G14">
        <v>1.959138489923228</v>
      </c>
      <c r="H14">
        <v>9.0993285502972778</v>
      </c>
      <c r="I14">
        <v>13</v>
      </c>
      <c r="J14" s="3">
        <v>-60</v>
      </c>
      <c r="K14" s="3">
        <v>23</v>
      </c>
      <c r="L14" s="3">
        <v>0</v>
      </c>
      <c r="M14" s="3">
        <f t="shared" si="1"/>
        <v>0</v>
      </c>
      <c r="N14">
        <f t="shared" si="2"/>
        <v>612</v>
      </c>
      <c r="O14">
        <f t="shared" si="3"/>
        <v>0.56653648290994441</v>
      </c>
      <c r="P14">
        <f t="shared" si="0"/>
        <v>0</v>
      </c>
      <c r="Q14">
        <f t="shared" si="4"/>
        <v>0</v>
      </c>
      <c r="R14">
        <f t="shared" si="5"/>
        <v>0</v>
      </c>
      <c r="S14">
        <f t="shared" si="6"/>
        <v>0</v>
      </c>
    </row>
    <row r="15" spans="1:19" x14ac:dyDescent="0.25">
      <c r="A15" t="s">
        <v>52</v>
      </c>
      <c r="B15">
        <v>1</v>
      </c>
      <c r="C15">
        <v>9.0551005132528809E-4</v>
      </c>
      <c r="D15">
        <v>4.192585981582738</v>
      </c>
      <c r="E15">
        <v>24</v>
      </c>
      <c r="F15">
        <v>11.058467040220506</v>
      </c>
      <c r="G15">
        <v>1.959138489923228</v>
      </c>
      <c r="H15">
        <v>9.0993285502972778</v>
      </c>
      <c r="I15">
        <v>14</v>
      </c>
      <c r="J15" s="3">
        <v>-20</v>
      </c>
      <c r="K15" s="3">
        <v>13.5</v>
      </c>
      <c r="L15" s="3">
        <v>32</v>
      </c>
      <c r="M15" s="3">
        <f t="shared" si="1"/>
        <v>0.125</v>
      </c>
      <c r="N15">
        <f t="shared" si="2"/>
        <v>204</v>
      </c>
      <c r="O15">
        <f t="shared" si="3"/>
        <v>0.7362563738255784</v>
      </c>
      <c r="P15">
        <f t="shared" si="0"/>
        <v>0</v>
      </c>
      <c r="Q15">
        <f t="shared" si="4"/>
        <v>0</v>
      </c>
      <c r="R15">
        <f t="shared" si="5"/>
        <v>0</v>
      </c>
      <c r="S15">
        <f>MAX(0,IF(N15&lt;51,1,2-(N15/51)))</f>
        <v>0</v>
      </c>
    </row>
    <row r="16" spans="1:19" x14ac:dyDescent="0.25">
      <c r="A16" t="s">
        <v>52</v>
      </c>
      <c r="B16">
        <v>2</v>
      </c>
      <c r="C16">
        <f>'Site descriptions'!D$12</f>
        <v>9.0551005132528809E-4</v>
      </c>
      <c r="D16">
        <f>'Site descriptions'!D$13</f>
        <v>4.192585981582738</v>
      </c>
      <c r="E16">
        <f>'Site descriptions'!D$16</f>
        <v>24</v>
      </c>
      <c r="F16">
        <f>'Site descriptions'!D$17</f>
        <v>11.058467040220506</v>
      </c>
      <c r="G16">
        <f>'Site descriptions'!D$18</f>
        <v>1.959138489923228</v>
      </c>
      <c r="H16">
        <f>'Site descriptions'!D$19</f>
        <v>9.0993285502972778</v>
      </c>
      <c r="I16">
        <v>1</v>
      </c>
      <c r="J16" s="5">
        <v>-3</v>
      </c>
      <c r="K16" s="5">
        <v>11</v>
      </c>
      <c r="L16" s="5">
        <v>128</v>
      </c>
      <c r="M16" s="5">
        <f>L16/256</f>
        <v>0.5</v>
      </c>
      <c r="N16">
        <f>J16*-10.2</f>
        <v>30.599999999999998</v>
      </c>
      <c r="O16">
        <f>IF(N16&gt;0,((N16/0.1019977334)/C16)^(1/(-D16)) *E16,F16)</f>
        <v>1.1575632038149624</v>
      </c>
      <c r="P16">
        <f t="shared" si="0"/>
        <v>0</v>
      </c>
      <c r="Q16">
        <f t="shared" si="4"/>
        <v>0</v>
      </c>
      <c r="R16">
        <f t="shared" si="5"/>
        <v>1</v>
      </c>
      <c r="S16">
        <f t="shared" si="6"/>
        <v>1</v>
      </c>
    </row>
    <row r="17" spans="1:19" x14ac:dyDescent="0.25">
      <c r="A17" t="s">
        <v>52</v>
      </c>
      <c r="B17">
        <v>2</v>
      </c>
      <c r="C17">
        <f>'Site descriptions'!D$12</f>
        <v>9.0551005132528809E-4</v>
      </c>
      <c r="D17">
        <f>'Site descriptions'!D$13</f>
        <v>4.192585981582738</v>
      </c>
      <c r="E17">
        <f>'Site descriptions'!D$16</f>
        <v>24</v>
      </c>
      <c r="F17">
        <f>'Site descriptions'!D$17</f>
        <v>11.058467040220506</v>
      </c>
      <c r="G17">
        <f>'Site descriptions'!D$18</f>
        <v>1.959138489923228</v>
      </c>
      <c r="H17">
        <f>'Site descriptions'!D$19</f>
        <v>9.0993285502972778</v>
      </c>
      <c r="I17">
        <v>2</v>
      </c>
      <c r="J17" s="5">
        <v>-1.5</v>
      </c>
      <c r="K17" s="5">
        <v>11</v>
      </c>
      <c r="L17" s="5">
        <v>128</v>
      </c>
      <c r="M17" s="5">
        <f t="shared" ref="M17:M29" si="7">L17/256</f>
        <v>0.5</v>
      </c>
      <c r="N17">
        <f t="shared" ref="N17:N29" si="8">J17*-10.2</f>
        <v>15.299999999999999</v>
      </c>
      <c r="O17">
        <f t="shared" ref="O17:O29" si="9">IF(N17&gt;0,((N17/0.1019977334)/C17)^(1/(-D17)) *E17,F17)</f>
        <v>1.36566842066148</v>
      </c>
      <c r="P17">
        <f t="shared" ref="P17:P29" si="10">MAX(0,O17-G17)</f>
        <v>0</v>
      </c>
      <c r="Q17">
        <f t="shared" si="4"/>
        <v>0</v>
      </c>
      <c r="R17">
        <f t="shared" si="5"/>
        <v>1</v>
      </c>
      <c r="S17">
        <f t="shared" si="6"/>
        <v>1</v>
      </c>
    </row>
    <row r="18" spans="1:19" x14ac:dyDescent="0.25">
      <c r="A18" t="s">
        <v>52</v>
      </c>
      <c r="B18">
        <v>2</v>
      </c>
      <c r="C18">
        <f>'Site descriptions'!D$12</f>
        <v>9.0551005132528809E-4</v>
      </c>
      <c r="D18">
        <f>'Site descriptions'!D$13</f>
        <v>4.192585981582738</v>
      </c>
      <c r="E18">
        <f>'Site descriptions'!D$16</f>
        <v>24</v>
      </c>
      <c r="F18">
        <f>'Site descriptions'!D$17</f>
        <v>11.058467040220506</v>
      </c>
      <c r="G18">
        <f>'Site descriptions'!D$18</f>
        <v>1.959138489923228</v>
      </c>
      <c r="H18">
        <f>'Site descriptions'!D$19</f>
        <v>9.0993285502972778</v>
      </c>
      <c r="I18">
        <v>3</v>
      </c>
      <c r="J18" s="5">
        <v>-1</v>
      </c>
      <c r="K18" s="5">
        <v>6</v>
      </c>
      <c r="L18" s="5">
        <v>0</v>
      </c>
      <c r="M18" s="5">
        <f t="shared" si="7"/>
        <v>0</v>
      </c>
      <c r="N18">
        <f t="shared" si="8"/>
        <v>10.199999999999999</v>
      </c>
      <c r="O18">
        <f t="shared" si="9"/>
        <v>1.5043396367647479</v>
      </c>
      <c r="P18">
        <f t="shared" si="10"/>
        <v>0</v>
      </c>
      <c r="Q18">
        <f t="shared" si="4"/>
        <v>0</v>
      </c>
      <c r="R18">
        <f t="shared" si="5"/>
        <v>1</v>
      </c>
      <c r="S18">
        <f t="shared" si="6"/>
        <v>1</v>
      </c>
    </row>
    <row r="19" spans="1:19" x14ac:dyDescent="0.25">
      <c r="A19" t="s">
        <v>52</v>
      </c>
      <c r="B19">
        <v>2</v>
      </c>
      <c r="C19">
        <f>'Site descriptions'!D$12</f>
        <v>9.0551005132528809E-4</v>
      </c>
      <c r="D19">
        <f>'Site descriptions'!D$13</f>
        <v>4.192585981582738</v>
      </c>
      <c r="E19">
        <f>'Site descriptions'!D$16</f>
        <v>24</v>
      </c>
      <c r="F19">
        <f>'Site descriptions'!D$17</f>
        <v>11.058467040220506</v>
      </c>
      <c r="G19">
        <f>'Site descriptions'!D$18</f>
        <v>1.959138489923228</v>
      </c>
      <c r="H19">
        <f>'Site descriptions'!D$19</f>
        <v>9.0993285502972778</v>
      </c>
      <c r="I19">
        <v>4</v>
      </c>
      <c r="J19" s="5">
        <v>0</v>
      </c>
      <c r="K19" s="5">
        <v>7.5</v>
      </c>
      <c r="L19" s="5">
        <v>0</v>
      </c>
      <c r="M19" s="5">
        <f t="shared" si="7"/>
        <v>0</v>
      </c>
      <c r="N19">
        <f t="shared" si="8"/>
        <v>0</v>
      </c>
      <c r="O19">
        <f t="shared" si="9"/>
        <v>11.058467040220506</v>
      </c>
      <c r="P19">
        <f t="shared" si="10"/>
        <v>9.0993285502972778</v>
      </c>
      <c r="Q19">
        <f t="shared" si="4"/>
        <v>1</v>
      </c>
      <c r="R19">
        <f t="shared" si="5"/>
        <v>1</v>
      </c>
      <c r="S19">
        <f t="shared" si="6"/>
        <v>1</v>
      </c>
    </row>
    <row r="20" spans="1:19" x14ac:dyDescent="0.25">
      <c r="A20" t="s">
        <v>52</v>
      </c>
      <c r="B20">
        <v>2</v>
      </c>
      <c r="C20">
        <f>'Site descriptions'!D$12</f>
        <v>9.0551005132528809E-4</v>
      </c>
      <c r="D20">
        <f>'Site descriptions'!D$13</f>
        <v>4.192585981582738</v>
      </c>
      <c r="E20">
        <f>'Site descriptions'!D$16</f>
        <v>24</v>
      </c>
      <c r="F20">
        <f>'Site descriptions'!D$17</f>
        <v>11.058467040220506</v>
      </c>
      <c r="G20">
        <f>'Site descriptions'!D$18</f>
        <v>1.959138489923228</v>
      </c>
      <c r="H20">
        <f>'Site descriptions'!D$19</f>
        <v>9.0993285502972778</v>
      </c>
      <c r="I20">
        <v>5</v>
      </c>
      <c r="J20" s="5">
        <v>0</v>
      </c>
      <c r="K20" s="5">
        <v>6</v>
      </c>
      <c r="L20" s="5">
        <v>0</v>
      </c>
      <c r="M20" s="5">
        <f t="shared" si="7"/>
        <v>0</v>
      </c>
      <c r="N20">
        <f t="shared" si="8"/>
        <v>0</v>
      </c>
      <c r="O20">
        <f t="shared" si="9"/>
        <v>11.058467040220506</v>
      </c>
      <c r="P20">
        <f t="shared" si="10"/>
        <v>9.0993285502972778</v>
      </c>
      <c r="Q20">
        <f t="shared" si="4"/>
        <v>1</v>
      </c>
      <c r="R20">
        <f t="shared" si="5"/>
        <v>1</v>
      </c>
      <c r="S20">
        <f t="shared" si="6"/>
        <v>1</v>
      </c>
    </row>
    <row r="21" spans="1:19" x14ac:dyDescent="0.25">
      <c r="A21" t="s">
        <v>52</v>
      </c>
      <c r="B21">
        <v>2</v>
      </c>
      <c r="C21">
        <f>'Site descriptions'!D$12</f>
        <v>9.0551005132528809E-4</v>
      </c>
      <c r="D21">
        <f>'Site descriptions'!D$13</f>
        <v>4.192585981582738</v>
      </c>
      <c r="E21">
        <f>'Site descriptions'!D$16</f>
        <v>24</v>
      </c>
      <c r="F21">
        <f>'Site descriptions'!D$17</f>
        <v>11.058467040220506</v>
      </c>
      <c r="G21">
        <f>'Site descriptions'!D$18</f>
        <v>1.959138489923228</v>
      </c>
      <c r="H21">
        <f>'Site descriptions'!D$19</f>
        <v>9.0993285502972778</v>
      </c>
      <c r="I21">
        <v>6</v>
      </c>
      <c r="J21" s="5">
        <v>0</v>
      </c>
      <c r="K21" s="5">
        <v>8</v>
      </c>
      <c r="L21" s="5">
        <v>128</v>
      </c>
      <c r="M21" s="5">
        <f t="shared" si="7"/>
        <v>0.5</v>
      </c>
      <c r="N21">
        <f t="shared" si="8"/>
        <v>0</v>
      </c>
      <c r="O21">
        <f t="shared" si="9"/>
        <v>11.058467040220506</v>
      </c>
      <c r="P21">
        <f t="shared" si="10"/>
        <v>9.0993285502972778</v>
      </c>
      <c r="Q21">
        <f t="shared" si="4"/>
        <v>1</v>
      </c>
      <c r="R21">
        <f t="shared" si="5"/>
        <v>1</v>
      </c>
      <c r="S21">
        <f t="shared" si="6"/>
        <v>1</v>
      </c>
    </row>
    <row r="22" spans="1:19" x14ac:dyDescent="0.25">
      <c r="A22" t="s">
        <v>52</v>
      </c>
      <c r="B22">
        <v>2</v>
      </c>
      <c r="C22">
        <f>'Site descriptions'!D$12</f>
        <v>9.0551005132528809E-4</v>
      </c>
      <c r="D22">
        <f>'Site descriptions'!D$13</f>
        <v>4.192585981582738</v>
      </c>
      <c r="E22">
        <f>'Site descriptions'!D$16</f>
        <v>24</v>
      </c>
      <c r="F22">
        <f>'Site descriptions'!D$17</f>
        <v>11.058467040220506</v>
      </c>
      <c r="G22">
        <f>'Site descriptions'!D$18</f>
        <v>1.959138489923228</v>
      </c>
      <c r="H22">
        <f>'Site descriptions'!D$19</f>
        <v>9.0993285502972778</v>
      </c>
      <c r="I22">
        <v>7</v>
      </c>
      <c r="J22" s="5">
        <v>0</v>
      </c>
      <c r="K22" s="5">
        <v>10</v>
      </c>
      <c r="L22" s="5">
        <v>128</v>
      </c>
      <c r="M22" s="5">
        <f t="shared" si="7"/>
        <v>0.5</v>
      </c>
      <c r="N22">
        <f t="shared" si="8"/>
        <v>0</v>
      </c>
      <c r="O22">
        <f t="shared" si="9"/>
        <v>11.058467040220506</v>
      </c>
      <c r="P22">
        <f t="shared" si="10"/>
        <v>9.0993285502972778</v>
      </c>
      <c r="Q22">
        <f t="shared" si="4"/>
        <v>1</v>
      </c>
      <c r="R22">
        <f t="shared" si="5"/>
        <v>1</v>
      </c>
      <c r="S22">
        <f t="shared" si="6"/>
        <v>1</v>
      </c>
    </row>
    <row r="23" spans="1:19" x14ac:dyDescent="0.25">
      <c r="A23" t="s">
        <v>52</v>
      </c>
      <c r="B23">
        <v>2</v>
      </c>
      <c r="C23">
        <f>'Site descriptions'!D$12</f>
        <v>9.0551005132528809E-4</v>
      </c>
      <c r="D23">
        <f>'Site descriptions'!D$13</f>
        <v>4.192585981582738</v>
      </c>
      <c r="E23">
        <f>'Site descriptions'!D$16</f>
        <v>24</v>
      </c>
      <c r="F23">
        <f>'Site descriptions'!D$17</f>
        <v>11.058467040220506</v>
      </c>
      <c r="G23">
        <f>'Site descriptions'!D$18</f>
        <v>1.959138489923228</v>
      </c>
      <c r="H23">
        <f>'Site descriptions'!D$19</f>
        <v>9.0993285502972778</v>
      </c>
      <c r="I23">
        <v>8</v>
      </c>
      <c r="J23" s="5">
        <v>0</v>
      </c>
      <c r="K23" s="5">
        <v>12</v>
      </c>
      <c r="L23" s="5">
        <v>128</v>
      </c>
      <c r="M23" s="5">
        <f t="shared" si="7"/>
        <v>0.5</v>
      </c>
      <c r="N23">
        <f t="shared" si="8"/>
        <v>0</v>
      </c>
      <c r="O23">
        <f t="shared" si="9"/>
        <v>11.058467040220506</v>
      </c>
      <c r="P23">
        <f t="shared" si="10"/>
        <v>9.0993285502972778</v>
      </c>
      <c r="Q23">
        <f t="shared" si="4"/>
        <v>1</v>
      </c>
      <c r="R23">
        <f t="shared" si="5"/>
        <v>1</v>
      </c>
      <c r="S23">
        <f t="shared" si="6"/>
        <v>1</v>
      </c>
    </row>
    <row r="24" spans="1:19" x14ac:dyDescent="0.25">
      <c r="A24" t="s">
        <v>52</v>
      </c>
      <c r="B24">
        <v>2</v>
      </c>
      <c r="C24">
        <f>'Site descriptions'!D$12</f>
        <v>9.0551005132528809E-4</v>
      </c>
      <c r="D24">
        <f>'Site descriptions'!D$13</f>
        <v>4.192585981582738</v>
      </c>
      <c r="E24">
        <f>'Site descriptions'!D$16</f>
        <v>24</v>
      </c>
      <c r="F24">
        <f>'Site descriptions'!D$17</f>
        <v>11.058467040220506</v>
      </c>
      <c r="G24">
        <f>'Site descriptions'!D$18</f>
        <v>1.959138489923228</v>
      </c>
      <c r="H24">
        <f>'Site descriptions'!D$19</f>
        <v>9.0993285502972778</v>
      </c>
      <c r="I24">
        <v>9</v>
      </c>
      <c r="J24" s="5">
        <v>0</v>
      </c>
      <c r="K24" s="5">
        <v>11</v>
      </c>
      <c r="L24" s="5">
        <v>256</v>
      </c>
      <c r="M24" s="5">
        <f t="shared" si="7"/>
        <v>1</v>
      </c>
      <c r="N24">
        <f t="shared" si="8"/>
        <v>0</v>
      </c>
      <c r="O24">
        <f t="shared" si="9"/>
        <v>11.058467040220506</v>
      </c>
      <c r="P24">
        <f t="shared" si="10"/>
        <v>9.0993285502972778</v>
      </c>
      <c r="Q24">
        <f t="shared" si="4"/>
        <v>1</v>
      </c>
      <c r="R24">
        <f t="shared" si="5"/>
        <v>1</v>
      </c>
      <c r="S24">
        <f t="shared" si="6"/>
        <v>1</v>
      </c>
    </row>
    <row r="25" spans="1:19" x14ac:dyDescent="0.25">
      <c r="A25" t="s">
        <v>52</v>
      </c>
      <c r="B25">
        <v>2</v>
      </c>
      <c r="C25">
        <f>'Site descriptions'!D$12</f>
        <v>9.0551005132528809E-4</v>
      </c>
      <c r="D25">
        <f>'Site descriptions'!D$13</f>
        <v>4.192585981582738</v>
      </c>
      <c r="E25">
        <f>'Site descriptions'!D$16</f>
        <v>24</v>
      </c>
      <c r="F25">
        <f>'Site descriptions'!D$17</f>
        <v>11.058467040220506</v>
      </c>
      <c r="G25">
        <f>'Site descriptions'!D$18</f>
        <v>1.959138489923228</v>
      </c>
      <c r="H25">
        <f>'Site descriptions'!D$19</f>
        <v>9.0993285502972778</v>
      </c>
      <c r="I25">
        <v>10</v>
      </c>
      <c r="J25" s="5">
        <v>-5</v>
      </c>
      <c r="K25" s="5">
        <v>14</v>
      </c>
      <c r="L25" s="5">
        <v>128</v>
      </c>
      <c r="M25" s="5">
        <f t="shared" si="7"/>
        <v>0.5</v>
      </c>
      <c r="N25">
        <f t="shared" si="8"/>
        <v>51</v>
      </c>
      <c r="O25">
        <f t="shared" si="9"/>
        <v>1.0247789011802002</v>
      </c>
      <c r="P25">
        <f t="shared" si="10"/>
        <v>0</v>
      </c>
      <c r="Q25">
        <f t="shared" si="4"/>
        <v>0</v>
      </c>
      <c r="R25">
        <f t="shared" si="5"/>
        <v>1</v>
      </c>
      <c r="S25">
        <f t="shared" si="6"/>
        <v>1</v>
      </c>
    </row>
    <row r="26" spans="1:19" x14ac:dyDescent="0.25">
      <c r="A26" t="s">
        <v>52</v>
      </c>
      <c r="B26">
        <v>2</v>
      </c>
      <c r="C26">
        <f>'Site descriptions'!D$12</f>
        <v>9.0551005132528809E-4</v>
      </c>
      <c r="D26">
        <f>'Site descriptions'!D$13</f>
        <v>4.192585981582738</v>
      </c>
      <c r="E26">
        <f>'Site descriptions'!D$16</f>
        <v>24</v>
      </c>
      <c r="F26">
        <f>'Site descriptions'!D$17</f>
        <v>11.058467040220506</v>
      </c>
      <c r="G26">
        <f>'Site descriptions'!D$18</f>
        <v>1.959138489923228</v>
      </c>
      <c r="H26">
        <f>'Site descriptions'!D$19</f>
        <v>9.0993285502972778</v>
      </c>
      <c r="I26">
        <v>11</v>
      </c>
      <c r="J26" s="5">
        <v>-4.5</v>
      </c>
      <c r="K26" s="5">
        <v>15</v>
      </c>
      <c r="L26" s="5">
        <v>3.5</v>
      </c>
      <c r="M26" s="5">
        <f t="shared" si="7"/>
        <v>1.3671875E-2</v>
      </c>
      <c r="N26">
        <f t="shared" si="8"/>
        <v>45.9</v>
      </c>
      <c r="O26">
        <f t="shared" si="9"/>
        <v>1.0508581132447019</v>
      </c>
      <c r="P26">
        <f t="shared" si="10"/>
        <v>0</v>
      </c>
      <c r="Q26">
        <f t="shared" si="4"/>
        <v>0</v>
      </c>
      <c r="R26">
        <f t="shared" si="5"/>
        <v>1</v>
      </c>
      <c r="S26">
        <f t="shared" si="6"/>
        <v>1</v>
      </c>
    </row>
    <row r="27" spans="1:19" x14ac:dyDescent="0.25">
      <c r="A27" t="s">
        <v>52</v>
      </c>
      <c r="B27">
        <v>2</v>
      </c>
      <c r="C27">
        <f>'Site descriptions'!D$12</f>
        <v>9.0551005132528809E-4</v>
      </c>
      <c r="D27">
        <f>'Site descriptions'!D$13</f>
        <v>4.192585981582738</v>
      </c>
      <c r="E27">
        <f>'Site descriptions'!D$16</f>
        <v>24</v>
      </c>
      <c r="F27">
        <f>'Site descriptions'!D$17</f>
        <v>11.058467040220506</v>
      </c>
      <c r="G27">
        <f>'Site descriptions'!D$18</f>
        <v>1.959138489923228</v>
      </c>
      <c r="H27">
        <f>'Site descriptions'!D$19</f>
        <v>9.0993285502972778</v>
      </c>
      <c r="I27">
        <v>12</v>
      </c>
      <c r="J27" s="5">
        <v>-25</v>
      </c>
      <c r="K27" s="5">
        <v>16</v>
      </c>
      <c r="L27" s="5">
        <v>1</v>
      </c>
      <c r="M27" s="5">
        <f t="shared" si="7"/>
        <v>3.90625E-3</v>
      </c>
      <c r="N27">
        <f t="shared" si="8"/>
        <v>254.99999999999997</v>
      </c>
      <c r="O27">
        <f t="shared" si="9"/>
        <v>0.69809487873537057</v>
      </c>
      <c r="P27">
        <f t="shared" si="10"/>
        <v>0</v>
      </c>
      <c r="Q27">
        <f t="shared" si="4"/>
        <v>0</v>
      </c>
      <c r="R27">
        <f t="shared" si="5"/>
        <v>0</v>
      </c>
      <c r="S27">
        <f t="shared" si="6"/>
        <v>0</v>
      </c>
    </row>
    <row r="28" spans="1:19" x14ac:dyDescent="0.25">
      <c r="A28" t="s">
        <v>52</v>
      </c>
      <c r="B28">
        <v>2</v>
      </c>
      <c r="C28">
        <f>'Site descriptions'!D$12</f>
        <v>9.0551005132528809E-4</v>
      </c>
      <c r="D28">
        <f>'Site descriptions'!D$13</f>
        <v>4.192585981582738</v>
      </c>
      <c r="E28">
        <f>'Site descriptions'!D$16</f>
        <v>24</v>
      </c>
      <c r="F28">
        <f>'Site descriptions'!D$17</f>
        <v>11.058467040220506</v>
      </c>
      <c r="G28">
        <f>'Site descriptions'!D$18</f>
        <v>1.959138489923228</v>
      </c>
      <c r="H28">
        <f>'Site descriptions'!D$19</f>
        <v>9.0993285502972778</v>
      </c>
      <c r="I28">
        <v>13</v>
      </c>
      <c r="J28" s="5">
        <v>-60</v>
      </c>
      <c r="K28" s="5">
        <v>19</v>
      </c>
      <c r="L28" s="5">
        <v>16</v>
      </c>
      <c r="M28" s="5">
        <f t="shared" si="7"/>
        <v>6.25E-2</v>
      </c>
      <c r="N28">
        <f t="shared" si="8"/>
        <v>612</v>
      </c>
      <c r="O28">
        <f t="shared" si="9"/>
        <v>0.56653648290994441</v>
      </c>
      <c r="P28">
        <f t="shared" si="10"/>
        <v>0</v>
      </c>
      <c r="Q28">
        <f t="shared" si="4"/>
        <v>0</v>
      </c>
      <c r="R28">
        <f t="shared" si="5"/>
        <v>0</v>
      </c>
      <c r="S28">
        <f t="shared" si="6"/>
        <v>0</v>
      </c>
    </row>
    <row r="29" spans="1:19" x14ac:dyDescent="0.25">
      <c r="A29" t="s">
        <v>52</v>
      </c>
      <c r="B29">
        <v>2</v>
      </c>
      <c r="C29">
        <f>'Site descriptions'!D$12</f>
        <v>9.0551005132528809E-4</v>
      </c>
      <c r="D29">
        <f>'Site descriptions'!D$13</f>
        <v>4.192585981582738</v>
      </c>
      <c r="E29">
        <f>'Site descriptions'!D$16</f>
        <v>24</v>
      </c>
      <c r="F29">
        <f>'Site descriptions'!D$17</f>
        <v>11.058467040220506</v>
      </c>
      <c r="G29">
        <f>'Site descriptions'!D$18</f>
        <v>1.959138489923228</v>
      </c>
      <c r="H29">
        <f>'Site descriptions'!D$19</f>
        <v>9.0993285502972778</v>
      </c>
      <c r="I29">
        <v>14</v>
      </c>
      <c r="J29" s="5">
        <v>-14</v>
      </c>
      <c r="K29" s="5">
        <v>1</v>
      </c>
      <c r="L29" s="5">
        <v>64</v>
      </c>
      <c r="M29" s="5">
        <f t="shared" si="7"/>
        <v>0.25</v>
      </c>
      <c r="N29">
        <f t="shared" si="8"/>
        <v>142.79999999999998</v>
      </c>
      <c r="O29">
        <f t="shared" si="9"/>
        <v>0.80163322021935945</v>
      </c>
      <c r="P29">
        <f t="shared" si="10"/>
        <v>0</v>
      </c>
      <c r="Q29">
        <f t="shared" si="4"/>
        <v>0</v>
      </c>
      <c r="R29">
        <f t="shared" si="5"/>
        <v>0</v>
      </c>
      <c r="S29">
        <f t="shared" si="6"/>
        <v>0</v>
      </c>
    </row>
    <row r="30" spans="1:19" x14ac:dyDescent="0.25">
      <c r="A30" t="s">
        <v>52</v>
      </c>
      <c r="B30">
        <v>3</v>
      </c>
      <c r="C30">
        <f>'Site descriptions'!E$12</f>
        <v>9.0551005132528809E-4</v>
      </c>
      <c r="D30">
        <f>'Site descriptions'!E$13</f>
        <v>4.192585981582738</v>
      </c>
      <c r="E30">
        <f>'Site descriptions'!E$16</f>
        <v>24</v>
      </c>
      <c r="F30">
        <f>'Site descriptions'!E$17</f>
        <v>11.058467040220506</v>
      </c>
      <c r="G30">
        <f>'Site descriptions'!E$18</f>
        <v>1.959138489923228</v>
      </c>
      <c r="H30">
        <f>'Site descriptions'!E$19</f>
        <v>9.0993285502972778</v>
      </c>
      <c r="I30">
        <v>1</v>
      </c>
      <c r="J30" s="6">
        <v>-2.5</v>
      </c>
      <c r="K30" s="6">
        <v>12</v>
      </c>
      <c r="L30" s="6">
        <v>128</v>
      </c>
      <c r="M30" s="6">
        <f>L30/256</f>
        <v>0.5</v>
      </c>
      <c r="N30">
        <f t="shared" ref="N30:N43" si="11">J30*-10.2</f>
        <v>25.5</v>
      </c>
      <c r="O30">
        <f t="shared" ref="O30:O43" si="12">IF(N30&gt;0,((N30/0.1019977334)/C30)^(1/(-D30)) *E30,F30)</f>
        <v>1.2090123276980766</v>
      </c>
      <c r="P30">
        <f t="shared" ref="P30:P43" si="13">MAX(0,O30-G30)</f>
        <v>0</v>
      </c>
      <c r="Q30">
        <f t="shared" si="4"/>
        <v>0</v>
      </c>
      <c r="R30">
        <f t="shared" si="5"/>
        <v>1</v>
      </c>
      <c r="S30">
        <f t="shared" si="6"/>
        <v>1</v>
      </c>
    </row>
    <row r="31" spans="1:19" x14ac:dyDescent="0.25">
      <c r="A31" t="s">
        <v>52</v>
      </c>
      <c r="B31">
        <v>3</v>
      </c>
      <c r="C31">
        <f>'Site descriptions'!E$12</f>
        <v>9.0551005132528809E-4</v>
      </c>
      <c r="D31">
        <f>'Site descriptions'!E$13</f>
        <v>4.192585981582738</v>
      </c>
      <c r="E31">
        <f>'Site descriptions'!E$16</f>
        <v>24</v>
      </c>
      <c r="F31">
        <f>'Site descriptions'!E$17</f>
        <v>11.058467040220506</v>
      </c>
      <c r="G31">
        <f>'Site descriptions'!E$18</f>
        <v>1.959138489923228</v>
      </c>
      <c r="H31">
        <f>'Site descriptions'!E$19</f>
        <v>9.0993285502972778</v>
      </c>
      <c r="I31">
        <v>2</v>
      </c>
      <c r="J31" s="6">
        <v>-1.5</v>
      </c>
      <c r="K31" s="6">
        <v>10</v>
      </c>
      <c r="L31" s="6">
        <v>128</v>
      </c>
      <c r="M31" s="6">
        <f t="shared" ref="M31:M43" si="14">L31/256</f>
        <v>0.5</v>
      </c>
      <c r="N31">
        <f t="shared" si="11"/>
        <v>15.299999999999999</v>
      </c>
      <c r="O31">
        <f t="shared" si="12"/>
        <v>1.36566842066148</v>
      </c>
      <c r="P31">
        <f t="shared" si="13"/>
        <v>0</v>
      </c>
      <c r="Q31">
        <f t="shared" si="4"/>
        <v>0</v>
      </c>
      <c r="R31">
        <f t="shared" si="5"/>
        <v>1</v>
      </c>
      <c r="S31">
        <f t="shared" si="6"/>
        <v>1</v>
      </c>
    </row>
    <row r="32" spans="1:19" x14ac:dyDescent="0.25">
      <c r="A32" t="s">
        <v>52</v>
      </c>
      <c r="B32">
        <v>3</v>
      </c>
      <c r="C32">
        <f>'Site descriptions'!E$12</f>
        <v>9.0551005132528809E-4</v>
      </c>
      <c r="D32">
        <f>'Site descriptions'!E$13</f>
        <v>4.192585981582738</v>
      </c>
      <c r="E32">
        <f>'Site descriptions'!E$16</f>
        <v>24</v>
      </c>
      <c r="F32">
        <f>'Site descriptions'!E$17</f>
        <v>11.058467040220506</v>
      </c>
      <c r="G32">
        <f>'Site descriptions'!E$18</f>
        <v>1.959138489923228</v>
      </c>
      <c r="H32">
        <f>'Site descriptions'!E$19</f>
        <v>9.0993285502972778</v>
      </c>
      <c r="I32">
        <v>3</v>
      </c>
      <c r="J32" s="6">
        <v>-1</v>
      </c>
      <c r="K32" s="6">
        <v>5</v>
      </c>
      <c r="L32" s="6">
        <v>0</v>
      </c>
      <c r="M32" s="6">
        <f t="shared" si="14"/>
        <v>0</v>
      </c>
      <c r="N32">
        <f t="shared" si="11"/>
        <v>10.199999999999999</v>
      </c>
      <c r="O32">
        <f t="shared" si="12"/>
        <v>1.5043396367647479</v>
      </c>
      <c r="P32">
        <f t="shared" si="13"/>
        <v>0</v>
      </c>
      <c r="Q32">
        <f t="shared" si="4"/>
        <v>0</v>
      </c>
      <c r="R32">
        <f t="shared" si="5"/>
        <v>1</v>
      </c>
      <c r="S32">
        <f t="shared" si="6"/>
        <v>1</v>
      </c>
    </row>
    <row r="33" spans="1:19" x14ac:dyDescent="0.25">
      <c r="A33" t="s">
        <v>52</v>
      </c>
      <c r="B33">
        <v>3</v>
      </c>
      <c r="C33">
        <f>'Site descriptions'!E$12</f>
        <v>9.0551005132528809E-4</v>
      </c>
      <c r="D33">
        <f>'Site descriptions'!E$13</f>
        <v>4.192585981582738</v>
      </c>
      <c r="E33">
        <f>'Site descriptions'!E$16</f>
        <v>24</v>
      </c>
      <c r="F33">
        <f>'Site descriptions'!E$17</f>
        <v>11.058467040220506</v>
      </c>
      <c r="G33">
        <f>'Site descriptions'!E$18</f>
        <v>1.959138489923228</v>
      </c>
      <c r="H33">
        <f>'Site descriptions'!E$19</f>
        <v>9.0993285502972778</v>
      </c>
      <c r="I33">
        <v>4</v>
      </c>
      <c r="J33" s="6">
        <v>0</v>
      </c>
      <c r="K33" s="6">
        <v>7.5</v>
      </c>
      <c r="L33" s="6">
        <v>0</v>
      </c>
      <c r="M33" s="6">
        <f t="shared" si="14"/>
        <v>0</v>
      </c>
      <c r="N33">
        <f t="shared" si="11"/>
        <v>0</v>
      </c>
      <c r="O33">
        <f t="shared" si="12"/>
        <v>11.058467040220506</v>
      </c>
      <c r="P33">
        <f t="shared" si="13"/>
        <v>9.0993285502972778</v>
      </c>
      <c r="Q33">
        <f t="shared" si="4"/>
        <v>1</v>
      </c>
      <c r="R33">
        <f t="shared" si="5"/>
        <v>1</v>
      </c>
      <c r="S33">
        <f t="shared" si="6"/>
        <v>1</v>
      </c>
    </row>
    <row r="34" spans="1:19" x14ac:dyDescent="0.25">
      <c r="A34" t="s">
        <v>52</v>
      </c>
      <c r="B34">
        <v>3</v>
      </c>
      <c r="C34">
        <f>'Site descriptions'!E$12</f>
        <v>9.0551005132528809E-4</v>
      </c>
      <c r="D34">
        <f>'Site descriptions'!E$13</f>
        <v>4.192585981582738</v>
      </c>
      <c r="E34">
        <f>'Site descriptions'!E$16</f>
        <v>24</v>
      </c>
      <c r="F34">
        <f>'Site descriptions'!E$17</f>
        <v>11.058467040220506</v>
      </c>
      <c r="G34">
        <f>'Site descriptions'!E$18</f>
        <v>1.959138489923228</v>
      </c>
      <c r="H34">
        <f>'Site descriptions'!E$19</f>
        <v>9.0993285502972778</v>
      </c>
      <c r="I34">
        <v>5</v>
      </c>
      <c r="J34" s="6">
        <v>0</v>
      </c>
      <c r="K34" s="6">
        <v>6</v>
      </c>
      <c r="L34" s="6">
        <v>0</v>
      </c>
      <c r="M34" s="6">
        <f t="shared" si="14"/>
        <v>0</v>
      </c>
      <c r="N34">
        <f t="shared" si="11"/>
        <v>0</v>
      </c>
      <c r="O34">
        <f t="shared" si="12"/>
        <v>11.058467040220506</v>
      </c>
      <c r="P34">
        <f t="shared" si="13"/>
        <v>9.0993285502972778</v>
      </c>
      <c r="Q34">
        <f t="shared" si="4"/>
        <v>1</v>
      </c>
      <c r="R34">
        <f t="shared" si="5"/>
        <v>1</v>
      </c>
      <c r="S34">
        <f t="shared" si="6"/>
        <v>1</v>
      </c>
    </row>
    <row r="35" spans="1:19" x14ac:dyDescent="0.25">
      <c r="A35" t="s">
        <v>52</v>
      </c>
      <c r="B35">
        <v>3</v>
      </c>
      <c r="C35">
        <f>'Site descriptions'!E$12</f>
        <v>9.0551005132528809E-4</v>
      </c>
      <c r="D35">
        <f>'Site descriptions'!E$13</f>
        <v>4.192585981582738</v>
      </c>
      <c r="E35">
        <f>'Site descriptions'!E$16</f>
        <v>24</v>
      </c>
      <c r="F35">
        <f>'Site descriptions'!E$17</f>
        <v>11.058467040220506</v>
      </c>
      <c r="G35">
        <f>'Site descriptions'!E$18</f>
        <v>1.959138489923228</v>
      </c>
      <c r="H35">
        <f>'Site descriptions'!E$19</f>
        <v>9.0993285502972778</v>
      </c>
      <c r="I35">
        <v>6</v>
      </c>
      <c r="J35" s="6">
        <v>0</v>
      </c>
      <c r="K35" s="6">
        <v>7</v>
      </c>
      <c r="L35" s="6">
        <v>64</v>
      </c>
      <c r="M35" s="6">
        <f t="shared" si="14"/>
        <v>0.25</v>
      </c>
      <c r="N35">
        <f t="shared" si="11"/>
        <v>0</v>
      </c>
      <c r="O35">
        <f t="shared" si="12"/>
        <v>11.058467040220506</v>
      </c>
      <c r="P35">
        <f t="shared" si="13"/>
        <v>9.0993285502972778</v>
      </c>
      <c r="Q35">
        <f t="shared" si="4"/>
        <v>1</v>
      </c>
      <c r="R35">
        <f t="shared" si="5"/>
        <v>1</v>
      </c>
      <c r="S35">
        <f t="shared" si="6"/>
        <v>1</v>
      </c>
    </row>
    <row r="36" spans="1:19" x14ac:dyDescent="0.25">
      <c r="A36" t="s">
        <v>52</v>
      </c>
      <c r="B36">
        <v>3</v>
      </c>
      <c r="C36">
        <f>'Site descriptions'!E$12</f>
        <v>9.0551005132528809E-4</v>
      </c>
      <c r="D36">
        <f>'Site descriptions'!E$13</f>
        <v>4.192585981582738</v>
      </c>
      <c r="E36">
        <f>'Site descriptions'!E$16</f>
        <v>24</v>
      </c>
      <c r="F36">
        <f>'Site descriptions'!E$17</f>
        <v>11.058467040220506</v>
      </c>
      <c r="G36">
        <f>'Site descriptions'!E$18</f>
        <v>1.959138489923228</v>
      </c>
      <c r="H36">
        <f>'Site descriptions'!E$19</f>
        <v>9.0993285502972778</v>
      </c>
      <c r="I36">
        <v>7</v>
      </c>
      <c r="J36" s="6">
        <v>0</v>
      </c>
      <c r="K36" s="6">
        <v>12.5</v>
      </c>
      <c r="L36" s="6">
        <v>256</v>
      </c>
      <c r="M36" s="6">
        <f t="shared" si="14"/>
        <v>1</v>
      </c>
      <c r="N36">
        <f t="shared" si="11"/>
        <v>0</v>
      </c>
      <c r="O36">
        <f t="shared" si="12"/>
        <v>11.058467040220506</v>
      </c>
      <c r="P36">
        <f t="shared" si="13"/>
        <v>9.0993285502972778</v>
      </c>
      <c r="Q36">
        <f t="shared" si="4"/>
        <v>1</v>
      </c>
      <c r="R36">
        <f t="shared" si="5"/>
        <v>1</v>
      </c>
      <c r="S36">
        <f t="shared" si="6"/>
        <v>1</v>
      </c>
    </row>
    <row r="37" spans="1:19" x14ac:dyDescent="0.25">
      <c r="A37" t="s">
        <v>52</v>
      </c>
      <c r="B37">
        <v>3</v>
      </c>
      <c r="C37">
        <f>'Site descriptions'!E$12</f>
        <v>9.0551005132528809E-4</v>
      </c>
      <c r="D37">
        <f>'Site descriptions'!E$13</f>
        <v>4.192585981582738</v>
      </c>
      <c r="E37">
        <f>'Site descriptions'!E$16</f>
        <v>24</v>
      </c>
      <c r="F37">
        <f>'Site descriptions'!E$17</f>
        <v>11.058467040220506</v>
      </c>
      <c r="G37">
        <f>'Site descriptions'!E$18</f>
        <v>1.959138489923228</v>
      </c>
      <c r="H37">
        <f>'Site descriptions'!E$19</f>
        <v>9.0993285502972778</v>
      </c>
      <c r="I37">
        <v>8</v>
      </c>
      <c r="J37" s="6">
        <v>0</v>
      </c>
      <c r="K37" s="6">
        <v>11</v>
      </c>
      <c r="L37" s="6">
        <v>64</v>
      </c>
      <c r="M37" s="6">
        <f t="shared" si="14"/>
        <v>0.25</v>
      </c>
      <c r="N37">
        <f t="shared" si="11"/>
        <v>0</v>
      </c>
      <c r="O37">
        <f t="shared" si="12"/>
        <v>11.058467040220506</v>
      </c>
      <c r="P37">
        <f t="shared" si="13"/>
        <v>9.0993285502972778</v>
      </c>
      <c r="Q37">
        <f t="shared" si="4"/>
        <v>1</v>
      </c>
      <c r="R37">
        <f t="shared" si="5"/>
        <v>1</v>
      </c>
      <c r="S37">
        <f t="shared" si="6"/>
        <v>1</v>
      </c>
    </row>
    <row r="38" spans="1:19" x14ac:dyDescent="0.25">
      <c r="A38" t="s">
        <v>52</v>
      </c>
      <c r="B38">
        <v>3</v>
      </c>
      <c r="C38">
        <f>'Site descriptions'!E$12</f>
        <v>9.0551005132528809E-4</v>
      </c>
      <c r="D38">
        <f>'Site descriptions'!E$13</f>
        <v>4.192585981582738</v>
      </c>
      <c r="E38">
        <f>'Site descriptions'!E$16</f>
        <v>24</v>
      </c>
      <c r="F38">
        <f>'Site descriptions'!E$17</f>
        <v>11.058467040220506</v>
      </c>
      <c r="G38">
        <f>'Site descriptions'!E$18</f>
        <v>1.959138489923228</v>
      </c>
      <c r="H38">
        <f>'Site descriptions'!E$19</f>
        <v>9.0993285502972778</v>
      </c>
      <c r="I38">
        <v>9</v>
      </c>
      <c r="J38" s="6">
        <v>0</v>
      </c>
      <c r="K38" s="6">
        <v>11</v>
      </c>
      <c r="L38" s="6">
        <v>128</v>
      </c>
      <c r="M38" s="6">
        <f t="shared" si="14"/>
        <v>0.5</v>
      </c>
      <c r="N38">
        <f t="shared" si="11"/>
        <v>0</v>
      </c>
      <c r="O38">
        <f t="shared" si="12"/>
        <v>11.058467040220506</v>
      </c>
      <c r="P38">
        <f t="shared" si="13"/>
        <v>9.0993285502972778</v>
      </c>
      <c r="Q38">
        <f t="shared" si="4"/>
        <v>1</v>
      </c>
      <c r="R38">
        <f t="shared" si="5"/>
        <v>1</v>
      </c>
      <c r="S38">
        <f t="shared" si="6"/>
        <v>1</v>
      </c>
    </row>
    <row r="39" spans="1:19" x14ac:dyDescent="0.25">
      <c r="A39" t="s">
        <v>52</v>
      </c>
      <c r="B39">
        <v>3</v>
      </c>
      <c r="C39">
        <f>'Site descriptions'!E$12</f>
        <v>9.0551005132528809E-4</v>
      </c>
      <c r="D39">
        <f>'Site descriptions'!E$13</f>
        <v>4.192585981582738</v>
      </c>
      <c r="E39">
        <f>'Site descriptions'!E$16</f>
        <v>24</v>
      </c>
      <c r="F39">
        <f>'Site descriptions'!E$17</f>
        <v>11.058467040220506</v>
      </c>
      <c r="G39">
        <f>'Site descriptions'!E$18</f>
        <v>1.959138489923228</v>
      </c>
      <c r="H39">
        <f>'Site descriptions'!E$19</f>
        <v>9.0993285502972778</v>
      </c>
      <c r="I39">
        <v>10</v>
      </c>
      <c r="J39" s="6">
        <v>-3.5</v>
      </c>
      <c r="K39" s="6">
        <v>17</v>
      </c>
      <c r="L39" s="6">
        <v>64</v>
      </c>
      <c r="M39" s="6">
        <f t="shared" si="14"/>
        <v>0.25</v>
      </c>
      <c r="N39">
        <f t="shared" si="11"/>
        <v>35.699999999999996</v>
      </c>
      <c r="O39">
        <f t="shared" si="12"/>
        <v>1.1157754822514518</v>
      </c>
      <c r="P39">
        <f t="shared" si="13"/>
        <v>0</v>
      </c>
      <c r="Q39">
        <f t="shared" si="4"/>
        <v>0</v>
      </c>
      <c r="R39">
        <f t="shared" si="5"/>
        <v>1</v>
      </c>
      <c r="S39">
        <f t="shared" si="6"/>
        <v>1</v>
      </c>
    </row>
    <row r="40" spans="1:19" x14ac:dyDescent="0.25">
      <c r="A40" t="s">
        <v>52</v>
      </c>
      <c r="B40">
        <v>3</v>
      </c>
      <c r="C40">
        <f>'Site descriptions'!E$12</f>
        <v>9.0551005132528809E-4</v>
      </c>
      <c r="D40">
        <f>'Site descriptions'!E$13</f>
        <v>4.192585981582738</v>
      </c>
      <c r="E40">
        <f>'Site descriptions'!E$16</f>
        <v>24</v>
      </c>
      <c r="F40">
        <f>'Site descriptions'!E$17</f>
        <v>11.058467040220506</v>
      </c>
      <c r="G40">
        <f>'Site descriptions'!E$18</f>
        <v>1.959138489923228</v>
      </c>
      <c r="H40">
        <f>'Site descriptions'!E$19</f>
        <v>9.0993285502972778</v>
      </c>
      <c r="I40">
        <v>11</v>
      </c>
      <c r="J40" s="6">
        <v>-3.5</v>
      </c>
      <c r="K40" s="6">
        <v>17.5</v>
      </c>
      <c r="L40" s="6">
        <v>3.5</v>
      </c>
      <c r="M40" s="6">
        <f t="shared" si="14"/>
        <v>1.3671875E-2</v>
      </c>
      <c r="N40">
        <f t="shared" si="11"/>
        <v>35.699999999999996</v>
      </c>
      <c r="O40">
        <f t="shared" si="12"/>
        <v>1.1157754822514518</v>
      </c>
      <c r="P40">
        <f t="shared" si="13"/>
        <v>0</v>
      </c>
      <c r="Q40">
        <f t="shared" si="4"/>
        <v>0</v>
      </c>
      <c r="R40">
        <f t="shared" si="5"/>
        <v>1</v>
      </c>
      <c r="S40">
        <f t="shared" si="6"/>
        <v>1</v>
      </c>
    </row>
    <row r="41" spans="1:19" x14ac:dyDescent="0.25">
      <c r="A41" t="s">
        <v>52</v>
      </c>
      <c r="B41">
        <v>3</v>
      </c>
      <c r="C41">
        <f>'Site descriptions'!E$12</f>
        <v>9.0551005132528809E-4</v>
      </c>
      <c r="D41">
        <f>'Site descriptions'!E$13</f>
        <v>4.192585981582738</v>
      </c>
      <c r="E41">
        <f>'Site descriptions'!E$16</f>
        <v>24</v>
      </c>
      <c r="F41">
        <f>'Site descriptions'!E$17</f>
        <v>11.058467040220506</v>
      </c>
      <c r="G41">
        <f>'Site descriptions'!E$18</f>
        <v>1.959138489923228</v>
      </c>
      <c r="H41">
        <f>'Site descriptions'!E$19</f>
        <v>9.0993285502972778</v>
      </c>
      <c r="I41">
        <v>12</v>
      </c>
      <c r="J41" s="6">
        <v>-60</v>
      </c>
      <c r="K41" s="6">
        <v>20</v>
      </c>
      <c r="L41" s="6">
        <v>0</v>
      </c>
      <c r="M41" s="6">
        <f t="shared" si="14"/>
        <v>0</v>
      </c>
      <c r="N41">
        <f t="shared" si="11"/>
        <v>612</v>
      </c>
      <c r="O41">
        <f t="shared" si="12"/>
        <v>0.56653648290994441</v>
      </c>
      <c r="P41">
        <f t="shared" si="13"/>
        <v>0</v>
      </c>
      <c r="Q41">
        <f t="shared" si="4"/>
        <v>0</v>
      </c>
      <c r="R41">
        <f t="shared" si="5"/>
        <v>0</v>
      </c>
      <c r="S41">
        <f t="shared" si="6"/>
        <v>0</v>
      </c>
    </row>
    <row r="42" spans="1:19" x14ac:dyDescent="0.25">
      <c r="A42" t="s">
        <v>52</v>
      </c>
      <c r="B42">
        <v>3</v>
      </c>
      <c r="C42">
        <f>'Site descriptions'!E$12</f>
        <v>9.0551005132528809E-4</v>
      </c>
      <c r="D42">
        <f>'Site descriptions'!E$13</f>
        <v>4.192585981582738</v>
      </c>
      <c r="E42">
        <f>'Site descriptions'!E$16</f>
        <v>24</v>
      </c>
      <c r="F42">
        <f>'Site descriptions'!E$17</f>
        <v>11.058467040220506</v>
      </c>
      <c r="G42">
        <f>'Site descriptions'!E$18</f>
        <v>1.959138489923228</v>
      </c>
      <c r="H42">
        <f>'Site descriptions'!E$19</f>
        <v>9.0993285502972778</v>
      </c>
      <c r="I42">
        <v>13</v>
      </c>
      <c r="J42" s="6">
        <v>-60</v>
      </c>
      <c r="K42" s="6">
        <v>20</v>
      </c>
      <c r="L42" s="6">
        <v>0</v>
      </c>
      <c r="M42" s="6">
        <f t="shared" si="14"/>
        <v>0</v>
      </c>
      <c r="N42">
        <f t="shared" si="11"/>
        <v>612</v>
      </c>
      <c r="O42">
        <f t="shared" si="12"/>
        <v>0.56653648290994441</v>
      </c>
      <c r="P42">
        <f t="shared" si="13"/>
        <v>0</v>
      </c>
      <c r="Q42">
        <f t="shared" si="4"/>
        <v>0</v>
      </c>
      <c r="R42">
        <f t="shared" si="5"/>
        <v>0</v>
      </c>
      <c r="S42">
        <f t="shared" si="6"/>
        <v>0</v>
      </c>
    </row>
    <row r="43" spans="1:19" x14ac:dyDescent="0.25">
      <c r="A43" t="s">
        <v>52</v>
      </c>
      <c r="B43">
        <v>3</v>
      </c>
      <c r="C43">
        <f>'Site descriptions'!E$12</f>
        <v>9.0551005132528809E-4</v>
      </c>
      <c r="D43">
        <f>'Site descriptions'!E$13</f>
        <v>4.192585981582738</v>
      </c>
      <c r="E43">
        <f>'Site descriptions'!E$16</f>
        <v>24</v>
      </c>
      <c r="F43">
        <f>'Site descriptions'!E$17</f>
        <v>11.058467040220506</v>
      </c>
      <c r="G43">
        <f>'Site descriptions'!E$18</f>
        <v>1.959138489923228</v>
      </c>
      <c r="H43">
        <f>'Site descriptions'!E$19</f>
        <v>9.0993285502972778</v>
      </c>
      <c r="I43">
        <v>14</v>
      </c>
      <c r="J43" s="6">
        <v>0</v>
      </c>
      <c r="K43" s="6">
        <v>14</v>
      </c>
      <c r="L43" s="6">
        <v>64</v>
      </c>
      <c r="M43" s="6">
        <f t="shared" si="14"/>
        <v>0.25</v>
      </c>
      <c r="N43">
        <f t="shared" si="11"/>
        <v>0</v>
      </c>
      <c r="O43">
        <f t="shared" si="12"/>
        <v>11.058467040220506</v>
      </c>
      <c r="P43">
        <f t="shared" si="13"/>
        <v>9.0993285502972778</v>
      </c>
      <c r="Q43">
        <f t="shared" si="4"/>
        <v>1</v>
      </c>
      <c r="R43">
        <f t="shared" si="5"/>
        <v>1</v>
      </c>
      <c r="S43">
        <f t="shared" si="6"/>
        <v>1</v>
      </c>
    </row>
    <row r="44" spans="1:19" x14ac:dyDescent="0.25">
      <c r="A44" t="s">
        <v>62</v>
      </c>
      <c r="B44">
        <v>1</v>
      </c>
      <c r="C44">
        <f>'Site descriptions'!B$12</f>
        <v>7.5796245044440517E-3</v>
      </c>
      <c r="D44">
        <f>'Site descriptions'!B$13</f>
        <v>3.0714698098536517</v>
      </c>
      <c r="E44">
        <f>'Site descriptions'!B$16</f>
        <v>100</v>
      </c>
      <c r="F44">
        <f>'Site descriptions'!B$17</f>
        <v>47.145587346073789</v>
      </c>
      <c r="G44">
        <f>'Site descriptions'!B$18</f>
        <v>6.5327747623610586</v>
      </c>
      <c r="H44">
        <f>'Site descriptions'!B$19</f>
        <v>40.612812583712731</v>
      </c>
      <c r="I44">
        <v>1</v>
      </c>
      <c r="J44">
        <v>0</v>
      </c>
      <c r="L44">
        <v>64</v>
      </c>
      <c r="M44">
        <f>L44/256</f>
        <v>0.25</v>
      </c>
      <c r="N44">
        <f t="shared" ref="N44:N52" si="15">J44*-10.2</f>
        <v>0</v>
      </c>
      <c r="O44">
        <f t="shared" ref="O44:O52" si="16">IF(N44&gt;0,((N44/0.1019977334)/C44)^(1/(-D44)) *E44,F44)</f>
        <v>47.145587346073789</v>
      </c>
      <c r="P44">
        <f t="shared" ref="P44:P52" si="17">MAX(0,O44-G44)</f>
        <v>40.612812583712731</v>
      </c>
      <c r="Q44">
        <f t="shared" si="4"/>
        <v>1</v>
      </c>
      <c r="R44">
        <f t="shared" si="5"/>
        <v>1</v>
      </c>
      <c r="S44">
        <f t="shared" si="6"/>
        <v>1</v>
      </c>
    </row>
    <row r="45" spans="1:19" x14ac:dyDescent="0.25">
      <c r="A45" t="s">
        <v>62</v>
      </c>
      <c r="B45">
        <v>1</v>
      </c>
      <c r="C45">
        <f>'Site descriptions'!B$12</f>
        <v>7.5796245044440517E-3</v>
      </c>
      <c r="D45">
        <f>'Site descriptions'!B$13</f>
        <v>3.0714698098536517</v>
      </c>
      <c r="E45">
        <f>'Site descriptions'!B$16</f>
        <v>100</v>
      </c>
      <c r="F45">
        <f>'Site descriptions'!B$17</f>
        <v>47.145587346073789</v>
      </c>
      <c r="G45">
        <f>'Site descriptions'!B$18</f>
        <v>6.5327747623610586</v>
      </c>
      <c r="H45">
        <f>'Site descriptions'!B$19</f>
        <v>40.612812583712731</v>
      </c>
      <c r="I45">
        <v>2</v>
      </c>
      <c r="J45">
        <v>0</v>
      </c>
      <c r="K45" s="7">
        <v>10</v>
      </c>
      <c r="L45">
        <v>4</v>
      </c>
      <c r="M45">
        <f t="shared" ref="M45:M52" si="18">L45/256</f>
        <v>1.5625E-2</v>
      </c>
      <c r="N45">
        <f t="shared" si="15"/>
        <v>0</v>
      </c>
      <c r="O45">
        <f t="shared" si="16"/>
        <v>47.145587346073789</v>
      </c>
      <c r="P45">
        <f t="shared" si="17"/>
        <v>40.612812583712731</v>
      </c>
      <c r="Q45">
        <f t="shared" si="4"/>
        <v>1</v>
      </c>
      <c r="R45">
        <f t="shared" si="5"/>
        <v>1</v>
      </c>
      <c r="S45">
        <f t="shared" si="6"/>
        <v>1</v>
      </c>
    </row>
    <row r="46" spans="1:19" x14ac:dyDescent="0.25">
      <c r="A46" t="s">
        <v>62</v>
      </c>
      <c r="B46">
        <v>1</v>
      </c>
      <c r="C46">
        <f>'Site descriptions'!B$12</f>
        <v>7.5796245044440517E-3</v>
      </c>
      <c r="D46">
        <f>'Site descriptions'!B$13</f>
        <v>3.0714698098536517</v>
      </c>
      <c r="E46">
        <f>'Site descriptions'!B$16</f>
        <v>100</v>
      </c>
      <c r="F46">
        <f>'Site descriptions'!B$17</f>
        <v>47.145587346073789</v>
      </c>
      <c r="G46">
        <f>'Site descriptions'!B$18</f>
        <v>6.5327747623610586</v>
      </c>
      <c r="H46">
        <f>'Site descriptions'!B$19</f>
        <v>40.612812583712731</v>
      </c>
      <c r="I46">
        <v>3</v>
      </c>
      <c r="J46">
        <v>0</v>
      </c>
      <c r="K46">
        <v>16</v>
      </c>
      <c r="L46">
        <v>256</v>
      </c>
      <c r="M46">
        <f t="shared" si="18"/>
        <v>1</v>
      </c>
      <c r="N46">
        <f t="shared" si="15"/>
        <v>0</v>
      </c>
      <c r="O46">
        <f t="shared" si="16"/>
        <v>47.145587346073789</v>
      </c>
      <c r="P46">
        <f t="shared" si="17"/>
        <v>40.612812583712731</v>
      </c>
      <c r="Q46">
        <f t="shared" si="4"/>
        <v>1</v>
      </c>
      <c r="R46">
        <f t="shared" si="5"/>
        <v>1</v>
      </c>
      <c r="S46">
        <f t="shared" si="6"/>
        <v>1</v>
      </c>
    </row>
    <row r="47" spans="1:19" x14ac:dyDescent="0.25">
      <c r="A47" t="s">
        <v>62</v>
      </c>
      <c r="B47">
        <v>1</v>
      </c>
      <c r="C47">
        <f>'Site descriptions'!B$12</f>
        <v>7.5796245044440517E-3</v>
      </c>
      <c r="D47">
        <f>'Site descriptions'!B$13</f>
        <v>3.0714698098536517</v>
      </c>
      <c r="E47">
        <f>'Site descriptions'!B$16</f>
        <v>100</v>
      </c>
      <c r="F47">
        <f>'Site descriptions'!B$17</f>
        <v>47.145587346073789</v>
      </c>
      <c r="G47">
        <f>'Site descriptions'!B$18</f>
        <v>6.5327747623610586</v>
      </c>
      <c r="H47">
        <f>'Site descriptions'!B$19</f>
        <v>40.612812583712731</v>
      </c>
      <c r="I47">
        <v>4</v>
      </c>
      <c r="J47">
        <v>0</v>
      </c>
      <c r="K47">
        <v>21</v>
      </c>
      <c r="L47">
        <v>256</v>
      </c>
      <c r="M47">
        <f t="shared" si="18"/>
        <v>1</v>
      </c>
      <c r="N47">
        <f t="shared" si="15"/>
        <v>0</v>
      </c>
      <c r="O47">
        <f t="shared" si="16"/>
        <v>47.145587346073789</v>
      </c>
      <c r="P47">
        <f t="shared" si="17"/>
        <v>40.612812583712731</v>
      </c>
      <c r="Q47">
        <f t="shared" si="4"/>
        <v>1</v>
      </c>
      <c r="R47">
        <f t="shared" si="5"/>
        <v>1</v>
      </c>
      <c r="S47">
        <f t="shared" si="6"/>
        <v>1</v>
      </c>
    </row>
    <row r="48" spans="1:19" x14ac:dyDescent="0.25">
      <c r="A48" t="s">
        <v>62</v>
      </c>
      <c r="B48">
        <v>1</v>
      </c>
      <c r="C48">
        <f>'Site descriptions'!B$12</f>
        <v>7.5796245044440517E-3</v>
      </c>
      <c r="D48">
        <f>'Site descriptions'!B$13</f>
        <v>3.0714698098536517</v>
      </c>
      <c r="E48">
        <f>'Site descriptions'!B$16</f>
        <v>100</v>
      </c>
      <c r="F48">
        <f>'Site descriptions'!B$17</f>
        <v>47.145587346073789</v>
      </c>
      <c r="G48">
        <f>'Site descriptions'!B$18</f>
        <v>6.5327747623610586</v>
      </c>
      <c r="H48">
        <f>'Site descriptions'!B$19</f>
        <v>40.612812583712731</v>
      </c>
      <c r="I48">
        <v>5</v>
      </c>
      <c r="J48">
        <v>0</v>
      </c>
      <c r="K48">
        <v>16</v>
      </c>
      <c r="L48">
        <v>64</v>
      </c>
      <c r="M48">
        <f t="shared" si="18"/>
        <v>0.25</v>
      </c>
      <c r="N48">
        <f t="shared" si="15"/>
        <v>0</v>
      </c>
      <c r="O48">
        <f t="shared" si="16"/>
        <v>47.145587346073789</v>
      </c>
      <c r="P48">
        <f t="shared" si="17"/>
        <v>40.612812583712731</v>
      </c>
      <c r="Q48">
        <f t="shared" si="4"/>
        <v>1</v>
      </c>
      <c r="R48">
        <f t="shared" si="5"/>
        <v>1</v>
      </c>
      <c r="S48">
        <f t="shared" si="6"/>
        <v>1</v>
      </c>
    </row>
    <row r="49" spans="1:19" x14ac:dyDescent="0.25">
      <c r="A49" t="s">
        <v>62</v>
      </c>
      <c r="B49">
        <v>1</v>
      </c>
      <c r="C49">
        <f>'Site descriptions'!B$12</f>
        <v>7.5796245044440517E-3</v>
      </c>
      <c r="D49">
        <f>'Site descriptions'!B$13</f>
        <v>3.0714698098536517</v>
      </c>
      <c r="E49">
        <f>'Site descriptions'!B$16</f>
        <v>100</v>
      </c>
      <c r="F49">
        <f>'Site descriptions'!B$17</f>
        <v>47.145587346073789</v>
      </c>
      <c r="G49">
        <f>'Site descriptions'!B$18</f>
        <v>6.5327747623610586</v>
      </c>
      <c r="H49">
        <f>'Site descriptions'!B$19</f>
        <v>40.612812583712731</v>
      </c>
      <c r="I49">
        <v>6</v>
      </c>
      <c r="J49">
        <v>0</v>
      </c>
      <c r="K49">
        <v>27</v>
      </c>
      <c r="L49">
        <v>128</v>
      </c>
      <c r="M49">
        <f t="shared" si="18"/>
        <v>0.5</v>
      </c>
      <c r="N49">
        <f t="shared" si="15"/>
        <v>0</v>
      </c>
      <c r="O49">
        <f t="shared" si="16"/>
        <v>47.145587346073789</v>
      </c>
      <c r="P49">
        <f t="shared" si="17"/>
        <v>40.612812583712731</v>
      </c>
      <c r="Q49">
        <f t="shared" si="4"/>
        <v>1</v>
      </c>
      <c r="R49">
        <f t="shared" si="5"/>
        <v>1</v>
      </c>
      <c r="S49">
        <f t="shared" si="6"/>
        <v>1</v>
      </c>
    </row>
    <row r="50" spans="1:19" x14ac:dyDescent="0.25">
      <c r="A50" t="s">
        <v>62</v>
      </c>
      <c r="B50">
        <v>1</v>
      </c>
      <c r="C50">
        <f>'Site descriptions'!B$12</f>
        <v>7.5796245044440517E-3</v>
      </c>
      <c r="D50">
        <f>'Site descriptions'!B$13</f>
        <v>3.0714698098536517</v>
      </c>
      <c r="E50">
        <f>'Site descriptions'!B$16</f>
        <v>100</v>
      </c>
      <c r="F50">
        <f>'Site descriptions'!B$17</f>
        <v>47.145587346073789</v>
      </c>
      <c r="G50">
        <f>'Site descriptions'!B$18</f>
        <v>6.5327747623610586</v>
      </c>
      <c r="H50">
        <f>'Site descriptions'!B$19</f>
        <v>40.612812583712731</v>
      </c>
      <c r="I50">
        <v>7</v>
      </c>
      <c r="J50">
        <v>0</v>
      </c>
      <c r="K50">
        <v>15</v>
      </c>
      <c r="L50">
        <v>128</v>
      </c>
      <c r="M50">
        <f t="shared" si="18"/>
        <v>0.5</v>
      </c>
      <c r="N50">
        <f t="shared" si="15"/>
        <v>0</v>
      </c>
      <c r="O50">
        <f t="shared" si="16"/>
        <v>47.145587346073789</v>
      </c>
      <c r="P50">
        <f t="shared" si="17"/>
        <v>40.612812583712731</v>
      </c>
      <c r="Q50">
        <f t="shared" si="4"/>
        <v>1</v>
      </c>
      <c r="R50">
        <f t="shared" si="5"/>
        <v>1</v>
      </c>
      <c r="S50">
        <f t="shared" si="6"/>
        <v>1</v>
      </c>
    </row>
    <row r="51" spans="1:19" x14ac:dyDescent="0.25">
      <c r="A51" t="s">
        <v>62</v>
      </c>
      <c r="B51">
        <v>1</v>
      </c>
      <c r="C51">
        <f>'Site descriptions'!B$12</f>
        <v>7.5796245044440517E-3</v>
      </c>
      <c r="D51">
        <f>'Site descriptions'!B$13</f>
        <v>3.0714698098536517</v>
      </c>
      <c r="E51">
        <f>'Site descriptions'!B$16</f>
        <v>100</v>
      </c>
      <c r="F51">
        <f>'Site descriptions'!B$17</f>
        <v>47.145587346073789</v>
      </c>
      <c r="G51">
        <f>'Site descriptions'!B$18</f>
        <v>6.5327747623610586</v>
      </c>
      <c r="H51">
        <f>'Site descriptions'!B$19</f>
        <v>40.612812583712731</v>
      </c>
      <c r="I51">
        <v>8</v>
      </c>
      <c r="J51">
        <v>0</v>
      </c>
      <c r="K51">
        <v>10</v>
      </c>
      <c r="L51">
        <v>256</v>
      </c>
      <c r="M51">
        <f t="shared" si="18"/>
        <v>1</v>
      </c>
      <c r="N51">
        <f t="shared" si="15"/>
        <v>0</v>
      </c>
      <c r="O51">
        <f t="shared" si="16"/>
        <v>47.145587346073789</v>
      </c>
      <c r="P51">
        <f t="shared" si="17"/>
        <v>40.612812583712731</v>
      </c>
      <c r="Q51">
        <f t="shared" si="4"/>
        <v>1</v>
      </c>
      <c r="R51">
        <f t="shared" si="5"/>
        <v>1</v>
      </c>
      <c r="S51">
        <f t="shared" si="6"/>
        <v>1</v>
      </c>
    </row>
    <row r="52" spans="1:19" x14ac:dyDescent="0.25">
      <c r="A52" t="s">
        <v>62</v>
      </c>
      <c r="B52">
        <v>1</v>
      </c>
      <c r="C52">
        <f>'Site descriptions'!B$12</f>
        <v>7.5796245044440517E-3</v>
      </c>
      <c r="D52">
        <f>'Site descriptions'!B$13</f>
        <v>3.0714698098536517</v>
      </c>
      <c r="E52">
        <f>'Site descriptions'!B$16</f>
        <v>100</v>
      </c>
      <c r="F52">
        <f>'Site descriptions'!B$17</f>
        <v>47.145587346073789</v>
      </c>
      <c r="G52">
        <f>'Site descriptions'!B$18</f>
        <v>6.5327747623610586</v>
      </c>
      <c r="H52">
        <f>'Site descriptions'!B$19</f>
        <v>40.612812583712731</v>
      </c>
      <c r="I52">
        <v>9</v>
      </c>
      <c r="J52">
        <v>0</v>
      </c>
      <c r="K52">
        <v>5</v>
      </c>
      <c r="L52">
        <v>3</v>
      </c>
      <c r="M52">
        <f t="shared" si="18"/>
        <v>1.171875E-2</v>
      </c>
      <c r="N52">
        <f t="shared" si="15"/>
        <v>0</v>
      </c>
      <c r="O52">
        <f t="shared" si="16"/>
        <v>47.145587346073789</v>
      </c>
      <c r="P52">
        <f t="shared" si="17"/>
        <v>40.612812583712731</v>
      </c>
      <c r="Q52">
        <f t="shared" si="4"/>
        <v>1</v>
      </c>
      <c r="R52">
        <f t="shared" si="5"/>
        <v>1</v>
      </c>
      <c r="S52">
        <f t="shared" si="6"/>
        <v>1</v>
      </c>
    </row>
    <row r="53" spans="1:19" x14ac:dyDescent="0.25">
      <c r="A53" t="s">
        <v>2</v>
      </c>
      <c r="B53">
        <v>1</v>
      </c>
      <c r="C53">
        <f>'Site descriptions'!F$12</f>
        <v>5.2848213478862648E-4</v>
      </c>
      <c r="D53">
        <f>'Site descriptions'!F$13</f>
        <v>13.69107119409302</v>
      </c>
      <c r="E53">
        <f>'Site descriptions'!F$16</f>
        <v>100</v>
      </c>
      <c r="F53">
        <f>'Site descriptions'!F$17</f>
        <v>51.42824705417722</v>
      </c>
      <c r="G53">
        <f>'Site descriptions'!F$18</f>
        <v>44.637312642901314</v>
      </c>
      <c r="H53">
        <f>'Site descriptions'!F$19</f>
        <v>6.7909344112759058</v>
      </c>
      <c r="I53">
        <v>1</v>
      </c>
      <c r="J53" s="3">
        <v>0</v>
      </c>
      <c r="K53" s="3">
        <v>15</v>
      </c>
      <c r="L53" s="3">
        <v>256</v>
      </c>
      <c r="M53" s="3">
        <f>L53/256</f>
        <v>1</v>
      </c>
      <c r="N53">
        <f t="shared" ref="N53:N70" si="19">J53*-10.2</f>
        <v>0</v>
      </c>
      <c r="O53">
        <f t="shared" ref="O53:O70" si="20">IF(N53&gt;0,((N53/0.1019977334)/C53)^(1/(-D53)) *E53,F53)</f>
        <v>51.42824705417722</v>
      </c>
      <c r="P53">
        <f t="shared" ref="P53:P70" si="21">MAX(0,O53-G53)</f>
        <v>6.7909344112759058</v>
      </c>
      <c r="Q53">
        <f>MIN(1,MAX(0,(P53))/(H53))</f>
        <v>1</v>
      </c>
      <c r="R53">
        <f t="shared" si="5"/>
        <v>1</v>
      </c>
      <c r="S53">
        <f t="shared" si="6"/>
        <v>1</v>
      </c>
    </row>
    <row r="54" spans="1:19" x14ac:dyDescent="0.25">
      <c r="A54" t="s">
        <v>2</v>
      </c>
      <c r="B54">
        <v>1</v>
      </c>
      <c r="C54">
        <f>'Site descriptions'!F$12</f>
        <v>5.2848213478862648E-4</v>
      </c>
      <c r="D54">
        <f>'Site descriptions'!F$13</f>
        <v>13.69107119409302</v>
      </c>
      <c r="E54">
        <f>'Site descriptions'!F$16</f>
        <v>100</v>
      </c>
      <c r="F54">
        <f>'Site descriptions'!F$17</f>
        <v>51.42824705417722</v>
      </c>
      <c r="G54">
        <f>'Site descriptions'!F$18</f>
        <v>44.637312642901314</v>
      </c>
      <c r="H54">
        <f>'Site descriptions'!F$19</f>
        <v>6.7909344112759058</v>
      </c>
      <c r="I54">
        <v>2</v>
      </c>
      <c r="J54" s="3">
        <v>0</v>
      </c>
      <c r="K54" s="3">
        <v>10</v>
      </c>
      <c r="L54" s="3">
        <v>256</v>
      </c>
      <c r="M54" s="3">
        <f t="shared" ref="M54:M70" si="22">L54/256</f>
        <v>1</v>
      </c>
      <c r="N54">
        <f t="shared" si="19"/>
        <v>0</v>
      </c>
      <c r="O54">
        <f t="shared" si="20"/>
        <v>51.42824705417722</v>
      </c>
      <c r="P54">
        <f t="shared" si="21"/>
        <v>6.7909344112759058</v>
      </c>
      <c r="Q54">
        <f t="shared" si="4"/>
        <v>1</v>
      </c>
      <c r="R54">
        <f t="shared" si="5"/>
        <v>1</v>
      </c>
      <c r="S54">
        <f t="shared" si="6"/>
        <v>1</v>
      </c>
    </row>
    <row r="55" spans="1:19" x14ac:dyDescent="0.25">
      <c r="A55" t="s">
        <v>2</v>
      </c>
      <c r="B55">
        <v>1</v>
      </c>
      <c r="C55">
        <f>'Site descriptions'!F$12</f>
        <v>5.2848213478862648E-4</v>
      </c>
      <c r="D55">
        <f>'Site descriptions'!F$13</f>
        <v>13.69107119409302</v>
      </c>
      <c r="E55">
        <f>'Site descriptions'!F$16</f>
        <v>100</v>
      </c>
      <c r="F55">
        <f>'Site descriptions'!F$17</f>
        <v>51.42824705417722</v>
      </c>
      <c r="G55">
        <f>'Site descriptions'!F$18</f>
        <v>44.637312642901314</v>
      </c>
      <c r="H55">
        <f>'Site descriptions'!F$19</f>
        <v>6.7909344112759058</v>
      </c>
      <c r="I55">
        <v>3</v>
      </c>
      <c r="J55" s="3">
        <v>-1.7</v>
      </c>
      <c r="K55" s="7">
        <v>9</v>
      </c>
      <c r="L55" s="3">
        <v>256</v>
      </c>
      <c r="M55" s="3">
        <f t="shared" si="22"/>
        <v>1</v>
      </c>
      <c r="N55">
        <f t="shared" si="19"/>
        <v>17.34</v>
      </c>
      <c r="O55">
        <f t="shared" si="20"/>
        <v>39.603700393615135</v>
      </c>
      <c r="P55">
        <f t="shared" si="21"/>
        <v>0</v>
      </c>
      <c r="Q55">
        <f t="shared" si="4"/>
        <v>0</v>
      </c>
      <c r="R55">
        <f t="shared" si="5"/>
        <v>1</v>
      </c>
      <c r="S55">
        <f t="shared" si="6"/>
        <v>1</v>
      </c>
    </row>
    <row r="56" spans="1:19" x14ac:dyDescent="0.25">
      <c r="A56" t="s">
        <v>2</v>
      </c>
      <c r="B56">
        <v>1</v>
      </c>
      <c r="C56">
        <f>'Site descriptions'!F$12</f>
        <v>5.2848213478862648E-4</v>
      </c>
      <c r="D56">
        <f>'Site descriptions'!F$13</f>
        <v>13.69107119409302</v>
      </c>
      <c r="E56">
        <f>'Site descriptions'!F$16</f>
        <v>100</v>
      </c>
      <c r="F56">
        <f>'Site descriptions'!F$17</f>
        <v>51.42824705417722</v>
      </c>
      <c r="G56">
        <f>'Site descriptions'!F$18</f>
        <v>44.637312642901314</v>
      </c>
      <c r="H56">
        <f>'Site descriptions'!F$19</f>
        <v>6.7909344112759058</v>
      </c>
      <c r="I56">
        <v>4</v>
      </c>
      <c r="J56" s="3">
        <v>0</v>
      </c>
      <c r="K56" s="7">
        <v>8</v>
      </c>
      <c r="L56" s="3">
        <v>0</v>
      </c>
      <c r="M56" s="3">
        <f t="shared" si="22"/>
        <v>0</v>
      </c>
      <c r="N56">
        <f t="shared" si="19"/>
        <v>0</v>
      </c>
      <c r="O56">
        <f t="shared" si="20"/>
        <v>51.42824705417722</v>
      </c>
      <c r="P56">
        <f t="shared" si="21"/>
        <v>6.7909344112759058</v>
      </c>
      <c r="Q56">
        <f t="shared" si="4"/>
        <v>1</v>
      </c>
      <c r="R56">
        <f t="shared" si="5"/>
        <v>1</v>
      </c>
      <c r="S56">
        <f t="shared" si="6"/>
        <v>1</v>
      </c>
    </row>
    <row r="57" spans="1:19" x14ac:dyDescent="0.25">
      <c r="A57" t="s">
        <v>2</v>
      </c>
      <c r="B57">
        <v>1</v>
      </c>
      <c r="C57">
        <f>'Site descriptions'!F$12</f>
        <v>5.2848213478862648E-4</v>
      </c>
      <c r="D57">
        <f>'Site descriptions'!F$13</f>
        <v>13.69107119409302</v>
      </c>
      <c r="E57">
        <f>'Site descriptions'!F$16</f>
        <v>100</v>
      </c>
      <c r="F57">
        <f>'Site descriptions'!F$17</f>
        <v>51.42824705417722</v>
      </c>
      <c r="G57">
        <f>'Site descriptions'!F$18</f>
        <v>44.637312642901314</v>
      </c>
      <c r="H57">
        <f>'Site descriptions'!F$19</f>
        <v>6.7909344112759058</v>
      </c>
      <c r="I57">
        <v>5</v>
      </c>
      <c r="J57" s="3">
        <v>0</v>
      </c>
      <c r="K57" s="7">
        <v>7</v>
      </c>
      <c r="L57" s="3">
        <v>256</v>
      </c>
      <c r="M57" s="3">
        <f t="shared" si="22"/>
        <v>1</v>
      </c>
      <c r="N57">
        <f t="shared" si="19"/>
        <v>0</v>
      </c>
      <c r="O57">
        <f t="shared" si="20"/>
        <v>51.42824705417722</v>
      </c>
      <c r="P57">
        <f t="shared" si="21"/>
        <v>6.7909344112759058</v>
      </c>
      <c r="Q57">
        <f t="shared" si="4"/>
        <v>1</v>
      </c>
      <c r="R57">
        <f t="shared" si="5"/>
        <v>1</v>
      </c>
      <c r="S57">
        <f t="shared" si="6"/>
        <v>1</v>
      </c>
    </row>
    <row r="58" spans="1:19" x14ac:dyDescent="0.25">
      <c r="A58" t="s">
        <v>2</v>
      </c>
      <c r="B58">
        <v>1</v>
      </c>
      <c r="C58">
        <f>'Site descriptions'!F$12</f>
        <v>5.2848213478862648E-4</v>
      </c>
      <c r="D58">
        <f>'Site descriptions'!F$13</f>
        <v>13.69107119409302</v>
      </c>
      <c r="E58">
        <f>'Site descriptions'!F$16</f>
        <v>100</v>
      </c>
      <c r="F58">
        <f>'Site descriptions'!F$17</f>
        <v>51.42824705417722</v>
      </c>
      <c r="G58">
        <f>'Site descriptions'!F$18</f>
        <v>44.637312642901314</v>
      </c>
      <c r="H58">
        <f>'Site descriptions'!F$19</f>
        <v>6.7909344112759058</v>
      </c>
      <c r="I58">
        <v>6</v>
      </c>
      <c r="J58" s="3">
        <v>0</v>
      </c>
      <c r="K58" s="7">
        <v>6</v>
      </c>
      <c r="L58" s="3">
        <v>0</v>
      </c>
      <c r="M58" s="3">
        <f t="shared" si="22"/>
        <v>0</v>
      </c>
      <c r="N58">
        <f t="shared" si="19"/>
        <v>0</v>
      </c>
      <c r="O58">
        <f t="shared" si="20"/>
        <v>51.42824705417722</v>
      </c>
      <c r="P58">
        <f t="shared" si="21"/>
        <v>6.7909344112759058</v>
      </c>
      <c r="Q58">
        <f t="shared" si="4"/>
        <v>1</v>
      </c>
      <c r="R58">
        <f t="shared" si="5"/>
        <v>1</v>
      </c>
      <c r="S58">
        <f t="shared" si="6"/>
        <v>1</v>
      </c>
    </row>
    <row r="59" spans="1:19" x14ac:dyDescent="0.25">
      <c r="A59" t="s">
        <v>2</v>
      </c>
      <c r="B59">
        <v>1</v>
      </c>
      <c r="C59">
        <f>'Site descriptions'!F$12</f>
        <v>5.2848213478862648E-4</v>
      </c>
      <c r="D59">
        <f>'Site descriptions'!F$13</f>
        <v>13.69107119409302</v>
      </c>
      <c r="E59">
        <f>'Site descriptions'!F$16</f>
        <v>100</v>
      </c>
      <c r="F59">
        <f>'Site descriptions'!F$17</f>
        <v>51.42824705417722</v>
      </c>
      <c r="G59">
        <f>'Site descriptions'!F$18</f>
        <v>44.637312642901314</v>
      </c>
      <c r="H59">
        <f>'Site descriptions'!F$19</f>
        <v>6.7909344112759058</v>
      </c>
      <c r="I59">
        <v>7</v>
      </c>
      <c r="J59" s="3">
        <v>0</v>
      </c>
      <c r="K59" s="3">
        <v>6</v>
      </c>
      <c r="L59" s="3">
        <v>256</v>
      </c>
      <c r="M59" s="3">
        <f t="shared" si="22"/>
        <v>1</v>
      </c>
      <c r="N59">
        <f t="shared" si="19"/>
        <v>0</v>
      </c>
      <c r="O59">
        <f t="shared" si="20"/>
        <v>51.42824705417722</v>
      </c>
      <c r="P59">
        <f t="shared" si="21"/>
        <v>6.7909344112759058</v>
      </c>
      <c r="Q59">
        <f t="shared" si="4"/>
        <v>1</v>
      </c>
      <c r="R59">
        <f t="shared" si="5"/>
        <v>1</v>
      </c>
      <c r="S59">
        <f t="shared" si="6"/>
        <v>1</v>
      </c>
    </row>
    <row r="60" spans="1:19" x14ac:dyDescent="0.25">
      <c r="A60" t="s">
        <v>2</v>
      </c>
      <c r="B60">
        <v>1</v>
      </c>
      <c r="C60">
        <f>'Site descriptions'!F$12</f>
        <v>5.2848213478862648E-4</v>
      </c>
      <c r="D60">
        <f>'Site descriptions'!F$13</f>
        <v>13.69107119409302</v>
      </c>
      <c r="E60">
        <f>'Site descriptions'!F$16</f>
        <v>100</v>
      </c>
      <c r="F60">
        <f>'Site descriptions'!F$17</f>
        <v>51.42824705417722</v>
      </c>
      <c r="G60">
        <f>'Site descriptions'!F$18</f>
        <v>44.637312642901314</v>
      </c>
      <c r="H60">
        <f>'Site descriptions'!F$19</f>
        <v>6.7909344112759058</v>
      </c>
      <c r="I60">
        <v>8</v>
      </c>
      <c r="J60" s="3">
        <v>0</v>
      </c>
      <c r="K60" s="3">
        <v>8</v>
      </c>
      <c r="L60" s="3">
        <v>256</v>
      </c>
      <c r="M60" s="3">
        <f t="shared" si="22"/>
        <v>1</v>
      </c>
      <c r="N60">
        <f t="shared" si="19"/>
        <v>0</v>
      </c>
      <c r="O60">
        <f t="shared" si="20"/>
        <v>51.42824705417722</v>
      </c>
      <c r="P60">
        <f t="shared" si="21"/>
        <v>6.7909344112759058</v>
      </c>
      <c r="Q60">
        <f t="shared" si="4"/>
        <v>1</v>
      </c>
      <c r="R60">
        <f t="shared" si="5"/>
        <v>1</v>
      </c>
      <c r="S60">
        <f t="shared" si="6"/>
        <v>1</v>
      </c>
    </row>
    <row r="61" spans="1:19" x14ac:dyDescent="0.25">
      <c r="A61" t="s">
        <v>2</v>
      </c>
      <c r="B61">
        <v>1</v>
      </c>
      <c r="C61">
        <f>'Site descriptions'!F$12</f>
        <v>5.2848213478862648E-4</v>
      </c>
      <c r="D61">
        <f>'Site descriptions'!F$13</f>
        <v>13.69107119409302</v>
      </c>
      <c r="E61">
        <f>'Site descriptions'!F$16</f>
        <v>100</v>
      </c>
      <c r="F61">
        <f>'Site descriptions'!F$17</f>
        <v>51.42824705417722</v>
      </c>
      <c r="G61">
        <f>'Site descriptions'!F$18</f>
        <v>44.637312642901314</v>
      </c>
      <c r="H61">
        <f>'Site descriptions'!F$19</f>
        <v>6.7909344112759058</v>
      </c>
      <c r="I61">
        <v>9</v>
      </c>
      <c r="J61" s="3">
        <v>0</v>
      </c>
      <c r="K61" s="3">
        <v>9</v>
      </c>
      <c r="L61" s="3">
        <v>256</v>
      </c>
      <c r="M61" s="3">
        <f t="shared" si="22"/>
        <v>1</v>
      </c>
      <c r="N61">
        <f t="shared" si="19"/>
        <v>0</v>
      </c>
      <c r="O61">
        <f t="shared" si="20"/>
        <v>51.42824705417722</v>
      </c>
      <c r="P61">
        <f t="shared" si="21"/>
        <v>6.7909344112759058</v>
      </c>
      <c r="Q61">
        <f t="shared" si="4"/>
        <v>1</v>
      </c>
      <c r="R61">
        <f t="shared" si="5"/>
        <v>1</v>
      </c>
      <c r="S61">
        <f t="shared" si="6"/>
        <v>1</v>
      </c>
    </row>
    <row r="62" spans="1:19" x14ac:dyDescent="0.25">
      <c r="A62" t="s">
        <v>2</v>
      </c>
      <c r="B62">
        <v>1</v>
      </c>
      <c r="C62">
        <f>'Site descriptions'!F$12</f>
        <v>5.2848213478862648E-4</v>
      </c>
      <c r="D62">
        <f>'Site descriptions'!F$13</f>
        <v>13.69107119409302</v>
      </c>
      <c r="E62">
        <f>'Site descriptions'!F$16</f>
        <v>100</v>
      </c>
      <c r="F62">
        <f>'Site descriptions'!F$17</f>
        <v>51.42824705417722</v>
      </c>
      <c r="G62">
        <f>'Site descriptions'!F$18</f>
        <v>44.637312642901314</v>
      </c>
      <c r="H62">
        <f>'Site descriptions'!F$19</f>
        <v>6.7909344112759058</v>
      </c>
      <c r="I62">
        <v>10</v>
      </c>
      <c r="J62" s="3">
        <v>0</v>
      </c>
      <c r="K62" s="3">
        <v>10</v>
      </c>
      <c r="L62" s="3">
        <v>256</v>
      </c>
      <c r="M62" s="3">
        <f t="shared" si="22"/>
        <v>1</v>
      </c>
      <c r="N62">
        <f t="shared" si="19"/>
        <v>0</v>
      </c>
      <c r="O62">
        <f t="shared" si="20"/>
        <v>51.42824705417722</v>
      </c>
      <c r="P62">
        <f t="shared" si="21"/>
        <v>6.7909344112759058</v>
      </c>
      <c r="Q62">
        <f t="shared" si="4"/>
        <v>1</v>
      </c>
      <c r="R62">
        <f t="shared" si="5"/>
        <v>1</v>
      </c>
      <c r="S62">
        <f t="shared" si="6"/>
        <v>1</v>
      </c>
    </row>
    <row r="63" spans="1:19" x14ac:dyDescent="0.25">
      <c r="A63" t="s">
        <v>2</v>
      </c>
      <c r="B63">
        <v>1</v>
      </c>
      <c r="C63">
        <f>'Site descriptions'!F$12</f>
        <v>5.2848213478862648E-4</v>
      </c>
      <c r="D63">
        <f>'Site descriptions'!F$13</f>
        <v>13.69107119409302</v>
      </c>
      <c r="E63">
        <f>'Site descriptions'!F$16</f>
        <v>100</v>
      </c>
      <c r="F63">
        <f>'Site descriptions'!F$17</f>
        <v>51.42824705417722</v>
      </c>
      <c r="G63">
        <f>'Site descriptions'!F$18</f>
        <v>44.637312642901314</v>
      </c>
      <c r="H63">
        <f>'Site descriptions'!F$19</f>
        <v>6.7909344112759058</v>
      </c>
      <c r="I63">
        <v>11</v>
      </c>
      <c r="J63" s="3">
        <v>-2.5</v>
      </c>
      <c r="K63" s="3">
        <v>13</v>
      </c>
      <c r="L63" s="3">
        <v>256</v>
      </c>
      <c r="M63" s="3">
        <f t="shared" si="22"/>
        <v>1</v>
      </c>
      <c r="N63">
        <f t="shared" si="19"/>
        <v>25.5</v>
      </c>
      <c r="O63">
        <f t="shared" si="20"/>
        <v>38.503673541235074</v>
      </c>
      <c r="P63">
        <f t="shared" si="21"/>
        <v>0</v>
      </c>
      <c r="Q63">
        <f t="shared" si="4"/>
        <v>0</v>
      </c>
      <c r="R63">
        <f t="shared" si="5"/>
        <v>1</v>
      </c>
      <c r="S63">
        <f t="shared" si="6"/>
        <v>1</v>
      </c>
    </row>
    <row r="64" spans="1:19" x14ac:dyDescent="0.25">
      <c r="A64" t="s">
        <v>2</v>
      </c>
      <c r="B64">
        <v>1</v>
      </c>
      <c r="C64">
        <f>'Site descriptions'!F$12</f>
        <v>5.2848213478862648E-4</v>
      </c>
      <c r="D64">
        <f>'Site descriptions'!F$13</f>
        <v>13.69107119409302</v>
      </c>
      <c r="E64">
        <f>'Site descriptions'!F$16</f>
        <v>100</v>
      </c>
      <c r="F64">
        <f>'Site descriptions'!F$17</f>
        <v>51.42824705417722</v>
      </c>
      <c r="G64">
        <f>'Site descriptions'!F$18</f>
        <v>44.637312642901314</v>
      </c>
      <c r="H64">
        <f>'Site descriptions'!F$19</f>
        <v>6.7909344112759058</v>
      </c>
      <c r="I64">
        <v>12</v>
      </c>
      <c r="J64" s="3">
        <v>-1.8</v>
      </c>
      <c r="K64" s="3">
        <v>14</v>
      </c>
      <c r="L64" s="3">
        <v>256</v>
      </c>
      <c r="M64" s="3">
        <f t="shared" si="22"/>
        <v>1</v>
      </c>
      <c r="N64">
        <f t="shared" si="19"/>
        <v>18.36</v>
      </c>
      <c r="O64">
        <f t="shared" si="20"/>
        <v>39.438704832542584</v>
      </c>
      <c r="P64">
        <f t="shared" si="21"/>
        <v>0</v>
      </c>
      <c r="Q64">
        <f t="shared" si="4"/>
        <v>0</v>
      </c>
      <c r="R64">
        <f t="shared" si="5"/>
        <v>1</v>
      </c>
      <c r="S64">
        <f t="shared" si="6"/>
        <v>1</v>
      </c>
    </row>
    <row r="65" spans="1:19" x14ac:dyDescent="0.25">
      <c r="A65" t="s">
        <v>2</v>
      </c>
      <c r="B65">
        <v>1</v>
      </c>
      <c r="C65">
        <f>'Site descriptions'!F$12</f>
        <v>5.2848213478862648E-4</v>
      </c>
      <c r="D65">
        <f>'Site descriptions'!F$13</f>
        <v>13.69107119409302</v>
      </c>
      <c r="E65">
        <f>'Site descriptions'!F$16</f>
        <v>100</v>
      </c>
      <c r="F65">
        <f>'Site descriptions'!F$17</f>
        <v>51.42824705417722</v>
      </c>
      <c r="G65">
        <f>'Site descriptions'!F$18</f>
        <v>44.637312642901314</v>
      </c>
      <c r="H65">
        <f>'Site descriptions'!F$19</f>
        <v>6.7909344112759058</v>
      </c>
      <c r="I65">
        <v>13</v>
      </c>
      <c r="J65" s="3">
        <v>-2.9</v>
      </c>
      <c r="K65" s="3">
        <v>17</v>
      </c>
      <c r="L65" s="3">
        <v>256</v>
      </c>
      <c r="M65" s="3">
        <f t="shared" si="22"/>
        <v>1</v>
      </c>
      <c r="N65">
        <f t="shared" si="19"/>
        <v>29.58</v>
      </c>
      <c r="O65">
        <f t="shared" si="20"/>
        <v>38.088523303553437</v>
      </c>
      <c r="P65">
        <f t="shared" si="21"/>
        <v>0</v>
      </c>
      <c r="Q65">
        <f t="shared" si="4"/>
        <v>0</v>
      </c>
      <c r="R65">
        <f t="shared" si="5"/>
        <v>1</v>
      </c>
      <c r="S65">
        <f t="shared" si="6"/>
        <v>1</v>
      </c>
    </row>
    <row r="66" spans="1:19" x14ac:dyDescent="0.25">
      <c r="A66" t="s">
        <v>2</v>
      </c>
      <c r="B66">
        <v>1</v>
      </c>
      <c r="C66">
        <f>'Site descriptions'!F$12</f>
        <v>5.2848213478862648E-4</v>
      </c>
      <c r="D66">
        <f>'Site descriptions'!F$13</f>
        <v>13.69107119409302</v>
      </c>
      <c r="E66">
        <f>'Site descriptions'!F$16</f>
        <v>100</v>
      </c>
      <c r="F66">
        <f>'Site descriptions'!F$17</f>
        <v>51.42824705417722</v>
      </c>
      <c r="G66">
        <f>'Site descriptions'!F$18</f>
        <v>44.637312642901314</v>
      </c>
      <c r="H66">
        <f>'Site descriptions'!F$19</f>
        <v>6.7909344112759058</v>
      </c>
      <c r="I66">
        <v>14</v>
      </c>
      <c r="J66" s="3">
        <v>-9.8000000000000007</v>
      </c>
      <c r="K66" s="3">
        <v>19</v>
      </c>
      <c r="L66" s="3">
        <v>128</v>
      </c>
      <c r="M66" s="3">
        <f t="shared" si="22"/>
        <v>0.5</v>
      </c>
      <c r="N66">
        <f t="shared" si="19"/>
        <v>99.96</v>
      </c>
      <c r="O66">
        <f t="shared" si="20"/>
        <v>34.847238829405811</v>
      </c>
      <c r="P66">
        <f t="shared" si="21"/>
        <v>0</v>
      </c>
      <c r="Q66">
        <f t="shared" si="4"/>
        <v>0</v>
      </c>
      <c r="R66">
        <f t="shared" si="5"/>
        <v>3.9999999999999813E-2</v>
      </c>
      <c r="S66">
        <f t="shared" si="6"/>
        <v>4.0000000000000036E-2</v>
      </c>
    </row>
    <row r="67" spans="1:19" x14ac:dyDescent="0.25">
      <c r="A67" t="s">
        <v>2</v>
      </c>
      <c r="B67">
        <v>1</v>
      </c>
      <c r="C67">
        <f>'Site descriptions'!F$12</f>
        <v>5.2848213478862648E-4</v>
      </c>
      <c r="D67">
        <f>'Site descriptions'!F$13</f>
        <v>13.69107119409302</v>
      </c>
      <c r="E67">
        <f>'Site descriptions'!F$16</f>
        <v>100</v>
      </c>
      <c r="F67">
        <f>'Site descriptions'!F$17</f>
        <v>51.42824705417722</v>
      </c>
      <c r="G67">
        <f>'Site descriptions'!F$18</f>
        <v>44.637312642901314</v>
      </c>
      <c r="H67">
        <f>'Site descriptions'!F$19</f>
        <v>6.7909344112759058</v>
      </c>
      <c r="I67">
        <v>15</v>
      </c>
      <c r="J67" s="3">
        <v>-1</v>
      </c>
      <c r="K67" s="3">
        <v>10</v>
      </c>
      <c r="L67" s="3">
        <v>0</v>
      </c>
      <c r="M67" s="3">
        <f t="shared" si="22"/>
        <v>0</v>
      </c>
      <c r="N67">
        <f t="shared" si="19"/>
        <v>10.199999999999999</v>
      </c>
      <c r="O67">
        <f t="shared" si="20"/>
        <v>41.168763728060725</v>
      </c>
      <c r="P67">
        <f t="shared" si="21"/>
        <v>0</v>
      </c>
      <c r="Q67">
        <f t="shared" ref="Q67:Q70" si="23">MIN(1,MAX(0,(P67))/(H67))</f>
        <v>0</v>
      </c>
      <c r="R67">
        <f t="shared" ref="R67:R106" si="24">MAX(0,IF(J67&gt; -5,1,2+(J67/5)))</f>
        <v>1</v>
      </c>
      <c r="S67">
        <f t="shared" ref="S67:S106" si="25">MAX(0,IF(N67&lt;51,1,2-(N67/51)))</f>
        <v>1</v>
      </c>
    </row>
    <row r="68" spans="1:19" x14ac:dyDescent="0.25">
      <c r="A68" t="s">
        <v>2</v>
      </c>
      <c r="B68">
        <v>1</v>
      </c>
      <c r="C68">
        <f>'Site descriptions'!F$12</f>
        <v>5.2848213478862648E-4</v>
      </c>
      <c r="D68">
        <f>'Site descriptions'!F$13</f>
        <v>13.69107119409302</v>
      </c>
      <c r="E68">
        <f>'Site descriptions'!F$16</f>
        <v>100</v>
      </c>
      <c r="F68">
        <f>'Site descriptions'!F$17</f>
        <v>51.42824705417722</v>
      </c>
      <c r="G68">
        <f>'Site descriptions'!F$18</f>
        <v>44.637312642901314</v>
      </c>
      <c r="H68">
        <f>'Site descriptions'!F$19</f>
        <v>6.7909344112759058</v>
      </c>
      <c r="I68">
        <v>16</v>
      </c>
      <c r="J68" s="3">
        <v>0</v>
      </c>
      <c r="K68" s="3">
        <v>6</v>
      </c>
      <c r="L68" s="3">
        <v>256</v>
      </c>
      <c r="M68" s="3">
        <f t="shared" si="22"/>
        <v>1</v>
      </c>
      <c r="N68">
        <f t="shared" si="19"/>
        <v>0</v>
      </c>
      <c r="O68">
        <f t="shared" si="20"/>
        <v>51.42824705417722</v>
      </c>
      <c r="P68">
        <f t="shared" si="21"/>
        <v>6.7909344112759058</v>
      </c>
      <c r="Q68">
        <f t="shared" si="23"/>
        <v>1</v>
      </c>
      <c r="R68">
        <f t="shared" si="24"/>
        <v>1</v>
      </c>
      <c r="S68">
        <f t="shared" si="25"/>
        <v>1</v>
      </c>
    </row>
    <row r="69" spans="1:19" x14ac:dyDescent="0.25">
      <c r="A69" t="s">
        <v>2</v>
      </c>
      <c r="B69">
        <v>1</v>
      </c>
      <c r="C69">
        <f>'Site descriptions'!F$12</f>
        <v>5.2848213478862648E-4</v>
      </c>
      <c r="D69">
        <f>'Site descriptions'!F$13</f>
        <v>13.69107119409302</v>
      </c>
      <c r="E69">
        <f>'Site descriptions'!F$16</f>
        <v>100</v>
      </c>
      <c r="F69">
        <f>'Site descriptions'!F$17</f>
        <v>51.42824705417722</v>
      </c>
      <c r="G69">
        <f>'Site descriptions'!F$18</f>
        <v>44.637312642901314</v>
      </c>
      <c r="H69">
        <f>'Site descriptions'!F$19</f>
        <v>6.7909344112759058</v>
      </c>
      <c r="I69">
        <v>17</v>
      </c>
      <c r="J69" s="3">
        <v>0</v>
      </c>
      <c r="K69" s="3">
        <v>6</v>
      </c>
      <c r="L69" s="3">
        <v>128</v>
      </c>
      <c r="M69" s="3">
        <f t="shared" si="22"/>
        <v>0.5</v>
      </c>
      <c r="N69">
        <f t="shared" si="19"/>
        <v>0</v>
      </c>
      <c r="O69">
        <f t="shared" si="20"/>
        <v>51.42824705417722</v>
      </c>
      <c r="P69">
        <f t="shared" si="21"/>
        <v>6.7909344112759058</v>
      </c>
      <c r="Q69">
        <f t="shared" si="23"/>
        <v>1</v>
      </c>
      <c r="R69">
        <f t="shared" si="24"/>
        <v>1</v>
      </c>
      <c r="S69">
        <f t="shared" si="25"/>
        <v>1</v>
      </c>
    </row>
    <row r="70" spans="1:19" x14ac:dyDescent="0.25">
      <c r="A70" t="s">
        <v>2</v>
      </c>
      <c r="B70">
        <v>1</v>
      </c>
      <c r="C70">
        <f>'Site descriptions'!F$12</f>
        <v>5.2848213478862648E-4</v>
      </c>
      <c r="D70">
        <f>'Site descriptions'!F$13</f>
        <v>13.69107119409302</v>
      </c>
      <c r="E70">
        <f>'Site descriptions'!F$16</f>
        <v>100</v>
      </c>
      <c r="F70">
        <f>'Site descriptions'!F$17</f>
        <v>51.42824705417722</v>
      </c>
      <c r="G70">
        <f>'Site descriptions'!F$18</f>
        <v>44.637312642901314</v>
      </c>
      <c r="H70">
        <f>'Site descriptions'!F$19</f>
        <v>6.7909344112759058</v>
      </c>
      <c r="I70">
        <v>18</v>
      </c>
      <c r="J70" s="3">
        <v>0</v>
      </c>
      <c r="K70" s="3">
        <v>6</v>
      </c>
      <c r="L70" s="3">
        <v>0</v>
      </c>
      <c r="M70" s="3">
        <f t="shared" si="22"/>
        <v>0</v>
      </c>
      <c r="N70">
        <f t="shared" si="19"/>
        <v>0</v>
      </c>
      <c r="O70">
        <f t="shared" si="20"/>
        <v>51.42824705417722</v>
      </c>
      <c r="P70">
        <f t="shared" si="21"/>
        <v>6.7909344112759058</v>
      </c>
      <c r="Q70">
        <f t="shared" si="23"/>
        <v>1</v>
      </c>
      <c r="R70">
        <f t="shared" si="24"/>
        <v>1</v>
      </c>
      <c r="S70">
        <f t="shared" si="25"/>
        <v>1</v>
      </c>
    </row>
    <row r="71" spans="1:19" x14ac:dyDescent="0.25">
      <c r="A71" t="s">
        <v>2</v>
      </c>
      <c r="B71">
        <v>2</v>
      </c>
      <c r="C71">
        <f>'Site descriptions'!G$12</f>
        <v>5.2848213478862648E-4</v>
      </c>
      <c r="D71">
        <f>'Site descriptions'!G$13</f>
        <v>13.69107119409302</v>
      </c>
      <c r="E71">
        <f>'Site descriptions'!G$16</f>
        <v>100</v>
      </c>
      <c r="F71">
        <f>'Site descriptions'!G$17</f>
        <v>51.42824705417722</v>
      </c>
      <c r="G71">
        <f>'Site descriptions'!G$18</f>
        <v>44.637312642901314</v>
      </c>
      <c r="H71">
        <f>'Site descriptions'!G$19</f>
        <v>6.7909344112759058</v>
      </c>
      <c r="I71">
        <v>1</v>
      </c>
      <c r="J71" s="5">
        <v>-1</v>
      </c>
      <c r="K71" s="5">
        <v>14</v>
      </c>
      <c r="L71" s="5">
        <v>256</v>
      </c>
      <c r="M71" s="5">
        <f>L71/256</f>
        <v>1</v>
      </c>
      <c r="N71">
        <f t="shared" ref="N71:N88" si="26">J71*-10.2</f>
        <v>10.199999999999999</v>
      </c>
      <c r="O71">
        <f t="shared" ref="O71:O88" si="27">IF(N71&gt;0,((N71/0.1019977334)/C71)^(1/(-D71)) *E71,F71)</f>
        <v>41.168763728060725</v>
      </c>
      <c r="P71">
        <f t="shared" ref="P71:P88" si="28">MAX(0,O71-G71)</f>
        <v>0</v>
      </c>
      <c r="Q71">
        <f t="shared" ref="Q71:Q88" si="29">MIN(1,MAX(0,(P71))/(H71))</f>
        <v>0</v>
      </c>
      <c r="R71">
        <f t="shared" si="24"/>
        <v>1</v>
      </c>
      <c r="S71">
        <f t="shared" si="25"/>
        <v>1</v>
      </c>
    </row>
    <row r="72" spans="1:19" x14ac:dyDescent="0.25">
      <c r="A72" t="s">
        <v>2</v>
      </c>
      <c r="B72">
        <v>2</v>
      </c>
      <c r="C72">
        <f>'Site descriptions'!G$12</f>
        <v>5.2848213478862648E-4</v>
      </c>
      <c r="D72">
        <f>'Site descriptions'!G$13</f>
        <v>13.69107119409302</v>
      </c>
      <c r="E72">
        <f>'Site descriptions'!G$16</f>
        <v>100</v>
      </c>
      <c r="F72">
        <f>'Site descriptions'!G$17</f>
        <v>51.42824705417722</v>
      </c>
      <c r="G72">
        <f>'Site descriptions'!G$18</f>
        <v>44.637312642901314</v>
      </c>
      <c r="H72">
        <f>'Site descriptions'!G$19</f>
        <v>6.7909344112759058</v>
      </c>
      <c r="I72">
        <v>2</v>
      </c>
      <c r="J72" s="5">
        <v>0</v>
      </c>
      <c r="K72" s="5">
        <v>10</v>
      </c>
      <c r="L72" s="5">
        <v>64</v>
      </c>
      <c r="M72" s="5">
        <f t="shared" ref="M72:M88" si="30">L72/256</f>
        <v>0.25</v>
      </c>
      <c r="N72">
        <f t="shared" si="26"/>
        <v>0</v>
      </c>
      <c r="O72">
        <f t="shared" si="27"/>
        <v>51.42824705417722</v>
      </c>
      <c r="P72">
        <f t="shared" si="28"/>
        <v>6.7909344112759058</v>
      </c>
      <c r="Q72">
        <f t="shared" si="29"/>
        <v>1</v>
      </c>
      <c r="R72">
        <f t="shared" si="24"/>
        <v>1</v>
      </c>
      <c r="S72">
        <f t="shared" si="25"/>
        <v>1</v>
      </c>
    </row>
    <row r="73" spans="1:19" x14ac:dyDescent="0.25">
      <c r="A73" t="s">
        <v>2</v>
      </c>
      <c r="B73">
        <v>2</v>
      </c>
      <c r="C73">
        <f>'Site descriptions'!G$12</f>
        <v>5.2848213478862648E-4</v>
      </c>
      <c r="D73">
        <f>'Site descriptions'!G$13</f>
        <v>13.69107119409302</v>
      </c>
      <c r="E73">
        <f>'Site descriptions'!G$16</f>
        <v>100</v>
      </c>
      <c r="F73">
        <f>'Site descriptions'!G$17</f>
        <v>51.42824705417722</v>
      </c>
      <c r="G73">
        <f>'Site descriptions'!G$18</f>
        <v>44.637312642901314</v>
      </c>
      <c r="H73">
        <f>'Site descriptions'!G$19</f>
        <v>6.7909344112759058</v>
      </c>
      <c r="I73">
        <v>3</v>
      </c>
      <c r="J73" s="5">
        <v>-2.9</v>
      </c>
      <c r="K73" s="7">
        <v>9</v>
      </c>
      <c r="L73" s="5">
        <v>256</v>
      </c>
      <c r="M73" s="5">
        <f t="shared" si="30"/>
        <v>1</v>
      </c>
      <c r="N73">
        <f t="shared" si="26"/>
        <v>29.58</v>
      </c>
      <c r="O73">
        <f t="shared" si="27"/>
        <v>38.088523303553437</v>
      </c>
      <c r="P73">
        <f t="shared" si="28"/>
        <v>0</v>
      </c>
      <c r="Q73">
        <f t="shared" si="29"/>
        <v>0</v>
      </c>
      <c r="R73">
        <f t="shared" si="24"/>
        <v>1</v>
      </c>
      <c r="S73">
        <f t="shared" si="25"/>
        <v>1</v>
      </c>
    </row>
    <row r="74" spans="1:19" x14ac:dyDescent="0.25">
      <c r="A74" t="s">
        <v>2</v>
      </c>
      <c r="B74">
        <v>2</v>
      </c>
      <c r="C74">
        <f>'Site descriptions'!G$12</f>
        <v>5.2848213478862648E-4</v>
      </c>
      <c r="D74">
        <f>'Site descriptions'!G$13</f>
        <v>13.69107119409302</v>
      </c>
      <c r="E74">
        <f>'Site descriptions'!G$16</f>
        <v>100</v>
      </c>
      <c r="F74">
        <f>'Site descriptions'!G$17</f>
        <v>51.42824705417722</v>
      </c>
      <c r="G74">
        <f>'Site descriptions'!G$18</f>
        <v>44.637312642901314</v>
      </c>
      <c r="H74">
        <f>'Site descriptions'!G$19</f>
        <v>6.7909344112759058</v>
      </c>
      <c r="I74">
        <v>4</v>
      </c>
      <c r="J74" s="5">
        <v>0</v>
      </c>
      <c r="K74" s="7">
        <v>8</v>
      </c>
      <c r="L74" s="5">
        <v>0</v>
      </c>
      <c r="M74" s="5">
        <f t="shared" si="30"/>
        <v>0</v>
      </c>
      <c r="N74">
        <f t="shared" si="26"/>
        <v>0</v>
      </c>
      <c r="O74">
        <f t="shared" si="27"/>
        <v>51.42824705417722</v>
      </c>
      <c r="P74">
        <f t="shared" si="28"/>
        <v>6.7909344112759058</v>
      </c>
      <c r="Q74">
        <f t="shared" si="29"/>
        <v>1</v>
      </c>
      <c r="R74">
        <f t="shared" si="24"/>
        <v>1</v>
      </c>
      <c r="S74">
        <f t="shared" si="25"/>
        <v>1</v>
      </c>
    </row>
    <row r="75" spans="1:19" x14ac:dyDescent="0.25">
      <c r="A75" t="s">
        <v>2</v>
      </c>
      <c r="B75">
        <v>2</v>
      </c>
      <c r="C75">
        <f>'Site descriptions'!G$12</f>
        <v>5.2848213478862648E-4</v>
      </c>
      <c r="D75">
        <f>'Site descriptions'!G$13</f>
        <v>13.69107119409302</v>
      </c>
      <c r="E75">
        <f>'Site descriptions'!G$16</f>
        <v>100</v>
      </c>
      <c r="F75">
        <f>'Site descriptions'!G$17</f>
        <v>51.42824705417722</v>
      </c>
      <c r="G75">
        <f>'Site descriptions'!G$18</f>
        <v>44.637312642901314</v>
      </c>
      <c r="H75">
        <f>'Site descriptions'!G$19</f>
        <v>6.7909344112759058</v>
      </c>
      <c r="I75">
        <v>5</v>
      </c>
      <c r="J75" s="5">
        <v>0</v>
      </c>
      <c r="K75" s="7">
        <v>7</v>
      </c>
      <c r="L75" s="5">
        <v>3</v>
      </c>
      <c r="M75" s="5">
        <f t="shared" si="30"/>
        <v>1.171875E-2</v>
      </c>
      <c r="N75">
        <f t="shared" si="26"/>
        <v>0</v>
      </c>
      <c r="O75">
        <f t="shared" si="27"/>
        <v>51.42824705417722</v>
      </c>
      <c r="P75">
        <f t="shared" si="28"/>
        <v>6.7909344112759058</v>
      </c>
      <c r="Q75">
        <f t="shared" si="29"/>
        <v>1</v>
      </c>
      <c r="R75">
        <f t="shared" si="24"/>
        <v>1</v>
      </c>
      <c r="S75">
        <f t="shared" si="25"/>
        <v>1</v>
      </c>
    </row>
    <row r="76" spans="1:19" x14ac:dyDescent="0.25">
      <c r="A76" t="s">
        <v>2</v>
      </c>
      <c r="B76">
        <v>2</v>
      </c>
      <c r="C76">
        <f>'Site descriptions'!G$12</f>
        <v>5.2848213478862648E-4</v>
      </c>
      <c r="D76">
        <f>'Site descriptions'!G$13</f>
        <v>13.69107119409302</v>
      </c>
      <c r="E76">
        <f>'Site descriptions'!G$16</f>
        <v>100</v>
      </c>
      <c r="F76">
        <f>'Site descriptions'!G$17</f>
        <v>51.42824705417722</v>
      </c>
      <c r="G76">
        <f>'Site descriptions'!G$18</f>
        <v>44.637312642901314</v>
      </c>
      <c r="H76">
        <f>'Site descriptions'!G$19</f>
        <v>6.7909344112759058</v>
      </c>
      <c r="I76">
        <v>6</v>
      </c>
      <c r="J76" s="5">
        <v>0</v>
      </c>
      <c r="K76" s="7">
        <v>6</v>
      </c>
      <c r="L76" s="5">
        <v>0</v>
      </c>
      <c r="M76" s="5">
        <f t="shared" si="30"/>
        <v>0</v>
      </c>
      <c r="N76">
        <f t="shared" si="26"/>
        <v>0</v>
      </c>
      <c r="O76">
        <f t="shared" si="27"/>
        <v>51.42824705417722</v>
      </c>
      <c r="P76">
        <f t="shared" si="28"/>
        <v>6.7909344112759058</v>
      </c>
      <c r="Q76">
        <f t="shared" si="29"/>
        <v>1</v>
      </c>
      <c r="R76">
        <f t="shared" si="24"/>
        <v>1</v>
      </c>
      <c r="S76">
        <f t="shared" si="25"/>
        <v>1</v>
      </c>
    </row>
    <row r="77" spans="1:19" x14ac:dyDescent="0.25">
      <c r="A77" t="s">
        <v>2</v>
      </c>
      <c r="B77">
        <v>2</v>
      </c>
      <c r="C77">
        <f>'Site descriptions'!G$12</f>
        <v>5.2848213478862648E-4</v>
      </c>
      <c r="D77">
        <f>'Site descriptions'!G$13</f>
        <v>13.69107119409302</v>
      </c>
      <c r="E77">
        <f>'Site descriptions'!G$16</f>
        <v>100</v>
      </c>
      <c r="F77">
        <f>'Site descriptions'!G$17</f>
        <v>51.42824705417722</v>
      </c>
      <c r="G77">
        <f>'Site descriptions'!G$18</f>
        <v>44.637312642901314</v>
      </c>
      <c r="H77">
        <f>'Site descriptions'!G$19</f>
        <v>6.7909344112759058</v>
      </c>
      <c r="I77">
        <v>7</v>
      </c>
      <c r="J77" s="5">
        <v>0</v>
      </c>
      <c r="K77" s="5">
        <v>6</v>
      </c>
      <c r="L77" s="5">
        <v>256</v>
      </c>
      <c r="M77" s="5">
        <f t="shared" si="30"/>
        <v>1</v>
      </c>
      <c r="N77">
        <f t="shared" si="26"/>
        <v>0</v>
      </c>
      <c r="O77">
        <f t="shared" si="27"/>
        <v>51.42824705417722</v>
      </c>
      <c r="P77">
        <f t="shared" si="28"/>
        <v>6.7909344112759058</v>
      </c>
      <c r="Q77">
        <f t="shared" si="29"/>
        <v>1</v>
      </c>
      <c r="R77">
        <f t="shared" si="24"/>
        <v>1</v>
      </c>
      <c r="S77">
        <f t="shared" si="25"/>
        <v>1</v>
      </c>
    </row>
    <row r="78" spans="1:19" x14ac:dyDescent="0.25">
      <c r="A78" t="s">
        <v>2</v>
      </c>
      <c r="B78">
        <v>2</v>
      </c>
      <c r="C78">
        <f>'Site descriptions'!G$12</f>
        <v>5.2848213478862648E-4</v>
      </c>
      <c r="D78">
        <f>'Site descriptions'!G$13</f>
        <v>13.69107119409302</v>
      </c>
      <c r="E78">
        <f>'Site descriptions'!G$16</f>
        <v>100</v>
      </c>
      <c r="F78">
        <f>'Site descriptions'!G$17</f>
        <v>51.42824705417722</v>
      </c>
      <c r="G78">
        <f>'Site descriptions'!G$18</f>
        <v>44.637312642901314</v>
      </c>
      <c r="H78">
        <f>'Site descriptions'!G$19</f>
        <v>6.7909344112759058</v>
      </c>
      <c r="I78">
        <v>8</v>
      </c>
      <c r="J78" s="5">
        <v>0</v>
      </c>
      <c r="K78" s="5">
        <v>10</v>
      </c>
      <c r="L78" s="5">
        <v>128</v>
      </c>
      <c r="M78" s="5">
        <f t="shared" si="30"/>
        <v>0.5</v>
      </c>
      <c r="N78">
        <f t="shared" si="26"/>
        <v>0</v>
      </c>
      <c r="O78">
        <f t="shared" si="27"/>
        <v>51.42824705417722</v>
      </c>
      <c r="P78">
        <f t="shared" si="28"/>
        <v>6.7909344112759058</v>
      </c>
      <c r="Q78">
        <f t="shared" si="29"/>
        <v>1</v>
      </c>
      <c r="R78">
        <f t="shared" si="24"/>
        <v>1</v>
      </c>
      <c r="S78">
        <f t="shared" si="25"/>
        <v>1</v>
      </c>
    </row>
    <row r="79" spans="1:19" x14ac:dyDescent="0.25">
      <c r="A79" t="s">
        <v>2</v>
      </c>
      <c r="B79">
        <v>2</v>
      </c>
      <c r="C79">
        <f>'Site descriptions'!G$12</f>
        <v>5.2848213478862648E-4</v>
      </c>
      <c r="D79">
        <f>'Site descriptions'!G$13</f>
        <v>13.69107119409302</v>
      </c>
      <c r="E79">
        <f>'Site descriptions'!G$16</f>
        <v>100</v>
      </c>
      <c r="F79">
        <f>'Site descriptions'!G$17</f>
        <v>51.42824705417722</v>
      </c>
      <c r="G79">
        <f>'Site descriptions'!G$18</f>
        <v>44.637312642901314</v>
      </c>
      <c r="H79">
        <f>'Site descriptions'!G$19</f>
        <v>6.7909344112759058</v>
      </c>
      <c r="I79">
        <v>9</v>
      </c>
      <c r="J79" s="5">
        <v>0</v>
      </c>
      <c r="K79" s="5">
        <v>11</v>
      </c>
      <c r="L79" s="5">
        <v>64</v>
      </c>
      <c r="M79" s="5">
        <f t="shared" si="30"/>
        <v>0.25</v>
      </c>
      <c r="N79">
        <f t="shared" si="26"/>
        <v>0</v>
      </c>
      <c r="O79">
        <f t="shared" si="27"/>
        <v>51.42824705417722</v>
      </c>
      <c r="P79">
        <f t="shared" si="28"/>
        <v>6.7909344112759058</v>
      </c>
      <c r="Q79">
        <f t="shared" si="29"/>
        <v>1</v>
      </c>
      <c r="R79">
        <f t="shared" si="24"/>
        <v>1</v>
      </c>
      <c r="S79">
        <f t="shared" si="25"/>
        <v>1</v>
      </c>
    </row>
    <row r="80" spans="1:19" x14ac:dyDescent="0.25">
      <c r="A80" t="s">
        <v>2</v>
      </c>
      <c r="B80">
        <v>2</v>
      </c>
      <c r="C80">
        <f>'Site descriptions'!G$12</f>
        <v>5.2848213478862648E-4</v>
      </c>
      <c r="D80">
        <f>'Site descriptions'!G$13</f>
        <v>13.69107119409302</v>
      </c>
      <c r="E80">
        <f>'Site descriptions'!G$16</f>
        <v>100</v>
      </c>
      <c r="F80">
        <f>'Site descriptions'!G$17</f>
        <v>51.42824705417722</v>
      </c>
      <c r="G80">
        <f>'Site descriptions'!G$18</f>
        <v>44.637312642901314</v>
      </c>
      <c r="H80">
        <f>'Site descriptions'!G$19</f>
        <v>6.7909344112759058</v>
      </c>
      <c r="I80">
        <v>10</v>
      </c>
      <c r="J80" s="5">
        <v>0</v>
      </c>
      <c r="K80" s="5">
        <v>12</v>
      </c>
      <c r="L80" s="5">
        <v>64</v>
      </c>
      <c r="M80" s="5">
        <f t="shared" si="30"/>
        <v>0.25</v>
      </c>
      <c r="N80">
        <f t="shared" si="26"/>
        <v>0</v>
      </c>
      <c r="O80">
        <f t="shared" si="27"/>
        <v>51.42824705417722</v>
      </c>
      <c r="P80">
        <f t="shared" si="28"/>
        <v>6.7909344112759058</v>
      </c>
      <c r="Q80">
        <f t="shared" si="29"/>
        <v>1</v>
      </c>
      <c r="R80">
        <f t="shared" si="24"/>
        <v>1</v>
      </c>
      <c r="S80">
        <f t="shared" si="25"/>
        <v>1</v>
      </c>
    </row>
    <row r="81" spans="1:19" x14ac:dyDescent="0.25">
      <c r="A81" t="s">
        <v>2</v>
      </c>
      <c r="B81">
        <v>2</v>
      </c>
      <c r="C81">
        <f>'Site descriptions'!G$12</f>
        <v>5.2848213478862648E-4</v>
      </c>
      <c r="D81">
        <f>'Site descriptions'!G$13</f>
        <v>13.69107119409302</v>
      </c>
      <c r="E81">
        <f>'Site descriptions'!G$16</f>
        <v>100</v>
      </c>
      <c r="F81">
        <f>'Site descriptions'!G$17</f>
        <v>51.42824705417722</v>
      </c>
      <c r="G81">
        <f>'Site descriptions'!G$18</f>
        <v>44.637312642901314</v>
      </c>
      <c r="H81">
        <f>'Site descriptions'!G$19</f>
        <v>6.7909344112759058</v>
      </c>
      <c r="I81">
        <v>11</v>
      </c>
      <c r="J81" s="5">
        <v>-3.4</v>
      </c>
      <c r="K81" s="5">
        <v>14</v>
      </c>
      <c r="L81" s="5">
        <v>256</v>
      </c>
      <c r="M81" s="5">
        <f t="shared" si="30"/>
        <v>1</v>
      </c>
      <c r="N81">
        <f t="shared" si="26"/>
        <v>34.68</v>
      </c>
      <c r="O81">
        <f t="shared" si="27"/>
        <v>37.648566437794138</v>
      </c>
      <c r="P81">
        <f t="shared" si="28"/>
        <v>0</v>
      </c>
      <c r="Q81">
        <f t="shared" si="29"/>
        <v>0</v>
      </c>
      <c r="R81">
        <f t="shared" si="24"/>
        <v>1</v>
      </c>
      <c r="S81">
        <f t="shared" si="25"/>
        <v>1</v>
      </c>
    </row>
    <row r="82" spans="1:19" x14ac:dyDescent="0.25">
      <c r="A82" t="s">
        <v>2</v>
      </c>
      <c r="B82">
        <v>2</v>
      </c>
      <c r="C82">
        <f>'Site descriptions'!G$12</f>
        <v>5.2848213478862648E-4</v>
      </c>
      <c r="D82">
        <f>'Site descriptions'!G$13</f>
        <v>13.69107119409302</v>
      </c>
      <c r="E82">
        <f>'Site descriptions'!G$16</f>
        <v>100</v>
      </c>
      <c r="F82">
        <f>'Site descriptions'!G$17</f>
        <v>51.42824705417722</v>
      </c>
      <c r="G82">
        <f>'Site descriptions'!G$18</f>
        <v>44.637312642901314</v>
      </c>
      <c r="H82">
        <f>'Site descriptions'!G$19</f>
        <v>6.7909344112759058</v>
      </c>
      <c r="I82">
        <v>12</v>
      </c>
      <c r="J82" s="5">
        <v>-8.4</v>
      </c>
      <c r="K82" s="5">
        <v>16</v>
      </c>
      <c r="L82" s="5">
        <v>256</v>
      </c>
      <c r="M82" s="5">
        <f t="shared" si="30"/>
        <v>1</v>
      </c>
      <c r="N82">
        <f t="shared" si="26"/>
        <v>85.679999999999993</v>
      </c>
      <c r="O82">
        <f t="shared" si="27"/>
        <v>35.241808399199918</v>
      </c>
      <c r="P82">
        <f t="shared" si="28"/>
        <v>0</v>
      </c>
      <c r="Q82">
        <f t="shared" si="29"/>
        <v>0</v>
      </c>
      <c r="R82">
        <f t="shared" si="24"/>
        <v>0.31999999999999984</v>
      </c>
      <c r="S82">
        <f t="shared" si="25"/>
        <v>0.32000000000000006</v>
      </c>
    </row>
    <row r="83" spans="1:19" x14ac:dyDescent="0.25">
      <c r="A83" t="s">
        <v>2</v>
      </c>
      <c r="B83">
        <v>2</v>
      </c>
      <c r="C83">
        <f>'Site descriptions'!G$12</f>
        <v>5.2848213478862648E-4</v>
      </c>
      <c r="D83">
        <f>'Site descriptions'!G$13</f>
        <v>13.69107119409302</v>
      </c>
      <c r="E83">
        <f>'Site descriptions'!G$16</f>
        <v>100</v>
      </c>
      <c r="F83">
        <f>'Site descriptions'!G$17</f>
        <v>51.42824705417722</v>
      </c>
      <c r="G83">
        <f>'Site descriptions'!G$18</f>
        <v>44.637312642901314</v>
      </c>
      <c r="H83">
        <f>'Site descriptions'!G$19</f>
        <v>6.7909344112759058</v>
      </c>
      <c r="I83">
        <v>13</v>
      </c>
      <c r="J83" s="5">
        <v>-6</v>
      </c>
      <c r="K83" s="5">
        <v>17</v>
      </c>
      <c r="L83" s="5">
        <v>256</v>
      </c>
      <c r="M83" s="5">
        <f t="shared" si="30"/>
        <v>1</v>
      </c>
      <c r="N83">
        <f t="shared" si="26"/>
        <v>61.199999999999996</v>
      </c>
      <c r="O83">
        <f t="shared" si="27"/>
        <v>36.11864271768232</v>
      </c>
      <c r="P83">
        <f t="shared" si="28"/>
        <v>0</v>
      </c>
      <c r="Q83">
        <f t="shared" si="29"/>
        <v>0</v>
      </c>
      <c r="R83">
        <f t="shared" si="24"/>
        <v>0.8</v>
      </c>
      <c r="S83">
        <f t="shared" si="25"/>
        <v>0.8</v>
      </c>
    </row>
    <row r="84" spans="1:19" x14ac:dyDescent="0.25">
      <c r="A84" t="s">
        <v>2</v>
      </c>
      <c r="B84">
        <v>2</v>
      </c>
      <c r="C84">
        <f>'Site descriptions'!G$12</f>
        <v>5.2848213478862648E-4</v>
      </c>
      <c r="D84">
        <f>'Site descriptions'!G$13</f>
        <v>13.69107119409302</v>
      </c>
      <c r="E84">
        <f>'Site descriptions'!G$16</f>
        <v>100</v>
      </c>
      <c r="F84">
        <f>'Site descriptions'!G$17</f>
        <v>51.42824705417722</v>
      </c>
      <c r="G84">
        <f>'Site descriptions'!G$18</f>
        <v>44.637312642901314</v>
      </c>
      <c r="H84">
        <f>'Site descriptions'!G$19</f>
        <v>6.7909344112759058</v>
      </c>
      <c r="I84">
        <v>14</v>
      </c>
      <c r="J84" s="5">
        <v>-60</v>
      </c>
      <c r="K84" s="5">
        <v>20</v>
      </c>
      <c r="L84" s="5">
        <v>256</v>
      </c>
      <c r="M84" s="5">
        <f t="shared" si="30"/>
        <v>1</v>
      </c>
      <c r="N84">
        <f t="shared" si="26"/>
        <v>612</v>
      </c>
      <c r="O84">
        <f t="shared" si="27"/>
        <v>30.527491429810734</v>
      </c>
      <c r="P84">
        <f t="shared" si="28"/>
        <v>0</v>
      </c>
      <c r="Q84">
        <f t="shared" si="29"/>
        <v>0</v>
      </c>
      <c r="R84">
        <f t="shared" si="24"/>
        <v>0</v>
      </c>
      <c r="S84">
        <f t="shared" si="25"/>
        <v>0</v>
      </c>
    </row>
    <row r="85" spans="1:19" x14ac:dyDescent="0.25">
      <c r="A85" t="s">
        <v>2</v>
      </c>
      <c r="B85">
        <v>2</v>
      </c>
      <c r="C85">
        <f>'Site descriptions'!G$12</f>
        <v>5.2848213478862648E-4</v>
      </c>
      <c r="D85">
        <f>'Site descriptions'!G$13</f>
        <v>13.69107119409302</v>
      </c>
      <c r="E85">
        <f>'Site descriptions'!G$16</f>
        <v>100</v>
      </c>
      <c r="F85">
        <f>'Site descriptions'!G$17</f>
        <v>51.42824705417722</v>
      </c>
      <c r="G85">
        <f>'Site descriptions'!G$18</f>
        <v>44.637312642901314</v>
      </c>
      <c r="H85">
        <f>'Site descriptions'!G$19</f>
        <v>6.7909344112759058</v>
      </c>
      <c r="I85">
        <v>15</v>
      </c>
      <c r="J85" s="5">
        <v>-1</v>
      </c>
      <c r="K85" s="5">
        <v>10</v>
      </c>
      <c r="L85" s="5">
        <v>0</v>
      </c>
      <c r="M85" s="5">
        <f t="shared" si="30"/>
        <v>0</v>
      </c>
      <c r="N85">
        <f t="shared" si="26"/>
        <v>10.199999999999999</v>
      </c>
      <c r="O85">
        <f t="shared" si="27"/>
        <v>41.168763728060725</v>
      </c>
      <c r="P85">
        <f t="shared" si="28"/>
        <v>0</v>
      </c>
      <c r="Q85">
        <f t="shared" si="29"/>
        <v>0</v>
      </c>
      <c r="R85">
        <f t="shared" si="24"/>
        <v>1</v>
      </c>
      <c r="S85">
        <f t="shared" si="25"/>
        <v>1</v>
      </c>
    </row>
    <row r="86" spans="1:19" x14ac:dyDescent="0.25">
      <c r="A86" t="s">
        <v>2</v>
      </c>
      <c r="B86">
        <v>2</v>
      </c>
      <c r="C86">
        <f>'Site descriptions'!G$12</f>
        <v>5.2848213478862648E-4</v>
      </c>
      <c r="D86">
        <f>'Site descriptions'!G$13</f>
        <v>13.69107119409302</v>
      </c>
      <c r="E86">
        <f>'Site descriptions'!G$16</f>
        <v>100</v>
      </c>
      <c r="F86">
        <f>'Site descriptions'!G$17</f>
        <v>51.42824705417722</v>
      </c>
      <c r="G86">
        <f>'Site descriptions'!G$18</f>
        <v>44.637312642901314</v>
      </c>
      <c r="H86">
        <f>'Site descriptions'!G$19</f>
        <v>6.7909344112759058</v>
      </c>
      <c r="I86">
        <v>16</v>
      </c>
      <c r="J86" s="5">
        <v>0</v>
      </c>
      <c r="K86" s="5">
        <v>7</v>
      </c>
      <c r="L86" s="5">
        <v>128</v>
      </c>
      <c r="M86" s="5">
        <f t="shared" si="30"/>
        <v>0.5</v>
      </c>
      <c r="N86">
        <f t="shared" si="26"/>
        <v>0</v>
      </c>
      <c r="O86">
        <f t="shared" si="27"/>
        <v>51.42824705417722</v>
      </c>
      <c r="P86">
        <f t="shared" si="28"/>
        <v>6.7909344112759058</v>
      </c>
      <c r="Q86">
        <f t="shared" si="29"/>
        <v>1</v>
      </c>
      <c r="R86">
        <f t="shared" si="24"/>
        <v>1</v>
      </c>
      <c r="S86">
        <f t="shared" si="25"/>
        <v>1</v>
      </c>
    </row>
    <row r="87" spans="1:19" x14ac:dyDescent="0.25">
      <c r="A87" t="s">
        <v>2</v>
      </c>
      <c r="B87">
        <v>2</v>
      </c>
      <c r="C87">
        <f>'Site descriptions'!G$12</f>
        <v>5.2848213478862648E-4</v>
      </c>
      <c r="D87">
        <f>'Site descriptions'!G$13</f>
        <v>13.69107119409302</v>
      </c>
      <c r="E87">
        <f>'Site descriptions'!G$16</f>
        <v>100</v>
      </c>
      <c r="F87">
        <f>'Site descriptions'!G$17</f>
        <v>51.42824705417722</v>
      </c>
      <c r="G87">
        <f>'Site descriptions'!G$18</f>
        <v>44.637312642901314</v>
      </c>
      <c r="H87">
        <f>'Site descriptions'!G$19</f>
        <v>6.7909344112759058</v>
      </c>
      <c r="I87">
        <v>17</v>
      </c>
      <c r="J87" s="5">
        <v>0</v>
      </c>
      <c r="K87" s="5">
        <v>7</v>
      </c>
      <c r="L87" s="5">
        <v>64</v>
      </c>
      <c r="M87" s="5">
        <f t="shared" si="30"/>
        <v>0.25</v>
      </c>
      <c r="N87">
        <f t="shared" si="26"/>
        <v>0</v>
      </c>
      <c r="O87">
        <f t="shared" si="27"/>
        <v>51.42824705417722</v>
      </c>
      <c r="P87">
        <f t="shared" si="28"/>
        <v>6.7909344112759058</v>
      </c>
      <c r="Q87">
        <f t="shared" si="29"/>
        <v>1</v>
      </c>
      <c r="R87">
        <f t="shared" si="24"/>
        <v>1</v>
      </c>
      <c r="S87">
        <f t="shared" si="25"/>
        <v>1</v>
      </c>
    </row>
    <row r="88" spans="1:19" x14ac:dyDescent="0.25">
      <c r="A88" t="s">
        <v>2</v>
      </c>
      <c r="B88">
        <v>2</v>
      </c>
      <c r="C88">
        <f>'Site descriptions'!G$12</f>
        <v>5.2848213478862648E-4</v>
      </c>
      <c r="D88">
        <f>'Site descriptions'!G$13</f>
        <v>13.69107119409302</v>
      </c>
      <c r="E88">
        <f>'Site descriptions'!G$16</f>
        <v>100</v>
      </c>
      <c r="F88">
        <f>'Site descriptions'!G$17</f>
        <v>51.42824705417722</v>
      </c>
      <c r="G88">
        <f>'Site descriptions'!G$18</f>
        <v>44.637312642901314</v>
      </c>
      <c r="H88">
        <f>'Site descriptions'!G$19</f>
        <v>6.7909344112759058</v>
      </c>
      <c r="I88">
        <v>18</v>
      </c>
      <c r="J88" s="5">
        <v>-2</v>
      </c>
      <c r="K88" s="5">
        <v>6</v>
      </c>
      <c r="L88" s="5">
        <v>0</v>
      </c>
      <c r="M88" s="5">
        <f t="shared" si="30"/>
        <v>0</v>
      </c>
      <c r="N88">
        <f t="shared" si="26"/>
        <v>20.399999999999999</v>
      </c>
      <c r="O88">
        <f t="shared" si="27"/>
        <v>39.136366576180436</v>
      </c>
      <c r="P88">
        <f t="shared" si="28"/>
        <v>0</v>
      </c>
      <c r="Q88">
        <f t="shared" si="29"/>
        <v>0</v>
      </c>
      <c r="R88">
        <f t="shared" si="24"/>
        <v>1</v>
      </c>
      <c r="S88">
        <f t="shared" si="25"/>
        <v>1</v>
      </c>
    </row>
    <row r="89" spans="1:19" x14ac:dyDescent="0.25">
      <c r="A89" t="s">
        <v>2</v>
      </c>
      <c r="B89">
        <v>3</v>
      </c>
      <c r="C89">
        <f>'Site descriptions'!H$12</f>
        <v>5.2848213478862648E-4</v>
      </c>
      <c r="D89">
        <f>'Site descriptions'!H$13</f>
        <v>13.69107119409302</v>
      </c>
      <c r="E89">
        <f>'Site descriptions'!H$16</f>
        <v>100</v>
      </c>
      <c r="F89">
        <f>'Site descriptions'!H$17</f>
        <v>51.42824705417722</v>
      </c>
      <c r="G89">
        <f>'Site descriptions'!H$18</f>
        <v>44.637312642901314</v>
      </c>
      <c r="H89">
        <f>'Site descriptions'!H$19</f>
        <v>6.7909344112759058</v>
      </c>
      <c r="I89">
        <v>1</v>
      </c>
      <c r="J89" s="6">
        <v>0</v>
      </c>
      <c r="K89" s="6">
        <v>10</v>
      </c>
      <c r="L89" s="6">
        <v>4</v>
      </c>
      <c r="M89" s="6">
        <f>L89/256</f>
        <v>1.5625E-2</v>
      </c>
      <c r="N89">
        <f t="shared" ref="N89:N106" si="31">J89*-10.2</f>
        <v>0</v>
      </c>
      <c r="O89">
        <f t="shared" ref="O89:O106" si="32">IF(N89&gt;0,((N89/0.1019977334)/C89)^(1/(-D89)) *E89,F89)</f>
        <v>51.42824705417722</v>
      </c>
      <c r="P89">
        <f t="shared" ref="P89:P106" si="33">MAX(0,O89-G89)</f>
        <v>6.7909344112759058</v>
      </c>
      <c r="Q89">
        <f t="shared" ref="Q89:Q106" si="34">MIN(1,MAX(0,(P89))/(H89))</f>
        <v>1</v>
      </c>
      <c r="R89">
        <f t="shared" si="24"/>
        <v>1</v>
      </c>
      <c r="S89">
        <f t="shared" si="25"/>
        <v>1</v>
      </c>
    </row>
    <row r="90" spans="1:19" x14ac:dyDescent="0.25">
      <c r="A90" t="s">
        <v>2</v>
      </c>
      <c r="B90">
        <v>3</v>
      </c>
      <c r="C90">
        <f>'Site descriptions'!H$12</f>
        <v>5.2848213478862648E-4</v>
      </c>
      <c r="D90">
        <f>'Site descriptions'!H$13</f>
        <v>13.69107119409302</v>
      </c>
      <c r="E90">
        <f>'Site descriptions'!H$16</f>
        <v>100</v>
      </c>
      <c r="F90">
        <f>'Site descriptions'!H$17</f>
        <v>51.42824705417722</v>
      </c>
      <c r="G90">
        <f>'Site descriptions'!H$18</f>
        <v>44.637312642901314</v>
      </c>
      <c r="H90">
        <f>'Site descriptions'!H$19</f>
        <v>6.7909344112759058</v>
      </c>
      <c r="I90">
        <v>2</v>
      </c>
      <c r="J90" s="6">
        <v>0</v>
      </c>
      <c r="K90" s="6">
        <v>10</v>
      </c>
      <c r="L90" s="6">
        <v>128</v>
      </c>
      <c r="M90" s="6">
        <f t="shared" ref="M90:M106" si="35">L90/256</f>
        <v>0.5</v>
      </c>
      <c r="N90">
        <f t="shared" si="31"/>
        <v>0</v>
      </c>
      <c r="O90">
        <f t="shared" si="32"/>
        <v>51.42824705417722</v>
      </c>
      <c r="P90">
        <f t="shared" si="33"/>
        <v>6.7909344112759058</v>
      </c>
      <c r="Q90">
        <f t="shared" si="34"/>
        <v>1</v>
      </c>
      <c r="R90">
        <f t="shared" si="24"/>
        <v>1</v>
      </c>
      <c r="S90">
        <f t="shared" si="25"/>
        <v>1</v>
      </c>
    </row>
    <row r="91" spans="1:19" x14ac:dyDescent="0.25">
      <c r="A91" t="s">
        <v>2</v>
      </c>
      <c r="B91">
        <v>3</v>
      </c>
      <c r="C91">
        <f>'Site descriptions'!H$12</f>
        <v>5.2848213478862648E-4</v>
      </c>
      <c r="D91">
        <f>'Site descriptions'!H$13</f>
        <v>13.69107119409302</v>
      </c>
      <c r="E91">
        <f>'Site descriptions'!H$16</f>
        <v>100</v>
      </c>
      <c r="F91">
        <f>'Site descriptions'!H$17</f>
        <v>51.42824705417722</v>
      </c>
      <c r="G91">
        <f>'Site descriptions'!H$18</f>
        <v>44.637312642901314</v>
      </c>
      <c r="H91">
        <f>'Site descriptions'!H$19</f>
        <v>6.7909344112759058</v>
      </c>
      <c r="I91">
        <v>3</v>
      </c>
      <c r="J91" s="6">
        <v>-3</v>
      </c>
      <c r="K91" s="7">
        <v>9</v>
      </c>
      <c r="L91" s="6">
        <v>0</v>
      </c>
      <c r="M91" s="6">
        <f t="shared" si="35"/>
        <v>0</v>
      </c>
      <c r="N91">
        <f t="shared" si="31"/>
        <v>30.599999999999998</v>
      </c>
      <c r="O91">
        <f t="shared" si="32"/>
        <v>37.994325950726157</v>
      </c>
      <c r="P91">
        <f t="shared" si="33"/>
        <v>0</v>
      </c>
      <c r="Q91">
        <f t="shared" si="34"/>
        <v>0</v>
      </c>
      <c r="R91">
        <f t="shared" si="24"/>
        <v>1</v>
      </c>
      <c r="S91">
        <f t="shared" si="25"/>
        <v>1</v>
      </c>
    </row>
    <row r="92" spans="1:19" x14ac:dyDescent="0.25">
      <c r="A92" t="s">
        <v>2</v>
      </c>
      <c r="B92">
        <v>3</v>
      </c>
      <c r="C92">
        <f>'Site descriptions'!H$12</f>
        <v>5.2848213478862648E-4</v>
      </c>
      <c r="D92">
        <f>'Site descriptions'!H$13</f>
        <v>13.69107119409302</v>
      </c>
      <c r="E92">
        <f>'Site descriptions'!H$16</f>
        <v>100</v>
      </c>
      <c r="F92">
        <f>'Site descriptions'!H$17</f>
        <v>51.42824705417722</v>
      </c>
      <c r="G92">
        <f>'Site descriptions'!H$18</f>
        <v>44.637312642901314</v>
      </c>
      <c r="H92">
        <f>'Site descriptions'!H$19</f>
        <v>6.7909344112759058</v>
      </c>
      <c r="I92">
        <v>4</v>
      </c>
      <c r="J92" s="6">
        <v>0</v>
      </c>
      <c r="K92" s="7">
        <v>8</v>
      </c>
      <c r="L92" s="6">
        <v>1</v>
      </c>
      <c r="M92" s="6">
        <f t="shared" si="35"/>
        <v>3.90625E-3</v>
      </c>
      <c r="N92">
        <f t="shared" si="31"/>
        <v>0</v>
      </c>
      <c r="O92">
        <f t="shared" si="32"/>
        <v>51.42824705417722</v>
      </c>
      <c r="P92">
        <f t="shared" si="33"/>
        <v>6.7909344112759058</v>
      </c>
      <c r="Q92">
        <f t="shared" si="34"/>
        <v>1</v>
      </c>
      <c r="R92">
        <f t="shared" si="24"/>
        <v>1</v>
      </c>
      <c r="S92">
        <f t="shared" si="25"/>
        <v>1</v>
      </c>
    </row>
    <row r="93" spans="1:19" x14ac:dyDescent="0.25">
      <c r="A93" t="s">
        <v>2</v>
      </c>
      <c r="B93">
        <v>3</v>
      </c>
      <c r="C93">
        <f>'Site descriptions'!H$12</f>
        <v>5.2848213478862648E-4</v>
      </c>
      <c r="D93">
        <f>'Site descriptions'!H$13</f>
        <v>13.69107119409302</v>
      </c>
      <c r="E93">
        <f>'Site descriptions'!H$16</f>
        <v>100</v>
      </c>
      <c r="F93">
        <f>'Site descriptions'!H$17</f>
        <v>51.42824705417722</v>
      </c>
      <c r="G93">
        <f>'Site descriptions'!H$18</f>
        <v>44.637312642901314</v>
      </c>
      <c r="H93">
        <f>'Site descriptions'!H$19</f>
        <v>6.7909344112759058</v>
      </c>
      <c r="I93">
        <v>5</v>
      </c>
      <c r="J93" s="6">
        <v>0</v>
      </c>
      <c r="K93" s="7">
        <v>7</v>
      </c>
      <c r="L93" s="6">
        <v>64</v>
      </c>
      <c r="M93" s="6">
        <f t="shared" si="35"/>
        <v>0.25</v>
      </c>
      <c r="N93">
        <f t="shared" si="31"/>
        <v>0</v>
      </c>
      <c r="O93">
        <f t="shared" si="32"/>
        <v>51.42824705417722</v>
      </c>
      <c r="P93">
        <f t="shared" si="33"/>
        <v>6.7909344112759058</v>
      </c>
      <c r="Q93">
        <f t="shared" si="34"/>
        <v>1</v>
      </c>
      <c r="R93">
        <f t="shared" si="24"/>
        <v>1</v>
      </c>
      <c r="S93">
        <f t="shared" si="25"/>
        <v>1</v>
      </c>
    </row>
    <row r="94" spans="1:19" x14ac:dyDescent="0.25">
      <c r="A94" t="s">
        <v>2</v>
      </c>
      <c r="B94">
        <v>3</v>
      </c>
      <c r="C94">
        <f>'Site descriptions'!H$12</f>
        <v>5.2848213478862648E-4</v>
      </c>
      <c r="D94">
        <f>'Site descriptions'!H$13</f>
        <v>13.69107119409302</v>
      </c>
      <c r="E94">
        <f>'Site descriptions'!H$16</f>
        <v>100</v>
      </c>
      <c r="F94">
        <f>'Site descriptions'!H$17</f>
        <v>51.42824705417722</v>
      </c>
      <c r="G94">
        <f>'Site descriptions'!H$18</f>
        <v>44.637312642901314</v>
      </c>
      <c r="H94">
        <f>'Site descriptions'!H$19</f>
        <v>6.7909344112759058</v>
      </c>
      <c r="I94">
        <v>6</v>
      </c>
      <c r="J94" s="6">
        <v>0</v>
      </c>
      <c r="K94" s="7">
        <v>6</v>
      </c>
      <c r="L94" s="6">
        <v>0</v>
      </c>
      <c r="M94" s="6">
        <f t="shared" si="35"/>
        <v>0</v>
      </c>
      <c r="N94">
        <f t="shared" si="31"/>
        <v>0</v>
      </c>
      <c r="O94">
        <f t="shared" si="32"/>
        <v>51.42824705417722</v>
      </c>
      <c r="P94">
        <f t="shared" si="33"/>
        <v>6.7909344112759058</v>
      </c>
      <c r="Q94">
        <f t="shared" si="34"/>
        <v>1</v>
      </c>
      <c r="R94">
        <f t="shared" si="24"/>
        <v>1</v>
      </c>
      <c r="S94">
        <f t="shared" si="25"/>
        <v>1</v>
      </c>
    </row>
    <row r="95" spans="1:19" x14ac:dyDescent="0.25">
      <c r="A95" t="s">
        <v>2</v>
      </c>
      <c r="B95">
        <v>3</v>
      </c>
      <c r="C95">
        <f>'Site descriptions'!H$12</f>
        <v>5.2848213478862648E-4</v>
      </c>
      <c r="D95">
        <f>'Site descriptions'!H$13</f>
        <v>13.69107119409302</v>
      </c>
      <c r="E95">
        <f>'Site descriptions'!H$16</f>
        <v>100</v>
      </c>
      <c r="F95">
        <f>'Site descriptions'!H$17</f>
        <v>51.42824705417722</v>
      </c>
      <c r="G95">
        <f>'Site descriptions'!H$18</f>
        <v>44.637312642901314</v>
      </c>
      <c r="H95">
        <f>'Site descriptions'!H$19</f>
        <v>6.7909344112759058</v>
      </c>
      <c r="I95">
        <v>7</v>
      </c>
      <c r="J95" s="6">
        <v>0</v>
      </c>
      <c r="K95" s="6">
        <v>6</v>
      </c>
      <c r="L95" s="6">
        <v>128</v>
      </c>
      <c r="M95" s="6">
        <f t="shared" si="35"/>
        <v>0.5</v>
      </c>
      <c r="N95">
        <f t="shared" si="31"/>
        <v>0</v>
      </c>
      <c r="O95">
        <f t="shared" si="32"/>
        <v>51.42824705417722</v>
      </c>
      <c r="P95">
        <f t="shared" si="33"/>
        <v>6.7909344112759058</v>
      </c>
      <c r="Q95">
        <f t="shared" si="34"/>
        <v>1</v>
      </c>
      <c r="R95">
        <f t="shared" si="24"/>
        <v>1</v>
      </c>
      <c r="S95">
        <f t="shared" si="25"/>
        <v>1</v>
      </c>
    </row>
    <row r="96" spans="1:19" x14ac:dyDescent="0.25">
      <c r="A96" t="s">
        <v>2</v>
      </c>
      <c r="B96">
        <v>3</v>
      </c>
      <c r="C96">
        <f>'Site descriptions'!H$12</f>
        <v>5.2848213478862648E-4</v>
      </c>
      <c r="D96">
        <f>'Site descriptions'!H$13</f>
        <v>13.69107119409302</v>
      </c>
      <c r="E96">
        <f>'Site descriptions'!H$16</f>
        <v>100</v>
      </c>
      <c r="F96">
        <f>'Site descriptions'!H$17</f>
        <v>51.42824705417722</v>
      </c>
      <c r="G96">
        <f>'Site descriptions'!H$18</f>
        <v>44.637312642901314</v>
      </c>
      <c r="H96">
        <f>'Site descriptions'!H$19</f>
        <v>6.7909344112759058</v>
      </c>
      <c r="I96">
        <v>8</v>
      </c>
      <c r="J96" s="6">
        <v>-1.8</v>
      </c>
      <c r="K96" s="6">
        <v>8</v>
      </c>
      <c r="L96" s="6">
        <v>0</v>
      </c>
      <c r="M96" s="6">
        <f t="shared" si="35"/>
        <v>0</v>
      </c>
      <c r="N96">
        <f t="shared" si="31"/>
        <v>18.36</v>
      </c>
      <c r="O96">
        <f t="shared" si="32"/>
        <v>39.438704832542584</v>
      </c>
      <c r="P96">
        <f t="shared" si="33"/>
        <v>0</v>
      </c>
      <c r="Q96">
        <f t="shared" si="34"/>
        <v>0</v>
      </c>
      <c r="R96">
        <f t="shared" si="24"/>
        <v>1</v>
      </c>
      <c r="S96">
        <f t="shared" si="25"/>
        <v>1</v>
      </c>
    </row>
    <row r="97" spans="1:19" x14ac:dyDescent="0.25">
      <c r="A97" t="s">
        <v>2</v>
      </c>
      <c r="B97">
        <v>3</v>
      </c>
      <c r="C97">
        <f>'Site descriptions'!H$12</f>
        <v>5.2848213478862648E-4</v>
      </c>
      <c r="D97">
        <f>'Site descriptions'!H$13</f>
        <v>13.69107119409302</v>
      </c>
      <c r="E97">
        <f>'Site descriptions'!H$16</f>
        <v>100</v>
      </c>
      <c r="F97">
        <f>'Site descriptions'!H$17</f>
        <v>51.42824705417722</v>
      </c>
      <c r="G97">
        <f>'Site descriptions'!H$18</f>
        <v>44.637312642901314</v>
      </c>
      <c r="H97">
        <f>'Site descriptions'!H$19</f>
        <v>6.7909344112759058</v>
      </c>
      <c r="I97">
        <v>9</v>
      </c>
      <c r="J97" s="6">
        <v>-2</v>
      </c>
      <c r="K97" s="6">
        <v>9</v>
      </c>
      <c r="L97" s="6">
        <v>128</v>
      </c>
      <c r="M97" s="6">
        <f t="shared" si="35"/>
        <v>0.5</v>
      </c>
      <c r="N97">
        <f t="shared" si="31"/>
        <v>20.399999999999999</v>
      </c>
      <c r="O97">
        <f t="shared" si="32"/>
        <v>39.136366576180436</v>
      </c>
      <c r="P97">
        <f t="shared" si="33"/>
        <v>0</v>
      </c>
      <c r="Q97">
        <f t="shared" si="34"/>
        <v>0</v>
      </c>
      <c r="R97">
        <f t="shared" si="24"/>
        <v>1</v>
      </c>
      <c r="S97">
        <f t="shared" si="25"/>
        <v>1</v>
      </c>
    </row>
    <row r="98" spans="1:19" x14ac:dyDescent="0.25">
      <c r="A98" t="s">
        <v>2</v>
      </c>
      <c r="B98">
        <v>3</v>
      </c>
      <c r="C98">
        <f>'Site descriptions'!H$12</f>
        <v>5.2848213478862648E-4</v>
      </c>
      <c r="D98">
        <f>'Site descriptions'!H$13</f>
        <v>13.69107119409302</v>
      </c>
      <c r="E98">
        <f>'Site descriptions'!H$16</f>
        <v>100</v>
      </c>
      <c r="F98">
        <f>'Site descriptions'!H$17</f>
        <v>51.42824705417722</v>
      </c>
      <c r="G98">
        <f>'Site descriptions'!H$18</f>
        <v>44.637312642901314</v>
      </c>
      <c r="H98">
        <f>'Site descriptions'!H$19</f>
        <v>6.7909344112759058</v>
      </c>
      <c r="I98">
        <v>10</v>
      </c>
      <c r="J98" s="6">
        <v>-2.5</v>
      </c>
      <c r="K98" s="6">
        <v>10</v>
      </c>
      <c r="L98" s="6">
        <v>16</v>
      </c>
      <c r="M98" s="6">
        <f t="shared" si="35"/>
        <v>6.25E-2</v>
      </c>
      <c r="N98">
        <f t="shared" si="31"/>
        <v>25.5</v>
      </c>
      <c r="O98">
        <f t="shared" si="32"/>
        <v>38.503673541235074</v>
      </c>
      <c r="P98">
        <f t="shared" si="33"/>
        <v>0</v>
      </c>
      <c r="Q98">
        <f t="shared" si="34"/>
        <v>0</v>
      </c>
      <c r="R98">
        <f t="shared" si="24"/>
        <v>1</v>
      </c>
      <c r="S98">
        <f t="shared" si="25"/>
        <v>1</v>
      </c>
    </row>
    <row r="99" spans="1:19" x14ac:dyDescent="0.25">
      <c r="A99" t="s">
        <v>2</v>
      </c>
      <c r="B99">
        <v>3</v>
      </c>
      <c r="C99">
        <f>'Site descriptions'!H$12</f>
        <v>5.2848213478862648E-4</v>
      </c>
      <c r="D99">
        <f>'Site descriptions'!H$13</f>
        <v>13.69107119409302</v>
      </c>
      <c r="E99">
        <f>'Site descriptions'!H$16</f>
        <v>100</v>
      </c>
      <c r="F99">
        <f>'Site descriptions'!H$17</f>
        <v>51.42824705417722</v>
      </c>
      <c r="G99">
        <f>'Site descriptions'!H$18</f>
        <v>44.637312642901314</v>
      </c>
      <c r="H99">
        <f>'Site descriptions'!H$19</f>
        <v>6.7909344112759058</v>
      </c>
      <c r="I99">
        <v>11</v>
      </c>
      <c r="J99" s="6">
        <v>-3.3</v>
      </c>
      <c r="K99" s="6">
        <v>13</v>
      </c>
      <c r="L99" s="6">
        <v>256</v>
      </c>
      <c r="M99" s="6">
        <f t="shared" si="35"/>
        <v>1</v>
      </c>
      <c r="N99">
        <f t="shared" si="31"/>
        <v>33.659999999999997</v>
      </c>
      <c r="O99">
        <f t="shared" si="32"/>
        <v>37.73074755274601</v>
      </c>
      <c r="P99">
        <f t="shared" si="33"/>
        <v>0</v>
      </c>
      <c r="Q99">
        <f t="shared" si="34"/>
        <v>0</v>
      </c>
      <c r="R99">
        <f t="shared" si="24"/>
        <v>1</v>
      </c>
      <c r="S99">
        <f t="shared" si="25"/>
        <v>1</v>
      </c>
    </row>
    <row r="100" spans="1:19" x14ac:dyDescent="0.25">
      <c r="A100" t="s">
        <v>2</v>
      </c>
      <c r="B100">
        <v>3</v>
      </c>
      <c r="C100">
        <f>'Site descriptions'!H$12</f>
        <v>5.2848213478862648E-4</v>
      </c>
      <c r="D100">
        <f>'Site descriptions'!H$13</f>
        <v>13.69107119409302</v>
      </c>
      <c r="E100">
        <f>'Site descriptions'!H$16</f>
        <v>100</v>
      </c>
      <c r="F100">
        <f>'Site descriptions'!H$17</f>
        <v>51.42824705417722</v>
      </c>
      <c r="G100">
        <f>'Site descriptions'!H$18</f>
        <v>44.637312642901314</v>
      </c>
      <c r="H100">
        <f>'Site descriptions'!H$19</f>
        <v>6.7909344112759058</v>
      </c>
      <c r="I100">
        <v>12</v>
      </c>
      <c r="J100" s="6">
        <v>-1.7</v>
      </c>
      <c r="K100" s="6">
        <v>14</v>
      </c>
      <c r="L100" s="6">
        <v>4</v>
      </c>
      <c r="M100" s="6">
        <f t="shared" si="35"/>
        <v>1.5625E-2</v>
      </c>
      <c r="N100">
        <f t="shared" si="31"/>
        <v>17.34</v>
      </c>
      <c r="O100">
        <f t="shared" si="32"/>
        <v>39.603700393615135</v>
      </c>
      <c r="P100">
        <f t="shared" si="33"/>
        <v>0</v>
      </c>
      <c r="Q100">
        <f t="shared" si="34"/>
        <v>0</v>
      </c>
      <c r="R100">
        <f t="shared" si="24"/>
        <v>1</v>
      </c>
      <c r="S100">
        <f t="shared" si="25"/>
        <v>1</v>
      </c>
    </row>
    <row r="101" spans="1:19" x14ac:dyDescent="0.25">
      <c r="A101" t="s">
        <v>2</v>
      </c>
      <c r="B101">
        <v>3</v>
      </c>
      <c r="C101">
        <f>'Site descriptions'!H$12</f>
        <v>5.2848213478862648E-4</v>
      </c>
      <c r="D101">
        <f>'Site descriptions'!H$13</f>
        <v>13.69107119409302</v>
      </c>
      <c r="E101">
        <f>'Site descriptions'!H$16</f>
        <v>100</v>
      </c>
      <c r="F101">
        <f>'Site descriptions'!H$17</f>
        <v>51.42824705417722</v>
      </c>
      <c r="G101">
        <f>'Site descriptions'!H$18</f>
        <v>44.637312642901314</v>
      </c>
      <c r="H101">
        <f>'Site descriptions'!H$19</f>
        <v>6.7909344112759058</v>
      </c>
      <c r="I101">
        <v>13</v>
      </c>
      <c r="J101" s="6">
        <v>-10</v>
      </c>
      <c r="K101" s="6">
        <v>17</v>
      </c>
      <c r="L101" s="6">
        <v>128</v>
      </c>
      <c r="M101" s="6">
        <f t="shared" si="35"/>
        <v>0.5</v>
      </c>
      <c r="N101">
        <f t="shared" si="31"/>
        <v>102</v>
      </c>
      <c r="O101">
        <f t="shared" si="32"/>
        <v>34.795855749834288</v>
      </c>
      <c r="P101">
        <f t="shared" si="33"/>
        <v>0</v>
      </c>
      <c r="Q101">
        <f t="shared" si="34"/>
        <v>0</v>
      </c>
      <c r="R101">
        <f t="shared" si="24"/>
        <v>0</v>
      </c>
      <c r="S101">
        <f t="shared" si="25"/>
        <v>0</v>
      </c>
    </row>
    <row r="102" spans="1:19" x14ac:dyDescent="0.25">
      <c r="A102" t="s">
        <v>2</v>
      </c>
      <c r="B102">
        <v>3</v>
      </c>
      <c r="C102">
        <f>'Site descriptions'!H$12</f>
        <v>5.2848213478862648E-4</v>
      </c>
      <c r="D102">
        <f>'Site descriptions'!H$13</f>
        <v>13.69107119409302</v>
      </c>
      <c r="E102">
        <f>'Site descriptions'!H$16</f>
        <v>100</v>
      </c>
      <c r="F102">
        <f>'Site descriptions'!H$17</f>
        <v>51.42824705417722</v>
      </c>
      <c r="G102">
        <f>'Site descriptions'!H$18</f>
        <v>44.637312642901314</v>
      </c>
      <c r="H102">
        <f>'Site descriptions'!H$19</f>
        <v>6.7909344112759058</v>
      </c>
      <c r="I102">
        <v>14</v>
      </c>
      <c r="J102" s="6">
        <v>-9</v>
      </c>
      <c r="K102" s="6">
        <v>19</v>
      </c>
      <c r="L102" s="6">
        <v>4</v>
      </c>
      <c r="M102" s="6">
        <f t="shared" si="35"/>
        <v>1.5625E-2</v>
      </c>
      <c r="N102">
        <f t="shared" si="31"/>
        <v>91.8</v>
      </c>
      <c r="O102">
        <f t="shared" si="32"/>
        <v>35.064662470446841</v>
      </c>
      <c r="P102">
        <f t="shared" si="33"/>
        <v>0</v>
      </c>
      <c r="Q102">
        <f t="shared" si="34"/>
        <v>0</v>
      </c>
      <c r="R102">
        <f t="shared" si="24"/>
        <v>0.19999999999999996</v>
      </c>
      <c r="S102">
        <f t="shared" si="25"/>
        <v>0.19999999999999996</v>
      </c>
    </row>
    <row r="103" spans="1:19" x14ac:dyDescent="0.25">
      <c r="A103" t="s">
        <v>2</v>
      </c>
      <c r="B103">
        <v>3</v>
      </c>
      <c r="C103">
        <f>'Site descriptions'!H$12</f>
        <v>5.2848213478862648E-4</v>
      </c>
      <c r="D103">
        <f>'Site descriptions'!H$13</f>
        <v>13.69107119409302</v>
      </c>
      <c r="E103">
        <f>'Site descriptions'!H$16</f>
        <v>100</v>
      </c>
      <c r="F103">
        <f>'Site descriptions'!H$17</f>
        <v>51.42824705417722</v>
      </c>
      <c r="G103">
        <f>'Site descriptions'!H$18</f>
        <v>44.637312642901314</v>
      </c>
      <c r="H103">
        <f>'Site descriptions'!H$19</f>
        <v>6.7909344112759058</v>
      </c>
      <c r="I103">
        <v>15</v>
      </c>
      <c r="J103" s="6">
        <v>-5</v>
      </c>
      <c r="K103" s="6">
        <v>10</v>
      </c>
      <c r="L103" s="6">
        <v>0</v>
      </c>
      <c r="M103" s="6">
        <f t="shared" si="35"/>
        <v>0</v>
      </c>
      <c r="N103">
        <f t="shared" si="31"/>
        <v>51</v>
      </c>
      <c r="O103">
        <f t="shared" si="32"/>
        <v>36.602845113181118</v>
      </c>
      <c r="P103">
        <f t="shared" si="33"/>
        <v>0</v>
      </c>
      <c r="Q103">
        <f t="shared" si="34"/>
        <v>0</v>
      </c>
      <c r="R103">
        <f t="shared" si="24"/>
        <v>1</v>
      </c>
      <c r="S103">
        <f t="shared" si="25"/>
        <v>1</v>
      </c>
    </row>
    <row r="104" spans="1:19" x14ac:dyDescent="0.25">
      <c r="A104" t="s">
        <v>2</v>
      </c>
      <c r="B104">
        <v>3</v>
      </c>
      <c r="C104">
        <f>'Site descriptions'!H$12</f>
        <v>5.2848213478862648E-4</v>
      </c>
      <c r="D104">
        <f>'Site descriptions'!H$13</f>
        <v>13.69107119409302</v>
      </c>
      <c r="E104">
        <f>'Site descriptions'!H$16</f>
        <v>100</v>
      </c>
      <c r="F104">
        <f>'Site descriptions'!H$17</f>
        <v>51.42824705417722</v>
      </c>
      <c r="G104">
        <f>'Site descriptions'!H$18</f>
        <v>44.637312642901314</v>
      </c>
      <c r="H104">
        <f>'Site descriptions'!H$19</f>
        <v>6.7909344112759058</v>
      </c>
      <c r="I104">
        <v>16</v>
      </c>
      <c r="J104" s="6">
        <v>0</v>
      </c>
      <c r="K104" s="6">
        <v>6</v>
      </c>
      <c r="L104" s="6">
        <v>128</v>
      </c>
      <c r="M104" s="6">
        <f t="shared" si="35"/>
        <v>0.5</v>
      </c>
      <c r="N104">
        <f t="shared" si="31"/>
        <v>0</v>
      </c>
      <c r="O104">
        <f t="shared" si="32"/>
        <v>51.42824705417722</v>
      </c>
      <c r="P104">
        <f t="shared" si="33"/>
        <v>6.7909344112759058</v>
      </c>
      <c r="Q104">
        <f t="shared" si="34"/>
        <v>1</v>
      </c>
      <c r="R104">
        <f t="shared" si="24"/>
        <v>1</v>
      </c>
      <c r="S104">
        <f t="shared" si="25"/>
        <v>1</v>
      </c>
    </row>
    <row r="105" spans="1:19" x14ac:dyDescent="0.25">
      <c r="A105" t="s">
        <v>2</v>
      </c>
      <c r="B105">
        <v>3</v>
      </c>
      <c r="C105">
        <f>'Site descriptions'!H$12</f>
        <v>5.2848213478862648E-4</v>
      </c>
      <c r="D105">
        <f>'Site descriptions'!H$13</f>
        <v>13.69107119409302</v>
      </c>
      <c r="E105">
        <f>'Site descriptions'!H$16</f>
        <v>100</v>
      </c>
      <c r="F105">
        <f>'Site descriptions'!H$17</f>
        <v>51.42824705417722</v>
      </c>
      <c r="G105">
        <f>'Site descriptions'!H$18</f>
        <v>44.637312642901314</v>
      </c>
      <c r="H105">
        <f>'Site descriptions'!H$19</f>
        <v>6.7909344112759058</v>
      </c>
      <c r="I105">
        <v>17</v>
      </c>
      <c r="J105" s="6">
        <v>0</v>
      </c>
      <c r="K105" s="6">
        <v>6</v>
      </c>
      <c r="L105" s="6">
        <v>1</v>
      </c>
      <c r="M105" s="6">
        <f t="shared" si="35"/>
        <v>3.90625E-3</v>
      </c>
      <c r="N105">
        <f t="shared" si="31"/>
        <v>0</v>
      </c>
      <c r="O105">
        <f t="shared" si="32"/>
        <v>51.42824705417722</v>
      </c>
      <c r="P105">
        <f t="shared" si="33"/>
        <v>6.7909344112759058</v>
      </c>
      <c r="Q105">
        <f t="shared" si="34"/>
        <v>1</v>
      </c>
      <c r="R105">
        <f t="shared" si="24"/>
        <v>1</v>
      </c>
      <c r="S105">
        <f t="shared" si="25"/>
        <v>1</v>
      </c>
    </row>
    <row r="106" spans="1:19" x14ac:dyDescent="0.25">
      <c r="A106" t="s">
        <v>2</v>
      </c>
      <c r="B106">
        <v>3</v>
      </c>
      <c r="C106">
        <f>'Site descriptions'!H$12</f>
        <v>5.2848213478862648E-4</v>
      </c>
      <c r="D106">
        <f>'Site descriptions'!H$13</f>
        <v>13.69107119409302</v>
      </c>
      <c r="E106">
        <f>'Site descriptions'!H$16</f>
        <v>100</v>
      </c>
      <c r="F106">
        <f>'Site descriptions'!H$17</f>
        <v>51.42824705417722</v>
      </c>
      <c r="G106">
        <f>'Site descriptions'!H$18</f>
        <v>44.637312642901314</v>
      </c>
      <c r="H106">
        <f>'Site descriptions'!H$19</f>
        <v>6.7909344112759058</v>
      </c>
      <c r="I106">
        <v>18</v>
      </c>
      <c r="J106" s="6">
        <v>0</v>
      </c>
      <c r="K106" s="6">
        <v>6</v>
      </c>
      <c r="L106" s="6">
        <v>4</v>
      </c>
      <c r="M106" s="6">
        <f t="shared" si="35"/>
        <v>1.5625E-2</v>
      </c>
      <c r="N106">
        <f t="shared" si="31"/>
        <v>0</v>
      </c>
      <c r="O106">
        <f t="shared" si="32"/>
        <v>51.42824705417722</v>
      </c>
      <c r="P106">
        <f t="shared" si="33"/>
        <v>6.7909344112759058</v>
      </c>
      <c r="Q106">
        <f t="shared" si="34"/>
        <v>1</v>
      </c>
      <c r="R106">
        <f t="shared" si="24"/>
        <v>1</v>
      </c>
      <c r="S106">
        <f t="shared" si="2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 descriptions</vt:lpstr>
      <vt:lpstr>Brisbane</vt:lpstr>
      <vt:lpstr>Wilson's Prom</vt:lpstr>
      <vt:lpstr>Narbethong</vt:lpstr>
      <vt:lpstr>Charts</vt:lpstr>
      <vt:lpstr>Combined</vt:lpstr>
    </vt:vector>
  </TitlesOfParts>
  <Company>U. S. Forest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Gustafson, Eric -FS</dc:creator>
  <cp:lastModifiedBy>Miranda, Brian R -FS</cp:lastModifiedBy>
  <dcterms:created xsi:type="dcterms:W3CDTF">2020-08-03T15:40:55Z</dcterms:created>
  <dcterms:modified xsi:type="dcterms:W3CDTF">2020-08-12T14:29:28Z</dcterms:modified>
</cp:coreProperties>
</file>