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M\LANDIS_II\GitCode\brmiranda\Extension-Root-Rot\Docs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16" i="1" l="1"/>
  <c r="D16" i="1"/>
  <c r="F16" i="1"/>
  <c r="H16" i="1"/>
  <c r="I16" i="1"/>
  <c r="G16" i="1"/>
  <c r="E16" i="1"/>
  <c r="C16" i="1"/>
  <c r="C6" i="1"/>
  <c r="B6" i="1"/>
  <c r="C7" i="1"/>
  <c r="B7" i="1"/>
  <c r="C17" i="1" l="1"/>
  <c r="B18" i="1" l="1"/>
  <c r="F17" i="1"/>
  <c r="C18" i="1"/>
  <c r="E18" i="1" s="1"/>
  <c r="G17" i="1"/>
  <c r="D17" i="1"/>
  <c r="H17" i="1" s="1"/>
  <c r="E17" i="1"/>
  <c r="I17" i="1" s="1"/>
  <c r="C19" i="1" l="1"/>
  <c r="G18" i="1"/>
  <c r="I18" i="1" s="1"/>
  <c r="B19" i="1"/>
  <c r="F18" i="1"/>
  <c r="D18" i="1"/>
  <c r="B20" i="1" l="1"/>
  <c r="D20" i="1" s="1"/>
  <c r="F19" i="1"/>
  <c r="D19" i="1"/>
  <c r="C20" i="1"/>
  <c r="E19" i="1"/>
  <c r="G19" i="1"/>
  <c r="H18" i="1"/>
  <c r="C21" i="1" l="1"/>
  <c r="G20" i="1"/>
  <c r="E20" i="1"/>
  <c r="H19" i="1"/>
  <c r="I19" i="1"/>
  <c r="B21" i="1"/>
  <c r="F20" i="1"/>
  <c r="H20" i="1" s="1"/>
  <c r="I20" i="1" l="1"/>
  <c r="F21" i="1"/>
  <c r="D21" i="1"/>
  <c r="H21" i="1" s="1"/>
  <c r="B22" i="1"/>
  <c r="G21" i="1"/>
  <c r="C22" i="1"/>
  <c r="E21" i="1"/>
  <c r="I21" i="1" l="1"/>
  <c r="F22" i="1"/>
  <c r="D22" i="1"/>
  <c r="B23" i="1"/>
  <c r="G22" i="1"/>
  <c r="C23" i="1"/>
  <c r="E22" i="1"/>
  <c r="H22" i="1" l="1"/>
  <c r="D23" i="1"/>
  <c r="B24" i="1"/>
  <c r="F23" i="1"/>
  <c r="I22" i="1"/>
  <c r="C24" i="1"/>
  <c r="G23" i="1"/>
  <c r="E23" i="1"/>
  <c r="I23" i="1" l="1"/>
  <c r="F24" i="1"/>
  <c r="B25" i="1"/>
  <c r="D24" i="1"/>
  <c r="G24" i="1"/>
  <c r="C25" i="1"/>
  <c r="E24" i="1"/>
  <c r="H23" i="1"/>
  <c r="H24" i="1" l="1"/>
  <c r="I24" i="1"/>
  <c r="D25" i="1"/>
  <c r="B26" i="1"/>
  <c r="F25" i="1"/>
  <c r="C26" i="1"/>
  <c r="G25" i="1"/>
  <c r="E25" i="1"/>
  <c r="I25" i="1" l="1"/>
  <c r="G26" i="1"/>
  <c r="E26" i="1"/>
  <c r="F26" i="1"/>
  <c r="D26" i="1"/>
  <c r="H25" i="1"/>
  <c r="H26" i="1" l="1"/>
  <c r="I26" i="1"/>
</calcChain>
</file>

<file path=xl/sharedStrings.xml><?xml version="1.0" encoding="utf-8"?>
<sst xmlns="http://schemas.openxmlformats.org/spreadsheetml/2006/main" count="32" uniqueCount="24">
  <si>
    <t>Saturation</t>
  </si>
  <si>
    <t>Field Capacity</t>
  </si>
  <si>
    <t>Sand</t>
  </si>
  <si>
    <t>Loam</t>
  </si>
  <si>
    <t>Water holding Capacity</t>
  </si>
  <si>
    <t>water (mm/m)</t>
  </si>
  <si>
    <t>pressure head (m)</t>
  </si>
  <si>
    <t>Tension A</t>
  </si>
  <si>
    <t>Tension B</t>
  </si>
  <si>
    <t>Leakage</t>
  </si>
  <si>
    <t>Transpiration</t>
  </si>
  <si>
    <t>Add precip</t>
  </si>
  <si>
    <t>MinPH (m)</t>
  </si>
  <si>
    <t>Wilting Point</t>
  </si>
  <si>
    <t>Rules:</t>
  </si>
  <si>
    <t>Free water capacity</t>
  </si>
  <si>
    <t>Free water = Water - Field Capacity</t>
  </si>
  <si>
    <t>Free water capacity = Saturation - Field Capacity</t>
  </si>
  <si>
    <t>Free water (mm/m)</t>
  </si>
  <si>
    <t>Wet Index</t>
  </si>
  <si>
    <t>Wet Index = Free Water / Free Water Capacity</t>
  </si>
  <si>
    <t>PH &lt; minPH</t>
  </si>
  <si>
    <t>Precip (mm/mo)</t>
  </si>
  <si>
    <t>Transpiration (mm/mo)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</si>
</sst>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Sheet1!$H$16</c:f>
              <c:strCache>
                <c:ptCount val="1"/>
                <c:pt idx="0">
                  <c:v>Sand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Sheet1!$A$17:$A$26</c:f>
              <c:strCache>
                <c:ptCount val="10"/>
                <c:pt idx="0">
                  <c:v>Field Capacity</c:v>
                </c:pt>
                <c:pt idx="1">
                  <c:v>Add precip</c:v>
                </c:pt>
                <c:pt idx="2">
                  <c:v>Transpiration</c:v>
                </c:pt>
                <c:pt idx="3">
                  <c:v>Leakage</c:v>
                </c:pt>
                <c:pt idx="4">
                  <c:v>Add precip</c:v>
                </c:pt>
                <c:pt idx="5">
                  <c:v>Transpiration</c:v>
                </c:pt>
                <c:pt idx="6">
                  <c:v>Leakage</c:v>
                </c:pt>
                <c:pt idx="7">
                  <c:v>Add precip</c:v>
                </c:pt>
                <c:pt idx="8">
                  <c:v>Transpiration</c:v>
                </c:pt>
                <c:pt idx="9">
                  <c:v>Leakage</c:v>
                </c:pt>
              </c:strCache>
            </c:strRef>
          </c:cat>
          <c:val>
            <c:numRef>
              <c:f>Sheet1!$H$17:$H$26</c:f>
              <c:numCache>
                <c:formatCode>0.000</c:formatCode>
                <c:ptCount val="10"/>
                <c:pt idx="0">
                  <c:v>0</c:v>
                </c:pt>
                <c:pt idx="1">
                  <c:v>0.4178272980501393</c:v>
                </c:pt>
                <c:pt idx="2">
                  <c:v>0.19498607242339833</c:v>
                </c:pt>
                <c:pt idx="3">
                  <c:v>0</c:v>
                </c:pt>
                <c:pt idx="4">
                  <c:v>0.4178272980501393</c:v>
                </c:pt>
                <c:pt idx="5">
                  <c:v>0.19498607242339833</c:v>
                </c:pt>
                <c:pt idx="6">
                  <c:v>0</c:v>
                </c:pt>
                <c:pt idx="7">
                  <c:v>0.4178272980501393</c:v>
                </c:pt>
                <c:pt idx="8">
                  <c:v>0.19498607242339833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Sheet1!$I$16</c:f>
              <c:strCache>
                <c:ptCount val="1"/>
                <c:pt idx="0">
                  <c:v>Loam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Sheet1!$A$17:$A$26</c:f>
              <c:strCache>
                <c:ptCount val="10"/>
                <c:pt idx="0">
                  <c:v>Field Capacity</c:v>
                </c:pt>
                <c:pt idx="1">
                  <c:v>Add precip</c:v>
                </c:pt>
                <c:pt idx="2">
                  <c:v>Transpiration</c:v>
                </c:pt>
                <c:pt idx="3">
                  <c:v>Leakage</c:v>
                </c:pt>
                <c:pt idx="4">
                  <c:v>Add precip</c:v>
                </c:pt>
                <c:pt idx="5">
                  <c:v>Transpiration</c:v>
                </c:pt>
                <c:pt idx="6">
                  <c:v>Leakage</c:v>
                </c:pt>
                <c:pt idx="7">
                  <c:v>Add precip</c:v>
                </c:pt>
                <c:pt idx="8">
                  <c:v>Transpiration</c:v>
                </c:pt>
                <c:pt idx="9">
                  <c:v>Leakage</c:v>
                </c:pt>
              </c:strCache>
            </c:strRef>
          </c:cat>
          <c:val>
            <c:numRef>
              <c:f>Sheet1!$I$17:$I$26</c:f>
              <c:numCache>
                <c:formatCode>0.000</c:formatCode>
                <c:ptCount val="10"/>
                <c:pt idx="0">
                  <c:v>0</c:v>
                </c:pt>
                <c:pt idx="1">
                  <c:v>0.83798882681564246</c:v>
                </c:pt>
                <c:pt idx="2">
                  <c:v>0.39106145251396646</c:v>
                </c:pt>
                <c:pt idx="3">
                  <c:v>0</c:v>
                </c:pt>
                <c:pt idx="4">
                  <c:v>0.83798882681564246</c:v>
                </c:pt>
                <c:pt idx="5">
                  <c:v>0.39106145251396646</c:v>
                </c:pt>
                <c:pt idx="6">
                  <c:v>0</c:v>
                </c:pt>
                <c:pt idx="7">
                  <c:v>0.83798882681564246</c:v>
                </c:pt>
                <c:pt idx="8">
                  <c:v>0.39106145251396646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274888"/>
        <c:axId val="492275280"/>
      </c:lineChart>
      <c:catAx>
        <c:axId val="492274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275280"/>
        <c:crosses val="autoZero"/>
        <c:auto val="1"/>
        <c:lblAlgn val="ctr"/>
        <c:lblOffset val="100"/>
        <c:noMultiLvlLbl val="0"/>
      </c:catAx>
      <c:valAx>
        <c:axId val="49227528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274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0</xdr:row>
      <xdr:rowOff>142875</xdr:rowOff>
    </xdr:from>
    <xdr:to>
      <xdr:col>17</xdr:col>
      <xdr:colOff>152400</xdr:colOff>
      <xdr:row>15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H17" sqref="H17"/>
    </sheetView>
  </sheetViews>
  <sheetFormatPr defaultRowHeight="15" x14ac:dyDescent="0.25"/>
  <cols>
    <col min="1" max="1" width="24.42578125" bestFit="1" customWidth="1"/>
    <col min="8" max="9" width="9.5703125" bestFit="1" customWidth="1"/>
  </cols>
  <sheetData>
    <row r="1" spans="1:9" x14ac:dyDescent="0.25">
      <c r="B1" s="4" t="s">
        <v>5</v>
      </c>
      <c r="C1" s="4"/>
    </row>
    <row r="2" spans="1:9" x14ac:dyDescent="0.25">
      <c r="B2" t="s">
        <v>2</v>
      </c>
      <c r="C2" t="s">
        <v>3</v>
      </c>
    </row>
    <row r="3" spans="1:9" x14ac:dyDescent="0.25">
      <c r="A3" t="s">
        <v>0</v>
      </c>
      <c r="B3">
        <v>462</v>
      </c>
      <c r="C3">
        <v>459</v>
      </c>
    </row>
    <row r="4" spans="1:9" x14ac:dyDescent="0.25">
      <c r="A4" t="s">
        <v>1</v>
      </c>
      <c r="B4">
        <v>103</v>
      </c>
      <c r="C4">
        <v>280</v>
      </c>
    </row>
    <row r="5" spans="1:9" x14ac:dyDescent="0.25">
      <c r="A5" t="s">
        <v>13</v>
      </c>
      <c r="B5">
        <v>50</v>
      </c>
      <c r="C5">
        <v>137</v>
      </c>
    </row>
    <row r="6" spans="1:9" x14ac:dyDescent="0.25">
      <c r="A6" t="s">
        <v>4</v>
      </c>
      <c r="B6">
        <f>B4-B5</f>
        <v>53</v>
      </c>
      <c r="C6">
        <f>C4-C5</f>
        <v>143</v>
      </c>
    </row>
    <row r="7" spans="1:9" x14ac:dyDescent="0.25">
      <c r="A7" t="s">
        <v>15</v>
      </c>
      <c r="B7">
        <f>B3-B4</f>
        <v>359</v>
      </c>
      <c r="C7">
        <f t="shared" ref="C7" si="0">C3-C4</f>
        <v>179</v>
      </c>
    </row>
    <row r="8" spans="1:9" x14ac:dyDescent="0.25">
      <c r="A8" t="s">
        <v>7</v>
      </c>
      <c r="B8">
        <v>1.8076452552206025E-4</v>
      </c>
      <c r="C8">
        <v>3.6049858856557426E-2</v>
      </c>
    </row>
    <row r="9" spans="1:9" x14ac:dyDescent="0.25">
      <c r="A9" t="s">
        <v>8</v>
      </c>
      <c r="B9">
        <v>5.3259031004538988</v>
      </c>
      <c r="C9">
        <v>5.3512082170025916</v>
      </c>
    </row>
    <row r="11" spans="1:9" x14ac:dyDescent="0.25">
      <c r="A11" t="s">
        <v>22</v>
      </c>
      <c r="B11" s="3">
        <v>150</v>
      </c>
    </row>
    <row r="12" spans="1:9" x14ac:dyDescent="0.25">
      <c r="A12" t="s">
        <v>23</v>
      </c>
      <c r="B12" s="3">
        <v>80</v>
      </c>
    </row>
    <row r="13" spans="1:9" x14ac:dyDescent="0.25">
      <c r="A13" t="s">
        <v>12</v>
      </c>
      <c r="B13" s="3">
        <v>92</v>
      </c>
    </row>
    <row r="15" spans="1:9" x14ac:dyDescent="0.25">
      <c r="B15" s="4" t="s">
        <v>5</v>
      </c>
      <c r="C15" s="4"/>
      <c r="D15" s="4" t="s">
        <v>6</v>
      </c>
      <c r="E15" s="4"/>
      <c r="F15" s="4" t="s">
        <v>18</v>
      </c>
      <c r="G15" s="4"/>
      <c r="H15" s="4" t="s">
        <v>19</v>
      </c>
      <c r="I15" s="4"/>
    </row>
    <row r="16" spans="1:9" x14ac:dyDescent="0.25">
      <c r="B16" t="str">
        <f>B2</f>
        <v>Sand</v>
      </c>
      <c r="C16" t="str">
        <f>C2</f>
        <v>Loam</v>
      </c>
      <c r="D16" t="str">
        <f>B2</f>
        <v>Sand</v>
      </c>
      <c r="E16" t="str">
        <f>C2</f>
        <v>Loam</v>
      </c>
      <c r="F16" t="str">
        <f>B2</f>
        <v>Sand</v>
      </c>
      <c r="G16" t="str">
        <f>C2</f>
        <v>Loam</v>
      </c>
      <c r="H16" t="str">
        <f>B2</f>
        <v>Sand</v>
      </c>
      <c r="I16" t="str">
        <f>C2</f>
        <v>Loam</v>
      </c>
    </row>
    <row r="17" spans="1:11" x14ac:dyDescent="0.25">
      <c r="A17" t="s">
        <v>1</v>
      </c>
      <c r="B17">
        <f>B4</f>
        <v>103</v>
      </c>
      <c r="C17">
        <f>C4</f>
        <v>280</v>
      </c>
      <c r="D17">
        <f t="shared" ref="D17:D26" si="1">($B$8*(B17/1000)^(-$B$9)) * 0.1019977334</f>
        <v>3.3360842673194204</v>
      </c>
      <c r="E17">
        <f t="shared" ref="E17:E26" si="2">($C$8*(C17/1000)^(-$C$9)) * 0.1019977334</f>
        <v>3.3409238361310298</v>
      </c>
      <c r="F17">
        <f>MAX(0,B17-B$4)</f>
        <v>0</v>
      </c>
      <c r="G17">
        <f>MAX(0,C17-C$4)</f>
        <v>0</v>
      </c>
      <c r="H17" s="1">
        <f t="shared" ref="H17:H26" si="3">IF(D17&lt;$B$13,MIN(1,MAX(0,(F17))/(B$7)),0)</f>
        <v>0</v>
      </c>
      <c r="I17" s="1">
        <f t="shared" ref="I17:I26" si="4">IF(E17&lt;$B$13,MIN(1,MAX(0,(G17))/(C$7)),0)</f>
        <v>0</v>
      </c>
    </row>
    <row r="18" spans="1:11" x14ac:dyDescent="0.25">
      <c r="A18" t="s">
        <v>11</v>
      </c>
      <c r="B18">
        <f>MIN(B$3,B17+$B$11)</f>
        <v>253</v>
      </c>
      <c r="C18">
        <f>MIN(C$3,C17+$B$11)</f>
        <v>430</v>
      </c>
      <c r="D18">
        <f t="shared" si="1"/>
        <v>2.7837228438350809E-2</v>
      </c>
      <c r="E18">
        <f t="shared" si="2"/>
        <v>0.3364191443831645</v>
      </c>
      <c r="F18">
        <f t="shared" ref="F18:F26" si="5">MAX(0,B18-B$4)</f>
        <v>150</v>
      </c>
      <c r="G18">
        <f t="shared" ref="G18:G26" si="6">MAX(0,C18-C$4)</f>
        <v>150</v>
      </c>
      <c r="H18" s="1">
        <f t="shared" si="3"/>
        <v>0.4178272980501393</v>
      </c>
      <c r="I18" s="1">
        <f t="shared" si="4"/>
        <v>0.83798882681564246</v>
      </c>
    </row>
    <row r="19" spans="1:11" x14ac:dyDescent="0.25">
      <c r="A19" t="s">
        <v>10</v>
      </c>
      <c r="B19">
        <f>MAX(B$5,B18-$B$12)</f>
        <v>173</v>
      </c>
      <c r="C19">
        <f>MAX(C$5,C18-$B$12)</f>
        <v>350</v>
      </c>
      <c r="D19">
        <f t="shared" si="1"/>
        <v>0.21076395922773242</v>
      </c>
      <c r="E19">
        <f t="shared" si="2"/>
        <v>1.012233991486656</v>
      </c>
      <c r="F19">
        <f t="shared" si="5"/>
        <v>70</v>
      </c>
      <c r="G19">
        <f t="shared" si="6"/>
        <v>70</v>
      </c>
      <c r="H19" s="1">
        <f t="shared" si="3"/>
        <v>0.19498607242339833</v>
      </c>
      <c r="I19" s="1">
        <f t="shared" si="4"/>
        <v>0.39106145251396646</v>
      </c>
      <c r="K19" s="2" t="s">
        <v>14</v>
      </c>
    </row>
    <row r="20" spans="1:11" x14ac:dyDescent="0.25">
      <c r="A20" t="s">
        <v>9</v>
      </c>
      <c r="B20">
        <f>MIN(B$4,B19)</f>
        <v>103</v>
      </c>
      <c r="C20">
        <f>MIN(C$4,C19)</f>
        <v>280</v>
      </c>
      <c r="D20">
        <f t="shared" si="1"/>
        <v>3.3360842673194204</v>
      </c>
      <c r="E20">
        <f t="shared" si="2"/>
        <v>3.3409238361310298</v>
      </c>
      <c r="F20">
        <f t="shared" si="5"/>
        <v>0</v>
      </c>
      <c r="G20">
        <f t="shared" si="6"/>
        <v>0</v>
      </c>
      <c r="H20" s="1">
        <f t="shared" si="3"/>
        <v>0</v>
      </c>
      <c r="I20" s="1">
        <f t="shared" si="4"/>
        <v>0</v>
      </c>
      <c r="K20" t="s">
        <v>21</v>
      </c>
    </row>
    <row r="21" spans="1:11" x14ac:dyDescent="0.25">
      <c r="A21" t="s">
        <v>11</v>
      </c>
      <c r="B21">
        <f>MIN(B$3,B20+$B$11)</f>
        <v>253</v>
      </c>
      <c r="C21">
        <f>MIN(C$3,C20+$B$11)</f>
        <v>430</v>
      </c>
      <c r="D21">
        <f t="shared" si="1"/>
        <v>2.7837228438350809E-2</v>
      </c>
      <c r="E21">
        <f t="shared" si="2"/>
        <v>0.3364191443831645</v>
      </c>
      <c r="F21">
        <f t="shared" si="5"/>
        <v>150</v>
      </c>
      <c r="G21">
        <f t="shared" si="6"/>
        <v>150</v>
      </c>
      <c r="H21" s="1">
        <f t="shared" si="3"/>
        <v>0.4178272980501393</v>
      </c>
      <c r="I21" s="1">
        <f t="shared" si="4"/>
        <v>0.83798882681564246</v>
      </c>
      <c r="K21" t="s">
        <v>17</v>
      </c>
    </row>
    <row r="22" spans="1:11" x14ac:dyDescent="0.25">
      <c r="A22" t="s">
        <v>10</v>
      </c>
      <c r="B22">
        <f>MAX(B$5,B21-$B$12)</f>
        <v>173</v>
      </c>
      <c r="C22">
        <f>MAX(C$5,C21-$B$12)</f>
        <v>350</v>
      </c>
      <c r="D22">
        <f t="shared" si="1"/>
        <v>0.21076395922773242</v>
      </c>
      <c r="E22">
        <f t="shared" si="2"/>
        <v>1.012233991486656</v>
      </c>
      <c r="F22">
        <f t="shared" si="5"/>
        <v>70</v>
      </c>
      <c r="G22">
        <f t="shared" si="6"/>
        <v>70</v>
      </c>
      <c r="H22" s="1">
        <f t="shared" si="3"/>
        <v>0.19498607242339833</v>
      </c>
      <c r="I22" s="1">
        <f t="shared" si="4"/>
        <v>0.39106145251396646</v>
      </c>
      <c r="K22" t="s">
        <v>16</v>
      </c>
    </row>
    <row r="23" spans="1:11" x14ac:dyDescent="0.25">
      <c r="A23" t="s">
        <v>9</v>
      </c>
      <c r="B23">
        <f>MIN(B$4,B22)</f>
        <v>103</v>
      </c>
      <c r="C23">
        <f>MIN(C$4,C22)</f>
        <v>280</v>
      </c>
      <c r="D23">
        <f t="shared" si="1"/>
        <v>3.3360842673194204</v>
      </c>
      <c r="E23">
        <f t="shared" si="2"/>
        <v>3.3409238361310298</v>
      </c>
      <c r="F23">
        <f t="shared" si="5"/>
        <v>0</v>
      </c>
      <c r="G23">
        <f t="shared" si="6"/>
        <v>0</v>
      </c>
      <c r="H23" s="1">
        <f t="shared" si="3"/>
        <v>0</v>
      </c>
      <c r="I23" s="1">
        <f t="shared" si="4"/>
        <v>0</v>
      </c>
      <c r="K23" t="s">
        <v>20</v>
      </c>
    </row>
    <row r="24" spans="1:11" x14ac:dyDescent="0.25">
      <c r="A24" t="s">
        <v>11</v>
      </c>
      <c r="B24">
        <f>MIN(B$3,B23+$B$11)</f>
        <v>253</v>
      </c>
      <c r="C24">
        <f>MIN(C$3,C23+$B$11)</f>
        <v>430</v>
      </c>
      <c r="D24">
        <f t="shared" si="1"/>
        <v>2.7837228438350809E-2</v>
      </c>
      <c r="E24">
        <f t="shared" si="2"/>
        <v>0.3364191443831645</v>
      </c>
      <c r="F24">
        <f t="shared" si="5"/>
        <v>150</v>
      </c>
      <c r="G24">
        <f t="shared" si="6"/>
        <v>150</v>
      </c>
      <c r="H24" s="1">
        <f t="shared" si="3"/>
        <v>0.4178272980501393</v>
      </c>
      <c r="I24" s="1">
        <f t="shared" si="4"/>
        <v>0.83798882681564246</v>
      </c>
    </row>
    <row r="25" spans="1:11" x14ac:dyDescent="0.25">
      <c r="A25" t="s">
        <v>10</v>
      </c>
      <c r="B25">
        <f>MAX(B$5,B24-$B$12)</f>
        <v>173</v>
      </c>
      <c r="C25">
        <f>MAX(C$5,C24-$B$12)</f>
        <v>350</v>
      </c>
      <c r="D25">
        <f t="shared" si="1"/>
        <v>0.21076395922773242</v>
      </c>
      <c r="E25">
        <f t="shared" si="2"/>
        <v>1.012233991486656</v>
      </c>
      <c r="F25">
        <f t="shared" si="5"/>
        <v>70</v>
      </c>
      <c r="G25">
        <f t="shared" si="6"/>
        <v>70</v>
      </c>
      <c r="H25" s="1">
        <f t="shared" si="3"/>
        <v>0.19498607242339833</v>
      </c>
      <c r="I25" s="1">
        <f t="shared" si="4"/>
        <v>0.39106145251396646</v>
      </c>
    </row>
    <row r="26" spans="1:11" x14ac:dyDescent="0.25">
      <c r="A26" t="s">
        <v>9</v>
      </c>
      <c r="B26">
        <f>MIN(B$4,B25)</f>
        <v>103</v>
      </c>
      <c r="C26">
        <f>MIN(C$4,C25)</f>
        <v>280</v>
      </c>
      <c r="D26">
        <f t="shared" si="1"/>
        <v>3.3360842673194204</v>
      </c>
      <c r="E26">
        <f t="shared" si="2"/>
        <v>3.3409238361310298</v>
      </c>
      <c r="F26">
        <f t="shared" si="5"/>
        <v>0</v>
      </c>
      <c r="G26">
        <f t="shared" si="6"/>
        <v>0</v>
      </c>
      <c r="H26" s="1">
        <f t="shared" si="3"/>
        <v>0</v>
      </c>
      <c r="I26" s="1">
        <f t="shared" si="4"/>
        <v>0</v>
      </c>
    </row>
  </sheetData>
  <mergeCells count="5">
    <mergeCell ref="B1:C1"/>
    <mergeCell ref="B15:C15"/>
    <mergeCell ref="D15:E15"/>
    <mergeCell ref="H15:I15"/>
    <mergeCell ref="F15:G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 S.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Brian R -FS</dc:creator>
  <cp:lastModifiedBy>Miranda, Brian R -FS</cp:lastModifiedBy>
  <dcterms:created xsi:type="dcterms:W3CDTF">2020-07-21T19:33:42Z</dcterms:created>
  <dcterms:modified xsi:type="dcterms:W3CDTF">2020-08-05T15:08:14Z</dcterms:modified>
</cp:coreProperties>
</file>