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680" yWindow="-15" windowWidth="7725" windowHeight="8190"/>
  </bookViews>
  <sheets>
    <sheet name="Eingabe Jahresfortgang" sheetId="1" r:id="rId1"/>
    <sheet name="Eingabe Abitur" sheetId="2" r:id="rId2"/>
    <sheet name="Gesamtübersicht" sheetId="3" r:id="rId3"/>
    <sheet name="Ausdruck SAP" sheetId="10" r:id="rId4"/>
    <sheet name="Ausdruck MAP" sheetId="7" r:id="rId5"/>
    <sheet name="Notenschlüssel SAP" sheetId="4" state="hidden" r:id="rId6"/>
  </sheets>
  <definedNames>
    <definedName name="_xlnm.Print_Area" localSheetId="4">'Ausdruck MAP'!$A$1:$G$61</definedName>
    <definedName name="_xlnm.Print_Area" localSheetId="3">'Ausdruck SAP'!$A$1:$G$68</definedName>
    <definedName name="_xlnm.Print_Area" localSheetId="0">'Eingabe Jahresfortgang'!$A$1:$U$43</definedName>
    <definedName name="_xlnm.Print_Titles" localSheetId="1">'Eingabe Abitur'!$1:$10</definedName>
    <definedName name="_xlnm.Print_Titles" localSheetId="2">Gesamtübersicht!$1:$9</definedName>
  </definedNames>
  <calcPr calcId="145621"/>
</workbook>
</file>

<file path=xl/calcChain.xml><?xml version="1.0" encoding="utf-8"?>
<calcChain xmlns="http://schemas.openxmlformats.org/spreadsheetml/2006/main">
  <c r="R9" i="1" l="1"/>
  <c r="R10" i="1"/>
  <c r="R11" i="1"/>
  <c r="R12" i="1"/>
  <c r="R13" i="1"/>
  <c r="D20" i="3" s="1"/>
  <c r="R14" i="1"/>
  <c r="R15" i="1"/>
  <c r="R16" i="1"/>
  <c r="R17" i="1"/>
  <c r="R18" i="1"/>
  <c r="D31" i="2" s="1"/>
  <c r="R19" i="1"/>
  <c r="R20" i="1"/>
  <c r="D34" i="3" s="1"/>
  <c r="R21" i="1"/>
  <c r="R22" i="1"/>
  <c r="D39" i="2"/>
  <c r="R23" i="1"/>
  <c r="R24" i="1"/>
  <c r="D42" i="3" s="1"/>
  <c r="R25" i="1"/>
  <c r="R26" i="1"/>
  <c r="R27" i="1"/>
  <c r="R28" i="1"/>
  <c r="R29" i="1"/>
  <c r="R30" i="1"/>
  <c r="R31" i="1"/>
  <c r="R32" i="1"/>
  <c r="R33" i="1"/>
  <c r="R34" i="1"/>
  <c r="D63" i="2" s="1"/>
  <c r="R35" i="1"/>
  <c r="R36" i="1"/>
  <c r="R37" i="1"/>
  <c r="R38" i="1"/>
  <c r="D71" i="2"/>
  <c r="R39" i="1"/>
  <c r="R40" i="1"/>
  <c r="R41" i="1"/>
  <c r="R42" i="1"/>
  <c r="R8" i="1"/>
  <c r="Q9" i="1"/>
  <c r="S9" i="1"/>
  <c r="Q10" i="1"/>
  <c r="S10" i="1"/>
  <c r="Q11" i="1"/>
  <c r="S11" i="1"/>
  <c r="Q12" i="1"/>
  <c r="C18" i="3" s="1"/>
  <c r="S12" i="1"/>
  <c r="Q13" i="1"/>
  <c r="Q14" i="1"/>
  <c r="Q15" i="1"/>
  <c r="C24" i="3" s="1"/>
  <c r="Q16" i="1"/>
  <c r="S16" i="1"/>
  <c r="Q17" i="1"/>
  <c r="C28" i="3" s="1"/>
  <c r="S17" i="1"/>
  <c r="Q18" i="1"/>
  <c r="S18" i="1"/>
  <c r="Q19" i="1"/>
  <c r="S19" i="1"/>
  <c r="E32" i="3" s="1"/>
  <c r="Q20" i="1"/>
  <c r="S20" i="1"/>
  <c r="E35" i="2" s="1"/>
  <c r="Q21" i="1"/>
  <c r="C37" i="2"/>
  <c r="S21" i="1"/>
  <c r="Q22" i="1"/>
  <c r="C38" i="3" s="1"/>
  <c r="S22" i="1"/>
  <c r="Q23" i="1"/>
  <c r="C40" i="3" s="1"/>
  <c r="S23" i="1"/>
  <c r="Q24" i="1"/>
  <c r="C43" i="2" s="1"/>
  <c r="Q25" i="1"/>
  <c r="C45" i="2" s="1"/>
  <c r="S25" i="1"/>
  <c r="Q26" i="1"/>
  <c r="C46" i="3" s="1"/>
  <c r="Q27" i="1"/>
  <c r="C48" i="3" s="1"/>
  <c r="S27" i="1"/>
  <c r="Q28" i="1"/>
  <c r="C50" i="3" s="1"/>
  <c r="S28" i="1"/>
  <c r="E50" i="3" s="1"/>
  <c r="Q29" i="1"/>
  <c r="C53" i="2" s="1"/>
  <c r="S29" i="1"/>
  <c r="Q30" i="1"/>
  <c r="C54" i="3"/>
  <c r="S30" i="1"/>
  <c r="Q31" i="1"/>
  <c r="S31" i="1"/>
  <c r="Q32" i="1"/>
  <c r="C59" i="2" s="1"/>
  <c r="S32" i="1"/>
  <c r="E59" i="2" s="1"/>
  <c r="Q33" i="1"/>
  <c r="C60" i="3" s="1"/>
  <c r="S33" i="1"/>
  <c r="E61" i="2" s="1"/>
  <c r="Q34" i="1"/>
  <c r="S34" i="1"/>
  <c r="E63" i="2" s="1"/>
  <c r="Q35" i="1"/>
  <c r="S35" i="1"/>
  <c r="Q36" i="1"/>
  <c r="S36" i="1"/>
  <c r="E67" i="2" s="1"/>
  <c r="Q37" i="1"/>
  <c r="S37" i="1"/>
  <c r="Q38" i="1"/>
  <c r="S38" i="1"/>
  <c r="E71" i="2" s="1"/>
  <c r="Q39" i="1"/>
  <c r="S39" i="1"/>
  <c r="E73" i="2" s="1"/>
  <c r="Q40" i="1"/>
  <c r="S40" i="1"/>
  <c r="E75" i="2" s="1"/>
  <c r="Q41" i="1"/>
  <c r="S41" i="1"/>
  <c r="E77" i="2" s="1"/>
  <c r="Q42" i="1"/>
  <c r="C79" i="2" s="1"/>
  <c r="S42" i="1"/>
  <c r="Q8" i="1"/>
  <c r="D43" i="1"/>
  <c r="E43" i="1"/>
  <c r="F43" i="1"/>
  <c r="G43" i="1"/>
  <c r="H43" i="1"/>
  <c r="I43" i="1"/>
  <c r="J43" i="1"/>
  <c r="K43" i="1"/>
  <c r="L43" i="1"/>
  <c r="M43" i="1"/>
  <c r="N43" i="1"/>
  <c r="O43" i="1"/>
  <c r="P43" i="1"/>
  <c r="C43" i="1"/>
  <c r="S10" i="2"/>
  <c r="C4" i="2"/>
  <c r="A2" i="7"/>
  <c r="A5" i="7"/>
  <c r="A2" i="10"/>
  <c r="A5" i="10"/>
  <c r="B1" i="2"/>
  <c r="M10" i="2"/>
  <c r="T10" i="2" s="1"/>
  <c r="Y10" i="2"/>
  <c r="A11" i="2"/>
  <c r="A10" i="3" s="1"/>
  <c r="A13" i="2"/>
  <c r="A12" i="3" s="1"/>
  <c r="B11" i="2"/>
  <c r="Z11" i="2" s="1"/>
  <c r="AA11" i="2" s="1"/>
  <c r="H10" i="3" s="1"/>
  <c r="H80" i="3" s="1"/>
  <c r="B13" i="2"/>
  <c r="B15" i="2"/>
  <c r="B17" i="2"/>
  <c r="M18" i="2" s="1"/>
  <c r="B19" i="2"/>
  <c r="B21" i="2"/>
  <c r="B23" i="2"/>
  <c r="B25" i="2"/>
  <c r="B27" i="2"/>
  <c r="B29" i="2"/>
  <c r="B31" i="2"/>
  <c r="B33" i="2"/>
  <c r="U34" i="2" s="1"/>
  <c r="G33" i="3" s="1"/>
  <c r="B35" i="2"/>
  <c r="B37" i="2"/>
  <c r="B39" i="2"/>
  <c r="B41" i="2"/>
  <c r="B43" i="2"/>
  <c r="B45" i="2"/>
  <c r="M45" i="2" s="1"/>
  <c r="B47" i="2"/>
  <c r="Z47" i="2"/>
  <c r="B49" i="2"/>
  <c r="M50" i="2"/>
  <c r="B51" i="2"/>
  <c r="Z51" i="2"/>
  <c r="B53" i="2"/>
  <c r="M54" i="2"/>
  <c r="B55" i="2"/>
  <c r="AA55" i="2" s="1"/>
  <c r="C32" i="7" s="1"/>
  <c r="Z55" i="2"/>
  <c r="B57" i="2"/>
  <c r="B59" i="2"/>
  <c r="Z59" i="2" s="1"/>
  <c r="B61" i="2"/>
  <c r="B63" i="2"/>
  <c r="B65" i="2"/>
  <c r="T65" i="2" s="1"/>
  <c r="C38" i="10" s="1"/>
  <c r="B67" i="2"/>
  <c r="AA67" i="2"/>
  <c r="Z67" i="2"/>
  <c r="B69" i="2"/>
  <c r="B71" i="2"/>
  <c r="Z71" i="2" s="1"/>
  <c r="AA71" i="2"/>
  <c r="B73" i="2"/>
  <c r="Z73" i="2" s="1"/>
  <c r="B75" i="2"/>
  <c r="B77" i="2"/>
  <c r="Y77" i="2" s="1"/>
  <c r="B79" i="2"/>
  <c r="D4" i="1"/>
  <c r="A8" i="1"/>
  <c r="A10" i="7" s="1"/>
  <c r="B10" i="7" s="1"/>
  <c r="T10" i="1"/>
  <c r="D21" i="2"/>
  <c r="D23" i="2"/>
  <c r="D25" i="2"/>
  <c r="D29" i="2"/>
  <c r="T18" i="1"/>
  <c r="D41" i="2"/>
  <c r="D45" i="2"/>
  <c r="D49" i="2"/>
  <c r="D51" i="2"/>
  <c r="D53" i="2"/>
  <c r="T30" i="1"/>
  <c r="D57" i="2"/>
  <c r="T33" i="1"/>
  <c r="T34" i="1"/>
  <c r="T36" i="1"/>
  <c r="T37" i="1"/>
  <c r="T38" i="1"/>
  <c r="T39" i="1"/>
  <c r="D73" i="2"/>
  <c r="T41" i="1"/>
  <c r="D77" i="2"/>
  <c r="T42" i="1"/>
  <c r="C1" i="3"/>
  <c r="D4" i="3"/>
  <c r="B10" i="3"/>
  <c r="B12" i="3"/>
  <c r="K12" i="3" s="1"/>
  <c r="B14" i="3"/>
  <c r="C14" i="3"/>
  <c r="B16" i="3"/>
  <c r="B18" i="3"/>
  <c r="B20" i="3"/>
  <c r="L20" i="3" s="1"/>
  <c r="B22" i="3"/>
  <c r="B24" i="3"/>
  <c r="D24" i="3"/>
  <c r="B26" i="3"/>
  <c r="B28" i="3"/>
  <c r="D28" i="3"/>
  <c r="B30" i="3"/>
  <c r="L31" i="3" s="1"/>
  <c r="B32" i="3"/>
  <c r="B34" i="3"/>
  <c r="C34" i="3"/>
  <c r="B36" i="3"/>
  <c r="B38" i="3"/>
  <c r="D38" i="3"/>
  <c r="B40" i="3"/>
  <c r="L41" i="3" s="1"/>
  <c r="D40" i="3"/>
  <c r="B42" i="3"/>
  <c r="C42" i="3"/>
  <c r="B44" i="3"/>
  <c r="K45" i="3" s="1"/>
  <c r="D44" i="3"/>
  <c r="B46" i="3"/>
  <c r="B48" i="3"/>
  <c r="K49" i="3" s="1"/>
  <c r="D48" i="3"/>
  <c r="B50" i="3"/>
  <c r="K50" i="3"/>
  <c r="B52" i="3"/>
  <c r="D52" i="3"/>
  <c r="B54" i="3"/>
  <c r="B56" i="3"/>
  <c r="K57" i="3" s="1"/>
  <c r="K56" i="3"/>
  <c r="D56" i="3"/>
  <c r="B58" i="3"/>
  <c r="K59" i="3" s="1"/>
  <c r="C58" i="3"/>
  <c r="B60" i="3"/>
  <c r="B62" i="3"/>
  <c r="B64" i="3"/>
  <c r="K64" i="3" s="1"/>
  <c r="B66" i="3"/>
  <c r="K66" i="3"/>
  <c r="B68" i="3"/>
  <c r="B70" i="3"/>
  <c r="D70" i="3"/>
  <c r="B72" i="3"/>
  <c r="K72" i="3"/>
  <c r="D72" i="3"/>
  <c r="B74" i="3"/>
  <c r="K74" i="3"/>
  <c r="B76" i="3"/>
  <c r="D76" i="3"/>
  <c r="B78" i="3"/>
  <c r="K79" i="3"/>
  <c r="D78" i="3"/>
  <c r="S52" i="2"/>
  <c r="S80" i="2"/>
  <c r="S72" i="2"/>
  <c r="S68" i="2"/>
  <c r="S60" i="2"/>
  <c r="M57" i="2"/>
  <c r="S54" i="2"/>
  <c r="S50" i="2"/>
  <c r="Y71" i="2"/>
  <c r="D22" i="3"/>
  <c r="D30" i="3"/>
  <c r="C52" i="3"/>
  <c r="C44" i="3"/>
  <c r="Y55" i="2"/>
  <c r="Y53" i="2"/>
  <c r="Y51" i="2"/>
  <c r="Y49" i="2"/>
  <c r="Y47" i="2"/>
  <c r="Y39" i="2"/>
  <c r="Y37" i="2"/>
  <c r="Y35" i="2"/>
  <c r="Y27" i="2"/>
  <c r="Y23" i="2"/>
  <c r="S18" i="2"/>
  <c r="T18" i="2"/>
  <c r="S14" i="2"/>
  <c r="M79" i="2"/>
  <c r="Y73" i="2"/>
  <c r="M71" i="2"/>
  <c r="Y67" i="2"/>
  <c r="M67" i="2"/>
  <c r="M63" i="2"/>
  <c r="M59" i="2"/>
  <c r="Y29" i="2"/>
  <c r="Y17" i="2"/>
  <c r="D17" i="2"/>
  <c r="D16" i="3"/>
  <c r="D13" i="2"/>
  <c r="D12" i="3"/>
  <c r="S31" i="2"/>
  <c r="M80" i="2"/>
  <c r="M78" i="2"/>
  <c r="M74" i="2"/>
  <c r="M72" i="2"/>
  <c r="T72" i="2"/>
  <c r="D41" i="10" s="1"/>
  <c r="M68" i="2"/>
  <c r="T68" i="2"/>
  <c r="D39" i="10" s="1"/>
  <c r="T62" i="2"/>
  <c r="D36" i="10" s="1"/>
  <c r="M60" i="2"/>
  <c r="S28" i="2"/>
  <c r="S20" i="2"/>
  <c r="T14" i="1"/>
  <c r="T13" i="1"/>
  <c r="T12" i="1"/>
  <c r="T11" i="1"/>
  <c r="T9" i="1"/>
  <c r="T29" i="1"/>
  <c r="T28" i="1"/>
  <c r="T27" i="1"/>
  <c r="T25" i="1"/>
  <c r="T24" i="1"/>
  <c r="T23" i="1"/>
  <c r="T21" i="1"/>
  <c r="T20" i="1"/>
  <c r="T19" i="1"/>
  <c r="T17" i="1"/>
  <c r="T16" i="1"/>
  <c r="T15" i="1"/>
  <c r="C19" i="2"/>
  <c r="C51" i="2"/>
  <c r="C35" i="2"/>
  <c r="C29" i="2"/>
  <c r="C25" i="2"/>
  <c r="S56" i="2"/>
  <c r="S40" i="2"/>
  <c r="S48" i="2"/>
  <c r="T58" i="2"/>
  <c r="D34" i="10" s="1"/>
  <c r="C15" i="2"/>
  <c r="C74" i="3"/>
  <c r="C70" i="3"/>
  <c r="D62" i="3"/>
  <c r="D50" i="3"/>
  <c r="M55" i="2"/>
  <c r="M53" i="2"/>
  <c r="M51" i="2"/>
  <c r="M49" i="2"/>
  <c r="M31" i="2"/>
  <c r="M25" i="2"/>
  <c r="M17" i="2"/>
  <c r="S55" i="2"/>
  <c r="T55" i="2"/>
  <c r="S53" i="2"/>
  <c r="T53" i="2"/>
  <c r="S51" i="2"/>
  <c r="T51" i="2"/>
  <c r="S49" i="2"/>
  <c r="T49" i="2"/>
  <c r="T31" i="2"/>
  <c r="C21" i="10" s="1"/>
  <c r="S17" i="2"/>
  <c r="T17" i="2"/>
  <c r="C75" i="2"/>
  <c r="C62" i="3"/>
  <c r="M27" i="2"/>
  <c r="M13" i="2"/>
  <c r="U78" i="2"/>
  <c r="G77" i="3" s="1"/>
  <c r="T77" i="2"/>
  <c r="C44" i="10" s="1"/>
  <c r="Z77" i="2"/>
  <c r="AA77" i="2"/>
  <c r="C43" i="7" s="1"/>
  <c r="T40" i="1"/>
  <c r="AA73" i="2"/>
  <c r="U72" i="2"/>
  <c r="G71" i="3" s="1"/>
  <c r="C71" i="2"/>
  <c r="U68" i="2"/>
  <c r="C67" i="2"/>
  <c r="U64" i="2"/>
  <c r="G63" i="3" s="1"/>
  <c r="U62" i="2"/>
  <c r="G61" i="3" s="1"/>
  <c r="AA61" i="2"/>
  <c r="C35" i="7" s="1"/>
  <c r="AA59" i="2"/>
  <c r="C34" i="7" s="1"/>
  <c r="Z57" i="2"/>
  <c r="M56" i="2"/>
  <c r="T56" i="2"/>
  <c r="D33" i="10" s="1"/>
  <c r="Z53" i="2"/>
  <c r="AA53" i="2"/>
  <c r="C31" i="7" s="1"/>
  <c r="AB53" i="2"/>
  <c r="M52" i="2"/>
  <c r="T52" i="2"/>
  <c r="AA51" i="2"/>
  <c r="C30" i="7" s="1"/>
  <c r="T50" i="2"/>
  <c r="D30" i="10"/>
  <c r="Z49" i="2"/>
  <c r="AA49" i="2"/>
  <c r="M48" i="2"/>
  <c r="T48" i="2"/>
  <c r="M42" i="2"/>
  <c r="Z41" i="2"/>
  <c r="S37" i="2"/>
  <c r="M36" i="2"/>
  <c r="Z29" i="2"/>
  <c r="M28" i="2"/>
  <c r="T26" i="2"/>
  <c r="AA21" i="2"/>
  <c r="C15" i="7" s="1"/>
  <c r="M20" i="2"/>
  <c r="Z17" i="2"/>
  <c r="AA17" i="2"/>
  <c r="C13" i="7" s="1"/>
  <c r="R43" i="1"/>
  <c r="AA13" i="2"/>
  <c r="C11" i="7" s="1"/>
  <c r="U50" i="2"/>
  <c r="G49" i="3" s="1"/>
  <c r="AB78" i="2"/>
  <c r="I77" i="3"/>
  <c r="H58" i="3"/>
  <c r="AC78" i="2"/>
  <c r="J77" i="3"/>
  <c r="S67" i="2"/>
  <c r="T67" i="2"/>
  <c r="C39" i="10" s="1"/>
  <c r="S47" i="2"/>
  <c r="M24" i="2"/>
  <c r="D79" i="2"/>
  <c r="H76" i="3"/>
  <c r="S71" i="2"/>
  <c r="T71" i="2"/>
  <c r="U60" i="2"/>
  <c r="T32" i="1"/>
  <c r="C33" i="10"/>
  <c r="U55" i="2"/>
  <c r="C32" i="10"/>
  <c r="U53" i="2"/>
  <c r="G52" i="3" s="1"/>
  <c r="T54" i="2"/>
  <c r="D32" i="10" s="1"/>
  <c r="C31" i="10"/>
  <c r="U51" i="2"/>
  <c r="C30" i="10"/>
  <c r="U49" i="2"/>
  <c r="AB50" i="2"/>
  <c r="M43" i="2"/>
  <c r="AA79" i="2"/>
  <c r="T79" i="2"/>
  <c r="C45" i="10" s="1"/>
  <c r="U79" i="2"/>
  <c r="AB80" i="2"/>
  <c r="I79" i="3" s="1"/>
  <c r="AB60" i="2"/>
  <c r="I59" i="3" s="1"/>
  <c r="G59" i="3"/>
  <c r="U54" i="2"/>
  <c r="G53" i="3" s="1"/>
  <c r="AB51" i="2"/>
  <c r="I50" i="3" s="1"/>
  <c r="AC50" i="2"/>
  <c r="J49" i="3" s="1"/>
  <c r="I49" i="3"/>
  <c r="AB49" i="2"/>
  <c r="I48" i="3" s="1"/>
  <c r="AB79" i="2"/>
  <c r="I78" i="3" s="1"/>
  <c r="AC60" i="2"/>
  <c r="J59" i="3" s="1"/>
  <c r="AC55" i="2"/>
  <c r="J54" i="3" s="1"/>
  <c r="AC53" i="2"/>
  <c r="J52" i="3" s="1"/>
  <c r="I52" i="3"/>
  <c r="AB54" i="2"/>
  <c r="I53" i="3" s="1"/>
  <c r="AC51" i="2"/>
  <c r="J50" i="3" s="1"/>
  <c r="AC49" i="2"/>
  <c r="J48" i="3" s="1"/>
  <c r="AC79" i="2"/>
  <c r="J78" i="3" s="1"/>
  <c r="AC54" i="2"/>
  <c r="J53" i="3" s="1"/>
  <c r="S63" i="2"/>
  <c r="C61" i="2"/>
  <c r="T35" i="1"/>
  <c r="T31" i="1"/>
  <c r="C63" i="2"/>
  <c r="C66" i="3"/>
  <c r="C39" i="2"/>
  <c r="C47" i="2"/>
  <c r="C55" i="2"/>
  <c r="T22" i="1"/>
  <c r="T26" i="1"/>
  <c r="U32" i="2"/>
  <c r="G31" i="3" s="1"/>
  <c r="AB68" i="2"/>
  <c r="I67" i="3" s="1"/>
  <c r="H54" i="3"/>
  <c r="U67" i="2"/>
  <c r="G66" i="3" s="1"/>
  <c r="U52" i="2"/>
  <c r="G51" i="3" s="1"/>
  <c r="D31" i="10"/>
  <c r="U56" i="2"/>
  <c r="G55" i="3" s="1"/>
  <c r="H60" i="3"/>
  <c r="AB62" i="2"/>
  <c r="I61" i="3" s="1"/>
  <c r="U17" i="2"/>
  <c r="C14" i="10"/>
  <c r="A9" i="1"/>
  <c r="A12" i="10" s="1"/>
  <c r="B12" i="10" s="1"/>
  <c r="AC62" i="2"/>
  <c r="J61" i="3" s="1"/>
  <c r="AB56" i="2"/>
  <c r="I55" i="3" s="1"/>
  <c r="AB52" i="2"/>
  <c r="I51" i="3" s="1"/>
  <c r="AB67" i="2"/>
  <c r="I66" i="3" s="1"/>
  <c r="AC68" i="2"/>
  <c r="J67" i="3" s="1"/>
  <c r="A10" i="1"/>
  <c r="A12" i="7" s="1"/>
  <c r="B12" i="7"/>
  <c r="AC64" i="2"/>
  <c r="J63" i="3" s="1"/>
  <c r="AC67" i="2"/>
  <c r="J66" i="3" s="1"/>
  <c r="AC52" i="2"/>
  <c r="J51" i="3"/>
  <c r="A11" i="1"/>
  <c r="A13" i="7" s="1"/>
  <c r="B13" i="7"/>
  <c r="AC56" i="2"/>
  <c r="J55" i="3"/>
  <c r="U42" i="1"/>
  <c r="F78" i="3"/>
  <c r="E78" i="3"/>
  <c r="E79" i="2"/>
  <c r="U40" i="1"/>
  <c r="F74" i="3"/>
  <c r="E74" i="3"/>
  <c r="U38" i="1"/>
  <c r="F70" i="3" s="1"/>
  <c r="E70" i="3"/>
  <c r="E66" i="3"/>
  <c r="U36" i="1"/>
  <c r="F66" i="3"/>
  <c r="U34" i="1"/>
  <c r="F62" i="3" s="1"/>
  <c r="E62" i="3"/>
  <c r="E58" i="3"/>
  <c r="U32" i="1"/>
  <c r="F58" i="3" s="1"/>
  <c r="U30" i="1"/>
  <c r="F54" i="3" s="1"/>
  <c r="E55" i="2"/>
  <c r="E54" i="3"/>
  <c r="U28" i="1"/>
  <c r="F50" i="3" s="1"/>
  <c r="E51" i="2"/>
  <c r="E38" i="3"/>
  <c r="E39" i="2"/>
  <c r="U22" i="1"/>
  <c r="F38" i="3" s="1"/>
  <c r="U18" i="1"/>
  <c r="F30" i="3" s="1"/>
  <c r="E26" i="3"/>
  <c r="L26" i="3"/>
  <c r="U16" i="1"/>
  <c r="F26" i="3"/>
  <c r="E27" i="2"/>
  <c r="U10" i="1"/>
  <c r="F14" i="3" s="1"/>
  <c r="E15" i="2"/>
  <c r="E14" i="3"/>
  <c r="U39" i="1"/>
  <c r="F72" i="3" s="1"/>
  <c r="E69" i="2"/>
  <c r="U37" i="1"/>
  <c r="F68" i="3" s="1"/>
  <c r="E65" i="2"/>
  <c r="U35" i="1"/>
  <c r="F64" i="3" s="1"/>
  <c r="E57" i="2"/>
  <c r="E56" i="3"/>
  <c r="U29" i="1"/>
  <c r="F52" i="3" s="1"/>
  <c r="E48" i="3"/>
  <c r="U27" i="1"/>
  <c r="F48" i="3" s="1"/>
  <c r="E49" i="2"/>
  <c r="U23" i="1"/>
  <c r="F40" i="3" s="1"/>
  <c r="E41" i="2"/>
  <c r="U21" i="1"/>
  <c r="F36" i="3" s="1"/>
  <c r="E36" i="3"/>
  <c r="U17" i="1"/>
  <c r="F28" i="3"/>
  <c r="E16" i="3"/>
  <c r="K16" i="3"/>
  <c r="L16" i="3"/>
  <c r="E17" i="2"/>
  <c r="U11" i="1"/>
  <c r="F16" i="3" s="1"/>
  <c r="E13" i="2"/>
  <c r="E12" i="3"/>
  <c r="E10" i="3"/>
  <c r="U31" i="1"/>
  <c r="F56" i="3" s="1"/>
  <c r="U33" i="1"/>
  <c r="F60" i="3" s="1"/>
  <c r="U9" i="1"/>
  <c r="F12" i="3" s="1"/>
  <c r="E60" i="3"/>
  <c r="E40" i="3"/>
  <c r="K41" i="3"/>
  <c r="E72" i="3"/>
  <c r="U41" i="1"/>
  <c r="F76" i="3" s="1"/>
  <c r="E76" i="3"/>
  <c r="L77" i="3"/>
  <c r="E37" i="2"/>
  <c r="E68" i="3"/>
  <c r="E64" i="3"/>
  <c r="L65" i="3"/>
  <c r="L49" i="3"/>
  <c r="G16" i="3"/>
  <c r="U63" i="2"/>
  <c r="AB74" i="2"/>
  <c r="I73" i="3" s="1"/>
  <c r="U77" i="2"/>
  <c r="U59" i="2"/>
  <c r="U73" i="2"/>
  <c r="G72" i="3" s="1"/>
  <c r="L63" i="3"/>
  <c r="L61" i="3"/>
  <c r="L55" i="3"/>
  <c r="L53" i="3"/>
  <c r="L51" i="3"/>
  <c r="U71" i="2"/>
  <c r="C41" i="10"/>
  <c r="U58" i="2"/>
  <c r="G57" i="3" s="1"/>
  <c r="AB72" i="2"/>
  <c r="L79" i="3"/>
  <c r="L69" i="3"/>
  <c r="L67" i="3"/>
  <c r="L59" i="3"/>
  <c r="L78" i="3"/>
  <c r="L66" i="3"/>
  <c r="L54" i="3"/>
  <c r="L50" i="3"/>
  <c r="L64" i="3"/>
  <c r="L60" i="3"/>
  <c r="L56" i="3"/>
  <c r="L52" i="3"/>
  <c r="L48" i="3"/>
  <c r="AC72" i="2"/>
  <c r="J71" i="3" s="1"/>
  <c r="I71" i="3"/>
  <c r="AB58" i="2"/>
  <c r="AB75" i="2"/>
  <c r="I74" i="3" s="1"/>
  <c r="AB59" i="2"/>
  <c r="I58" i="3" s="1"/>
  <c r="AB77" i="2"/>
  <c r="I76" i="3" s="1"/>
  <c r="L75" i="3"/>
  <c r="AB71" i="2"/>
  <c r="I70" i="3" s="1"/>
  <c r="AB69" i="2"/>
  <c r="I68" i="3" s="1"/>
  <c r="AB73" i="2"/>
  <c r="I72" i="3" s="1"/>
  <c r="AC74" i="2"/>
  <c r="J73" i="3"/>
  <c r="L73" i="3"/>
  <c r="G62" i="3"/>
  <c r="E37" i="10"/>
  <c r="AB63" i="2"/>
  <c r="I62" i="3" s="1"/>
  <c r="AC77" i="2"/>
  <c r="J76" i="3" s="1"/>
  <c r="L76" i="3"/>
  <c r="AC59" i="2"/>
  <c r="J58" i="3"/>
  <c r="L58" i="3"/>
  <c r="AC75" i="2"/>
  <c r="J74" i="3" s="1"/>
  <c r="L74" i="3"/>
  <c r="AC63" i="2"/>
  <c r="J62" i="3" s="1"/>
  <c r="L62" i="3"/>
  <c r="L72" i="3"/>
  <c r="AC73" i="2"/>
  <c r="J72" i="3" s="1"/>
  <c r="L68" i="3"/>
  <c r="L70" i="3"/>
  <c r="AC71" i="2"/>
  <c r="J70" i="3" s="1"/>
  <c r="L12" i="3"/>
  <c r="I57" i="3"/>
  <c r="L57" i="3"/>
  <c r="AC58" i="2"/>
  <c r="J57" i="3" s="1"/>
  <c r="A27" i="1"/>
  <c r="A28" i="1"/>
  <c r="A30" i="7"/>
  <c r="B30" i="7" s="1"/>
  <c r="A29" i="1"/>
  <c r="A31" i="7" s="1"/>
  <c r="B31" i="7"/>
  <c r="A30" i="1"/>
  <c r="A32" i="7"/>
  <c r="B32" i="7" s="1"/>
  <c r="A31" i="1"/>
  <c r="A32" i="1"/>
  <c r="A35" i="10" s="1"/>
  <c r="B35" i="10" s="1"/>
  <c r="A33" i="1"/>
  <c r="A34" i="1"/>
  <c r="A37" i="10" s="1"/>
  <c r="B37" i="10" s="1"/>
  <c r="A35" i="1"/>
  <c r="A37" i="7" s="1"/>
  <c r="B37" i="7" s="1"/>
  <c r="A36" i="1"/>
  <c r="A38" i="7" s="1"/>
  <c r="B38" i="7" s="1"/>
  <c r="A37" i="1"/>
  <c r="A38" i="1"/>
  <c r="A40" i="7" s="1"/>
  <c r="B40" i="7" s="1"/>
  <c r="A39" i="1"/>
  <c r="A41" i="7" s="1"/>
  <c r="B41" i="7" s="1"/>
  <c r="A40" i="1"/>
  <c r="A43" i="10" s="1"/>
  <c r="B43" i="10" s="1"/>
  <c r="A41" i="1"/>
  <c r="A44" i="10" s="1"/>
  <c r="B44" i="10" s="1"/>
  <c r="A42" i="1"/>
  <c r="A36" i="7"/>
  <c r="B36" i="7" s="1"/>
  <c r="A33" i="10"/>
  <c r="B33" i="10" s="1"/>
  <c r="AB55" i="2"/>
  <c r="I54" i="3" s="1"/>
  <c r="A49" i="2"/>
  <c r="A48" i="3" s="1"/>
  <c r="A51" i="2"/>
  <c r="A50" i="3" s="1"/>
  <c r="A53" i="2"/>
  <c r="A52" i="3" s="1"/>
  <c r="A55" i="2"/>
  <c r="A54" i="3" s="1"/>
  <c r="A57" i="2"/>
  <c r="A56" i="3" s="1"/>
  <c r="A59" i="2"/>
  <c r="A58" i="3" s="1"/>
  <c r="A61" i="2"/>
  <c r="A60" i="3" s="1"/>
  <c r="A63" i="2"/>
  <c r="A62" i="3" s="1"/>
  <c r="A65" i="2"/>
  <c r="A64" i="3" s="1"/>
  <c r="A67" i="2"/>
  <c r="A66" i="3" s="1"/>
  <c r="A69" i="2"/>
  <c r="A68" i="3" s="1"/>
  <c r="A71" i="2"/>
  <c r="A70" i="3" s="1"/>
  <c r="A73" i="2"/>
  <c r="A72" i="3" s="1"/>
  <c r="A75" i="2"/>
  <c r="A74" i="3" s="1"/>
  <c r="A77" i="2"/>
  <c r="A76" i="3" s="1"/>
  <c r="A79" i="2"/>
  <c r="A78" i="3" s="1"/>
  <c r="E11" i="2"/>
  <c r="A14" i="10"/>
  <c r="B14" i="10" s="1"/>
  <c r="A41" i="10"/>
  <c r="B41" i="10" s="1"/>
  <c r="T73" i="2"/>
  <c r="C42" i="10" s="1"/>
  <c r="T57" i="2"/>
  <c r="C34" i="10" s="1"/>
  <c r="Z39" i="2"/>
  <c r="AA39" i="2"/>
  <c r="C24" i="7" s="1"/>
  <c r="A31" i="10"/>
  <c r="B31" i="10" s="1"/>
  <c r="A39" i="10"/>
  <c r="B39" i="10" s="1"/>
  <c r="K76" i="3"/>
  <c r="K77" i="3"/>
  <c r="K60" i="3"/>
  <c r="K61" i="3"/>
  <c r="K52" i="3"/>
  <c r="K53" i="3"/>
  <c r="S78" i="2"/>
  <c r="S77" i="2"/>
  <c r="M77" i="2"/>
  <c r="T78" i="2"/>
  <c r="D44" i="10" s="1"/>
  <c r="S57" i="2"/>
  <c r="S58" i="2"/>
  <c r="AA57" i="2"/>
  <c r="H56" i="3" s="1"/>
  <c r="Y57" i="2"/>
  <c r="S46" i="2"/>
  <c r="M40" i="2"/>
  <c r="T40" i="2"/>
  <c r="M39" i="2"/>
  <c r="S39" i="2"/>
  <c r="K48" i="3"/>
  <c r="K78" i="3"/>
  <c r="K51" i="3"/>
  <c r="AA75" i="2"/>
  <c r="H74" i="3" s="1"/>
  <c r="M29" i="2"/>
  <c r="Y75" i="2"/>
  <c r="S64" i="2"/>
  <c r="K68" i="3"/>
  <c r="K69" i="3"/>
  <c r="C36" i="3"/>
  <c r="D35" i="2"/>
  <c r="Z35" i="2"/>
  <c r="S36" i="2"/>
  <c r="T36" i="2"/>
  <c r="M35" i="2"/>
  <c r="S35" i="2"/>
  <c r="S24" i="2"/>
  <c r="M23" i="2"/>
  <c r="Z23" i="2"/>
  <c r="K27" i="3"/>
  <c r="K63" i="3"/>
  <c r="K62" i="3"/>
  <c r="K55" i="3"/>
  <c r="K54" i="3"/>
  <c r="T75" i="2"/>
  <c r="C43" i="10" s="1"/>
  <c r="M75" i="2"/>
  <c r="S75" i="2"/>
  <c r="Z63" i="2"/>
  <c r="T64" i="2"/>
  <c r="D37" i="10" s="1"/>
  <c r="Y63" i="2"/>
  <c r="M30" i="2"/>
  <c r="M22" i="2"/>
  <c r="S21" i="2"/>
  <c r="C49" i="2"/>
  <c r="C33" i="2"/>
  <c r="C32" i="3"/>
  <c r="D67" i="2"/>
  <c r="D66" i="3"/>
  <c r="D59" i="2"/>
  <c r="D58" i="3"/>
  <c r="D43" i="2"/>
  <c r="K67" i="3"/>
  <c r="M64" i="2"/>
  <c r="K31" i="3"/>
  <c r="K30" i="3"/>
  <c r="L30" i="3"/>
  <c r="U74" i="2"/>
  <c r="E42" i="10" s="1"/>
  <c r="S73" i="2"/>
  <c r="S74" i="2"/>
  <c r="M73" i="2"/>
  <c r="T74" i="2"/>
  <c r="D42" i="10" s="1"/>
  <c r="S69" i="2"/>
  <c r="S70" i="2"/>
  <c r="Y69" i="2"/>
  <c r="Z69" i="2"/>
  <c r="T70" i="2"/>
  <c r="D40" i="10" s="1"/>
  <c r="T59" i="2"/>
  <c r="C35" i="10" s="1"/>
  <c r="T60" i="2"/>
  <c r="D35" i="10" s="1"/>
  <c r="S59" i="2"/>
  <c r="Y59" i="2"/>
  <c r="AA47" i="2"/>
  <c r="H46" i="3" s="1"/>
  <c r="M47" i="2"/>
  <c r="M41" i="2"/>
  <c r="T41" i="2"/>
  <c r="AA41" i="2"/>
  <c r="H40" i="3" s="1"/>
  <c r="Y41" i="2"/>
  <c r="S27" i="2"/>
  <c r="T27" i="2"/>
  <c r="C19" i="10" s="1"/>
  <c r="T28" i="2"/>
  <c r="U28" i="2"/>
  <c r="G27" i="3" s="1"/>
  <c r="Z27" i="2"/>
  <c r="AA27" i="2"/>
  <c r="C18" i="7" s="1"/>
  <c r="C78" i="3"/>
  <c r="K75" i="3"/>
  <c r="Y33" i="2"/>
  <c r="K13" i="3"/>
  <c r="L13" i="3"/>
  <c r="K17" i="3"/>
  <c r="L17" i="3"/>
  <c r="K38" i="3"/>
  <c r="L38" i="3"/>
  <c r="K70" i="3"/>
  <c r="T33" i="2"/>
  <c r="C22" i="10" s="1"/>
  <c r="K29" i="3"/>
  <c r="L29" i="3"/>
  <c r="K37" i="3"/>
  <c r="L37" i="3"/>
  <c r="C28" i="7"/>
  <c r="C42" i="7"/>
  <c r="G73" i="3"/>
  <c r="C38" i="7"/>
  <c r="H66" i="3"/>
  <c r="K73" i="3"/>
  <c r="K65" i="3"/>
  <c r="K58" i="3"/>
  <c r="U42" i="2"/>
  <c r="G41" i="3"/>
  <c r="H12" i="3"/>
  <c r="U19" i="2"/>
  <c r="G18" i="3" s="1"/>
  <c r="U25" i="1"/>
  <c r="F44" i="3" s="1"/>
  <c r="E44" i="3"/>
  <c r="E45" i="2"/>
  <c r="T30" i="2"/>
  <c r="T39" i="2"/>
  <c r="C25" i="10" s="1"/>
  <c r="A42" i="7"/>
  <c r="B42" i="7" s="1"/>
  <c r="A12" i="1"/>
  <c r="A14" i="7" s="1"/>
  <c r="B14" i="7" s="1"/>
  <c r="U37" i="2"/>
  <c r="G36" i="3" s="1"/>
  <c r="T15" i="2"/>
  <c r="K36" i="3"/>
  <c r="L36" i="3"/>
  <c r="K14" i="3"/>
  <c r="L14" i="3"/>
  <c r="AB19" i="2"/>
  <c r="I18" i="3" s="1"/>
  <c r="S26" i="1"/>
  <c r="E46" i="3" s="1"/>
  <c r="S24" i="1"/>
  <c r="E42" i="3" s="1"/>
  <c r="S15" i="1"/>
  <c r="E24" i="3" s="1"/>
  <c r="S14" i="1"/>
  <c r="E23" i="2" s="1"/>
  <c r="S13" i="1"/>
  <c r="E20" i="3" s="1"/>
  <c r="AB42" i="2"/>
  <c r="I41" i="3" s="1"/>
  <c r="AB13" i="2"/>
  <c r="L40" i="3"/>
  <c r="K39" i="3"/>
  <c r="L39" i="3"/>
  <c r="K28" i="3"/>
  <c r="L28" i="3"/>
  <c r="A13" i="10"/>
  <c r="B13" i="10" s="1"/>
  <c r="D19" i="10"/>
  <c r="U41" i="2"/>
  <c r="C26" i="10"/>
  <c r="D20" i="10"/>
  <c r="U40" i="2"/>
  <c r="E25" i="10" s="1"/>
  <c r="D25" i="10"/>
  <c r="H38" i="3"/>
  <c r="U22" i="2"/>
  <c r="U27" i="2"/>
  <c r="E19" i="10" s="1"/>
  <c r="U23" i="2"/>
  <c r="G22" i="3" s="1"/>
  <c r="U39" i="2"/>
  <c r="U16" i="2"/>
  <c r="G15" i="3" s="1"/>
  <c r="U14" i="2"/>
  <c r="G13" i="3" s="1"/>
  <c r="U20" i="2"/>
  <c r="G19" i="3" s="1"/>
  <c r="AB37" i="2"/>
  <c r="I36" i="3" s="1"/>
  <c r="C13" i="10"/>
  <c r="U18" i="2"/>
  <c r="G17" i="3" s="1"/>
  <c r="D14" i="10"/>
  <c r="AB32" i="2"/>
  <c r="I31" i="3" s="1"/>
  <c r="AC19" i="2"/>
  <c r="J18" i="3" s="1"/>
  <c r="K32" i="3"/>
  <c r="L32" i="3"/>
  <c r="U19" i="1"/>
  <c r="F32" i="3" s="1"/>
  <c r="U12" i="1"/>
  <c r="F18" i="3" s="1"/>
  <c r="E19" i="2"/>
  <c r="E18" i="3"/>
  <c r="AB29" i="2"/>
  <c r="I28" i="3" s="1"/>
  <c r="K33" i="3"/>
  <c r="L33" i="3"/>
  <c r="K18" i="3"/>
  <c r="L18" i="3"/>
  <c r="AA35" i="2"/>
  <c r="C22" i="7" s="1"/>
  <c r="U24" i="2"/>
  <c r="G23" i="3" s="1"/>
  <c r="D23" i="10"/>
  <c r="U36" i="2"/>
  <c r="E23" i="10" s="1"/>
  <c r="U45" i="2"/>
  <c r="AB43" i="2"/>
  <c r="AB17" i="2"/>
  <c r="I16" i="3" s="1"/>
  <c r="D18" i="10"/>
  <c r="D29" i="10"/>
  <c r="U48" i="2"/>
  <c r="AB31" i="2"/>
  <c r="I30" i="3" s="1"/>
  <c r="U38" i="2"/>
  <c r="A15" i="2"/>
  <c r="A14" i="3" s="1"/>
  <c r="E34" i="3"/>
  <c r="K34" i="3"/>
  <c r="L34" i="3"/>
  <c r="U20" i="1"/>
  <c r="F34" i="3"/>
  <c r="AB28" i="2"/>
  <c r="T21" i="2"/>
  <c r="C16" i="10" s="1"/>
  <c r="T35" i="2"/>
  <c r="AC42" i="2"/>
  <c r="J41" i="3" s="1"/>
  <c r="T47" i="2"/>
  <c r="C29" i="10" s="1"/>
  <c r="K19" i="3"/>
  <c r="L19" i="3"/>
  <c r="K15" i="3"/>
  <c r="L15" i="3"/>
  <c r="AB25" i="2"/>
  <c r="U8" i="1"/>
  <c r="F10" i="3" s="1"/>
  <c r="A13" i="1"/>
  <c r="A15" i="7" s="1"/>
  <c r="B15" i="7" s="1"/>
  <c r="U14" i="1"/>
  <c r="F22" i="3" s="1"/>
  <c r="E22" i="3"/>
  <c r="U24" i="1"/>
  <c r="F42" i="3" s="1"/>
  <c r="I12" i="3"/>
  <c r="AC13" i="2"/>
  <c r="J12" i="3"/>
  <c r="E21" i="2"/>
  <c r="U13" i="1"/>
  <c r="F20" i="3" s="1"/>
  <c r="U15" i="1"/>
  <c r="F24" i="3" s="1"/>
  <c r="E47" i="2"/>
  <c r="U26" i="1"/>
  <c r="F46" i="3"/>
  <c r="L45" i="3"/>
  <c r="L44" i="3"/>
  <c r="U21" i="2"/>
  <c r="A17" i="2"/>
  <c r="A16" i="3" s="1"/>
  <c r="A19" i="2"/>
  <c r="A18" i="3" s="1"/>
  <c r="AC31" i="2"/>
  <c r="J30" i="3" s="1"/>
  <c r="I42" i="3"/>
  <c r="AC43" i="2"/>
  <c r="J42" i="3" s="1"/>
  <c r="AB36" i="2"/>
  <c r="H34" i="3"/>
  <c r="AB18" i="2"/>
  <c r="AB15" i="2"/>
  <c r="I14" i="3" s="1"/>
  <c r="G38" i="3"/>
  <c r="AB39" i="2"/>
  <c r="I38" i="3" s="1"/>
  <c r="AB27" i="2"/>
  <c r="I26" i="3" s="1"/>
  <c r="G26" i="3"/>
  <c r="AB40" i="2"/>
  <c r="G39" i="3"/>
  <c r="AB30" i="2"/>
  <c r="E26" i="10"/>
  <c r="G40" i="3"/>
  <c r="AB41" i="2"/>
  <c r="K35" i="3"/>
  <c r="L35" i="3"/>
  <c r="A16" i="10"/>
  <c r="B16" i="10" s="1"/>
  <c r="A14" i="1"/>
  <c r="A15" i="1"/>
  <c r="A18" i="10" s="1"/>
  <c r="B18" i="10" s="1"/>
  <c r="AC25" i="2"/>
  <c r="J24" i="3" s="1"/>
  <c r="I24" i="3"/>
  <c r="U47" i="2"/>
  <c r="G46" i="3" s="1"/>
  <c r="C23" i="10"/>
  <c r="U35" i="2"/>
  <c r="I27" i="3"/>
  <c r="AC28" i="2"/>
  <c r="J27" i="3"/>
  <c r="AB38" i="2"/>
  <c r="G37" i="3"/>
  <c r="G47" i="3"/>
  <c r="AB48" i="2"/>
  <c r="I47" i="3" s="1"/>
  <c r="AC17" i="2"/>
  <c r="J16" i="3" s="1"/>
  <c r="G44" i="3"/>
  <c r="AB24" i="2"/>
  <c r="I23" i="3" s="1"/>
  <c r="AC34" i="2"/>
  <c r="J33" i="3" s="1"/>
  <c r="AC32" i="2"/>
  <c r="J31" i="3" s="1"/>
  <c r="AC37" i="2"/>
  <c r="J36" i="3" s="1"/>
  <c r="AB20" i="2"/>
  <c r="I19" i="3" s="1"/>
  <c r="AB14" i="2"/>
  <c r="I13" i="3" s="1"/>
  <c r="AB16" i="2"/>
  <c r="I15" i="3" s="1"/>
  <c r="AB23" i="2"/>
  <c r="G21" i="3"/>
  <c r="K47" i="3"/>
  <c r="L47" i="3"/>
  <c r="K46" i="3"/>
  <c r="L46" i="3"/>
  <c r="K24" i="3"/>
  <c r="L24" i="3"/>
  <c r="K25" i="3"/>
  <c r="L25" i="3"/>
  <c r="K21" i="3"/>
  <c r="K42" i="3"/>
  <c r="L42" i="3"/>
  <c r="K43" i="3"/>
  <c r="L43" i="3"/>
  <c r="K22" i="3"/>
  <c r="L22" i="3"/>
  <c r="K23" i="3"/>
  <c r="L23" i="3"/>
  <c r="A23" i="2"/>
  <c r="A22" i="3" s="1"/>
  <c r="A21" i="2"/>
  <c r="A20" i="3" s="1"/>
  <c r="AC20" i="2"/>
  <c r="J19" i="3" s="1"/>
  <c r="AC45" i="2"/>
  <c r="J44" i="3" s="1"/>
  <c r="AB35" i="2"/>
  <c r="I34" i="3" s="1"/>
  <c r="G34" i="3"/>
  <c r="AB47" i="2"/>
  <c r="I46" i="3" s="1"/>
  <c r="I39" i="3"/>
  <c r="AC40" i="2"/>
  <c r="J39" i="3" s="1"/>
  <c r="AC46" i="2"/>
  <c r="J45" i="3" s="1"/>
  <c r="AC15" i="2"/>
  <c r="J14" i="3" s="1"/>
  <c r="I22" i="3"/>
  <c r="AC23" i="2"/>
  <c r="J22" i="3"/>
  <c r="AC14" i="2"/>
  <c r="J13" i="3"/>
  <c r="AC22" i="2"/>
  <c r="J21" i="3" s="1"/>
  <c r="AC24" i="2"/>
  <c r="J23" i="3" s="1"/>
  <c r="AC48" i="2"/>
  <c r="J47" i="3" s="1"/>
  <c r="AC38" i="2"/>
  <c r="J37" i="3" s="1"/>
  <c r="I37" i="3"/>
  <c r="A16" i="7"/>
  <c r="B16" i="7" s="1"/>
  <c r="A17" i="10"/>
  <c r="B17" i="10" s="1"/>
  <c r="AC33" i="2"/>
  <c r="J32" i="3" s="1"/>
  <c r="I40" i="3"/>
  <c r="AC41" i="2"/>
  <c r="J40" i="3" s="1"/>
  <c r="I29" i="3"/>
  <c r="AC30" i="2"/>
  <c r="J29" i="3"/>
  <c r="AC27" i="2"/>
  <c r="J26" i="3"/>
  <c r="AC39" i="2"/>
  <c r="J38" i="3" s="1"/>
  <c r="AC18" i="2"/>
  <c r="J17" i="3" s="1"/>
  <c r="I17" i="3"/>
  <c r="AC36" i="2"/>
  <c r="J35" i="3" s="1"/>
  <c r="I35" i="3"/>
  <c r="AC26" i="2"/>
  <c r="J25" i="3" s="1"/>
  <c r="AB21" i="2"/>
  <c r="I20" i="3" s="1"/>
  <c r="G20" i="3"/>
  <c r="E16" i="10"/>
  <c r="A16" i="1"/>
  <c r="A17" i="1"/>
  <c r="A20" i="10" s="1"/>
  <c r="B20" i="10" s="1"/>
  <c r="A25" i="2"/>
  <c r="A24" i="3"/>
  <c r="A27" i="2"/>
  <c r="A26" i="3"/>
  <c r="AC47" i="2"/>
  <c r="J46" i="3" s="1"/>
  <c r="A18" i="1"/>
  <c r="A20" i="7" s="1"/>
  <c r="B20" i="7" s="1"/>
  <c r="A19" i="1"/>
  <c r="A19" i="10"/>
  <c r="B19" i="10" s="1"/>
  <c r="A18" i="7"/>
  <c r="B18" i="7" s="1"/>
  <c r="AC21" i="2"/>
  <c r="J20" i="3"/>
  <c r="AC35" i="2"/>
  <c r="J34" i="3" s="1"/>
  <c r="A20" i="1"/>
  <c r="A22" i="7" s="1"/>
  <c r="B22" i="7" s="1"/>
  <c r="A21" i="7"/>
  <c r="B21" i="7" s="1"/>
  <c r="A22" i="10"/>
  <c r="B22" i="10" s="1"/>
  <c r="A21" i="1"/>
  <c r="A24" i="10" s="1"/>
  <c r="B24" i="10" s="1"/>
  <c r="A31" i="2"/>
  <c r="A30" i="3" s="1"/>
  <c r="A29" i="2"/>
  <c r="A28" i="3" s="1"/>
  <c r="A22" i="1"/>
  <c r="A25" i="10" s="1"/>
  <c r="B25" i="10" s="1"/>
  <c r="A33" i="2"/>
  <c r="A32" i="3" s="1"/>
  <c r="A23" i="1"/>
  <c r="A26" i="10" s="1"/>
  <c r="B26" i="10" s="1"/>
  <c r="A35" i="2"/>
  <c r="A34" i="3" s="1"/>
  <c r="A24" i="1"/>
  <c r="A27" i="10" s="1"/>
  <c r="B27" i="10" s="1"/>
  <c r="A37" i="2"/>
  <c r="A36" i="3"/>
  <c r="A25" i="1"/>
  <c r="A28" i="10"/>
  <c r="B28" i="10" s="1"/>
  <c r="A39" i="2"/>
  <c r="A38" i="3" s="1"/>
  <c r="A26" i="1"/>
  <c r="A28" i="7" s="1"/>
  <c r="B28" i="7" s="1"/>
  <c r="A41" i="2"/>
  <c r="A40" i="3" s="1"/>
  <c r="A43" i="2"/>
  <c r="A42" i="3" s="1"/>
  <c r="A45" i="2"/>
  <c r="A44" i="3" s="1"/>
  <c r="A47" i="2"/>
  <c r="A46" i="3" s="1"/>
  <c r="H70" i="3"/>
  <c r="C40" i="7"/>
  <c r="A29" i="10"/>
  <c r="B29" i="10" s="1"/>
  <c r="A23" i="10"/>
  <c r="B23" i="10" s="1"/>
  <c r="A27" i="7"/>
  <c r="B27" i="7" s="1"/>
  <c r="U43" i="1" l="1"/>
  <c r="A17" i="7"/>
  <c r="B17" i="7" s="1"/>
  <c r="A11" i="10"/>
  <c r="B11" i="10" s="1"/>
  <c r="M12" i="2"/>
  <c r="S11" i="2"/>
  <c r="Y11" i="2"/>
  <c r="S12" i="2"/>
  <c r="A15" i="10"/>
  <c r="B15" i="10" s="1"/>
  <c r="A38" i="10"/>
  <c r="B38" i="10" s="1"/>
  <c r="A24" i="7"/>
  <c r="B24" i="7" s="1"/>
  <c r="A23" i="7"/>
  <c r="B23" i="7" s="1"/>
  <c r="M11" i="2"/>
  <c r="F80" i="3"/>
  <c r="E30" i="10"/>
  <c r="G48" i="3"/>
  <c r="E29" i="2"/>
  <c r="E28" i="3"/>
  <c r="D27" i="2"/>
  <c r="D26" i="3"/>
  <c r="A42" i="10"/>
  <c r="B42" i="10" s="1"/>
  <c r="A25" i="7"/>
  <c r="B25" i="7" s="1"/>
  <c r="E29" i="10"/>
  <c r="E17" i="10"/>
  <c r="K44" i="3"/>
  <c r="E43" i="2"/>
  <c r="E33" i="2"/>
  <c r="K40" i="3"/>
  <c r="A11" i="7"/>
  <c r="B11" i="7" s="1"/>
  <c r="S61" i="2"/>
  <c r="S62" i="2"/>
  <c r="AC61" i="2"/>
  <c r="J60" i="3" s="1"/>
  <c r="T61" i="2"/>
  <c r="C36" i="10" s="1"/>
  <c r="Y61" i="2"/>
  <c r="M61" i="2"/>
  <c r="M62" i="2"/>
  <c r="Z61" i="2"/>
  <c r="U61" i="2"/>
  <c r="AB61" i="2"/>
  <c r="I60" i="3" s="1"/>
  <c r="AA31" i="2"/>
  <c r="Z31" i="2"/>
  <c r="U31" i="2"/>
  <c r="Y31" i="2"/>
  <c r="S32" i="2"/>
  <c r="M32" i="2"/>
  <c r="T32" i="2"/>
  <c r="D21" i="10" s="1"/>
  <c r="S23" i="2"/>
  <c r="T23" i="2"/>
  <c r="C17" i="10" s="1"/>
  <c r="T24" i="2"/>
  <c r="D17" i="10" s="1"/>
  <c r="AA23" i="2"/>
  <c r="C76" i="3"/>
  <c r="C77" i="2"/>
  <c r="C72" i="3"/>
  <c r="C73" i="2"/>
  <c r="C68" i="3"/>
  <c r="C69" i="2"/>
  <c r="C65" i="2"/>
  <c r="C64" i="3"/>
  <c r="D55" i="2"/>
  <c r="D54" i="3"/>
  <c r="D33" i="2"/>
  <c r="D32" i="3"/>
  <c r="G35" i="3"/>
  <c r="L27" i="3"/>
  <c r="K26" i="3"/>
  <c r="M38" i="2"/>
  <c r="S38" i="2"/>
  <c r="Z37" i="2"/>
  <c r="T38" i="2"/>
  <c r="D24" i="10" s="1"/>
  <c r="M37" i="2"/>
  <c r="AA37" i="2"/>
  <c r="T37" i="2"/>
  <c r="C24" i="10" s="1"/>
  <c r="T13" i="2"/>
  <c r="C12" i="10" s="1"/>
  <c r="M14" i="2"/>
  <c r="T14" i="2"/>
  <c r="D12" i="10" s="1"/>
  <c r="Y13" i="2"/>
  <c r="S13" i="2"/>
  <c r="Z13" i="2"/>
  <c r="U13" i="2"/>
  <c r="C17" i="2"/>
  <c r="C16" i="3"/>
  <c r="C12" i="3"/>
  <c r="C13" i="2"/>
  <c r="D74" i="3"/>
  <c r="D75" i="2"/>
  <c r="D60" i="3"/>
  <c r="D61" i="2"/>
  <c r="E35" i="10"/>
  <c r="G58" i="3"/>
  <c r="A43" i="7"/>
  <c r="B43" i="7" s="1"/>
  <c r="E15" i="10"/>
  <c r="A34" i="7"/>
  <c r="B34" i="7" s="1"/>
  <c r="A44" i="7"/>
  <c r="B44" i="7" s="1"/>
  <c r="A45" i="10"/>
  <c r="B45" i="10" s="1"/>
  <c r="G76" i="3"/>
  <c r="E44" i="10"/>
  <c r="S76" i="2"/>
  <c r="M76" i="2"/>
  <c r="Z75" i="2"/>
  <c r="U76" i="2"/>
  <c r="G75" i="3" s="1"/>
  <c r="AB76" i="2"/>
  <c r="I75" i="3" s="1"/>
  <c r="AC76" i="2"/>
  <c r="J75" i="3" s="1"/>
  <c r="T76" i="2"/>
  <c r="D43" i="10" s="1"/>
  <c r="U75" i="2"/>
  <c r="G74" i="3" s="1"/>
  <c r="U70" i="2"/>
  <c r="G69" i="3" s="1"/>
  <c r="U69" i="2"/>
  <c r="G68" i="3" s="1"/>
  <c r="AC69" i="2"/>
  <c r="J68" i="3" s="1"/>
  <c r="M69" i="2"/>
  <c r="AB70" i="2"/>
  <c r="I69" i="3" s="1"/>
  <c r="AC70" i="2"/>
  <c r="J69" i="3" s="1"/>
  <c r="Z43" i="2"/>
  <c r="AA43" i="2"/>
  <c r="S44" i="2"/>
  <c r="M44" i="2"/>
  <c r="S43" i="2"/>
  <c r="Y43" i="2"/>
  <c r="T44" i="2"/>
  <c r="D27" i="10" s="1"/>
  <c r="T43" i="2"/>
  <c r="C27" i="10" s="1"/>
  <c r="U44" i="2"/>
  <c r="G43" i="3" s="1"/>
  <c r="U43" i="2"/>
  <c r="AB44" i="2"/>
  <c r="I43" i="3" s="1"/>
  <c r="AC44" i="2"/>
  <c r="J43" i="3" s="1"/>
  <c r="Z19" i="2"/>
  <c r="Y19" i="2"/>
  <c r="M19" i="2"/>
  <c r="T20" i="2"/>
  <c r="D15" i="10" s="1"/>
  <c r="AA19" i="2"/>
  <c r="S19" i="2"/>
  <c r="T19" i="2"/>
  <c r="C15" i="10" s="1"/>
  <c r="E14" i="10"/>
  <c r="H52" i="3"/>
  <c r="H50" i="3"/>
  <c r="T12" i="2"/>
  <c r="D11" i="10" s="1"/>
  <c r="E41" i="10"/>
  <c r="G70" i="3"/>
  <c r="C41" i="7"/>
  <c r="H72" i="3"/>
  <c r="Y65" i="2"/>
  <c r="M65" i="2"/>
  <c r="AA65" i="2"/>
  <c r="AB65" i="2"/>
  <c r="I64" i="3" s="1"/>
  <c r="S66" i="2"/>
  <c r="T66" i="2"/>
  <c r="D38" i="10" s="1"/>
  <c r="AB66" i="2"/>
  <c r="I65" i="3" s="1"/>
  <c r="AC65" i="2"/>
  <c r="J64" i="3" s="1"/>
  <c r="Z65" i="2"/>
  <c r="S65" i="2"/>
  <c r="U66" i="2"/>
  <c r="G65" i="3" s="1"/>
  <c r="AC66" i="2"/>
  <c r="J65" i="3" s="1"/>
  <c r="C20" i="7"/>
  <c r="H30" i="3"/>
  <c r="C11" i="2"/>
  <c r="C10" i="3"/>
  <c r="C80" i="3" s="1"/>
  <c r="Q43" i="1"/>
  <c r="T8" i="1"/>
  <c r="T43" i="1" s="1"/>
  <c r="C26" i="3"/>
  <c r="C27" i="2"/>
  <c r="D69" i="2"/>
  <c r="D68" i="3"/>
  <c r="D46" i="3"/>
  <c r="D47" i="2"/>
  <c r="D19" i="2"/>
  <c r="D18" i="3"/>
  <c r="A26" i="7"/>
  <c r="B26" i="7" s="1"/>
  <c r="A21" i="10"/>
  <c r="B21" i="10" s="1"/>
  <c r="A19" i="7"/>
  <c r="B19" i="7" s="1"/>
  <c r="L21" i="3"/>
  <c r="E24" i="10"/>
  <c r="H16" i="3"/>
  <c r="T46" i="2"/>
  <c r="D28" i="10" s="1"/>
  <c r="AA33" i="2"/>
  <c r="S43" i="1"/>
  <c r="T45" i="2"/>
  <c r="C28" i="10" s="1"/>
  <c r="E32" i="10"/>
  <c r="A39" i="7"/>
  <c r="B39" i="7" s="1"/>
  <c r="A40" i="10"/>
  <c r="B40" i="10" s="1"/>
  <c r="A36" i="10"/>
  <c r="B36" i="10" s="1"/>
  <c r="A35" i="7"/>
  <c r="B35" i="7" s="1"/>
  <c r="A34" i="10"/>
  <c r="B34" i="10" s="1"/>
  <c r="A33" i="7"/>
  <c r="B33" i="7" s="1"/>
  <c r="A30" i="10"/>
  <c r="B30" i="10" s="1"/>
  <c r="A29" i="7"/>
  <c r="B29" i="7" s="1"/>
  <c r="E43" i="10"/>
  <c r="Z45" i="2"/>
  <c r="U12" i="2"/>
  <c r="S29" i="2"/>
  <c r="AA29" i="2"/>
  <c r="T29" i="2"/>
  <c r="C20" i="10" s="1"/>
  <c r="S30" i="2"/>
  <c r="AC29" i="2"/>
  <c r="J28" i="3" s="1"/>
  <c r="U29" i="2"/>
  <c r="U30" i="2"/>
  <c r="G29" i="3" s="1"/>
  <c r="Z21" i="2"/>
  <c r="T22" i="2"/>
  <c r="D16" i="10" s="1"/>
  <c r="Y21" i="2"/>
  <c r="S22" i="2"/>
  <c r="M21" i="2"/>
  <c r="AB22" i="2"/>
  <c r="I21" i="3" s="1"/>
  <c r="H78" i="3"/>
  <c r="C44" i="7"/>
  <c r="G54" i="3"/>
  <c r="E33" i="10"/>
  <c r="G67" i="3"/>
  <c r="E39" i="10"/>
  <c r="AA45" i="2"/>
  <c r="S45" i="2"/>
  <c r="M46" i="2"/>
  <c r="U46" i="2"/>
  <c r="G45" i="3" s="1"/>
  <c r="AB46" i="2"/>
  <c r="I45" i="3" s="1"/>
  <c r="AB45" i="2"/>
  <c r="I44" i="3" s="1"/>
  <c r="M34" i="2"/>
  <c r="Z33" i="2"/>
  <c r="AB34" i="2"/>
  <c r="I33" i="3" s="1"/>
  <c r="S34" i="2"/>
  <c r="T34" i="2"/>
  <c r="D22" i="10" s="1"/>
  <c r="S33" i="2"/>
  <c r="AB33" i="2"/>
  <c r="I32" i="3" s="1"/>
  <c r="C57" i="2"/>
  <c r="C56" i="3"/>
  <c r="E53" i="2"/>
  <c r="E52" i="3"/>
  <c r="E31" i="2"/>
  <c r="E30" i="3"/>
  <c r="C22" i="3"/>
  <c r="C23" i="2"/>
  <c r="D64" i="3"/>
  <c r="D65" i="2"/>
  <c r="D37" i="2"/>
  <c r="D36" i="3"/>
  <c r="D15" i="2"/>
  <c r="D14" i="3"/>
  <c r="K20" i="3"/>
  <c r="E25" i="2"/>
  <c r="U33" i="2"/>
  <c r="H20" i="3"/>
  <c r="H26" i="3"/>
  <c r="C10" i="7"/>
  <c r="C33" i="7"/>
  <c r="C25" i="7"/>
  <c r="Y45" i="2"/>
  <c r="A32" i="10"/>
  <c r="B32" i="10" s="1"/>
  <c r="U65" i="2"/>
  <c r="M33" i="2"/>
  <c r="C41" i="2"/>
  <c r="M66" i="2"/>
  <c r="K71" i="3"/>
  <c r="L71" i="3"/>
  <c r="S26" i="2"/>
  <c r="T25" i="2"/>
  <c r="C18" i="10" s="1"/>
  <c r="M26" i="2"/>
  <c r="Y25" i="2"/>
  <c r="S25" i="2"/>
  <c r="Z25" i="2"/>
  <c r="U25" i="2"/>
  <c r="U26" i="2"/>
  <c r="G25" i="3" s="1"/>
  <c r="AA25" i="2"/>
  <c r="AB26" i="2"/>
  <c r="I25" i="3" s="1"/>
  <c r="S15" i="2"/>
  <c r="S16" i="2"/>
  <c r="T16" i="2"/>
  <c r="D13" i="10" s="1"/>
  <c r="AA15" i="2"/>
  <c r="Y15" i="2"/>
  <c r="Z15" i="2"/>
  <c r="U15" i="2"/>
  <c r="M15" i="2"/>
  <c r="M16" i="2"/>
  <c r="AC16" i="2"/>
  <c r="J15" i="3" s="1"/>
  <c r="T11" i="2"/>
  <c r="Z79" i="2"/>
  <c r="Y79" i="2"/>
  <c r="T80" i="2"/>
  <c r="D45" i="10" s="1"/>
  <c r="U80" i="2"/>
  <c r="G79" i="3" s="1"/>
  <c r="AC80" i="2"/>
  <c r="J79" i="3" s="1"/>
  <c r="S79" i="2"/>
  <c r="AA69" i="2"/>
  <c r="T69" i="2"/>
  <c r="C40" i="10" s="1"/>
  <c r="M70" i="2"/>
  <c r="AB57" i="2"/>
  <c r="I56" i="3" s="1"/>
  <c r="AC57" i="2"/>
  <c r="J56" i="3" s="1"/>
  <c r="M58" i="2"/>
  <c r="U57" i="2"/>
  <c r="D11" i="2"/>
  <c r="D10" i="3"/>
  <c r="D80" i="3" s="1"/>
  <c r="G78" i="3"/>
  <c r="G50" i="3"/>
  <c r="E31" i="10"/>
  <c r="C29" i="7"/>
  <c r="H48" i="3"/>
  <c r="AB64" i="2"/>
  <c r="I63" i="3" s="1"/>
  <c r="AA63" i="2"/>
  <c r="T63" i="2"/>
  <c r="C37" i="10" s="1"/>
  <c r="S42" i="2"/>
  <c r="T42" i="2"/>
  <c r="D26" i="10" s="1"/>
  <c r="S41" i="2"/>
  <c r="C31" i="2"/>
  <c r="C30" i="3"/>
  <c r="C20" i="3"/>
  <c r="C21" i="2"/>
  <c r="E45" i="10" l="1"/>
  <c r="E40" i="10"/>
  <c r="E27" i="10"/>
  <c r="G42" i="3"/>
  <c r="C26" i="7"/>
  <c r="H42" i="3"/>
  <c r="C14" i="7"/>
  <c r="H18" i="3"/>
  <c r="E12" i="10"/>
  <c r="G12" i="3"/>
  <c r="H36" i="3"/>
  <c r="C23" i="7"/>
  <c r="E28" i="10"/>
  <c r="C16" i="7"/>
  <c r="H22" i="3"/>
  <c r="E21" i="10"/>
  <c r="G30" i="3"/>
  <c r="E36" i="10"/>
  <c r="G60" i="3"/>
  <c r="G24" i="3"/>
  <c r="E18" i="10"/>
  <c r="H64" i="3"/>
  <c r="C37" i="7"/>
  <c r="C12" i="7"/>
  <c r="H14" i="3"/>
  <c r="H44" i="3"/>
  <c r="C27" i="7"/>
  <c r="U11" i="2"/>
  <c r="C11" i="10"/>
  <c r="E13" i="10"/>
  <c r="G14" i="3"/>
  <c r="C17" i="7"/>
  <c r="H24" i="3"/>
  <c r="G11" i="3"/>
  <c r="AB12" i="2"/>
  <c r="E38" i="10"/>
  <c r="G64" i="3"/>
  <c r="E22" i="10"/>
  <c r="G32" i="3"/>
  <c r="G56" i="3"/>
  <c r="E34" i="10"/>
  <c r="C21" i="7"/>
  <c r="H32" i="3"/>
  <c r="C36" i="7"/>
  <c r="H62" i="3"/>
  <c r="C39" i="7"/>
  <c r="H68" i="3"/>
  <c r="E80" i="3"/>
  <c r="E20" i="10"/>
  <c r="G28" i="3"/>
  <c r="H28" i="3"/>
  <c r="C19" i="7"/>
  <c r="E54" i="7" l="1"/>
  <c r="E47" i="7"/>
  <c r="AC12" i="2"/>
  <c r="J11" i="3" s="1"/>
  <c r="I11" i="3"/>
  <c r="K11" i="3" s="1"/>
  <c r="L11" i="3" s="1"/>
  <c r="E48" i="7"/>
  <c r="D57" i="7"/>
  <c r="G52" i="7"/>
  <c r="G47" i="7"/>
  <c r="E50" i="7"/>
  <c r="G50" i="7"/>
  <c r="E49" i="7"/>
  <c r="E51" i="7"/>
  <c r="G53" i="7"/>
  <c r="G51" i="7"/>
  <c r="G49" i="7"/>
  <c r="E52" i="7"/>
  <c r="E11" i="10"/>
  <c r="AB11" i="2"/>
  <c r="G10" i="3"/>
  <c r="G80" i="3" s="1"/>
  <c r="G48" i="7"/>
  <c r="G54" i="7"/>
  <c r="E53" i="7"/>
  <c r="I10" i="3" l="1"/>
  <c r="AC11" i="2"/>
  <c r="J10" i="3" s="1"/>
  <c r="J80" i="3" s="1"/>
  <c r="D55" i="10"/>
  <c r="D51" i="10"/>
  <c r="D50" i="10"/>
  <c r="G53" i="10"/>
  <c r="G55" i="10"/>
  <c r="D54" i="10"/>
  <c r="D52" i="10"/>
  <c r="G49" i="10"/>
  <c r="G50" i="10"/>
  <c r="D53" i="10"/>
  <c r="D49" i="10"/>
  <c r="A58" i="10"/>
  <c r="D48" i="10"/>
  <c r="G48" i="10"/>
  <c r="G54" i="10"/>
  <c r="G51" i="10"/>
  <c r="G52" i="10"/>
  <c r="K10" i="3" l="1"/>
  <c r="I80" i="3"/>
  <c r="L10" i="3" l="1"/>
  <c r="L80" i="3" s="1"/>
  <c r="K80" i="3"/>
</calcChain>
</file>

<file path=xl/comments1.xml><?xml version="1.0" encoding="utf-8"?>
<comments xmlns="http://schemas.openxmlformats.org/spreadsheetml/2006/main">
  <authors>
    <author>Lehrer</author>
    <author>Ernst Wölker</author>
  </authors>
  <commentList>
    <comment ref="T9" authorId="0">
      <text>
        <r>
          <rPr>
            <b/>
            <sz val="8"/>
            <color indexed="81"/>
            <rFont val="Tahoma"/>
            <family val="2"/>
          </rPr>
          <t>Lehrer:</t>
        </r>
        <r>
          <rPr>
            <sz val="8"/>
            <color indexed="81"/>
            <rFont val="Tahoma"/>
            <family val="2"/>
          </rPr>
          <t xml:space="preserve">
Auf volle Punktzahl aufgerundet.</t>
        </r>
      </text>
    </comment>
    <comment ref="AA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<sst xmlns="http://schemas.openxmlformats.org/spreadsheetml/2006/main" count="145" uniqueCount="92">
  <si>
    <t>Englisch</t>
  </si>
  <si>
    <t>Klasse</t>
  </si>
  <si>
    <t>Jahresfortgang</t>
  </si>
  <si>
    <t xml:space="preserve">Name </t>
  </si>
  <si>
    <t>1. SA</t>
  </si>
  <si>
    <t>2. SA</t>
  </si>
  <si>
    <t>3.SA</t>
  </si>
  <si>
    <t>1.Ex</t>
  </si>
  <si>
    <t>4.Ex</t>
  </si>
  <si>
    <t>JF</t>
  </si>
  <si>
    <t>FR</t>
  </si>
  <si>
    <t>Schriftlich</t>
  </si>
  <si>
    <t>Mndl</t>
  </si>
  <si>
    <t>Mündlich</t>
  </si>
  <si>
    <t>schriftliche AP</t>
  </si>
  <si>
    <t>mündliche AP</t>
  </si>
  <si>
    <t>Reading</t>
  </si>
  <si>
    <t>Writing</t>
  </si>
  <si>
    <t>Speaking</t>
  </si>
  <si>
    <t>Namen</t>
  </si>
  <si>
    <t>descr.</t>
  </si>
  <si>
    <t>argum.</t>
  </si>
  <si>
    <t>Gesamt</t>
  </si>
  <si>
    <t xml:space="preserve">cont. </t>
  </si>
  <si>
    <t xml:space="preserve">lng. </t>
  </si>
  <si>
    <t>style</t>
  </si>
  <si>
    <t>gesamt</t>
  </si>
  <si>
    <t>A/R</t>
  </si>
  <si>
    <t>CTA</t>
  </si>
  <si>
    <t>SC</t>
  </si>
  <si>
    <t>SAP</t>
  </si>
  <si>
    <t>MAP</t>
  </si>
  <si>
    <t>AP</t>
  </si>
  <si>
    <t>NOTENBLATT</t>
  </si>
  <si>
    <t>Prüfung</t>
  </si>
  <si>
    <t>Nachname</t>
  </si>
  <si>
    <t>schrftl</t>
  </si>
  <si>
    <t>mndl</t>
  </si>
  <si>
    <t>Dezimal</t>
  </si>
  <si>
    <t>Schrftl</t>
  </si>
  <si>
    <t>Punkt</t>
  </si>
  <si>
    <t>Durchschnitte</t>
  </si>
  <si>
    <t>Note Jahresfortgang</t>
  </si>
  <si>
    <t>Summe</t>
  </si>
  <si>
    <t>Gesamt AP</t>
  </si>
  <si>
    <t>5. Ex</t>
  </si>
  <si>
    <t>6. Ex</t>
  </si>
  <si>
    <t>1. Mdl</t>
  </si>
  <si>
    <t>2. Mdl</t>
  </si>
  <si>
    <t>2.Ex</t>
  </si>
  <si>
    <t>3.Ex</t>
  </si>
  <si>
    <t>3. Mdl</t>
  </si>
  <si>
    <t>4. Mdl</t>
  </si>
  <si>
    <t>Durchschnitt</t>
  </si>
  <si>
    <t>Schriftliche Abschlussprüfung</t>
  </si>
  <si>
    <t>Englisch-Gruppenprüfung</t>
  </si>
  <si>
    <t>Name, Vorname</t>
  </si>
  <si>
    <t>Leistungsbewertung in Punkten</t>
  </si>
  <si>
    <t>Hiermit bestätigen wir, dass wir die Ergebnisse der schriftlichen Abschlussprüfung sowohl auf diesem Blatt als auch im Notenbogen gemeinsam eingetragen und überprüft haben.</t>
  </si>
  <si>
    <t>Erstprüfer</t>
  </si>
  <si>
    <t>Zweitprüfer</t>
  </si>
  <si>
    <t>Zahl der Schüler</t>
  </si>
  <si>
    <t>1. Berichterstatter</t>
  </si>
  <si>
    <t>2. Berichterstatter</t>
  </si>
  <si>
    <t>Bewertungs-einheiten</t>
  </si>
  <si>
    <t>60 - 57</t>
  </si>
  <si>
    <t>56 - 54</t>
  </si>
  <si>
    <t>53 - 51</t>
  </si>
  <si>
    <t>50 - 48</t>
  </si>
  <si>
    <t>47 - 45</t>
  </si>
  <si>
    <t>44 - 42</t>
  </si>
  <si>
    <t>41 - 40</t>
  </si>
  <si>
    <t>39 - 38</t>
  </si>
  <si>
    <t>37 - 36</t>
  </si>
  <si>
    <t>35 - 34</t>
  </si>
  <si>
    <t>33 - 32</t>
  </si>
  <si>
    <t>31 - 30</t>
  </si>
  <si>
    <t>29 - 27</t>
  </si>
  <si>
    <t>26 - 24</t>
  </si>
  <si>
    <t>23 - 21</t>
  </si>
  <si>
    <t>20 - 0</t>
  </si>
  <si>
    <t>Hiermit bestätigen wir, dass wir die Ergebnisse der Gruppenprüfung sowohl auf diesem Blatt als auch im Notenbogen gemeinsam eingetragen und überprüft haben.</t>
  </si>
  <si>
    <t>Abschluss</t>
  </si>
  <si>
    <t>Dezimal verrechnen</t>
  </si>
  <si>
    <t>Berufliche Oberschule Kempten</t>
  </si>
  <si>
    <t>??</t>
  </si>
  <si>
    <t>Bewertungs-
einheiten</t>
  </si>
  <si>
    <t>Jahresfortgang 2014/2015</t>
  </si>
  <si>
    <t>Abitur 2015</t>
  </si>
  <si>
    <t>Gesamtübersicht 2014/2015</t>
  </si>
  <si>
    <t>Abschlussprüfung 2015</t>
  </si>
  <si>
    <t>Lehrer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</si>
</sst>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dd/\ mmmm\ yyyy"/>
  </numFmts>
  <fonts count="10" x14ac:knownFonts="1">
    <font>
      <sz val="10"/>
      <name val="Arial"/>
    </font>
    <font>
      <sz val="10"/>
      <name val="Arial"/>
      <family val="2"/>
    </font>
    <font>
      <b/>
      <sz val="10"/>
      <color indexed="10"/>
      <name val="Arial"/>
      <family val="2"/>
    </font>
    <font>
      <b/>
      <sz val="12"/>
      <name val="Arial"/>
      <family val="2"/>
    </font>
    <font>
      <sz val="10"/>
      <color indexed="10"/>
      <name val="Arial"/>
      <family val="2"/>
    </font>
    <font>
      <b/>
      <sz val="10"/>
      <name val="Arial"/>
      <family val="2"/>
    </font>
    <font>
      <b/>
      <sz val="8"/>
      <color indexed="81"/>
      <name val="Tahoma"/>
      <family val="2"/>
    </font>
    <font>
      <sz val="8"/>
      <color indexed="81"/>
      <name val="Tahoma"/>
      <family val="2"/>
    </font>
    <font>
      <b/>
      <sz val="14"/>
      <color indexed="10"/>
      <name val="Arial"/>
      <family val="2"/>
    </font>
    <font>
      <sz val="12"/>
      <name val="Arial"/>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theme="0" tint="-0.249977111117893"/>
        <bgColor indexed="64"/>
      </patternFill>
    </fill>
    <fill>
      <patternFill patternType="solid">
        <fgColor theme="0"/>
        <bgColor indexed="64"/>
      </patternFill>
    </fill>
  </fills>
  <borders count="84">
    <border>
      <left/>
      <right/>
      <top/>
      <bottom/>
      <diagonal/>
    </border>
    <border>
      <left style="medium">
        <color indexed="64"/>
      </left>
      <right/>
      <top/>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right style="medium">
        <color indexed="64"/>
      </right>
      <top style="thin">
        <color indexed="64"/>
      </top>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style="thin">
        <color indexed="64"/>
      </bottom>
      <diagonal/>
    </border>
    <border>
      <left/>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hair">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hair">
        <color indexed="64"/>
      </bottom>
      <diagonal/>
    </border>
    <border>
      <left/>
      <right/>
      <top style="hair">
        <color indexed="64"/>
      </top>
      <bottom style="medium">
        <color indexed="64"/>
      </bottom>
      <diagonal/>
    </border>
    <border>
      <left style="thin">
        <color indexed="64"/>
      </left>
      <right style="medium">
        <color indexed="64"/>
      </right>
      <top style="hair">
        <color indexed="64"/>
      </top>
      <bottom/>
      <diagonal/>
    </border>
    <border>
      <left/>
      <right/>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diagonal/>
    </border>
    <border>
      <left/>
      <right style="thin">
        <color indexed="64"/>
      </right>
      <top style="hair">
        <color indexed="64"/>
      </top>
      <bottom style="medium">
        <color indexed="64"/>
      </bottom>
      <diagonal/>
    </border>
    <border>
      <left/>
      <right/>
      <top style="medium">
        <color indexed="64"/>
      </top>
      <bottom style="medium">
        <color indexed="64"/>
      </bottom>
      <diagonal/>
    </border>
    <border>
      <left style="thin">
        <color indexed="64"/>
      </left>
      <right/>
      <top style="hair">
        <color indexed="64"/>
      </top>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hair">
        <color indexed="64"/>
      </bottom>
      <diagonal/>
    </border>
    <border>
      <left/>
      <right style="medium">
        <color indexed="64"/>
      </right>
      <top/>
      <bottom style="hair">
        <color indexed="64"/>
      </bottom>
      <diagonal/>
    </border>
    <border>
      <left/>
      <right style="medium">
        <color indexed="64"/>
      </right>
      <top style="hair">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s>
  <cellStyleXfs count="1">
    <xf numFmtId="0" fontId="0" fillId="0" borderId="0"/>
  </cellStyleXfs>
  <cellXfs count="370">
    <xf numFmtId="0" fontId="0" fillId="0" borderId="0" xfId="0"/>
    <xf numFmtId="0" fontId="0" fillId="0" borderId="0" xfId="0" applyProtection="1"/>
    <xf numFmtId="0" fontId="0" fillId="0" borderId="0" xfId="0" applyBorder="1" applyProtection="1"/>
    <xf numFmtId="0" fontId="0" fillId="0" borderId="0" xfId="0" applyBorder="1" applyAlignment="1" applyProtection="1">
      <alignment horizontal="center"/>
    </xf>
    <xf numFmtId="0" fontId="5" fillId="0" borderId="0" xfId="0" applyFont="1" applyBorder="1" applyAlignment="1" applyProtection="1">
      <alignment horizontal="center"/>
    </xf>
    <xf numFmtId="0" fontId="0" fillId="2" borderId="0" xfId="0" applyFill="1" applyBorder="1" applyAlignment="1" applyProtection="1">
      <alignment horizontal="center"/>
    </xf>
    <xf numFmtId="0" fontId="0" fillId="0" borderId="1" xfId="0" applyBorder="1" applyAlignment="1" applyProtection="1">
      <alignment horizontal="center"/>
    </xf>
    <xf numFmtId="0" fontId="0" fillId="0" borderId="2" xfId="0" applyBorder="1" applyAlignment="1" applyProtection="1">
      <alignment horizontal="center"/>
    </xf>
    <xf numFmtId="0" fontId="0" fillId="0" borderId="3" xfId="0" applyBorder="1" applyAlignment="1" applyProtection="1">
      <alignment horizontal="center"/>
    </xf>
    <xf numFmtId="0" fontId="0" fillId="3" borderId="3" xfId="0" applyFill="1" applyBorder="1" applyAlignment="1" applyProtection="1">
      <alignment horizontal="center"/>
    </xf>
    <xf numFmtId="0" fontId="2" fillId="0" borderId="0" xfId="0" applyFont="1" applyBorder="1" applyAlignment="1" applyProtection="1">
      <alignment horizontal="center"/>
    </xf>
    <xf numFmtId="0" fontId="5" fillId="0" borderId="0" xfId="0" applyFont="1" applyProtection="1"/>
    <xf numFmtId="0" fontId="0" fillId="0" borderId="0" xfId="0" applyBorder="1" applyAlignment="1" applyProtection="1"/>
    <xf numFmtId="0" fontId="0" fillId="0" borderId="0" xfId="0" applyBorder="1"/>
    <xf numFmtId="0" fontId="0" fillId="0" borderId="0" xfId="0" applyNumberFormat="1" applyAlignment="1">
      <alignment horizontal="center"/>
    </xf>
    <xf numFmtId="0" fontId="5" fillId="0" borderId="0" xfId="0" applyFont="1" applyAlignment="1" applyProtection="1">
      <alignment horizontal="left"/>
    </xf>
    <xf numFmtId="2" fontId="0" fillId="0" borderId="0" xfId="0" applyNumberFormat="1" applyBorder="1" applyAlignment="1" applyProtection="1">
      <alignment horizontal="center"/>
    </xf>
    <xf numFmtId="2" fontId="5" fillId="0" borderId="0" xfId="0" applyNumberFormat="1" applyFont="1" applyProtection="1"/>
    <xf numFmtId="2" fontId="0" fillId="0" borderId="0" xfId="0" applyNumberFormat="1" applyProtection="1"/>
    <xf numFmtId="2" fontId="5" fillId="0" borderId="0" xfId="0" applyNumberFormat="1" applyFont="1" applyBorder="1" applyAlignment="1" applyProtection="1">
      <alignment horizontal="center"/>
    </xf>
    <xf numFmtId="1" fontId="0" fillId="0" borderId="0" xfId="0" applyNumberFormat="1" applyProtection="1"/>
    <xf numFmtId="1" fontId="0" fillId="4" borderId="4" xfId="0" applyNumberFormat="1" applyFill="1" applyBorder="1" applyAlignment="1" applyProtection="1">
      <alignment horizontal="center" wrapText="1"/>
    </xf>
    <xf numFmtId="1" fontId="0" fillId="0" borderId="0" xfId="0" applyNumberFormat="1" applyAlignment="1" applyProtection="1">
      <alignment horizontal="center"/>
    </xf>
    <xf numFmtId="0" fontId="0" fillId="0" borderId="0" xfId="0" applyBorder="1" applyAlignment="1">
      <alignment horizontal="center"/>
    </xf>
    <xf numFmtId="2" fontId="3" fillId="0" borderId="0" xfId="0" applyNumberFormat="1" applyFont="1" applyBorder="1" applyAlignment="1" applyProtection="1">
      <alignment horizontal="center"/>
    </xf>
    <xf numFmtId="0" fontId="3" fillId="0" borderId="0" xfId="0" applyFont="1" applyBorder="1" applyAlignment="1" applyProtection="1">
      <alignment horizontal="center"/>
    </xf>
    <xf numFmtId="0" fontId="4" fillId="0" borderId="0" xfId="0" applyFont="1" applyBorder="1" applyAlignment="1" applyProtection="1">
      <alignment horizontal="center"/>
    </xf>
    <xf numFmtId="0" fontId="0" fillId="0" borderId="5" xfId="0" applyBorder="1" applyAlignment="1" applyProtection="1">
      <alignment horizontal="center"/>
    </xf>
    <xf numFmtId="2" fontId="0" fillId="4" borderId="1" xfId="0" applyNumberFormat="1" applyFill="1" applyBorder="1" applyAlignment="1" applyProtection="1">
      <alignment horizontal="center" wrapText="1"/>
    </xf>
    <xf numFmtId="2" fontId="3" fillId="0" borderId="6" xfId="0" applyNumberFormat="1" applyFont="1" applyBorder="1" applyProtection="1"/>
    <xf numFmtId="2" fontId="5" fillId="0" borderId="7" xfId="0" applyNumberFormat="1" applyFont="1" applyBorder="1" applyProtection="1"/>
    <xf numFmtId="0" fontId="0" fillId="2" borderId="8" xfId="0" applyFill="1" applyBorder="1" applyAlignment="1" applyProtection="1">
      <alignment horizontal="center"/>
    </xf>
    <xf numFmtId="2" fontId="5" fillId="3" borderId="1" xfId="0" applyNumberFormat="1" applyFont="1" applyFill="1" applyBorder="1" applyAlignment="1" applyProtection="1">
      <alignment horizontal="center"/>
    </xf>
    <xf numFmtId="0" fontId="5" fillId="3" borderId="8" xfId="0" applyFont="1" applyFill="1" applyBorder="1" applyAlignment="1" applyProtection="1">
      <alignment horizontal="center"/>
    </xf>
    <xf numFmtId="0" fontId="5" fillId="2" borderId="0" xfId="0" applyFont="1" applyFill="1" applyBorder="1" applyAlignment="1" applyProtection="1">
      <alignment horizontal="center"/>
    </xf>
    <xf numFmtId="0" fontId="0" fillId="2" borderId="9" xfId="0" applyFill="1" applyBorder="1" applyAlignment="1" applyProtection="1">
      <alignment horizontal="center"/>
    </xf>
    <xf numFmtId="0" fontId="0" fillId="2" borderId="10" xfId="0" applyFill="1" applyBorder="1" applyAlignment="1" applyProtection="1">
      <alignment horizontal="center"/>
    </xf>
    <xf numFmtId="0" fontId="5" fillId="0" borderId="0" xfId="0" applyFont="1" applyBorder="1" applyProtection="1"/>
    <xf numFmtId="2" fontId="0" fillId="0" borderId="0" xfId="0" applyNumberFormat="1" applyAlignment="1" applyProtection="1">
      <alignment horizontal="center"/>
    </xf>
    <xf numFmtId="0" fontId="0" fillId="0" borderId="11" xfId="0" applyBorder="1" applyAlignment="1" applyProtection="1">
      <alignment horizontal="center"/>
    </xf>
    <xf numFmtId="0" fontId="0" fillId="0" borderId="9" xfId="0" applyFill="1" applyBorder="1" applyAlignment="1" applyProtection="1">
      <alignment horizontal="center"/>
    </xf>
    <xf numFmtId="0" fontId="0" fillId="0" borderId="10" xfId="0" applyFill="1" applyBorder="1" applyAlignment="1" applyProtection="1">
      <alignment horizontal="center"/>
    </xf>
    <xf numFmtId="0" fontId="5" fillId="0" borderId="0" xfId="0" applyFont="1" applyBorder="1" applyAlignment="1" applyProtection="1">
      <alignment horizontal="right"/>
    </xf>
    <xf numFmtId="0" fontId="1" fillId="5" borderId="0" xfId="0" applyFont="1" applyFill="1" applyAlignment="1" applyProtection="1">
      <alignment horizontal="center"/>
    </xf>
    <xf numFmtId="0" fontId="5" fillId="5" borderId="0" xfId="0" applyFont="1" applyFill="1" applyProtection="1"/>
    <xf numFmtId="2" fontId="1" fillId="5" borderId="0" xfId="0" applyNumberFormat="1" applyFont="1" applyFill="1" applyAlignment="1" applyProtection="1">
      <alignment horizontal="center"/>
    </xf>
    <xf numFmtId="0" fontId="5" fillId="5" borderId="0" xfId="0" applyFont="1" applyFill="1" applyAlignment="1" applyProtection="1">
      <alignment horizontal="center"/>
    </xf>
    <xf numFmtId="0" fontId="2" fillId="5" borderId="0" xfId="0" applyFont="1" applyFill="1" applyAlignment="1" applyProtection="1">
      <alignment horizontal="center"/>
    </xf>
    <xf numFmtId="0" fontId="1" fillId="5" borderId="0" xfId="0" applyFont="1" applyFill="1" applyProtection="1"/>
    <xf numFmtId="0" fontId="5" fillId="0" borderId="9" xfId="0" applyFont="1" applyBorder="1" applyAlignment="1" applyProtection="1">
      <alignment horizontal="center"/>
    </xf>
    <xf numFmtId="1" fontId="5" fillId="2" borderId="12" xfId="0" applyNumberFormat="1" applyFont="1" applyFill="1" applyBorder="1" applyAlignment="1" applyProtection="1">
      <alignment horizontal="center"/>
    </xf>
    <xf numFmtId="0" fontId="0" fillId="0" borderId="9" xfId="0" applyBorder="1" applyAlignment="1" applyProtection="1">
      <alignment horizontal="center"/>
    </xf>
    <xf numFmtId="2" fontId="0" fillId="0" borderId="9" xfId="0" applyNumberFormat="1" applyBorder="1" applyAlignment="1" applyProtection="1">
      <alignment horizontal="center"/>
    </xf>
    <xf numFmtId="0" fontId="0" fillId="0" borderId="13" xfId="0" applyBorder="1" applyAlignment="1" applyProtection="1">
      <alignment horizontal="center"/>
    </xf>
    <xf numFmtId="0" fontId="5" fillId="3" borderId="4" xfId="0" applyFont="1" applyFill="1" applyBorder="1" applyAlignment="1" applyProtection="1">
      <alignment horizontal="center"/>
    </xf>
    <xf numFmtId="0" fontId="5" fillId="2" borderId="4" xfId="0" applyFont="1" applyFill="1" applyBorder="1" applyAlignment="1" applyProtection="1">
      <alignment horizontal="center"/>
    </xf>
    <xf numFmtId="0" fontId="5" fillId="0" borderId="11" xfId="0" applyFont="1" applyBorder="1" applyAlignment="1" applyProtection="1">
      <alignment horizontal="center"/>
    </xf>
    <xf numFmtId="0" fontId="0" fillId="0" borderId="14" xfId="0" applyFill="1" applyBorder="1" applyAlignment="1" applyProtection="1">
      <alignment horizontal="center"/>
      <protection locked="0"/>
    </xf>
    <xf numFmtId="0" fontId="5" fillId="0" borderId="15" xfId="0" applyFont="1" applyBorder="1" applyAlignment="1" applyProtection="1">
      <alignment horizontal="center"/>
    </xf>
    <xf numFmtId="0" fontId="5" fillId="0" borderId="7" xfId="0" applyFont="1" applyFill="1" applyBorder="1" applyAlignment="1" applyProtection="1">
      <alignment horizontal="left"/>
      <protection locked="0"/>
    </xf>
    <xf numFmtId="0" fontId="8" fillId="5" borderId="0" xfId="0" applyFont="1" applyFill="1" applyAlignment="1" applyProtection="1">
      <alignment horizontal="left"/>
    </xf>
    <xf numFmtId="2" fontId="5" fillId="2" borderId="12" xfId="0" applyNumberFormat="1" applyFont="1" applyFill="1" applyBorder="1" applyAlignment="1" applyProtection="1">
      <alignment horizontal="center"/>
    </xf>
    <xf numFmtId="0" fontId="1" fillId="0" borderId="16" xfId="0" applyFont="1" applyFill="1" applyBorder="1" applyAlignment="1" applyProtection="1">
      <alignment horizontal="center"/>
      <protection locked="0"/>
    </xf>
    <xf numFmtId="0" fontId="1" fillId="0" borderId="17" xfId="0" applyFont="1" applyFill="1" applyBorder="1" applyAlignment="1" applyProtection="1">
      <alignment horizontal="center"/>
      <protection locked="0"/>
    </xf>
    <xf numFmtId="0" fontId="1" fillId="0" borderId="14" xfId="0" applyFont="1" applyFill="1" applyBorder="1" applyAlignment="1" applyProtection="1">
      <alignment horizontal="center"/>
      <protection locked="0"/>
    </xf>
    <xf numFmtId="0" fontId="5" fillId="0" borderId="5" xfId="0" applyFont="1" applyBorder="1" applyAlignment="1" applyProtection="1">
      <alignment horizontal="center"/>
    </xf>
    <xf numFmtId="0" fontId="0" fillId="0" borderId="16" xfId="0" applyFill="1" applyBorder="1" applyAlignment="1" applyProtection="1">
      <alignment horizontal="center"/>
      <protection locked="0"/>
    </xf>
    <xf numFmtId="0" fontId="0" fillId="0" borderId="17" xfId="0" applyFill="1" applyBorder="1" applyAlignment="1" applyProtection="1">
      <alignment horizontal="center"/>
      <protection locked="0"/>
    </xf>
    <xf numFmtId="0" fontId="0" fillId="0" borderId="18" xfId="0" applyBorder="1" applyAlignment="1" applyProtection="1">
      <alignment horizontal="center"/>
    </xf>
    <xf numFmtId="1" fontId="0" fillId="4" borderId="19" xfId="0" applyNumberFormat="1" applyFill="1" applyBorder="1" applyAlignment="1" applyProtection="1">
      <alignment horizontal="center"/>
    </xf>
    <xf numFmtId="2" fontId="0" fillId="0" borderId="11" xfId="0" applyNumberFormat="1" applyBorder="1" applyAlignment="1" applyProtection="1">
      <alignment horizontal="center"/>
    </xf>
    <xf numFmtId="1" fontId="0" fillId="2" borderId="8" xfId="0" applyNumberFormat="1" applyFill="1" applyBorder="1" applyAlignment="1" applyProtection="1">
      <alignment horizontal="center" wrapText="1"/>
    </xf>
    <xf numFmtId="0" fontId="0" fillId="0" borderId="20" xfId="0" applyBorder="1" applyAlignment="1" applyProtection="1">
      <alignment horizontal="center"/>
    </xf>
    <xf numFmtId="1" fontId="0" fillId="4" borderId="21" xfId="0" applyNumberFormat="1" applyFill="1" applyBorder="1" applyAlignment="1" applyProtection="1">
      <alignment horizontal="center"/>
    </xf>
    <xf numFmtId="0" fontId="0" fillId="0" borderId="16" xfId="0" applyBorder="1" applyAlignment="1">
      <alignment horizontal="left"/>
    </xf>
    <xf numFmtId="0" fontId="0" fillId="0" borderId="16" xfId="0" applyBorder="1" applyAlignment="1">
      <alignment horizontal="center"/>
    </xf>
    <xf numFmtId="0" fontId="0" fillId="0" borderId="22" xfId="0" applyBorder="1" applyAlignment="1">
      <alignment horizontal="center"/>
    </xf>
    <xf numFmtId="0" fontId="5" fillId="3" borderId="23" xfId="0" applyFont="1" applyFill="1" applyBorder="1" applyAlignment="1">
      <alignment horizontal="center"/>
    </xf>
    <xf numFmtId="0" fontId="0" fillId="0" borderId="2" xfId="0" applyBorder="1"/>
    <xf numFmtId="0" fontId="0" fillId="0" borderId="3" xfId="0" applyBorder="1"/>
    <xf numFmtId="0" fontId="5" fillId="0" borderId="0" xfId="0" applyFont="1" applyBorder="1"/>
    <xf numFmtId="0" fontId="0" fillId="0" borderId="24" xfId="0" applyBorder="1"/>
    <xf numFmtId="0" fontId="0" fillId="0" borderId="25" xfId="0" applyBorder="1"/>
    <xf numFmtId="0" fontId="0" fillId="0" borderId="22" xfId="0" applyBorder="1" applyAlignment="1">
      <alignment horizontal="left"/>
    </xf>
    <xf numFmtId="0" fontId="0" fillId="0" borderId="26" xfId="0" applyBorder="1"/>
    <xf numFmtId="0" fontId="0" fillId="0" borderId="27" xfId="0" applyBorder="1"/>
    <xf numFmtId="0" fontId="0" fillId="0" borderId="28" xfId="0" applyBorder="1"/>
    <xf numFmtId="0" fontId="0" fillId="0" borderId="5" xfId="0" applyBorder="1"/>
    <xf numFmtId="0" fontId="0" fillId="0" borderId="29" xfId="0" applyBorder="1"/>
    <xf numFmtId="0" fontId="0" fillId="0" borderId="30" xfId="0" applyBorder="1"/>
    <xf numFmtId="2" fontId="5" fillId="0" borderId="28" xfId="0" applyNumberFormat="1" applyFont="1" applyBorder="1" applyProtection="1"/>
    <xf numFmtId="2" fontId="5" fillId="0" borderId="2" xfId="0" applyNumberFormat="1" applyFont="1" applyBorder="1" applyProtection="1"/>
    <xf numFmtId="2" fontId="3" fillId="0" borderId="30" xfId="0" applyNumberFormat="1" applyFont="1" applyBorder="1" applyProtection="1"/>
    <xf numFmtId="2" fontId="5" fillId="0" borderId="26" xfId="0" applyNumberFormat="1" applyFont="1" applyBorder="1" applyProtection="1"/>
    <xf numFmtId="0" fontId="0" fillId="0" borderId="31" xfId="0" applyBorder="1" applyAlignment="1">
      <alignment horizontal="center"/>
    </xf>
    <xf numFmtId="165" fontId="0" fillId="0" borderId="0" xfId="0" applyNumberFormat="1" applyBorder="1" applyAlignment="1">
      <alignment horizontal="left"/>
    </xf>
    <xf numFmtId="0" fontId="5" fillId="3" borderId="32" xfId="0" applyFont="1" applyFill="1" applyBorder="1" applyAlignment="1">
      <alignment horizontal="center"/>
    </xf>
    <xf numFmtId="0" fontId="5" fillId="0" borderId="0" xfId="0" applyFont="1" applyBorder="1" applyAlignment="1">
      <alignment horizontal="center" vertical="top" wrapText="1"/>
    </xf>
    <xf numFmtId="0" fontId="0" fillId="0" borderId="26" xfId="0" applyBorder="1" applyAlignment="1">
      <alignment horizontal="center"/>
    </xf>
    <xf numFmtId="0" fontId="5" fillId="3" borderId="23" xfId="0" applyFont="1" applyFill="1" applyBorder="1" applyAlignment="1">
      <alignment horizontal="center" wrapText="1"/>
    </xf>
    <xf numFmtId="0" fontId="5" fillId="0" borderId="0" xfId="0" applyFont="1" applyBorder="1" applyAlignment="1">
      <alignment horizontal="left" vertical="top"/>
    </xf>
    <xf numFmtId="0" fontId="0" fillId="0" borderId="33" xfId="0" applyBorder="1" applyAlignment="1">
      <alignment horizontal="center"/>
    </xf>
    <xf numFmtId="0" fontId="5" fillId="3" borderId="33" xfId="0" applyFont="1" applyFill="1" applyBorder="1" applyAlignment="1">
      <alignment horizontal="center"/>
    </xf>
    <xf numFmtId="0" fontId="5" fillId="3" borderId="33" xfId="0" applyFont="1" applyFill="1" applyBorder="1" applyAlignment="1">
      <alignment horizontal="center" wrapText="1"/>
    </xf>
    <xf numFmtId="0" fontId="5" fillId="3" borderId="34" xfId="0" applyFont="1" applyFill="1" applyBorder="1" applyAlignment="1">
      <alignment horizontal="center" wrapText="1"/>
    </xf>
    <xf numFmtId="2" fontId="0" fillId="2" borderId="9" xfId="0" applyNumberFormat="1" applyFill="1" applyBorder="1" applyAlignment="1" applyProtection="1">
      <alignment horizontal="center"/>
    </xf>
    <xf numFmtId="2" fontId="0" fillId="6" borderId="35" xfId="0" applyNumberFormat="1" applyFill="1" applyBorder="1" applyAlignment="1" applyProtection="1">
      <alignment horizontal="center"/>
    </xf>
    <xf numFmtId="1" fontId="0" fillId="6" borderId="21" xfId="0" applyNumberFormat="1" applyFill="1" applyBorder="1" applyAlignment="1" applyProtection="1">
      <alignment horizontal="center"/>
    </xf>
    <xf numFmtId="2" fontId="0" fillId="6" borderId="36" xfId="0" applyNumberFormat="1" applyFill="1" applyBorder="1" applyAlignment="1" applyProtection="1">
      <alignment horizontal="center"/>
    </xf>
    <xf numFmtId="1" fontId="0" fillId="6" borderId="19" xfId="0" applyNumberFormat="1" applyFill="1" applyBorder="1" applyAlignment="1" applyProtection="1">
      <alignment horizontal="center"/>
    </xf>
    <xf numFmtId="2" fontId="0" fillId="6" borderId="31" xfId="0" applyNumberFormat="1" applyFill="1" applyBorder="1" applyAlignment="1" applyProtection="1">
      <alignment horizontal="center"/>
    </xf>
    <xf numFmtId="1" fontId="0" fillId="6" borderId="37" xfId="0" applyNumberFormat="1" applyFill="1" applyBorder="1" applyAlignment="1" applyProtection="1">
      <alignment horizontal="center"/>
    </xf>
    <xf numFmtId="2" fontId="0" fillId="6" borderId="0" xfId="0" applyNumberFormat="1" applyFill="1" applyBorder="1" applyAlignment="1" applyProtection="1">
      <alignment horizontal="center"/>
    </xf>
    <xf numFmtId="1" fontId="0" fillId="6" borderId="4" xfId="0" applyNumberFormat="1" applyFill="1" applyBorder="1" applyAlignment="1" applyProtection="1">
      <alignment horizontal="center"/>
    </xf>
    <xf numFmtId="0" fontId="0" fillId="5" borderId="20" xfId="0" applyFill="1" applyBorder="1" applyAlignment="1" applyProtection="1">
      <alignment horizontal="center"/>
    </xf>
    <xf numFmtId="0" fontId="0" fillId="5" borderId="13" xfId="0" applyFill="1" applyBorder="1" applyAlignment="1" applyProtection="1">
      <alignment horizontal="center"/>
    </xf>
    <xf numFmtId="0" fontId="0" fillId="2" borderId="35" xfId="0" applyNumberFormat="1" applyFill="1" applyBorder="1" applyAlignment="1" applyProtection="1">
      <alignment horizontal="center"/>
      <protection locked="0"/>
    </xf>
    <xf numFmtId="0" fontId="0" fillId="0" borderId="31" xfId="0" applyNumberFormat="1" applyBorder="1" applyAlignment="1" applyProtection="1">
      <alignment horizontal="center"/>
      <protection locked="0"/>
    </xf>
    <xf numFmtId="0" fontId="0" fillId="2" borderId="38" xfId="0" applyNumberFormat="1" applyFill="1" applyBorder="1" applyAlignment="1" applyProtection="1">
      <alignment horizontal="center"/>
      <protection locked="0"/>
    </xf>
    <xf numFmtId="0" fontId="0" fillId="2" borderId="39" xfId="0" applyFill="1" applyBorder="1" applyAlignment="1" applyProtection="1">
      <alignment horizontal="center"/>
      <protection locked="0"/>
    </xf>
    <xf numFmtId="0" fontId="0" fillId="2" borderId="40" xfId="0" applyFill="1" applyBorder="1" applyAlignment="1" applyProtection="1">
      <alignment horizontal="center"/>
      <protection locked="0"/>
    </xf>
    <xf numFmtId="0" fontId="0" fillId="2" borderId="35" xfId="0" applyFill="1" applyBorder="1" applyAlignment="1" applyProtection="1">
      <alignment horizontal="center"/>
      <protection locked="0"/>
    </xf>
    <xf numFmtId="2" fontId="1" fillId="6" borderId="35" xfId="0" applyNumberFormat="1" applyFont="1" applyFill="1" applyBorder="1" applyAlignment="1" applyProtection="1">
      <alignment horizontal="center"/>
    </xf>
    <xf numFmtId="1" fontId="1" fillId="6" borderId="21" xfId="0" applyNumberFormat="1" applyFont="1" applyFill="1" applyBorder="1" applyAlignment="1" applyProtection="1">
      <alignment horizontal="center"/>
    </xf>
    <xf numFmtId="2" fontId="1" fillId="6" borderId="36" xfId="0" applyNumberFormat="1" applyFont="1" applyFill="1" applyBorder="1" applyAlignment="1" applyProtection="1">
      <alignment horizontal="center"/>
    </xf>
    <xf numFmtId="1" fontId="1" fillId="6" borderId="19" xfId="0" applyNumberFormat="1" applyFont="1" applyFill="1" applyBorder="1" applyAlignment="1" applyProtection="1">
      <alignment horizontal="center"/>
    </xf>
    <xf numFmtId="1" fontId="1" fillId="4" borderId="21" xfId="0" applyNumberFormat="1" applyFont="1" applyFill="1" applyBorder="1" applyAlignment="1" applyProtection="1">
      <alignment horizontal="center"/>
    </xf>
    <xf numFmtId="1" fontId="1" fillId="4" borderId="19" xfId="0" applyNumberFormat="1" applyFont="1" applyFill="1" applyBorder="1" applyAlignment="1" applyProtection="1">
      <alignment horizontal="center"/>
    </xf>
    <xf numFmtId="0" fontId="0" fillId="0" borderId="0" xfId="0" applyNumberFormat="1" applyProtection="1"/>
    <xf numFmtId="0" fontId="0" fillId="0" borderId="36" xfId="0" applyNumberFormat="1" applyBorder="1" applyAlignment="1" applyProtection="1">
      <alignment horizontal="center"/>
      <protection locked="0"/>
    </xf>
    <xf numFmtId="2" fontId="0" fillId="3" borderId="1" xfId="0" applyNumberFormat="1" applyFill="1" applyBorder="1" applyAlignment="1" applyProtection="1">
      <alignment horizontal="center"/>
    </xf>
    <xf numFmtId="2" fontId="0" fillId="3" borderId="0" xfId="0" applyNumberFormat="1" applyFill="1" applyBorder="1" applyAlignment="1" applyProtection="1">
      <alignment horizontal="center"/>
    </xf>
    <xf numFmtId="2" fontId="5" fillId="3" borderId="0" xfId="0" applyNumberFormat="1" applyFont="1" applyFill="1" applyBorder="1" applyAlignment="1" applyProtection="1">
      <alignment horizontal="center"/>
    </xf>
    <xf numFmtId="2" fontId="5" fillId="2" borderId="5" xfId="0" applyNumberFormat="1" applyFont="1" applyFill="1" applyBorder="1" applyAlignment="1" applyProtection="1">
      <alignment horizontal="center"/>
    </xf>
    <xf numFmtId="0" fontId="1" fillId="0" borderId="20" xfId="0" applyFont="1" applyBorder="1" applyAlignment="1" applyProtection="1">
      <alignment horizontal="center"/>
    </xf>
    <xf numFmtId="0" fontId="1" fillId="0" borderId="41" xfId="0" applyFont="1" applyFill="1" applyBorder="1" applyAlignment="1" applyProtection="1">
      <alignment horizontal="center"/>
      <protection locked="0"/>
    </xf>
    <xf numFmtId="0" fontId="1" fillId="0" borderId="42" xfId="0" applyFont="1" applyBorder="1" applyAlignment="1" applyProtection="1">
      <alignment horizontal="center" wrapText="1"/>
      <protection locked="0"/>
    </xf>
    <xf numFmtId="0" fontId="0" fillId="0" borderId="14" xfId="0" applyBorder="1" applyAlignment="1" applyProtection="1">
      <alignment horizontal="center"/>
      <protection locked="0"/>
    </xf>
    <xf numFmtId="0" fontId="0" fillId="0" borderId="17" xfId="0" applyBorder="1" applyAlignment="1" applyProtection="1">
      <alignment horizontal="center"/>
      <protection locked="0"/>
    </xf>
    <xf numFmtId="0" fontId="1" fillId="0" borderId="14" xfId="0" applyFont="1" applyBorder="1" applyAlignment="1" applyProtection="1">
      <alignment horizontal="center" wrapText="1"/>
      <protection locked="0"/>
    </xf>
    <xf numFmtId="0" fontId="0" fillId="0" borderId="16" xfId="0" applyBorder="1" applyAlignment="1" applyProtection="1">
      <alignment horizontal="center"/>
      <protection locked="0"/>
    </xf>
    <xf numFmtId="0" fontId="3" fillId="0" borderId="6" xfId="0" applyFont="1" applyBorder="1" applyProtection="1"/>
    <xf numFmtId="2" fontId="5" fillId="0" borderId="7" xfId="0" applyNumberFormat="1" applyFont="1" applyFill="1" applyBorder="1" applyAlignment="1" applyProtection="1">
      <alignment horizontal="center"/>
    </xf>
    <xf numFmtId="0" fontId="3" fillId="0" borderId="0" xfId="0" applyFont="1" applyBorder="1" applyProtection="1"/>
    <xf numFmtId="2" fontId="5" fillId="0" borderId="0" xfId="0" applyNumberFormat="1" applyFont="1" applyFill="1" applyBorder="1" applyAlignment="1" applyProtection="1">
      <alignment horizontal="center"/>
    </xf>
    <xf numFmtId="0" fontId="2" fillId="0" borderId="1" xfId="0" applyFont="1" applyBorder="1" applyAlignment="1" applyProtection="1">
      <alignment horizontal="center"/>
    </xf>
    <xf numFmtId="0" fontId="0" fillId="2" borderId="43" xfId="0" applyFill="1" applyBorder="1" applyAlignment="1" applyProtection="1">
      <alignment horizontal="center"/>
    </xf>
    <xf numFmtId="0" fontId="0" fillId="3" borderId="21" xfId="0" applyNumberFormat="1" applyFill="1" applyBorder="1" applyAlignment="1" applyProtection="1">
      <alignment horizontal="center"/>
    </xf>
    <xf numFmtId="2" fontId="0" fillId="3" borderId="44" xfId="0" applyNumberFormat="1" applyFill="1" applyBorder="1" applyAlignment="1" applyProtection="1">
      <alignment horizontal="center"/>
    </xf>
    <xf numFmtId="164" fontId="0" fillId="0" borderId="0" xfId="0" applyNumberFormat="1" applyProtection="1"/>
    <xf numFmtId="0" fontId="0" fillId="2" borderId="45" xfId="0" applyFill="1" applyBorder="1" applyAlignment="1" applyProtection="1">
      <alignment horizontal="center"/>
    </xf>
    <xf numFmtId="0" fontId="0" fillId="3" borderId="37" xfId="0" applyNumberFormat="1" applyFill="1" applyBorder="1" applyAlignment="1" applyProtection="1">
      <alignment horizontal="center"/>
    </xf>
    <xf numFmtId="2" fontId="0" fillId="3" borderId="46" xfId="0" applyNumberFormat="1" applyFill="1" applyBorder="1" applyAlignment="1" applyProtection="1">
      <alignment horizontal="center"/>
    </xf>
    <xf numFmtId="164" fontId="0" fillId="0" borderId="0" xfId="0" applyNumberFormat="1" applyAlignment="1" applyProtection="1">
      <alignment horizontal="center"/>
    </xf>
    <xf numFmtId="0" fontId="0" fillId="2" borderId="47" xfId="0" applyFill="1" applyBorder="1" applyAlignment="1" applyProtection="1">
      <alignment horizontal="center"/>
    </xf>
    <xf numFmtId="0" fontId="0" fillId="3" borderId="19" xfId="0" applyNumberFormat="1" applyFill="1" applyBorder="1" applyAlignment="1" applyProtection="1">
      <alignment horizontal="center"/>
    </xf>
    <xf numFmtId="0" fontId="0" fillId="0" borderId="0" xfId="0" applyAlignment="1" applyProtection="1">
      <alignment horizontal="center"/>
    </xf>
    <xf numFmtId="2" fontId="0" fillId="3" borderId="48" xfId="0" applyNumberFormat="1" applyFill="1" applyBorder="1" applyAlignment="1" applyProtection="1">
      <alignment horizontal="center"/>
    </xf>
    <xf numFmtId="0" fontId="1" fillId="0" borderId="0" xfId="0" applyFont="1" applyFill="1" applyBorder="1" applyProtection="1"/>
    <xf numFmtId="2" fontId="0" fillId="0" borderId="0" xfId="0" applyNumberFormat="1" applyFill="1" applyBorder="1" applyAlignment="1" applyProtection="1">
      <alignment horizontal="center"/>
    </xf>
    <xf numFmtId="0" fontId="0" fillId="0" borderId="0" xfId="0"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0" fontId="0" fillId="0" borderId="0" xfId="0" applyFill="1" applyBorder="1" applyProtection="1"/>
    <xf numFmtId="0" fontId="0" fillId="3" borderId="45" xfId="0" applyFill="1" applyBorder="1" applyAlignment="1" applyProtection="1">
      <alignment horizontal="center"/>
    </xf>
    <xf numFmtId="0" fontId="0" fillId="3" borderId="43" xfId="0" applyFill="1" applyBorder="1" applyAlignment="1" applyProtection="1">
      <alignment horizontal="center"/>
    </xf>
    <xf numFmtId="0" fontId="0" fillId="0" borderId="49" xfId="0" applyBorder="1" applyAlignment="1" applyProtection="1">
      <alignment horizontal="center"/>
    </xf>
    <xf numFmtId="0" fontId="5" fillId="0" borderId="50" xfId="0" applyFont="1" applyBorder="1" applyProtection="1"/>
    <xf numFmtId="0" fontId="0" fillId="5" borderId="0" xfId="0" applyFill="1" applyAlignment="1" applyProtection="1">
      <alignment horizontal="center"/>
    </xf>
    <xf numFmtId="1" fontId="0" fillId="5" borderId="0" xfId="0" applyNumberFormat="1" applyFill="1" applyAlignment="1" applyProtection="1">
      <alignment horizontal="center"/>
    </xf>
    <xf numFmtId="0" fontId="3" fillId="5" borderId="6" xfId="0" applyFont="1" applyFill="1" applyBorder="1" applyProtection="1"/>
    <xf numFmtId="2" fontId="0" fillId="5" borderId="0" xfId="0" applyNumberFormat="1" applyFill="1" applyAlignment="1" applyProtection="1">
      <alignment horizontal="center"/>
    </xf>
    <xf numFmtId="0" fontId="1" fillId="0" borderId="0" xfId="0" applyFont="1" applyProtection="1"/>
    <xf numFmtId="0" fontId="0" fillId="0" borderId="42" xfId="0" applyFill="1" applyBorder="1" applyProtection="1"/>
    <xf numFmtId="2" fontId="0" fillId="2" borderId="16" xfId="0" applyNumberFormat="1" applyFill="1" applyBorder="1" applyAlignment="1" applyProtection="1">
      <alignment horizontal="center"/>
    </xf>
    <xf numFmtId="2" fontId="0" fillId="2" borderId="51" xfId="0" applyNumberFormat="1" applyFill="1" applyBorder="1" applyAlignment="1" applyProtection="1">
      <alignment horizontal="center"/>
    </xf>
    <xf numFmtId="1" fontId="0" fillId="2" borderId="51" xfId="0" applyNumberFormat="1" applyFill="1" applyBorder="1" applyAlignment="1" applyProtection="1">
      <alignment horizontal="center"/>
    </xf>
    <xf numFmtId="0" fontId="0" fillId="0" borderId="13" xfId="0" applyFill="1" applyBorder="1" applyProtection="1"/>
    <xf numFmtId="1" fontId="0" fillId="2" borderId="37" xfId="0" applyNumberFormat="1" applyFill="1" applyBorder="1" applyAlignment="1" applyProtection="1">
      <alignment horizontal="center"/>
    </xf>
    <xf numFmtId="2" fontId="0" fillId="0" borderId="6" xfId="0" applyNumberFormat="1" applyBorder="1" applyAlignment="1" applyProtection="1">
      <alignment horizontal="center"/>
    </xf>
    <xf numFmtId="0" fontId="0" fillId="0" borderId="0" xfId="0" applyBorder="1" applyAlignment="1" applyProtection="1">
      <alignment horizontal="center"/>
      <protection locked="0"/>
    </xf>
    <xf numFmtId="0" fontId="0" fillId="0" borderId="52" xfId="0" applyNumberFormat="1" applyBorder="1" applyAlignment="1" applyProtection="1">
      <alignment horizontal="center"/>
      <protection locked="0"/>
    </xf>
    <xf numFmtId="0" fontId="0" fillId="0" borderId="53" xfId="0" applyNumberFormat="1" applyBorder="1" applyAlignment="1" applyProtection="1">
      <alignment horizontal="center"/>
      <protection locked="0"/>
    </xf>
    <xf numFmtId="0" fontId="0" fillId="0" borderId="1" xfId="0" applyBorder="1" applyAlignment="1" applyProtection="1">
      <alignment horizontal="center"/>
      <protection locked="0"/>
    </xf>
    <xf numFmtId="0" fontId="0" fillId="0" borderId="0" xfId="0" applyFill="1" applyProtection="1"/>
    <xf numFmtId="2" fontId="0" fillId="0" borderId="54" xfId="0" applyNumberFormat="1" applyBorder="1" applyAlignment="1" applyProtection="1">
      <alignment horizontal="center"/>
    </xf>
    <xf numFmtId="0" fontId="1" fillId="0" borderId="42" xfId="0" applyFont="1" applyFill="1" applyBorder="1" applyAlignment="1" applyProtection="1">
      <alignment horizontal="center" wrapText="1"/>
      <protection locked="0"/>
    </xf>
    <xf numFmtId="0" fontId="1" fillId="0" borderId="14" xfId="0" applyFont="1" applyFill="1" applyBorder="1" applyAlignment="1" applyProtection="1">
      <alignment horizontal="center" wrapText="1"/>
      <protection locked="0"/>
    </xf>
    <xf numFmtId="0" fontId="0" fillId="3" borderId="40" xfId="0" applyFill="1" applyBorder="1" applyAlignment="1" applyProtection="1">
      <alignment horizontal="center"/>
    </xf>
    <xf numFmtId="0" fontId="0" fillId="3" borderId="52" xfId="0" applyFill="1" applyBorder="1" applyAlignment="1" applyProtection="1">
      <alignment horizontal="center"/>
    </xf>
    <xf numFmtId="0" fontId="0" fillId="3" borderId="53" xfId="0" applyFill="1" applyBorder="1" applyAlignment="1" applyProtection="1">
      <alignment horizontal="center"/>
    </xf>
    <xf numFmtId="0" fontId="0" fillId="0" borderId="55" xfId="0" applyNumberFormat="1" applyBorder="1" applyAlignment="1" applyProtection="1">
      <alignment horizontal="center"/>
      <protection locked="0"/>
    </xf>
    <xf numFmtId="0" fontId="0" fillId="0" borderId="56" xfId="0" applyNumberFormat="1" applyBorder="1" applyAlignment="1" applyProtection="1">
      <alignment horizontal="center"/>
      <protection locked="0"/>
    </xf>
    <xf numFmtId="0" fontId="5" fillId="2" borderId="8" xfId="0" applyFont="1" applyFill="1" applyBorder="1" applyAlignment="1" applyProtection="1">
      <alignment horizontal="center"/>
    </xf>
    <xf numFmtId="0" fontId="0" fillId="2" borderId="20" xfId="0" applyNumberFormat="1" applyFill="1" applyBorder="1" applyAlignment="1" applyProtection="1">
      <alignment horizontal="center"/>
      <protection locked="0"/>
    </xf>
    <xf numFmtId="0" fontId="0" fillId="0" borderId="18" xfId="0" applyNumberFormat="1" applyBorder="1" applyAlignment="1" applyProtection="1">
      <alignment horizontal="center"/>
      <protection locked="0"/>
    </xf>
    <xf numFmtId="0" fontId="0" fillId="0" borderId="13" xfId="0" applyNumberFormat="1" applyBorder="1" applyAlignment="1" applyProtection="1">
      <alignment horizontal="center"/>
      <protection locked="0"/>
    </xf>
    <xf numFmtId="0" fontId="0" fillId="3" borderId="57" xfId="0" applyFill="1" applyBorder="1" applyAlignment="1" applyProtection="1">
      <alignment horizontal="center"/>
    </xf>
    <xf numFmtId="0" fontId="0" fillId="3" borderId="58" xfId="0" applyFill="1" applyBorder="1" applyAlignment="1" applyProtection="1">
      <alignment horizontal="center"/>
    </xf>
    <xf numFmtId="0" fontId="0" fillId="2" borderId="41" xfId="0" applyFill="1" applyBorder="1" applyAlignment="1" applyProtection="1">
      <alignment horizontal="center"/>
    </xf>
    <xf numFmtId="0" fontId="0" fillId="3" borderId="59" xfId="0" applyNumberFormat="1" applyFill="1" applyBorder="1" applyAlignment="1" applyProtection="1">
      <alignment horizontal="center"/>
    </xf>
    <xf numFmtId="0" fontId="2" fillId="0" borderId="60" xfId="0" applyFont="1" applyBorder="1" applyAlignment="1" applyProtection="1">
      <alignment horizontal="center"/>
      <protection locked="0"/>
    </xf>
    <xf numFmtId="0" fontId="2" fillId="0" borderId="49" xfId="0" applyFont="1" applyBorder="1" applyAlignment="1" applyProtection="1">
      <alignment horizontal="center"/>
      <protection locked="0"/>
    </xf>
    <xf numFmtId="0" fontId="0" fillId="3" borderId="61" xfId="0" applyFill="1" applyBorder="1" applyAlignment="1" applyProtection="1">
      <alignment horizontal="center"/>
    </xf>
    <xf numFmtId="0" fontId="2" fillId="0" borderId="62" xfId="0" applyFont="1" applyBorder="1" applyAlignment="1" applyProtection="1">
      <alignment horizontal="center"/>
      <protection locked="0"/>
    </xf>
    <xf numFmtId="0" fontId="2" fillId="0" borderId="61" xfId="0" applyFont="1" applyBorder="1" applyAlignment="1" applyProtection="1">
      <alignment horizontal="center"/>
      <protection locked="0"/>
    </xf>
    <xf numFmtId="0" fontId="0" fillId="2" borderId="63" xfId="0" applyFill="1" applyBorder="1" applyAlignment="1" applyProtection="1">
      <alignment horizontal="center"/>
    </xf>
    <xf numFmtId="0" fontId="5" fillId="2" borderId="50" xfId="0" applyFont="1" applyFill="1" applyBorder="1" applyAlignment="1" applyProtection="1">
      <alignment horizontal="center"/>
    </xf>
    <xf numFmtId="0" fontId="0" fillId="0" borderId="3" xfId="0" applyBorder="1" applyAlignment="1" applyProtection="1">
      <alignment horizontal="center"/>
      <protection locked="0"/>
    </xf>
    <xf numFmtId="2" fontId="0" fillId="0" borderId="64" xfId="0" applyNumberFormat="1" applyBorder="1" applyAlignment="1" applyProtection="1">
      <alignment horizontal="center"/>
    </xf>
    <xf numFmtId="0" fontId="1" fillId="0" borderId="42" xfId="0" applyFont="1" applyFill="1" applyBorder="1" applyAlignment="1" applyProtection="1">
      <alignment horizontal="center"/>
      <protection locked="0"/>
    </xf>
    <xf numFmtId="0" fontId="0" fillId="0" borderId="65" xfId="0" applyFill="1" applyBorder="1" applyAlignment="1" applyProtection="1">
      <alignment horizontal="center"/>
      <protection locked="0"/>
    </xf>
    <xf numFmtId="0" fontId="0" fillId="0" borderId="41" xfId="0" applyFill="1" applyBorder="1" applyAlignment="1" applyProtection="1">
      <alignment horizontal="center"/>
      <protection locked="0"/>
    </xf>
    <xf numFmtId="0" fontId="0" fillId="0" borderId="66" xfId="0" applyFill="1" applyBorder="1" applyAlignment="1" applyProtection="1">
      <alignment horizontal="center"/>
      <protection locked="0"/>
    </xf>
    <xf numFmtId="0" fontId="0" fillId="0" borderId="38" xfId="0" applyFill="1" applyBorder="1" applyAlignment="1" applyProtection="1">
      <alignment horizontal="center"/>
      <protection locked="0"/>
    </xf>
    <xf numFmtId="0" fontId="1" fillId="0" borderId="58" xfId="0" applyFont="1" applyFill="1" applyBorder="1" applyAlignment="1" applyProtection="1">
      <alignment horizontal="center"/>
      <protection locked="0"/>
    </xf>
    <xf numFmtId="0" fontId="0" fillId="0" borderId="41" xfId="0" applyBorder="1" applyAlignment="1" applyProtection="1">
      <alignment horizontal="center"/>
      <protection locked="0"/>
    </xf>
    <xf numFmtId="0" fontId="0" fillId="0" borderId="38" xfId="0" applyBorder="1" applyAlignment="1" applyProtection="1">
      <alignment horizontal="center"/>
      <protection locked="0"/>
    </xf>
    <xf numFmtId="1" fontId="0" fillId="0" borderId="16" xfId="0" applyNumberFormat="1" applyFill="1" applyBorder="1" applyAlignment="1" applyProtection="1">
      <alignment horizontal="center"/>
      <protection locked="0" hidden="1"/>
    </xf>
    <xf numFmtId="1" fontId="0" fillId="0" borderId="14" xfId="0" applyNumberFormat="1" applyFill="1" applyBorder="1" applyAlignment="1" applyProtection="1">
      <alignment horizontal="center"/>
      <protection locked="0" hidden="1"/>
    </xf>
    <xf numFmtId="1" fontId="0" fillId="0" borderId="42" xfId="0" applyNumberFormat="1" applyFill="1" applyBorder="1" applyAlignment="1" applyProtection="1">
      <alignment horizontal="center"/>
      <protection locked="0" hidden="1"/>
    </xf>
    <xf numFmtId="1" fontId="0" fillId="0" borderId="17" xfId="0" applyNumberFormat="1" applyFill="1" applyBorder="1" applyAlignment="1" applyProtection="1">
      <alignment horizontal="center"/>
      <protection locked="0" hidden="1"/>
    </xf>
    <xf numFmtId="0" fontId="1" fillId="0" borderId="13" xfId="0" applyFont="1" applyBorder="1" applyAlignment="1" applyProtection="1">
      <alignment horizontal="center" wrapText="1"/>
      <protection locked="0"/>
    </xf>
    <xf numFmtId="0" fontId="0" fillId="0" borderId="47" xfId="0" applyBorder="1" applyAlignment="1" applyProtection="1">
      <alignment horizontal="center"/>
      <protection locked="0"/>
    </xf>
    <xf numFmtId="0" fontId="0" fillId="0" borderId="67" xfId="0" applyBorder="1" applyAlignment="1" applyProtection="1">
      <alignment horizontal="center"/>
      <protection locked="0"/>
    </xf>
    <xf numFmtId="0" fontId="1" fillId="0" borderId="65" xfId="0" applyFont="1" applyFill="1" applyBorder="1" applyAlignment="1" applyProtection="1">
      <alignment horizontal="center"/>
      <protection locked="0"/>
    </xf>
    <xf numFmtId="0" fontId="1" fillId="0" borderId="13" xfId="0" applyFont="1" applyFill="1" applyBorder="1" applyAlignment="1" applyProtection="1">
      <alignment horizontal="center"/>
      <protection locked="0"/>
    </xf>
    <xf numFmtId="0" fontId="1" fillId="0" borderId="47" xfId="0" applyFont="1" applyBorder="1" applyAlignment="1" applyProtection="1">
      <alignment horizontal="center" wrapText="1"/>
      <protection locked="0"/>
    </xf>
    <xf numFmtId="0" fontId="0" fillId="0" borderId="36" xfId="0" applyBorder="1" applyAlignment="1" applyProtection="1">
      <alignment horizontal="center"/>
      <protection locked="0"/>
    </xf>
    <xf numFmtId="0" fontId="1" fillId="0" borderId="47" xfId="0" applyFont="1" applyFill="1" applyBorder="1" applyAlignment="1" applyProtection="1">
      <alignment horizontal="center"/>
      <protection locked="0"/>
    </xf>
    <xf numFmtId="0" fontId="1" fillId="0" borderId="36" xfId="0" applyFont="1" applyFill="1" applyBorder="1" applyAlignment="1" applyProtection="1">
      <alignment horizontal="center"/>
      <protection locked="0"/>
    </xf>
    <xf numFmtId="0" fontId="0" fillId="0" borderId="67" xfId="0" applyFill="1" applyBorder="1" applyAlignment="1" applyProtection="1">
      <alignment horizontal="center"/>
      <protection locked="0"/>
    </xf>
    <xf numFmtId="0" fontId="1" fillId="2" borderId="11" xfId="0" applyFont="1" applyFill="1" applyBorder="1" applyAlignment="1" applyProtection="1">
      <alignment horizontal="center"/>
      <protection locked="0"/>
    </xf>
    <xf numFmtId="0" fontId="1" fillId="3" borderId="5"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29" xfId="0" applyFont="1" applyFill="1" applyBorder="1" applyAlignment="1" applyProtection="1">
      <alignment horizontal="center"/>
      <protection locked="0"/>
    </xf>
    <xf numFmtId="2" fontId="5" fillId="0" borderId="68" xfId="0" applyNumberFormat="1" applyFont="1" applyFill="1" applyBorder="1" applyAlignment="1" applyProtection="1">
      <alignment horizontal="center"/>
    </xf>
    <xf numFmtId="2" fontId="0" fillId="0" borderId="42" xfId="0" applyNumberFormat="1" applyFill="1" applyBorder="1" applyAlignment="1" applyProtection="1">
      <alignment horizontal="center"/>
      <protection locked="0"/>
    </xf>
    <xf numFmtId="2" fontId="0" fillId="0" borderId="69" xfId="0" applyNumberFormat="1" applyBorder="1" applyAlignment="1" applyProtection="1">
      <alignment horizontal="center"/>
    </xf>
    <xf numFmtId="2" fontId="0" fillId="0" borderId="70" xfId="0" applyNumberFormat="1" applyBorder="1" applyAlignment="1" applyProtection="1">
      <alignment horizontal="center"/>
    </xf>
    <xf numFmtId="0" fontId="5" fillId="0" borderId="71" xfId="0" applyFont="1" applyBorder="1" applyProtection="1"/>
    <xf numFmtId="0" fontId="0" fillId="0" borderId="67" xfId="0" applyBorder="1" applyProtection="1">
      <protection locked="0"/>
    </xf>
    <xf numFmtId="0" fontId="1" fillId="0" borderId="66" xfId="0" applyFont="1" applyBorder="1" applyProtection="1">
      <protection locked="0"/>
    </xf>
    <xf numFmtId="0" fontId="1" fillId="0" borderId="17" xfId="0" applyFont="1" applyBorder="1" applyProtection="1">
      <protection locked="0"/>
    </xf>
    <xf numFmtId="2" fontId="1" fillId="4" borderId="65" xfId="0" applyNumberFormat="1" applyFont="1" applyFill="1" applyBorder="1" applyAlignment="1" applyProtection="1">
      <alignment horizontal="center"/>
    </xf>
    <xf numFmtId="2" fontId="1" fillId="4" borderId="44" xfId="0" applyNumberFormat="1" applyFont="1" applyFill="1" applyBorder="1" applyAlignment="1" applyProtection="1">
      <alignment horizontal="center"/>
    </xf>
    <xf numFmtId="0" fontId="0" fillId="0" borderId="17" xfId="0" applyFill="1" applyBorder="1" applyProtection="1">
      <protection locked="0"/>
    </xf>
    <xf numFmtId="0" fontId="1" fillId="0" borderId="17" xfId="0" applyFont="1" applyFill="1" applyBorder="1" applyProtection="1">
      <protection locked="0"/>
    </xf>
    <xf numFmtId="2" fontId="1" fillId="4" borderId="72" xfId="0" applyNumberFormat="1" applyFont="1" applyFill="1" applyBorder="1" applyAlignment="1" applyProtection="1">
      <alignment horizontal="center"/>
    </xf>
    <xf numFmtId="2" fontId="1" fillId="4" borderId="46" xfId="0" applyNumberFormat="1" applyFont="1" applyFill="1" applyBorder="1" applyAlignment="1" applyProtection="1">
      <alignment horizontal="center"/>
    </xf>
    <xf numFmtId="0" fontId="5" fillId="2" borderId="73" xfId="0" applyFont="1" applyFill="1" applyBorder="1" applyAlignment="1" applyProtection="1">
      <alignment horizontal="center"/>
    </xf>
    <xf numFmtId="0" fontId="5" fillId="2" borderId="74" xfId="0" applyFont="1" applyFill="1" applyBorder="1" applyAlignment="1" applyProtection="1">
      <alignment horizontal="center"/>
    </xf>
    <xf numFmtId="0" fontId="5" fillId="2" borderId="75" xfId="0" applyFont="1" applyFill="1" applyBorder="1" applyAlignment="1" applyProtection="1">
      <alignment horizontal="center"/>
    </xf>
    <xf numFmtId="0" fontId="5" fillId="3" borderId="73" xfId="0" applyFont="1" applyFill="1" applyBorder="1" applyAlignment="1" applyProtection="1">
      <alignment horizontal="center"/>
    </xf>
    <xf numFmtId="0" fontId="5" fillId="3" borderId="74" xfId="0" applyFont="1" applyFill="1" applyBorder="1" applyAlignment="1" applyProtection="1">
      <alignment horizontal="center"/>
    </xf>
    <xf numFmtId="0" fontId="5" fillId="3" borderId="75" xfId="0" applyFont="1" applyFill="1" applyBorder="1" applyAlignment="1" applyProtection="1">
      <alignment horizontal="center"/>
    </xf>
    <xf numFmtId="2" fontId="5" fillId="2" borderId="74" xfId="0" applyNumberFormat="1" applyFont="1" applyFill="1" applyBorder="1" applyAlignment="1" applyProtection="1">
      <alignment horizontal="center"/>
    </xf>
    <xf numFmtId="2" fontId="5" fillId="2" borderId="75" xfId="0" applyNumberFormat="1" applyFont="1" applyFill="1" applyBorder="1" applyAlignment="1" applyProtection="1">
      <alignment horizontal="center"/>
    </xf>
    <xf numFmtId="2" fontId="5" fillId="2" borderId="73" xfId="0" applyNumberFormat="1" applyFont="1" applyFill="1" applyBorder="1" applyAlignment="1" applyProtection="1">
      <alignment horizontal="center"/>
    </xf>
    <xf numFmtId="0" fontId="9" fillId="2" borderId="76" xfId="0" applyNumberFormat="1" applyFont="1" applyFill="1" applyBorder="1" applyAlignment="1" applyProtection="1">
      <alignment horizontal="center" vertical="center"/>
    </xf>
    <xf numFmtId="0" fontId="9" fillId="2" borderId="63" xfId="0" applyNumberFormat="1" applyFont="1" applyFill="1" applyBorder="1" applyAlignment="1" applyProtection="1">
      <alignment horizontal="center" vertical="center"/>
    </xf>
    <xf numFmtId="0" fontId="9" fillId="2" borderId="77" xfId="0" applyNumberFormat="1" applyFont="1" applyFill="1" applyBorder="1" applyAlignment="1" applyProtection="1">
      <alignment horizontal="center" vertical="center"/>
      <protection locked="0"/>
    </xf>
    <xf numFmtId="0" fontId="9" fillId="2" borderId="78" xfId="0" applyNumberFormat="1" applyFont="1" applyFill="1" applyBorder="1" applyAlignment="1" applyProtection="1">
      <alignment horizontal="center" vertical="center"/>
      <protection locked="0"/>
    </xf>
    <xf numFmtId="0" fontId="9" fillId="0" borderId="76" xfId="0" applyFont="1" applyFill="1" applyBorder="1" applyAlignment="1" applyProtection="1">
      <alignment horizontal="center" vertical="center"/>
    </xf>
    <xf numFmtId="0" fontId="9" fillId="0" borderId="10" xfId="0" applyFont="1" applyFill="1" applyBorder="1" applyAlignment="1" applyProtection="1">
      <alignment horizontal="center" vertical="center"/>
    </xf>
    <xf numFmtId="0" fontId="9" fillId="0" borderId="63" xfId="0" applyFont="1" applyFill="1" applyBorder="1" applyAlignment="1" applyProtection="1">
      <alignment horizontal="center" vertical="center"/>
    </xf>
    <xf numFmtId="1" fontId="9" fillId="0" borderId="79" xfId="0" applyNumberFormat="1" applyFont="1" applyBorder="1" applyAlignment="1" applyProtection="1">
      <alignment horizontal="center" vertical="center"/>
      <protection locked="0"/>
    </xf>
    <xf numFmtId="1" fontId="9" fillId="0" borderId="3" xfId="0" applyNumberFormat="1" applyFont="1" applyBorder="1" applyAlignment="1" applyProtection="1">
      <alignment horizontal="center" vertical="center"/>
      <protection locked="0"/>
    </xf>
    <xf numFmtId="1" fontId="9" fillId="0" borderId="80" xfId="0" applyNumberFormat="1" applyFont="1" applyBorder="1" applyAlignment="1" applyProtection="1">
      <alignment horizontal="center" vertical="center"/>
      <protection locked="0"/>
    </xf>
    <xf numFmtId="1" fontId="9" fillId="0" borderId="0" xfId="0" applyNumberFormat="1" applyFont="1" applyBorder="1" applyAlignment="1" applyProtection="1">
      <alignment horizontal="center" vertical="center"/>
      <protection locked="0"/>
    </xf>
    <xf numFmtId="1" fontId="9" fillId="0" borderId="61" xfId="0" applyNumberFormat="1" applyFont="1" applyBorder="1" applyAlignment="1" applyProtection="1">
      <alignment horizontal="center" vertical="center"/>
      <protection locked="0"/>
    </xf>
    <xf numFmtId="1" fontId="9" fillId="0" borderId="49" xfId="0" applyNumberFormat="1" applyFont="1" applyBorder="1" applyAlignment="1" applyProtection="1">
      <alignment horizontal="center" vertical="center"/>
      <protection locked="0"/>
    </xf>
    <xf numFmtId="1" fontId="9" fillId="0" borderId="81" xfId="0" applyNumberFormat="1" applyFont="1" applyBorder="1" applyAlignment="1" applyProtection="1">
      <alignment horizontal="center" vertical="center"/>
      <protection locked="0"/>
    </xf>
    <xf numFmtId="1" fontId="9" fillId="0" borderId="1" xfId="0" applyNumberFormat="1" applyFont="1" applyBorder="1" applyAlignment="1" applyProtection="1">
      <alignment horizontal="center" vertical="center"/>
      <protection locked="0"/>
    </xf>
    <xf numFmtId="1" fontId="9" fillId="0" borderId="60" xfId="0" applyNumberFormat="1" applyFont="1" applyBorder="1" applyAlignment="1" applyProtection="1">
      <alignment horizontal="center" vertical="center"/>
      <protection locked="0"/>
    </xf>
    <xf numFmtId="2" fontId="9" fillId="3" borderId="81" xfId="0" applyNumberFormat="1" applyFont="1" applyFill="1" applyBorder="1" applyAlignment="1" applyProtection="1">
      <alignment horizontal="center" vertical="center"/>
    </xf>
    <xf numFmtId="2" fontId="9" fillId="3" borderId="60" xfId="0" applyNumberFormat="1" applyFont="1" applyFill="1" applyBorder="1" applyAlignment="1" applyProtection="1">
      <alignment horizontal="center" vertical="center"/>
    </xf>
    <xf numFmtId="2" fontId="9" fillId="3" borderId="80" xfId="0" applyNumberFormat="1" applyFont="1" applyFill="1" applyBorder="1" applyAlignment="1" applyProtection="1">
      <alignment horizontal="center" vertical="center"/>
    </xf>
    <xf numFmtId="2" fontId="9" fillId="3" borderId="49" xfId="0" applyNumberFormat="1" applyFont="1" applyFill="1" applyBorder="1" applyAlignment="1" applyProtection="1">
      <alignment horizontal="center" vertical="center"/>
    </xf>
    <xf numFmtId="2" fontId="9" fillId="5" borderId="81" xfId="0" applyNumberFormat="1" applyFont="1" applyFill="1" applyBorder="1" applyAlignment="1" applyProtection="1">
      <alignment horizontal="center" vertical="center"/>
    </xf>
    <xf numFmtId="2" fontId="9" fillId="5" borderId="1" xfId="0" applyNumberFormat="1" applyFont="1" applyFill="1" applyBorder="1" applyAlignment="1" applyProtection="1">
      <alignment horizontal="center" vertical="center"/>
    </xf>
    <xf numFmtId="2" fontId="9" fillId="5" borderId="80" xfId="0" applyNumberFormat="1" applyFont="1" applyFill="1" applyBorder="1" applyAlignment="1" applyProtection="1">
      <alignment horizontal="center" vertical="center"/>
    </xf>
    <xf numFmtId="2" fontId="9" fillId="5" borderId="0" xfId="0" applyNumberFormat="1" applyFont="1" applyFill="1" applyBorder="1" applyAlignment="1" applyProtection="1">
      <alignment horizontal="center" vertical="center"/>
    </xf>
    <xf numFmtId="2" fontId="9" fillId="5" borderId="60" xfId="0" applyNumberFormat="1" applyFont="1" applyFill="1" applyBorder="1" applyAlignment="1" applyProtection="1">
      <alignment horizontal="center" vertical="center"/>
    </xf>
    <xf numFmtId="2" fontId="9" fillId="5" borderId="49" xfId="0" applyNumberFormat="1" applyFont="1" applyFill="1" applyBorder="1" applyAlignment="1" applyProtection="1">
      <alignment horizontal="center" vertical="center"/>
    </xf>
    <xf numFmtId="2" fontId="9" fillId="3" borderId="1" xfId="0" applyNumberFormat="1" applyFont="1" applyFill="1" applyBorder="1" applyAlignment="1" applyProtection="1">
      <alignment horizontal="center" vertical="center"/>
    </xf>
    <xf numFmtId="2" fontId="9" fillId="3" borderId="0" xfId="0" applyNumberFormat="1" applyFont="1" applyFill="1" applyBorder="1" applyAlignment="1" applyProtection="1">
      <alignment horizontal="center" vertical="center"/>
    </xf>
    <xf numFmtId="0" fontId="9" fillId="5" borderId="71" xfId="0" applyFont="1" applyFill="1" applyBorder="1" applyAlignment="1" applyProtection="1">
      <alignment horizontal="left" vertical="center"/>
    </xf>
    <xf numFmtId="0" fontId="9" fillId="5" borderId="50" xfId="0" applyFont="1" applyFill="1" applyBorder="1" applyAlignment="1" applyProtection="1">
      <alignment horizontal="left" vertical="center"/>
    </xf>
    <xf numFmtId="0" fontId="9" fillId="3" borderId="71" xfId="0" applyFont="1" applyFill="1" applyBorder="1" applyAlignment="1" applyProtection="1">
      <alignment horizontal="left" vertical="center"/>
    </xf>
    <xf numFmtId="0" fontId="9" fillId="3" borderId="50" xfId="0" applyFont="1" applyFill="1" applyBorder="1" applyAlignment="1" applyProtection="1">
      <alignment horizontal="left" vertical="center"/>
    </xf>
    <xf numFmtId="0" fontId="9" fillId="5" borderId="8" xfId="0" applyFont="1" applyFill="1" applyBorder="1" applyAlignment="1" applyProtection="1">
      <alignment horizontal="left" vertical="center"/>
    </xf>
    <xf numFmtId="0" fontId="9" fillId="5" borderId="81" xfId="0" applyFont="1" applyFill="1" applyBorder="1" applyAlignment="1" applyProtection="1">
      <alignment horizontal="left" vertical="center"/>
    </xf>
    <xf numFmtId="0" fontId="9" fillId="5" borderId="60" xfId="0" applyFont="1" applyFill="1" applyBorder="1" applyAlignment="1" applyProtection="1">
      <alignment horizontal="left" vertical="center"/>
    </xf>
    <xf numFmtId="0" fontId="9" fillId="7" borderId="81" xfId="0" applyFont="1" applyFill="1" applyBorder="1" applyAlignment="1" applyProtection="1">
      <alignment horizontal="left" vertical="center"/>
    </xf>
    <xf numFmtId="0" fontId="9" fillId="7" borderId="60" xfId="0" applyFont="1" applyFill="1" applyBorder="1" applyAlignment="1" applyProtection="1">
      <alignment horizontal="left" vertical="center"/>
    </xf>
    <xf numFmtId="0" fontId="9" fillId="3" borderId="8" xfId="0" applyFont="1" applyFill="1" applyBorder="1" applyAlignment="1" applyProtection="1">
      <alignment horizontal="left" vertical="center"/>
    </xf>
    <xf numFmtId="0" fontId="9" fillId="3" borderId="81" xfId="0" applyFont="1" applyFill="1" applyBorder="1" applyAlignment="1" applyProtection="1">
      <alignment horizontal="left" vertical="center"/>
    </xf>
    <xf numFmtId="0" fontId="9" fillId="3" borderId="60" xfId="0" applyFont="1" applyFill="1" applyBorder="1" applyAlignment="1" applyProtection="1">
      <alignment horizontal="left" vertical="center"/>
    </xf>
    <xf numFmtId="0" fontId="0" fillId="2" borderId="28" xfId="0" applyFill="1" applyBorder="1" applyAlignment="1" applyProtection="1">
      <alignment horizontal="center"/>
    </xf>
    <xf numFmtId="0" fontId="0" fillId="2" borderId="5" xfId="0" applyFill="1" applyBorder="1" applyAlignment="1" applyProtection="1">
      <alignment horizontal="center"/>
    </xf>
    <xf numFmtId="0" fontId="0" fillId="2" borderId="29" xfId="0" applyFill="1" applyBorder="1" applyAlignment="1" applyProtection="1">
      <alignment horizontal="center"/>
    </xf>
    <xf numFmtId="0" fontId="0" fillId="3" borderId="28" xfId="0" applyFill="1" applyBorder="1" applyAlignment="1" applyProtection="1">
      <alignment horizontal="center"/>
    </xf>
    <xf numFmtId="0" fontId="0" fillId="3" borderId="5" xfId="0" applyFill="1" applyBorder="1" applyAlignment="1" applyProtection="1">
      <alignment horizontal="center"/>
    </xf>
    <xf numFmtId="2" fontId="9" fillId="3" borderId="71" xfId="0" applyNumberFormat="1" applyFont="1" applyFill="1" applyBorder="1" applyAlignment="1" applyProtection="1">
      <alignment horizontal="center" vertical="center"/>
    </xf>
    <xf numFmtId="2" fontId="9" fillId="3" borderId="50" xfId="0" applyNumberFormat="1" applyFont="1" applyFill="1" applyBorder="1" applyAlignment="1" applyProtection="1">
      <alignment horizontal="center" vertical="center"/>
    </xf>
    <xf numFmtId="0" fontId="5" fillId="2" borderId="81" xfId="0" applyFont="1" applyFill="1" applyBorder="1" applyAlignment="1" applyProtection="1">
      <alignment horizontal="center"/>
    </xf>
    <xf numFmtId="0" fontId="5" fillId="2" borderId="80" xfId="0" applyFont="1" applyFill="1" applyBorder="1" applyAlignment="1" applyProtection="1">
      <alignment horizontal="center"/>
    </xf>
    <xf numFmtId="0" fontId="5" fillId="2" borderId="71" xfId="0" applyFont="1" applyFill="1" applyBorder="1" applyAlignment="1" applyProtection="1">
      <alignment horizontal="center"/>
    </xf>
    <xf numFmtId="2" fontId="5" fillId="3" borderId="81" xfId="0" applyNumberFormat="1" applyFont="1" applyFill="1" applyBorder="1" applyAlignment="1" applyProtection="1">
      <alignment horizontal="center"/>
    </xf>
    <xf numFmtId="2" fontId="5" fillId="3" borderId="71" xfId="0" applyNumberFormat="1" applyFont="1" applyFill="1" applyBorder="1" applyAlignment="1" applyProtection="1">
      <alignment horizontal="center"/>
    </xf>
    <xf numFmtId="2" fontId="5" fillId="3" borderId="80" xfId="0" applyNumberFormat="1" applyFont="1" applyFill="1" applyBorder="1" applyAlignment="1" applyProtection="1">
      <alignment horizontal="center"/>
    </xf>
    <xf numFmtId="0" fontId="0" fillId="3" borderId="11" xfId="0" applyFill="1" applyBorder="1" applyAlignment="1" applyProtection="1">
      <alignment horizontal="center"/>
    </xf>
    <xf numFmtId="0" fontId="0" fillId="3" borderId="29" xfId="0" applyFill="1" applyBorder="1" applyAlignment="1" applyProtection="1">
      <alignment horizontal="center"/>
    </xf>
    <xf numFmtId="0" fontId="0" fillId="2" borderId="11" xfId="0" applyFill="1" applyBorder="1" applyAlignment="1" applyProtection="1">
      <alignment horizontal="center"/>
    </xf>
    <xf numFmtId="2" fontId="9" fillId="0" borderId="72" xfId="0" applyNumberFormat="1" applyFont="1" applyBorder="1" applyAlignment="1" applyProtection="1">
      <alignment horizontal="center" vertical="center"/>
    </xf>
    <xf numFmtId="2" fontId="9" fillId="0" borderId="82" xfId="0" applyNumberFormat="1" applyFont="1" applyBorder="1" applyAlignment="1" applyProtection="1">
      <alignment horizontal="center" vertical="center"/>
    </xf>
    <xf numFmtId="2" fontId="9" fillId="0" borderId="76" xfId="0" applyNumberFormat="1" applyFont="1" applyBorder="1" applyAlignment="1" applyProtection="1">
      <alignment horizontal="center" vertical="center"/>
    </xf>
    <xf numFmtId="2" fontId="9" fillId="0" borderId="63" xfId="0" applyNumberFormat="1" applyFont="1" applyBorder="1" applyAlignment="1" applyProtection="1">
      <alignment horizontal="center" vertical="center"/>
    </xf>
    <xf numFmtId="1" fontId="9" fillId="2" borderId="77" xfId="0" applyNumberFormat="1" applyFont="1" applyFill="1" applyBorder="1" applyAlignment="1" applyProtection="1">
      <alignment horizontal="center" vertical="center"/>
    </xf>
    <xf numFmtId="1" fontId="9" fillId="2" borderId="78" xfId="0" applyNumberFormat="1" applyFont="1" applyFill="1" applyBorder="1" applyAlignment="1" applyProtection="1">
      <alignment horizontal="center" vertical="center"/>
    </xf>
    <xf numFmtId="2" fontId="9" fillId="2" borderId="76" xfId="0" applyNumberFormat="1" applyFont="1" applyFill="1" applyBorder="1" applyAlignment="1" applyProtection="1">
      <alignment horizontal="center" vertical="center"/>
    </xf>
    <xf numFmtId="2" fontId="9" fillId="2" borderId="63" xfId="0" applyNumberFormat="1" applyFont="1" applyFill="1" applyBorder="1" applyAlignment="1" applyProtection="1">
      <alignment horizontal="center" vertical="center"/>
    </xf>
    <xf numFmtId="0" fontId="9" fillId="3" borderId="81" xfId="0" applyFont="1" applyFill="1" applyBorder="1" applyAlignment="1">
      <alignment horizontal="center" vertical="center"/>
    </xf>
    <xf numFmtId="0" fontId="9" fillId="3" borderId="60" xfId="0" applyFont="1" applyFill="1" applyBorder="1" applyAlignment="1">
      <alignment horizontal="center" vertical="center"/>
    </xf>
    <xf numFmtId="0" fontId="9" fillId="8" borderId="81" xfId="0" applyFont="1" applyFill="1" applyBorder="1" applyAlignment="1">
      <alignment horizontal="center" vertical="center"/>
    </xf>
    <xf numFmtId="0" fontId="9" fillId="8" borderId="60" xfId="0" applyFont="1" applyFill="1" applyBorder="1" applyAlignment="1">
      <alignment horizontal="center" vertical="center"/>
    </xf>
    <xf numFmtId="0" fontId="9" fillId="0" borderId="71" xfId="0" applyFont="1" applyBorder="1" applyAlignment="1" applyProtection="1">
      <alignment horizontal="left" vertical="center"/>
    </xf>
    <xf numFmtId="0" fontId="9" fillId="0" borderId="50" xfId="0" applyFont="1" applyBorder="1" applyAlignment="1" applyProtection="1">
      <alignment horizontal="left" vertical="center"/>
    </xf>
    <xf numFmtId="2" fontId="9" fillId="0" borderId="76" xfId="0" applyNumberFormat="1" applyFont="1" applyFill="1" applyBorder="1" applyAlignment="1" applyProtection="1">
      <alignment horizontal="center" vertical="center"/>
    </xf>
    <xf numFmtId="2" fontId="9" fillId="0" borderId="63" xfId="0" applyNumberFormat="1" applyFont="1" applyFill="1" applyBorder="1" applyAlignment="1" applyProtection="1">
      <alignment horizontal="center" vertical="center"/>
    </xf>
    <xf numFmtId="0" fontId="9" fillId="0" borderId="76" xfId="0" applyFont="1" applyBorder="1" applyAlignment="1" applyProtection="1">
      <alignment horizontal="center" vertical="center"/>
    </xf>
    <xf numFmtId="0" fontId="9" fillId="0" borderId="63" xfId="0" applyFont="1" applyBorder="1" applyAlignment="1" applyProtection="1">
      <alignment horizontal="center" vertical="center"/>
    </xf>
    <xf numFmtId="2" fontId="9" fillId="5" borderId="72" xfId="0" applyNumberFormat="1" applyFont="1" applyFill="1" applyBorder="1" applyAlignment="1" applyProtection="1">
      <alignment horizontal="center" vertical="center"/>
    </xf>
    <xf numFmtId="2" fontId="9" fillId="5" borderId="82" xfId="0" applyNumberFormat="1" applyFont="1" applyFill="1" applyBorder="1" applyAlignment="1" applyProtection="1">
      <alignment horizontal="center" vertical="center"/>
    </xf>
    <xf numFmtId="2" fontId="9" fillId="5" borderId="76" xfId="0" applyNumberFormat="1" applyFont="1" applyFill="1" applyBorder="1" applyAlignment="1" applyProtection="1">
      <alignment horizontal="center" vertical="center"/>
    </xf>
    <xf numFmtId="2" fontId="9" fillId="5" borderId="63" xfId="0" applyNumberFormat="1" applyFont="1" applyFill="1" applyBorder="1" applyAlignment="1" applyProtection="1">
      <alignment horizontal="center" vertical="center"/>
    </xf>
    <xf numFmtId="0" fontId="9" fillId="5" borderId="76" xfId="0" applyFont="1" applyFill="1" applyBorder="1" applyAlignment="1" applyProtection="1">
      <alignment horizontal="center" vertical="center"/>
    </xf>
    <xf numFmtId="0" fontId="9" fillId="5" borderId="63" xfId="0" applyFont="1" applyFill="1" applyBorder="1" applyAlignment="1" applyProtection="1">
      <alignment horizontal="center" vertical="center"/>
    </xf>
    <xf numFmtId="0" fontId="3" fillId="0" borderId="6" xfId="0" applyFont="1" applyBorder="1" applyAlignment="1" applyProtection="1">
      <alignment horizontal="center"/>
    </xf>
    <xf numFmtId="0" fontId="3" fillId="0" borderId="54" xfId="0" applyFont="1" applyBorder="1" applyAlignment="1" applyProtection="1">
      <alignment horizontal="center"/>
    </xf>
    <xf numFmtId="0" fontId="3" fillId="0" borderId="7" xfId="0" applyFont="1" applyBorder="1" applyAlignment="1" applyProtection="1">
      <alignment horizontal="center"/>
    </xf>
    <xf numFmtId="0" fontId="0" fillId="0" borderId="54" xfId="0" applyFill="1" applyBorder="1" applyAlignment="1" applyProtection="1">
      <alignment horizontal="center"/>
    </xf>
    <xf numFmtId="0" fontId="0" fillId="0" borderId="54" xfId="0" applyFill="1" applyBorder="1" applyProtection="1"/>
    <xf numFmtId="0" fontId="5" fillId="6" borderId="72" xfId="0" applyFont="1" applyFill="1" applyBorder="1" applyAlignment="1" applyProtection="1">
      <alignment horizontal="center"/>
    </xf>
    <xf numFmtId="0" fontId="5" fillId="6" borderId="76" xfId="0" applyFont="1" applyFill="1" applyBorder="1" applyAlignment="1" applyProtection="1">
      <alignment horizontal="center"/>
    </xf>
    <xf numFmtId="0" fontId="5" fillId="6" borderId="83" xfId="0" applyFont="1" applyFill="1" applyBorder="1" applyAlignment="1" applyProtection="1">
      <alignment horizontal="center"/>
    </xf>
    <xf numFmtId="0" fontId="5" fillId="6" borderId="77" xfId="0" applyFont="1" applyFill="1" applyBorder="1" applyAlignment="1" applyProtection="1">
      <alignment horizontal="center"/>
    </xf>
    <xf numFmtId="2" fontId="5" fillId="4" borderId="81" xfId="0" applyNumberFormat="1" applyFont="1" applyFill="1" applyBorder="1" applyAlignment="1" applyProtection="1">
      <alignment horizontal="center"/>
    </xf>
    <xf numFmtId="2" fontId="5" fillId="4" borderId="71" xfId="0" applyNumberFormat="1" applyFont="1" applyFill="1" applyBorder="1" applyAlignment="1" applyProtection="1">
      <alignment horizontal="center"/>
    </xf>
    <xf numFmtId="2" fontId="5" fillId="0" borderId="32" xfId="0" applyNumberFormat="1" applyFont="1" applyBorder="1" applyAlignment="1">
      <alignment horizontal="center"/>
    </xf>
    <xf numFmtId="2" fontId="5" fillId="0" borderId="23" xfId="0" applyNumberFormat="1" applyFont="1" applyBorder="1" applyAlignment="1">
      <alignment horizontal="center"/>
    </xf>
    <xf numFmtId="2" fontId="5" fillId="0" borderId="34" xfId="0" applyNumberFormat="1" applyFont="1" applyBorder="1" applyAlignment="1">
      <alignment horizontal="center"/>
    </xf>
    <xf numFmtId="0" fontId="0" fillId="0" borderId="31" xfId="0" applyBorder="1" applyAlignment="1">
      <alignment horizontal="center"/>
    </xf>
    <xf numFmtId="0" fontId="0" fillId="0" borderId="0" xfId="0" applyBorder="1" applyAlignment="1">
      <alignment horizontal="center"/>
    </xf>
    <xf numFmtId="165" fontId="0" fillId="0" borderId="0" xfId="0" applyNumberFormat="1" applyBorder="1" applyAlignment="1">
      <alignment horizontal="center"/>
    </xf>
    <xf numFmtId="0" fontId="5" fillId="0" borderId="32" xfId="0" applyFont="1" applyBorder="1" applyAlignment="1">
      <alignment horizontal="left" wrapText="1"/>
    </xf>
    <xf numFmtId="0" fontId="5" fillId="0" borderId="23" xfId="0" applyFont="1" applyBorder="1" applyAlignment="1">
      <alignment horizontal="left" wrapText="1"/>
    </xf>
    <xf numFmtId="0" fontId="5" fillId="0" borderId="34" xfId="0" applyFont="1" applyBorder="1" applyAlignment="1">
      <alignment horizontal="left" wrapText="1"/>
    </xf>
    <xf numFmtId="0" fontId="0" fillId="0" borderId="33" xfId="0" applyBorder="1" applyAlignment="1">
      <alignment horizontal="center"/>
    </xf>
    <xf numFmtId="0" fontId="0" fillId="0" borderId="33" xfId="0" applyBorder="1" applyAlignment="1"/>
    <xf numFmtId="0" fontId="5" fillId="3" borderId="32" xfId="0" applyFont="1" applyFill="1" applyBorder="1" applyAlignment="1">
      <alignment horizontal="center"/>
    </xf>
    <xf numFmtId="0" fontId="5" fillId="3" borderId="23" xfId="0" applyFont="1" applyFill="1" applyBorder="1" applyAlignment="1">
      <alignment horizontal="center"/>
    </xf>
    <xf numFmtId="0" fontId="5" fillId="3" borderId="34" xfId="0" applyFont="1" applyFill="1" applyBorder="1" applyAlignment="1">
      <alignment horizontal="center"/>
    </xf>
    <xf numFmtId="0" fontId="3" fillId="3" borderId="32" xfId="0" applyFont="1" applyFill="1" applyBorder="1" applyAlignment="1">
      <alignment horizontal="center"/>
    </xf>
    <xf numFmtId="0" fontId="3" fillId="3" borderId="23" xfId="0" applyFont="1" applyFill="1" applyBorder="1" applyAlignment="1">
      <alignment horizontal="center"/>
    </xf>
    <xf numFmtId="0" fontId="3" fillId="3" borderId="34" xfId="0" applyFont="1" applyFill="1" applyBorder="1" applyAlignment="1">
      <alignment horizontal="center"/>
    </xf>
    <xf numFmtId="0" fontId="5" fillId="0" borderId="0" xfId="0" applyFont="1" applyBorder="1" applyAlignment="1">
      <alignment horizontal="center" vertical="top" wrapText="1"/>
    </xf>
    <xf numFmtId="0" fontId="0" fillId="3" borderId="33" xfId="0" applyFill="1" applyBorder="1" applyAlignment="1"/>
    <xf numFmtId="165" fontId="0" fillId="0" borderId="0" xfId="0" applyNumberFormat="1" applyBorder="1" applyAlignment="1">
      <alignment horizontal="left"/>
    </xf>
  </cellXfs>
  <cellStyles count="1">
    <cellStyle name="Standard" xfId="0" builtinId="0"/>
  </cellStyles>
  <dxfs count="38">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76200</xdr:colOff>
      <xdr:row>0</xdr:row>
      <xdr:rowOff>0</xdr:rowOff>
    </xdr:from>
    <xdr:to>
      <xdr:col>18</xdr:col>
      <xdr:colOff>241300</xdr:colOff>
      <xdr:row>3</xdr:row>
      <xdr:rowOff>190500</xdr:rowOff>
    </xdr:to>
    <xdr:sp macro="" textlink="">
      <xdr:nvSpPr>
        <xdr:cNvPr id="2" name="Legende mit Linie 2 1"/>
        <xdr:cNvSpPr/>
      </xdr:nvSpPr>
      <xdr:spPr bwMode="auto">
        <a:xfrm>
          <a:off x="6832600" y="0"/>
          <a:ext cx="4597400" cy="698500"/>
        </a:xfrm>
        <a:prstGeom prst="borderCallout2">
          <a:avLst>
            <a:gd name="adj1" fmla="val 48018"/>
            <a:gd name="adj2" fmla="val 99301"/>
            <a:gd name="adj3" fmla="val 47397"/>
            <a:gd name="adj4" fmla="val 105336"/>
            <a:gd name="adj5" fmla="val 162987"/>
            <a:gd name="adj6" fmla="val 105804"/>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de-DE" sz="1100"/>
            <a:t>Die</a:t>
          </a:r>
          <a:r>
            <a:rPr lang="de-DE" sz="1100" baseline="0"/>
            <a:t> Zellen dieser Spalte sind nicht geschützt, beinhalten aber eine Formel zur Berechnung des JF. Entweder kopiert man einen bereits ausgrechneten JF in diese Spalte (die Formel geht dann verloren) oder man gibt in den Spalten C bis P die Einzelnoten ein.</a:t>
          </a:r>
          <a:endParaRPr lang="de-DE" sz="1100"/>
        </a:p>
      </xdr:txBody>
    </xdr:sp>
    <xdr:clientData/>
  </xdr:twoCellAnchor>
  <xdr:twoCellAnchor>
    <xdr:from>
      <xdr:col>2</xdr:col>
      <xdr:colOff>12700</xdr:colOff>
      <xdr:row>46</xdr:row>
      <xdr:rowOff>114300</xdr:rowOff>
    </xdr:from>
    <xdr:to>
      <xdr:col>7</xdr:col>
      <xdr:colOff>292100</xdr:colOff>
      <xdr:row>50</xdr:row>
      <xdr:rowOff>88900</xdr:rowOff>
    </xdr:to>
    <xdr:sp macro="" textlink="">
      <xdr:nvSpPr>
        <xdr:cNvPr id="3" name="Legende mit Linie 2 2"/>
        <xdr:cNvSpPr/>
      </xdr:nvSpPr>
      <xdr:spPr bwMode="auto">
        <a:xfrm>
          <a:off x="2006600" y="7848600"/>
          <a:ext cx="3251200" cy="635000"/>
        </a:xfrm>
        <a:prstGeom prst="borderCallout2">
          <a:avLst>
            <a:gd name="adj1" fmla="val 26594"/>
            <a:gd name="adj2" fmla="val -521"/>
            <a:gd name="adj3" fmla="val 28593"/>
            <a:gd name="adj4" fmla="val -32293"/>
            <a:gd name="adj5" fmla="val -112010"/>
            <a:gd name="adj6" fmla="val -31433"/>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de-DE" sz="1100"/>
            <a:t>Wenn ein/e Schüler/in</a:t>
          </a:r>
          <a:r>
            <a:rPr lang="de-DE" sz="1100" baseline="0"/>
            <a:t> nach der 1. PA  nicht mehr an der Abiturprüfung teilnimmt, muss der Name hier gelöscht werden. </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2</xdr:row>
      <xdr:rowOff>25400</xdr:rowOff>
    </xdr:from>
    <xdr:to>
      <xdr:col>17</xdr:col>
      <xdr:colOff>368300</xdr:colOff>
      <xdr:row>4</xdr:row>
      <xdr:rowOff>38100</xdr:rowOff>
    </xdr:to>
    <xdr:sp macro="" textlink="">
      <xdr:nvSpPr>
        <xdr:cNvPr id="2" name="Textfeld 1"/>
        <xdr:cNvSpPr txBox="1"/>
      </xdr:nvSpPr>
      <xdr:spPr>
        <a:xfrm>
          <a:off x="4800600" y="431800"/>
          <a:ext cx="501650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Die grün markieten Felder müssen mit den Bezeichnung </a:t>
          </a:r>
          <a:r>
            <a:rPr lang="de-DE" sz="1100" baseline="0"/>
            <a:t> der Aufgabenteile bzw. der zu erreichenden Punktzahl ausgefüllt werden. </a:t>
          </a:r>
          <a:endParaRPr lang="de-DE" sz="1100"/>
        </a:p>
      </xdr:txBody>
    </xdr:sp>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tabSelected="1" zoomScale="75" zoomScaleNormal="75" workbookViewId="0">
      <selection activeCell="S8" sqref="S8"/>
    </sheetView>
  </sheetViews>
  <sheetFormatPr baseColWidth="10" defaultRowHeight="12.75" x14ac:dyDescent="0.2"/>
  <cols>
    <col min="1" max="1" width="5.140625" style="1" customWidth="1"/>
    <col min="2" max="2" width="24.7109375" style="1" customWidth="1"/>
    <col min="3" max="4" width="8.7109375" style="156" bestFit="1" customWidth="1"/>
    <col min="5" max="5" width="8.85546875" style="156" bestFit="1" customWidth="1"/>
    <col min="6" max="6" width="9.140625" style="156" bestFit="1" customWidth="1"/>
    <col min="7" max="11" width="8.85546875" style="156" bestFit="1" customWidth="1"/>
    <col min="12" max="15" width="7.85546875" style="156" customWidth="1"/>
    <col min="16" max="16" width="8.28515625" style="156" customWidth="1"/>
    <col min="17" max="18" width="9" style="38" bestFit="1" customWidth="1"/>
    <col min="19" max="19" width="11.5703125" style="38" customWidth="1"/>
    <col min="20" max="20" width="11.5703125" style="38" hidden="1" customWidth="1"/>
    <col min="21" max="21" width="11.5703125" style="22" customWidth="1"/>
    <col min="22" max="16384" width="11.42578125" style="1"/>
  </cols>
  <sheetData>
    <row r="1" spans="1:21" x14ac:dyDescent="0.2">
      <c r="A1" s="43"/>
      <c r="B1" s="44" t="s">
        <v>84</v>
      </c>
      <c r="C1" s="168"/>
      <c r="D1" s="168"/>
      <c r="E1" s="168"/>
      <c r="F1" s="43"/>
      <c r="G1" s="43"/>
      <c r="H1" s="43"/>
      <c r="I1" s="43"/>
      <c r="J1" s="43"/>
      <c r="K1" s="43"/>
      <c r="L1" s="43"/>
      <c r="M1" s="43"/>
      <c r="N1" s="43"/>
      <c r="O1" s="43"/>
      <c r="P1" s="43"/>
      <c r="Q1" s="45"/>
      <c r="R1" s="45"/>
      <c r="S1" s="45"/>
      <c r="T1" s="45"/>
      <c r="U1" s="169"/>
    </row>
    <row r="2" spans="1:21" x14ac:dyDescent="0.2">
      <c r="A2" s="43"/>
      <c r="B2" s="44" t="s">
        <v>87</v>
      </c>
      <c r="C2" s="168"/>
      <c r="D2" s="46"/>
      <c r="E2" s="46"/>
      <c r="F2" s="43"/>
      <c r="G2" s="43"/>
      <c r="H2" s="43"/>
      <c r="I2" s="43"/>
      <c r="J2" s="43"/>
      <c r="K2" s="43"/>
      <c r="L2" s="43"/>
      <c r="M2" s="43"/>
      <c r="N2" s="43"/>
      <c r="O2" s="43"/>
      <c r="P2" s="43"/>
      <c r="Q2" s="45"/>
      <c r="R2" s="45"/>
      <c r="S2" s="45"/>
      <c r="T2" s="45"/>
      <c r="U2" s="169"/>
    </row>
    <row r="3" spans="1:21" ht="13.5" thickBot="1" x14ac:dyDescent="0.25">
      <c r="A3" s="43"/>
      <c r="B3" s="44" t="s">
        <v>0</v>
      </c>
      <c r="C3" s="43"/>
      <c r="D3" s="43"/>
      <c r="E3" s="43"/>
      <c r="F3" s="43"/>
      <c r="G3" s="43"/>
      <c r="H3" s="43"/>
      <c r="I3" s="43"/>
      <c r="J3" s="43"/>
      <c r="K3" s="43"/>
      <c r="L3" s="43"/>
      <c r="M3" s="43"/>
      <c r="N3" s="43"/>
      <c r="O3" s="43"/>
      <c r="P3" s="43"/>
      <c r="Q3" s="45"/>
      <c r="R3" s="45"/>
      <c r="S3" s="45"/>
      <c r="T3" s="45"/>
      <c r="U3" s="169"/>
    </row>
    <row r="4" spans="1:21" ht="18.75" thickBot="1" x14ac:dyDescent="0.3">
      <c r="A4" s="43"/>
      <c r="B4" s="170" t="s">
        <v>1</v>
      </c>
      <c r="C4" s="59" t="s">
        <v>91</v>
      </c>
      <c r="D4" s="60" t="str">
        <f>IF(C4="","&lt;-- &lt;-- Bitte unbedingt die Klasse in Zelle C4 eingeben!!","")</f>
        <v/>
      </c>
      <c r="F4" s="46"/>
      <c r="G4" s="46"/>
      <c r="H4" s="46"/>
      <c r="I4" s="46"/>
      <c r="J4" s="43"/>
      <c r="K4" s="43"/>
      <c r="L4" s="43"/>
      <c r="M4" s="43"/>
      <c r="N4" s="43"/>
      <c r="O4" s="43"/>
      <c r="P4" s="43"/>
      <c r="Q4" s="171"/>
      <c r="R4" s="45"/>
      <c r="S4" s="45"/>
      <c r="T4" s="45"/>
      <c r="U4" s="169"/>
    </row>
    <row r="5" spans="1:21" ht="13.5" thickBot="1" x14ac:dyDescent="0.25">
      <c r="A5" s="43"/>
      <c r="B5" s="47"/>
      <c r="C5" s="47"/>
      <c r="D5" s="47"/>
      <c r="E5" s="47"/>
      <c r="F5" s="47"/>
      <c r="G5" s="47"/>
      <c r="H5" s="47"/>
      <c r="I5" s="47"/>
      <c r="J5" s="47"/>
      <c r="K5" s="47"/>
      <c r="L5" s="47"/>
      <c r="M5" s="47"/>
      <c r="N5" s="47"/>
      <c r="O5" s="47"/>
      <c r="P5" s="47"/>
      <c r="Q5" s="45"/>
      <c r="R5" s="45"/>
      <c r="S5" s="45"/>
      <c r="T5" s="45"/>
      <c r="U5" s="169"/>
    </row>
    <row r="6" spans="1:21" ht="13.5" thickBot="1" x14ac:dyDescent="0.25">
      <c r="A6" s="43"/>
      <c r="B6" s="48"/>
      <c r="C6" s="250" t="s">
        <v>11</v>
      </c>
      <c r="D6" s="251"/>
      <c r="E6" s="252"/>
      <c r="F6" s="253" t="s">
        <v>13</v>
      </c>
      <c r="G6" s="254"/>
      <c r="H6" s="254"/>
      <c r="I6" s="254"/>
      <c r="J6" s="254"/>
      <c r="K6" s="254"/>
      <c r="L6" s="254"/>
      <c r="M6" s="254"/>
      <c r="N6" s="254"/>
      <c r="O6" s="254"/>
      <c r="P6" s="255"/>
      <c r="Q6" s="256" t="s">
        <v>41</v>
      </c>
      <c r="R6" s="257"/>
      <c r="S6" s="258" t="s">
        <v>42</v>
      </c>
      <c r="T6" s="256"/>
      <c r="U6" s="257"/>
    </row>
    <row r="7" spans="1:21" s="172" customFormat="1" x14ac:dyDescent="0.2">
      <c r="A7" s="134"/>
      <c r="B7" s="240" t="s">
        <v>3</v>
      </c>
      <c r="C7" s="56" t="s">
        <v>4</v>
      </c>
      <c r="D7" s="49" t="s">
        <v>5</v>
      </c>
      <c r="E7" s="58" t="s">
        <v>6</v>
      </c>
      <c r="F7" s="56" t="s">
        <v>10</v>
      </c>
      <c r="G7" s="49" t="s">
        <v>7</v>
      </c>
      <c r="H7" s="65" t="s">
        <v>49</v>
      </c>
      <c r="I7" s="49" t="s">
        <v>50</v>
      </c>
      <c r="J7" s="65" t="s">
        <v>8</v>
      </c>
      <c r="K7" s="49" t="s">
        <v>45</v>
      </c>
      <c r="L7" s="65" t="s">
        <v>46</v>
      </c>
      <c r="M7" s="49" t="s">
        <v>47</v>
      </c>
      <c r="N7" s="65" t="s">
        <v>48</v>
      </c>
      <c r="O7" s="49" t="s">
        <v>51</v>
      </c>
      <c r="P7" s="58" t="s">
        <v>52</v>
      </c>
      <c r="Q7" s="133" t="s">
        <v>39</v>
      </c>
      <c r="R7" s="61" t="s">
        <v>12</v>
      </c>
      <c r="S7" s="236" t="s">
        <v>38</v>
      </c>
      <c r="T7" s="133" t="s">
        <v>83</v>
      </c>
      <c r="U7" s="50" t="s">
        <v>40</v>
      </c>
    </row>
    <row r="8" spans="1:21" x14ac:dyDescent="0.2">
      <c r="A8" s="173" t="str">
        <f>IF(B8="","",1)</f>
        <v/>
      </c>
      <c r="B8" s="246"/>
      <c r="C8" s="220"/>
      <c r="D8" s="219"/>
      <c r="E8" s="221"/>
      <c r="F8" s="210"/>
      <c r="G8" s="219"/>
      <c r="H8" s="62"/>
      <c r="I8" s="64"/>
      <c r="J8" s="218"/>
      <c r="K8" s="64"/>
      <c r="L8" s="62"/>
      <c r="M8" s="64"/>
      <c r="N8" s="62"/>
      <c r="O8" s="64"/>
      <c r="P8" s="63"/>
      <c r="Q8" s="174" t="str">
        <f>IF(B8="","",IF(C8="","",AVERAGE(C8:E8)))</f>
        <v/>
      </c>
      <c r="R8" s="175" t="str">
        <f>IF(B8="","",IF(C8="","",IF(F8="",AVERAGE(G8:P8),(AVERAGE(G8:P8)*2+F8)/3)))</f>
        <v/>
      </c>
      <c r="S8" s="237"/>
      <c r="T8" s="174" t="str">
        <f>IF(B8="","",ROUNDUP((Q8*2+R8)/3,2))</f>
        <v/>
      </c>
      <c r="U8" s="176" t="str">
        <f t="shared" ref="U8:U42" si="0">IF(B8="","",IF(LEFT(S8,1)="0",0,ROUND(S8,0)))</f>
        <v/>
      </c>
    </row>
    <row r="9" spans="1:21" x14ac:dyDescent="0.2">
      <c r="A9" s="173" t="str">
        <f>IF(B9="","",MAX(A8)+1)</f>
        <v/>
      </c>
      <c r="B9" s="247"/>
      <c r="C9" s="220"/>
      <c r="D9" s="219"/>
      <c r="E9" s="221"/>
      <c r="F9" s="210"/>
      <c r="G9" s="219"/>
      <c r="H9" s="66"/>
      <c r="I9" s="57"/>
      <c r="J9" s="218"/>
      <c r="K9" s="64"/>
      <c r="L9" s="62"/>
      <c r="M9" s="137"/>
      <c r="N9" s="140"/>
      <c r="O9" s="137"/>
      <c r="P9" s="63"/>
      <c r="Q9" s="174" t="str">
        <f t="shared" ref="Q9:Q42" si="1">IF(B9="","",IF(C9="","",AVERAGE(C9:E9)))</f>
        <v/>
      </c>
      <c r="R9" s="175" t="str">
        <f t="shared" ref="R9:R42" si="2">IF(B9="","",IF(C9="","",IF(F9="",AVERAGE(G9:P9),(AVERAGE(G9:P9)*2+F9)/3)))</f>
        <v/>
      </c>
      <c r="S9" s="237" t="str">
        <f t="shared" ref="S9:S42" si="3">IF(B9="","",ROUNDUP((IF(B9="","",(Q9*2+R9)/3)),2))</f>
        <v/>
      </c>
      <c r="T9" s="174" t="str">
        <f t="shared" ref="T9:T42" si="4">IF(B9="","",ROUNDUP((Q9*2+R9)/3,2))</f>
        <v/>
      </c>
      <c r="U9" s="176" t="str">
        <f t="shared" si="0"/>
        <v/>
      </c>
    </row>
    <row r="10" spans="1:21" x14ac:dyDescent="0.2">
      <c r="A10" s="173" t="str">
        <f>IF(B10="","",MAX($A$8:A9)+1)</f>
        <v/>
      </c>
      <c r="B10" s="246"/>
      <c r="C10" s="220"/>
      <c r="D10" s="219"/>
      <c r="E10" s="221"/>
      <c r="F10" s="210"/>
      <c r="G10" s="219"/>
      <c r="H10" s="66"/>
      <c r="I10" s="57"/>
      <c r="J10" s="218"/>
      <c r="K10" s="64"/>
      <c r="L10" s="62"/>
      <c r="M10" s="137"/>
      <c r="N10" s="140"/>
      <c r="O10" s="137"/>
      <c r="P10" s="63"/>
      <c r="Q10" s="174" t="str">
        <f t="shared" si="1"/>
        <v/>
      </c>
      <c r="R10" s="175" t="str">
        <f t="shared" si="2"/>
        <v/>
      </c>
      <c r="S10" s="237" t="str">
        <f t="shared" si="3"/>
        <v/>
      </c>
      <c r="T10" s="174" t="str">
        <f t="shared" si="4"/>
        <v/>
      </c>
      <c r="U10" s="176" t="str">
        <f t="shared" si="0"/>
        <v/>
      </c>
    </row>
    <row r="11" spans="1:21" x14ac:dyDescent="0.2">
      <c r="A11" s="173" t="str">
        <f>IF(B11="","",MAX($A$8:A10)+1)</f>
        <v/>
      </c>
      <c r="B11" s="247"/>
      <c r="C11" s="220"/>
      <c r="D11" s="219"/>
      <c r="E11" s="221"/>
      <c r="F11" s="210"/>
      <c r="G11" s="219"/>
      <c r="H11" s="66"/>
      <c r="I11" s="57"/>
      <c r="J11" s="218"/>
      <c r="K11" s="64"/>
      <c r="L11" s="62"/>
      <c r="M11" s="137"/>
      <c r="N11" s="140"/>
      <c r="O11" s="137"/>
      <c r="P11" s="63"/>
      <c r="Q11" s="174" t="str">
        <f t="shared" si="1"/>
        <v/>
      </c>
      <c r="R11" s="175" t="str">
        <f t="shared" si="2"/>
        <v/>
      </c>
      <c r="S11" s="237" t="str">
        <f t="shared" si="3"/>
        <v/>
      </c>
      <c r="T11" s="174" t="str">
        <f t="shared" si="4"/>
        <v/>
      </c>
      <c r="U11" s="176" t="str">
        <f t="shared" si="0"/>
        <v/>
      </c>
    </row>
    <row r="12" spans="1:21" x14ac:dyDescent="0.2">
      <c r="A12" s="173" t="str">
        <f>IF(B12="","",MAX($A$8:A11)+1)</f>
        <v/>
      </c>
      <c r="B12" s="247"/>
      <c r="C12" s="220"/>
      <c r="D12" s="219"/>
      <c r="E12" s="221"/>
      <c r="F12" s="210"/>
      <c r="G12" s="219"/>
      <c r="H12" s="66"/>
      <c r="I12" s="57"/>
      <c r="J12" s="218"/>
      <c r="K12" s="64"/>
      <c r="L12" s="62"/>
      <c r="M12" s="137"/>
      <c r="N12" s="140"/>
      <c r="O12" s="137"/>
      <c r="P12" s="63"/>
      <c r="Q12" s="174" t="str">
        <f t="shared" si="1"/>
        <v/>
      </c>
      <c r="R12" s="175" t="str">
        <f t="shared" si="2"/>
        <v/>
      </c>
      <c r="S12" s="237" t="str">
        <f t="shared" si="3"/>
        <v/>
      </c>
      <c r="T12" s="174" t="str">
        <f t="shared" si="4"/>
        <v/>
      </c>
      <c r="U12" s="176" t="str">
        <f t="shared" si="0"/>
        <v/>
      </c>
    </row>
    <row r="13" spans="1:21" x14ac:dyDescent="0.2">
      <c r="A13" s="173" t="str">
        <f>IF(B13="","",MAX($A$8:A12)+1)</f>
        <v/>
      </c>
      <c r="B13" s="247"/>
      <c r="C13" s="220"/>
      <c r="D13" s="219"/>
      <c r="E13" s="221"/>
      <c r="F13" s="210"/>
      <c r="G13" s="219"/>
      <c r="H13" s="66"/>
      <c r="I13" s="57"/>
      <c r="J13" s="218"/>
      <c r="K13" s="64"/>
      <c r="L13" s="62"/>
      <c r="M13" s="137"/>
      <c r="N13" s="140"/>
      <c r="O13" s="137"/>
      <c r="P13" s="63"/>
      <c r="Q13" s="174" t="str">
        <f t="shared" si="1"/>
        <v/>
      </c>
      <c r="R13" s="175" t="str">
        <f t="shared" si="2"/>
        <v/>
      </c>
      <c r="S13" s="237" t="str">
        <f t="shared" si="3"/>
        <v/>
      </c>
      <c r="T13" s="174" t="str">
        <f t="shared" si="4"/>
        <v/>
      </c>
      <c r="U13" s="176" t="str">
        <f t="shared" si="0"/>
        <v/>
      </c>
    </row>
    <row r="14" spans="1:21" x14ac:dyDescent="0.2">
      <c r="A14" s="173" t="str">
        <f>IF(B14="","",MAX($A$8:A13)+1)</f>
        <v/>
      </c>
      <c r="B14" s="247"/>
      <c r="C14" s="220"/>
      <c r="D14" s="219"/>
      <c r="E14" s="221"/>
      <c r="F14" s="210"/>
      <c r="G14" s="219"/>
      <c r="H14" s="66"/>
      <c r="I14" s="57"/>
      <c r="J14" s="218"/>
      <c r="K14" s="64"/>
      <c r="L14" s="62"/>
      <c r="M14" s="137"/>
      <c r="N14" s="140"/>
      <c r="O14" s="137"/>
      <c r="P14" s="63"/>
      <c r="Q14" s="174" t="str">
        <f t="shared" si="1"/>
        <v/>
      </c>
      <c r="R14" s="175" t="str">
        <f t="shared" si="2"/>
        <v/>
      </c>
      <c r="S14" s="237" t="str">
        <f t="shared" si="3"/>
        <v/>
      </c>
      <c r="T14" s="174" t="str">
        <f t="shared" si="4"/>
        <v/>
      </c>
      <c r="U14" s="176" t="str">
        <f t="shared" si="0"/>
        <v/>
      </c>
    </row>
    <row r="15" spans="1:21" x14ac:dyDescent="0.2">
      <c r="A15" s="173" t="str">
        <f>IF(B15="","",MAX($A$8:A14)+1)</f>
        <v/>
      </c>
      <c r="B15" s="247"/>
      <c r="C15" s="220"/>
      <c r="D15" s="219"/>
      <c r="E15" s="221"/>
      <c r="F15" s="210"/>
      <c r="G15" s="219"/>
      <c r="H15" s="66"/>
      <c r="I15" s="57"/>
      <c r="J15" s="218"/>
      <c r="K15" s="64"/>
      <c r="L15" s="62"/>
      <c r="M15" s="137"/>
      <c r="N15" s="140"/>
      <c r="O15" s="137"/>
      <c r="P15" s="63"/>
      <c r="Q15" s="174" t="str">
        <f t="shared" si="1"/>
        <v/>
      </c>
      <c r="R15" s="175" t="str">
        <f t="shared" si="2"/>
        <v/>
      </c>
      <c r="S15" s="237" t="str">
        <f t="shared" si="3"/>
        <v/>
      </c>
      <c r="T15" s="174" t="str">
        <f t="shared" si="4"/>
        <v/>
      </c>
      <c r="U15" s="176" t="str">
        <f t="shared" si="0"/>
        <v/>
      </c>
    </row>
    <row r="16" spans="1:21" x14ac:dyDescent="0.2">
      <c r="A16" s="173" t="str">
        <f>IF(B16="","",MAX($A$8:A15)+1)</f>
        <v/>
      </c>
      <c r="B16" s="247"/>
      <c r="C16" s="220"/>
      <c r="D16" s="219"/>
      <c r="E16" s="221"/>
      <c r="F16" s="210"/>
      <c r="G16" s="219"/>
      <c r="H16" s="66"/>
      <c r="I16" s="57"/>
      <c r="J16" s="218"/>
      <c r="K16" s="64"/>
      <c r="L16" s="62"/>
      <c r="M16" s="137"/>
      <c r="N16" s="140"/>
      <c r="O16" s="137"/>
      <c r="P16" s="63"/>
      <c r="Q16" s="174" t="str">
        <f t="shared" si="1"/>
        <v/>
      </c>
      <c r="R16" s="175" t="str">
        <f t="shared" si="2"/>
        <v/>
      </c>
      <c r="S16" s="237" t="str">
        <f t="shared" si="3"/>
        <v/>
      </c>
      <c r="T16" s="174" t="str">
        <f t="shared" si="4"/>
        <v/>
      </c>
      <c r="U16" s="176" t="str">
        <f t="shared" si="0"/>
        <v/>
      </c>
    </row>
    <row r="17" spans="1:21" x14ac:dyDescent="0.2">
      <c r="A17" s="173" t="str">
        <f>IF(B17="","",MAX($A$8:A16)+1)</f>
        <v/>
      </c>
      <c r="B17" s="247"/>
      <c r="C17" s="220"/>
      <c r="D17" s="219"/>
      <c r="E17" s="221"/>
      <c r="F17" s="210"/>
      <c r="G17" s="219"/>
      <c r="H17" s="66"/>
      <c r="I17" s="57"/>
      <c r="J17" s="218"/>
      <c r="K17" s="64"/>
      <c r="L17" s="62"/>
      <c r="M17" s="137"/>
      <c r="N17" s="140"/>
      <c r="O17" s="137"/>
      <c r="P17" s="63"/>
      <c r="Q17" s="174" t="str">
        <f t="shared" si="1"/>
        <v/>
      </c>
      <c r="R17" s="175" t="str">
        <f t="shared" si="2"/>
        <v/>
      </c>
      <c r="S17" s="237" t="str">
        <f t="shared" si="3"/>
        <v/>
      </c>
      <c r="T17" s="174" t="str">
        <f t="shared" si="4"/>
        <v/>
      </c>
      <c r="U17" s="176" t="str">
        <f t="shared" si="0"/>
        <v/>
      </c>
    </row>
    <row r="18" spans="1:21" x14ac:dyDescent="0.2">
      <c r="A18" s="173" t="str">
        <f>IF(B18="","",MAX($A$8:A17)+1)</f>
        <v/>
      </c>
      <c r="B18" s="247"/>
      <c r="C18" s="220"/>
      <c r="D18" s="219"/>
      <c r="E18" s="221"/>
      <c r="F18" s="210"/>
      <c r="G18" s="219"/>
      <c r="H18" s="66"/>
      <c r="I18" s="57"/>
      <c r="J18" s="218"/>
      <c r="K18" s="64"/>
      <c r="L18" s="62"/>
      <c r="M18" s="137"/>
      <c r="N18" s="140"/>
      <c r="O18" s="137"/>
      <c r="P18" s="63"/>
      <c r="Q18" s="174" t="str">
        <f t="shared" si="1"/>
        <v/>
      </c>
      <c r="R18" s="175" t="str">
        <f t="shared" si="2"/>
        <v/>
      </c>
      <c r="S18" s="237" t="str">
        <f t="shared" si="3"/>
        <v/>
      </c>
      <c r="T18" s="174" t="str">
        <f t="shared" si="4"/>
        <v/>
      </c>
      <c r="U18" s="176" t="str">
        <f t="shared" si="0"/>
        <v/>
      </c>
    </row>
    <row r="19" spans="1:21" x14ac:dyDescent="0.2">
      <c r="A19" s="173" t="str">
        <f>IF(B19="","",MAX($A$8:A18)+1)</f>
        <v/>
      </c>
      <c r="B19" s="247"/>
      <c r="C19" s="220"/>
      <c r="D19" s="219"/>
      <c r="E19" s="221"/>
      <c r="F19" s="210"/>
      <c r="G19" s="219"/>
      <c r="H19" s="66"/>
      <c r="I19" s="57"/>
      <c r="J19" s="218"/>
      <c r="K19" s="64"/>
      <c r="L19" s="62"/>
      <c r="M19" s="137"/>
      <c r="N19" s="140"/>
      <c r="O19" s="137"/>
      <c r="P19" s="63"/>
      <c r="Q19" s="174" t="str">
        <f t="shared" si="1"/>
        <v/>
      </c>
      <c r="R19" s="175" t="str">
        <f t="shared" si="2"/>
        <v/>
      </c>
      <c r="S19" s="237" t="str">
        <f t="shared" si="3"/>
        <v/>
      </c>
      <c r="T19" s="174" t="str">
        <f t="shared" si="4"/>
        <v/>
      </c>
      <c r="U19" s="176" t="str">
        <f t="shared" si="0"/>
        <v/>
      </c>
    </row>
    <row r="20" spans="1:21" x14ac:dyDescent="0.2">
      <c r="A20" s="173" t="str">
        <f>IF(B20="","",MAX($A$8:A19)+1)</f>
        <v/>
      </c>
      <c r="B20" s="247"/>
      <c r="C20" s="220"/>
      <c r="D20" s="219"/>
      <c r="E20" s="221"/>
      <c r="F20" s="210"/>
      <c r="G20" s="219"/>
      <c r="H20" s="66"/>
      <c r="I20" s="57"/>
      <c r="J20" s="218"/>
      <c r="K20" s="64"/>
      <c r="L20" s="62"/>
      <c r="M20" s="137"/>
      <c r="N20" s="140"/>
      <c r="O20" s="137"/>
      <c r="P20" s="63"/>
      <c r="Q20" s="174" t="str">
        <f t="shared" si="1"/>
        <v/>
      </c>
      <c r="R20" s="175" t="str">
        <f t="shared" si="2"/>
        <v/>
      </c>
      <c r="S20" s="237" t="str">
        <f t="shared" si="3"/>
        <v/>
      </c>
      <c r="T20" s="174" t="str">
        <f t="shared" si="4"/>
        <v/>
      </c>
      <c r="U20" s="176" t="str">
        <f t="shared" si="0"/>
        <v/>
      </c>
    </row>
    <row r="21" spans="1:21" x14ac:dyDescent="0.2">
      <c r="A21" s="173" t="str">
        <f>IF(B21="","",MAX($A$8:A20)+1)</f>
        <v/>
      </c>
      <c r="B21" s="247"/>
      <c r="C21" s="220"/>
      <c r="D21" s="219"/>
      <c r="E21" s="221"/>
      <c r="F21" s="210"/>
      <c r="G21" s="219"/>
      <c r="H21" s="66"/>
      <c r="I21" s="57"/>
      <c r="J21" s="218"/>
      <c r="K21" s="64"/>
      <c r="L21" s="62"/>
      <c r="M21" s="137"/>
      <c r="N21" s="140"/>
      <c r="O21" s="137"/>
      <c r="P21" s="63"/>
      <c r="Q21" s="174" t="str">
        <f t="shared" si="1"/>
        <v/>
      </c>
      <c r="R21" s="175" t="str">
        <f t="shared" si="2"/>
        <v/>
      </c>
      <c r="S21" s="237" t="str">
        <f t="shared" si="3"/>
        <v/>
      </c>
      <c r="T21" s="174" t="str">
        <f t="shared" si="4"/>
        <v/>
      </c>
      <c r="U21" s="176" t="str">
        <f t="shared" si="0"/>
        <v/>
      </c>
    </row>
    <row r="22" spans="1:21" x14ac:dyDescent="0.2">
      <c r="A22" s="173" t="str">
        <f>IF(B22="","",MAX($A$8:A21)+1)</f>
        <v/>
      </c>
      <c r="B22" s="247"/>
      <c r="C22" s="220"/>
      <c r="D22" s="219"/>
      <c r="E22" s="221"/>
      <c r="F22" s="210"/>
      <c r="G22" s="219"/>
      <c r="H22" s="66"/>
      <c r="I22" s="57"/>
      <c r="J22" s="218"/>
      <c r="K22" s="64"/>
      <c r="L22" s="62"/>
      <c r="M22" s="137"/>
      <c r="N22" s="140"/>
      <c r="O22" s="137"/>
      <c r="P22" s="63"/>
      <c r="Q22" s="174" t="str">
        <f t="shared" si="1"/>
        <v/>
      </c>
      <c r="R22" s="175" t="str">
        <f t="shared" si="2"/>
        <v/>
      </c>
      <c r="S22" s="237" t="str">
        <f t="shared" si="3"/>
        <v/>
      </c>
      <c r="T22" s="174" t="str">
        <f t="shared" si="4"/>
        <v/>
      </c>
      <c r="U22" s="176" t="str">
        <f t="shared" si="0"/>
        <v/>
      </c>
    </row>
    <row r="23" spans="1:21" x14ac:dyDescent="0.2">
      <c r="A23" s="173" t="str">
        <f>IF(B23="","",MAX($A$8:A22)+1)</f>
        <v/>
      </c>
      <c r="B23" s="247"/>
      <c r="C23" s="220"/>
      <c r="D23" s="219"/>
      <c r="E23" s="221"/>
      <c r="F23" s="210"/>
      <c r="G23" s="219"/>
      <c r="H23" s="66"/>
      <c r="I23" s="57"/>
      <c r="J23" s="218"/>
      <c r="K23" s="64"/>
      <c r="L23" s="62"/>
      <c r="M23" s="137"/>
      <c r="N23" s="140"/>
      <c r="O23" s="137"/>
      <c r="P23" s="63"/>
      <c r="Q23" s="174" t="str">
        <f t="shared" si="1"/>
        <v/>
      </c>
      <c r="R23" s="175" t="str">
        <f t="shared" si="2"/>
        <v/>
      </c>
      <c r="S23" s="237" t="str">
        <f t="shared" si="3"/>
        <v/>
      </c>
      <c r="T23" s="174" t="str">
        <f t="shared" si="4"/>
        <v/>
      </c>
      <c r="U23" s="176" t="str">
        <f t="shared" si="0"/>
        <v/>
      </c>
    </row>
    <row r="24" spans="1:21" x14ac:dyDescent="0.2">
      <c r="A24" s="173" t="str">
        <f>IF(B24="","",MAX($A$8:A23)+1)</f>
        <v/>
      </c>
      <c r="B24" s="247"/>
      <c r="C24" s="220"/>
      <c r="D24" s="219"/>
      <c r="E24" s="221"/>
      <c r="F24" s="210"/>
      <c r="G24" s="219"/>
      <c r="H24" s="66"/>
      <c r="I24" s="57"/>
      <c r="J24" s="218"/>
      <c r="K24" s="64"/>
      <c r="L24" s="62"/>
      <c r="M24" s="137"/>
      <c r="N24" s="140"/>
      <c r="O24" s="137"/>
      <c r="P24" s="63"/>
      <c r="Q24" s="174" t="str">
        <f t="shared" si="1"/>
        <v/>
      </c>
      <c r="R24" s="175" t="str">
        <f t="shared" si="2"/>
        <v/>
      </c>
      <c r="S24" s="237" t="str">
        <f t="shared" si="3"/>
        <v/>
      </c>
      <c r="T24" s="174" t="str">
        <f t="shared" si="4"/>
        <v/>
      </c>
      <c r="U24" s="176" t="str">
        <f t="shared" si="0"/>
        <v/>
      </c>
    </row>
    <row r="25" spans="1:21" x14ac:dyDescent="0.2">
      <c r="A25" s="173" t="str">
        <f>IF(B25="","",MAX($A$8:A24)+1)</f>
        <v/>
      </c>
      <c r="B25" s="247"/>
      <c r="C25" s="220"/>
      <c r="D25" s="219"/>
      <c r="E25" s="221"/>
      <c r="F25" s="210"/>
      <c r="G25" s="219"/>
      <c r="H25" s="66"/>
      <c r="I25" s="57"/>
      <c r="J25" s="218"/>
      <c r="K25" s="64"/>
      <c r="L25" s="62"/>
      <c r="M25" s="137"/>
      <c r="N25" s="140"/>
      <c r="O25" s="137"/>
      <c r="P25" s="63"/>
      <c r="Q25" s="174" t="str">
        <f t="shared" si="1"/>
        <v/>
      </c>
      <c r="R25" s="175" t="str">
        <f t="shared" si="2"/>
        <v/>
      </c>
      <c r="S25" s="237" t="str">
        <f t="shared" si="3"/>
        <v/>
      </c>
      <c r="T25" s="174" t="str">
        <f t="shared" si="4"/>
        <v/>
      </c>
      <c r="U25" s="176" t="str">
        <f t="shared" si="0"/>
        <v/>
      </c>
    </row>
    <row r="26" spans="1:21" x14ac:dyDescent="0.2">
      <c r="A26" s="173" t="str">
        <f>IF(B26="","",MAX($A$8:A25)+1)</f>
        <v/>
      </c>
      <c r="B26" s="247"/>
      <c r="C26" s="220"/>
      <c r="D26" s="219"/>
      <c r="E26" s="221"/>
      <c r="F26" s="210"/>
      <c r="G26" s="219"/>
      <c r="H26" s="66"/>
      <c r="I26" s="57"/>
      <c r="J26" s="218"/>
      <c r="K26" s="64"/>
      <c r="L26" s="62"/>
      <c r="M26" s="137"/>
      <c r="N26" s="140"/>
      <c r="O26" s="137"/>
      <c r="P26" s="63"/>
      <c r="Q26" s="174" t="str">
        <f t="shared" si="1"/>
        <v/>
      </c>
      <c r="R26" s="175" t="str">
        <f t="shared" si="2"/>
        <v/>
      </c>
      <c r="S26" s="237" t="str">
        <f t="shared" si="3"/>
        <v/>
      </c>
      <c r="T26" s="174" t="str">
        <f t="shared" si="4"/>
        <v/>
      </c>
      <c r="U26" s="176" t="str">
        <f t="shared" si="0"/>
        <v/>
      </c>
    </row>
    <row r="27" spans="1:21" x14ac:dyDescent="0.2">
      <c r="A27" s="173" t="str">
        <f>IF(B27="","",MAX($A$8:A26)+1)</f>
        <v/>
      </c>
      <c r="B27" s="247"/>
      <c r="C27" s="220"/>
      <c r="D27" s="219"/>
      <c r="E27" s="221"/>
      <c r="F27" s="210"/>
      <c r="G27" s="219"/>
      <c r="H27" s="66"/>
      <c r="I27" s="57"/>
      <c r="J27" s="218"/>
      <c r="K27" s="57"/>
      <c r="L27" s="66"/>
      <c r="M27" s="137"/>
      <c r="N27" s="140"/>
      <c r="O27" s="137"/>
      <c r="P27" s="67"/>
      <c r="Q27" s="174" t="str">
        <f t="shared" si="1"/>
        <v/>
      </c>
      <c r="R27" s="175" t="str">
        <f t="shared" si="2"/>
        <v/>
      </c>
      <c r="S27" s="237" t="str">
        <f t="shared" si="3"/>
        <v/>
      </c>
      <c r="T27" s="174" t="str">
        <f t="shared" si="4"/>
        <v/>
      </c>
      <c r="U27" s="176" t="str">
        <f t="shared" si="0"/>
        <v/>
      </c>
    </row>
    <row r="28" spans="1:21" x14ac:dyDescent="0.2">
      <c r="A28" s="173" t="str">
        <f>IF(B28="","",MAX($A$8:A27)+1)</f>
        <v/>
      </c>
      <c r="B28" s="247"/>
      <c r="C28" s="220"/>
      <c r="D28" s="219"/>
      <c r="E28" s="221"/>
      <c r="F28" s="210"/>
      <c r="G28" s="219"/>
      <c r="H28" s="66"/>
      <c r="I28" s="57"/>
      <c r="J28" s="218"/>
      <c r="K28" s="64"/>
      <c r="L28" s="62"/>
      <c r="M28" s="64"/>
      <c r="N28" s="62"/>
      <c r="O28" s="64"/>
      <c r="P28" s="67"/>
      <c r="Q28" s="174" t="str">
        <f t="shared" si="1"/>
        <v/>
      </c>
      <c r="R28" s="175" t="str">
        <f t="shared" si="2"/>
        <v/>
      </c>
      <c r="S28" s="237" t="str">
        <f t="shared" si="3"/>
        <v/>
      </c>
      <c r="T28" s="174" t="str">
        <f t="shared" si="4"/>
        <v/>
      </c>
      <c r="U28" s="176" t="str">
        <f t="shared" si="0"/>
        <v/>
      </c>
    </row>
    <row r="29" spans="1:21" x14ac:dyDescent="0.2">
      <c r="A29" s="173" t="str">
        <f>IF(B29="","",MAX($A$8:A28)+1)</f>
        <v/>
      </c>
      <c r="B29" s="247"/>
      <c r="C29" s="220"/>
      <c r="D29" s="219"/>
      <c r="E29" s="221"/>
      <c r="F29" s="210"/>
      <c r="G29" s="219"/>
      <c r="H29" s="66"/>
      <c r="I29" s="57"/>
      <c r="J29" s="218"/>
      <c r="K29" s="64"/>
      <c r="L29" s="62"/>
      <c r="M29" s="137"/>
      <c r="N29" s="140"/>
      <c r="O29" s="137"/>
      <c r="P29" s="67"/>
      <c r="Q29" s="174" t="str">
        <f t="shared" si="1"/>
        <v/>
      </c>
      <c r="R29" s="175" t="str">
        <f t="shared" si="2"/>
        <v/>
      </c>
      <c r="S29" s="237" t="str">
        <f t="shared" si="3"/>
        <v/>
      </c>
      <c r="T29" s="174" t="str">
        <f t="shared" si="4"/>
        <v/>
      </c>
      <c r="U29" s="176" t="str">
        <f t="shared" si="0"/>
        <v/>
      </c>
    </row>
    <row r="30" spans="1:21" x14ac:dyDescent="0.2">
      <c r="A30" s="173" t="str">
        <f>IF(B30="","",MAX($A$8:A29)+1)</f>
        <v/>
      </c>
      <c r="B30" s="247"/>
      <c r="C30" s="220"/>
      <c r="D30" s="219"/>
      <c r="E30" s="221"/>
      <c r="F30" s="210"/>
      <c r="G30" s="219"/>
      <c r="H30" s="66"/>
      <c r="I30" s="57"/>
      <c r="J30" s="218"/>
      <c r="K30" s="64"/>
      <c r="L30" s="62"/>
      <c r="M30" s="137"/>
      <c r="N30" s="140"/>
      <c r="O30" s="137"/>
      <c r="P30" s="67"/>
      <c r="Q30" s="174" t="str">
        <f t="shared" si="1"/>
        <v/>
      </c>
      <c r="R30" s="175" t="str">
        <f t="shared" si="2"/>
        <v/>
      </c>
      <c r="S30" s="237" t="str">
        <f t="shared" si="3"/>
        <v/>
      </c>
      <c r="T30" s="174" t="str">
        <f t="shared" si="4"/>
        <v/>
      </c>
      <c r="U30" s="176" t="str">
        <f t="shared" si="0"/>
        <v/>
      </c>
    </row>
    <row r="31" spans="1:21" x14ac:dyDescent="0.2">
      <c r="A31" s="173" t="str">
        <f>IF(B31="","",MAX($A$8:A30)+1)</f>
        <v/>
      </c>
      <c r="B31" s="242"/>
      <c r="C31" s="211"/>
      <c r="D31" s="212"/>
      <c r="E31" s="213"/>
      <c r="F31" s="225"/>
      <c r="G31" s="212"/>
      <c r="H31" s="214"/>
      <c r="I31" s="212"/>
      <c r="J31" s="215"/>
      <c r="K31" s="135"/>
      <c r="L31" s="215"/>
      <c r="M31" s="216"/>
      <c r="N31" s="217"/>
      <c r="O31" s="216"/>
      <c r="P31" s="213"/>
      <c r="Q31" s="174" t="str">
        <f t="shared" si="1"/>
        <v/>
      </c>
      <c r="R31" s="175" t="str">
        <f t="shared" si="2"/>
        <v/>
      </c>
      <c r="S31" s="237" t="str">
        <f t="shared" si="3"/>
        <v/>
      </c>
      <c r="T31" s="174" t="str">
        <f t="shared" si="4"/>
        <v/>
      </c>
      <c r="U31" s="176" t="str">
        <f t="shared" si="0"/>
        <v/>
      </c>
    </row>
    <row r="32" spans="1:21" x14ac:dyDescent="0.2">
      <c r="A32" s="173" t="str">
        <f>IF(B32="","",MAX($A$8:A31)+1)</f>
        <v/>
      </c>
      <c r="B32" s="243"/>
      <c r="C32" s="186"/>
      <c r="D32" s="57"/>
      <c r="E32" s="67"/>
      <c r="F32" s="210"/>
      <c r="G32" s="187"/>
      <c r="H32" s="66"/>
      <c r="I32" s="64"/>
      <c r="J32" s="62"/>
      <c r="K32" s="64"/>
      <c r="L32" s="62"/>
      <c r="M32" s="137"/>
      <c r="N32" s="140"/>
      <c r="O32" s="137"/>
      <c r="P32" s="67"/>
      <c r="Q32" s="174" t="str">
        <f t="shared" si="1"/>
        <v/>
      </c>
      <c r="R32" s="175" t="str">
        <f t="shared" si="2"/>
        <v/>
      </c>
      <c r="S32" s="237" t="str">
        <f t="shared" si="3"/>
        <v/>
      </c>
      <c r="T32" s="174" t="str">
        <f t="shared" si="4"/>
        <v/>
      </c>
      <c r="U32" s="176" t="str">
        <f t="shared" si="0"/>
        <v/>
      </c>
    </row>
    <row r="33" spans="1:21" x14ac:dyDescent="0.2">
      <c r="A33" s="173" t="str">
        <f>IF(B33="","",MAX($A$8:A32)+1)</f>
        <v/>
      </c>
      <c r="B33" s="243"/>
      <c r="C33" s="136"/>
      <c r="D33" s="137"/>
      <c r="E33" s="138"/>
      <c r="F33" s="210"/>
      <c r="G33" s="139"/>
      <c r="H33" s="140"/>
      <c r="I33" s="64"/>
      <c r="J33" s="62"/>
      <c r="K33" s="64"/>
      <c r="L33" s="62"/>
      <c r="M33" s="137"/>
      <c r="N33" s="140"/>
      <c r="O33" s="137"/>
      <c r="P33" s="67"/>
      <c r="Q33" s="174" t="str">
        <f t="shared" si="1"/>
        <v/>
      </c>
      <c r="R33" s="175" t="str">
        <f t="shared" si="2"/>
        <v/>
      </c>
      <c r="S33" s="237" t="str">
        <f t="shared" si="3"/>
        <v/>
      </c>
      <c r="T33" s="174" t="str">
        <f t="shared" si="4"/>
        <v/>
      </c>
      <c r="U33" s="176" t="str">
        <f t="shared" si="0"/>
        <v/>
      </c>
    </row>
    <row r="34" spans="1:21" x14ac:dyDescent="0.2">
      <c r="A34" s="173" t="str">
        <f>IF(B34="","",MAX($A$8:A33)+1)</f>
        <v/>
      </c>
      <c r="B34" s="243"/>
      <c r="C34" s="136"/>
      <c r="D34" s="137"/>
      <c r="E34" s="138"/>
      <c r="F34" s="210"/>
      <c r="G34" s="139"/>
      <c r="H34" s="140"/>
      <c r="I34" s="64"/>
      <c r="J34" s="62"/>
      <c r="K34" s="64"/>
      <c r="L34" s="62"/>
      <c r="M34" s="137"/>
      <c r="N34" s="140"/>
      <c r="O34" s="137"/>
      <c r="P34" s="67"/>
      <c r="Q34" s="174" t="str">
        <f t="shared" si="1"/>
        <v/>
      </c>
      <c r="R34" s="175" t="str">
        <f t="shared" si="2"/>
        <v/>
      </c>
      <c r="S34" s="237" t="str">
        <f t="shared" si="3"/>
        <v/>
      </c>
      <c r="T34" s="174" t="str">
        <f t="shared" si="4"/>
        <v/>
      </c>
      <c r="U34" s="176" t="str">
        <f t="shared" si="0"/>
        <v/>
      </c>
    </row>
    <row r="35" spans="1:21" x14ac:dyDescent="0.2">
      <c r="A35" s="173" t="str">
        <f>IF(B35="","",MAX($A$8:A34)+1)</f>
        <v/>
      </c>
      <c r="B35" s="243"/>
      <c r="C35" s="136"/>
      <c r="D35" s="137"/>
      <c r="E35" s="138"/>
      <c r="F35" s="210"/>
      <c r="G35" s="139"/>
      <c r="H35" s="140"/>
      <c r="I35" s="64"/>
      <c r="J35" s="62"/>
      <c r="K35" s="64"/>
      <c r="L35" s="62"/>
      <c r="M35" s="137"/>
      <c r="N35" s="140"/>
      <c r="O35" s="137"/>
      <c r="P35" s="67"/>
      <c r="Q35" s="174" t="str">
        <f t="shared" si="1"/>
        <v/>
      </c>
      <c r="R35" s="175" t="str">
        <f t="shared" si="2"/>
        <v/>
      </c>
      <c r="S35" s="237" t="str">
        <f t="shared" si="3"/>
        <v/>
      </c>
      <c r="T35" s="174" t="str">
        <f t="shared" si="4"/>
        <v/>
      </c>
      <c r="U35" s="176" t="str">
        <f t="shared" si="0"/>
        <v/>
      </c>
    </row>
    <row r="36" spans="1:21" x14ac:dyDescent="0.2">
      <c r="A36" s="173" t="str">
        <f>IF(B36="","",MAX($A$8:A35)+1)</f>
        <v/>
      </c>
      <c r="B36" s="243"/>
      <c r="C36" s="136"/>
      <c r="D36" s="137"/>
      <c r="E36" s="138"/>
      <c r="F36" s="210"/>
      <c r="G36" s="139"/>
      <c r="H36" s="140"/>
      <c r="I36" s="64"/>
      <c r="J36" s="62"/>
      <c r="K36" s="64"/>
      <c r="L36" s="62"/>
      <c r="M36" s="137"/>
      <c r="N36" s="140"/>
      <c r="O36" s="137"/>
      <c r="P36" s="67"/>
      <c r="Q36" s="174" t="str">
        <f t="shared" si="1"/>
        <v/>
      </c>
      <c r="R36" s="175" t="str">
        <f t="shared" si="2"/>
        <v/>
      </c>
      <c r="S36" s="237" t="str">
        <f t="shared" si="3"/>
        <v/>
      </c>
      <c r="T36" s="174" t="str">
        <f t="shared" si="4"/>
        <v/>
      </c>
      <c r="U36" s="176" t="str">
        <f t="shared" si="0"/>
        <v/>
      </c>
    </row>
    <row r="37" spans="1:21" x14ac:dyDescent="0.2">
      <c r="A37" s="173" t="str">
        <f>IF(B37="","",MAX($A$8:A36)+1)</f>
        <v/>
      </c>
      <c r="B37" s="243"/>
      <c r="C37" s="136"/>
      <c r="D37" s="137"/>
      <c r="E37" s="138"/>
      <c r="F37" s="210"/>
      <c r="G37" s="139"/>
      <c r="H37" s="140"/>
      <c r="I37" s="64"/>
      <c r="J37" s="62"/>
      <c r="K37" s="64"/>
      <c r="L37" s="62"/>
      <c r="M37" s="137"/>
      <c r="N37" s="140"/>
      <c r="O37" s="137"/>
      <c r="P37" s="67"/>
      <c r="Q37" s="174" t="str">
        <f t="shared" si="1"/>
        <v/>
      </c>
      <c r="R37" s="175" t="str">
        <f t="shared" si="2"/>
        <v/>
      </c>
      <c r="S37" s="237" t="str">
        <f t="shared" si="3"/>
        <v/>
      </c>
      <c r="T37" s="174" t="str">
        <f t="shared" si="4"/>
        <v/>
      </c>
      <c r="U37" s="176" t="str">
        <f t="shared" si="0"/>
        <v/>
      </c>
    </row>
    <row r="38" spans="1:21" x14ac:dyDescent="0.2">
      <c r="A38" s="173" t="str">
        <f>IF(B38="","",MAX($A$8:A37)+1)</f>
        <v/>
      </c>
      <c r="B38" s="243"/>
      <c r="C38" s="136"/>
      <c r="D38" s="137"/>
      <c r="E38" s="138"/>
      <c r="F38" s="210"/>
      <c r="G38" s="139"/>
      <c r="H38" s="140"/>
      <c r="I38" s="64"/>
      <c r="J38" s="62"/>
      <c r="K38" s="64"/>
      <c r="L38" s="62"/>
      <c r="M38" s="137"/>
      <c r="N38" s="140"/>
      <c r="O38" s="137"/>
      <c r="P38" s="67"/>
      <c r="Q38" s="174" t="str">
        <f t="shared" si="1"/>
        <v/>
      </c>
      <c r="R38" s="175" t="str">
        <f t="shared" si="2"/>
        <v/>
      </c>
      <c r="S38" s="237" t="str">
        <f t="shared" si="3"/>
        <v/>
      </c>
      <c r="T38" s="174" t="str">
        <f t="shared" si="4"/>
        <v/>
      </c>
      <c r="U38" s="176" t="str">
        <f t="shared" si="0"/>
        <v/>
      </c>
    </row>
    <row r="39" spans="1:21" x14ac:dyDescent="0.2">
      <c r="A39" s="173" t="str">
        <f>IF(B39="","",MAX($A$8:A38)+1)</f>
        <v/>
      </c>
      <c r="B39" s="243"/>
      <c r="C39" s="136"/>
      <c r="D39" s="137"/>
      <c r="E39" s="138"/>
      <c r="F39" s="210"/>
      <c r="G39" s="139"/>
      <c r="H39" s="140"/>
      <c r="I39" s="64"/>
      <c r="J39" s="62"/>
      <c r="K39" s="64"/>
      <c r="L39" s="62"/>
      <c r="M39" s="137"/>
      <c r="N39" s="140"/>
      <c r="O39" s="137"/>
      <c r="P39" s="67"/>
      <c r="Q39" s="174" t="str">
        <f t="shared" si="1"/>
        <v/>
      </c>
      <c r="R39" s="175" t="str">
        <f t="shared" si="2"/>
        <v/>
      </c>
      <c r="S39" s="237" t="str">
        <f t="shared" si="3"/>
        <v/>
      </c>
      <c r="T39" s="174" t="str">
        <f t="shared" si="4"/>
        <v/>
      </c>
      <c r="U39" s="176" t="str">
        <f t="shared" si="0"/>
        <v/>
      </c>
    </row>
    <row r="40" spans="1:21" x14ac:dyDescent="0.2">
      <c r="A40" s="173" t="str">
        <f>IF(B40="","",MAX($A$8:A39)+1)</f>
        <v/>
      </c>
      <c r="B40" s="243"/>
      <c r="C40" s="136"/>
      <c r="D40" s="137"/>
      <c r="E40" s="138"/>
      <c r="F40" s="210"/>
      <c r="G40" s="139"/>
      <c r="H40" s="140"/>
      <c r="I40" s="64"/>
      <c r="J40" s="62"/>
      <c r="K40" s="64"/>
      <c r="L40" s="62"/>
      <c r="M40" s="137"/>
      <c r="N40" s="140"/>
      <c r="O40" s="137"/>
      <c r="P40" s="67"/>
      <c r="Q40" s="174" t="str">
        <f t="shared" si="1"/>
        <v/>
      </c>
      <c r="R40" s="175" t="str">
        <f t="shared" si="2"/>
        <v/>
      </c>
      <c r="S40" s="237" t="str">
        <f t="shared" si="3"/>
        <v/>
      </c>
      <c r="T40" s="174" t="str">
        <f t="shared" si="4"/>
        <v/>
      </c>
      <c r="U40" s="176" t="str">
        <f t="shared" si="0"/>
        <v/>
      </c>
    </row>
    <row r="41" spans="1:21" x14ac:dyDescent="0.2">
      <c r="A41" s="173" t="str">
        <f>IF(B41="","",MAX($A$8:A40)+1)</f>
        <v/>
      </c>
      <c r="B41" s="243"/>
      <c r="C41" s="136"/>
      <c r="D41" s="137"/>
      <c r="E41" s="138"/>
      <c r="F41" s="210"/>
      <c r="G41" s="139"/>
      <c r="H41" s="140"/>
      <c r="I41" s="64"/>
      <c r="J41" s="62"/>
      <c r="K41" s="64"/>
      <c r="L41" s="62"/>
      <c r="M41" s="137"/>
      <c r="N41" s="140"/>
      <c r="O41" s="137"/>
      <c r="P41" s="67"/>
      <c r="Q41" s="174" t="str">
        <f t="shared" si="1"/>
        <v/>
      </c>
      <c r="R41" s="175" t="str">
        <f t="shared" si="2"/>
        <v/>
      </c>
      <c r="S41" s="237" t="str">
        <f t="shared" si="3"/>
        <v/>
      </c>
      <c r="T41" s="174" t="str">
        <f t="shared" si="4"/>
        <v/>
      </c>
      <c r="U41" s="176" t="str">
        <f t="shared" si="0"/>
        <v/>
      </c>
    </row>
    <row r="42" spans="1:21" ht="13.5" thickBot="1" x14ac:dyDescent="0.25">
      <c r="A42" s="177" t="str">
        <f>IF(B42="","",MAX($A$8:A41)+1)</f>
        <v/>
      </c>
      <c r="B42" s="241"/>
      <c r="C42" s="222"/>
      <c r="D42" s="223"/>
      <c r="E42" s="224"/>
      <c r="F42" s="226"/>
      <c r="G42" s="227"/>
      <c r="H42" s="228"/>
      <c r="I42" s="229"/>
      <c r="J42" s="230"/>
      <c r="K42" s="229"/>
      <c r="L42" s="230"/>
      <c r="M42" s="223"/>
      <c r="N42" s="228"/>
      <c r="O42" s="223"/>
      <c r="P42" s="231"/>
      <c r="Q42" s="174" t="str">
        <f t="shared" si="1"/>
        <v/>
      </c>
      <c r="R42" s="175" t="str">
        <f t="shared" si="2"/>
        <v/>
      </c>
      <c r="S42" s="237" t="str">
        <f t="shared" si="3"/>
        <v/>
      </c>
      <c r="T42" s="174" t="str">
        <f t="shared" si="4"/>
        <v/>
      </c>
      <c r="U42" s="178" t="str">
        <f t="shared" si="0"/>
        <v/>
      </c>
    </row>
    <row r="43" spans="1:21" s="156" customFormat="1" ht="13.5" thickBot="1" x14ac:dyDescent="0.25">
      <c r="A43" s="3"/>
      <c r="B43" s="3"/>
      <c r="C43" s="179" t="str">
        <f>IF(C8="","",AVERAGE(C8:C42))</f>
        <v/>
      </c>
      <c r="D43" s="209" t="str">
        <f t="shared" ref="D43:U43" si="5">IF(D8="","",AVERAGE(D8:D42))</f>
        <v/>
      </c>
      <c r="E43" s="185" t="str">
        <f t="shared" si="5"/>
        <v/>
      </c>
      <c r="F43" s="179" t="str">
        <f t="shared" si="5"/>
        <v/>
      </c>
      <c r="G43" s="209" t="str">
        <f t="shared" si="5"/>
        <v/>
      </c>
      <c r="H43" s="185" t="str">
        <f t="shared" si="5"/>
        <v/>
      </c>
      <c r="I43" s="239" t="str">
        <f t="shared" si="5"/>
        <v/>
      </c>
      <c r="J43" s="239" t="str">
        <f t="shared" si="5"/>
        <v/>
      </c>
      <c r="K43" s="239" t="str">
        <f t="shared" si="5"/>
        <v/>
      </c>
      <c r="L43" s="239" t="str">
        <f t="shared" si="5"/>
        <v/>
      </c>
      <c r="M43" s="239" t="str">
        <f t="shared" si="5"/>
        <v/>
      </c>
      <c r="N43" s="239" t="str">
        <f t="shared" si="5"/>
        <v/>
      </c>
      <c r="O43" s="239" t="str">
        <f t="shared" si="5"/>
        <v/>
      </c>
      <c r="P43" s="238" t="str">
        <f t="shared" si="5"/>
        <v/>
      </c>
      <c r="Q43" s="179" t="str">
        <f t="shared" si="5"/>
        <v/>
      </c>
      <c r="R43" s="238" t="str">
        <f t="shared" si="5"/>
        <v/>
      </c>
      <c r="S43" s="179" t="str">
        <f t="shared" si="5"/>
        <v/>
      </c>
      <c r="T43" s="179" t="str">
        <f t="shared" si="5"/>
        <v/>
      </c>
      <c r="U43" s="238" t="str">
        <f t="shared" si="5"/>
        <v/>
      </c>
    </row>
  </sheetData>
  <sheetProtection sheet="1" selectLockedCells="1"/>
  <mergeCells count="4">
    <mergeCell ref="C6:E6"/>
    <mergeCell ref="F6:P6"/>
    <mergeCell ref="Q6:R6"/>
    <mergeCell ref="S6:U6"/>
  </mergeCells>
  <phoneticPr fontId="0" type="noConversion"/>
  <printOptions horizontalCentered="1"/>
  <pageMargins left="0.78740157480314965" right="0.78740157480314965" top="0.98425196850393704" bottom="0.98425196850393704" header="0.51181102362204722" footer="0.51181102362204722"/>
  <pageSetup paperSize="9" scale="65" orientation="landscape" horizontalDpi="4294967293" verticalDpi="3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3"/>
  <sheetViews>
    <sheetView zoomScale="75" zoomScaleNormal="75" workbookViewId="0">
      <pane xSplit="2" ySplit="10" topLeftCell="C11" activePane="bottomRight" state="frozen"/>
      <selection pane="topRight" activeCell="C1" sqref="C1"/>
      <selection pane="bottomLeft" activeCell="A11" sqref="A11"/>
      <selection pane="bottomRight" activeCell="F8" sqref="F8"/>
    </sheetView>
  </sheetViews>
  <sheetFormatPr baseColWidth="10" defaultColWidth="11.5703125" defaultRowHeight="12.75" x14ac:dyDescent="0.2"/>
  <cols>
    <col min="1" max="1" width="3.85546875" style="1" bestFit="1" customWidth="1"/>
    <col min="2" max="2" width="41" style="1" bestFit="1" customWidth="1"/>
    <col min="3" max="3" width="10.85546875" style="38" bestFit="1" customWidth="1"/>
    <col min="4" max="5" width="8.85546875" style="38" bestFit="1" customWidth="1"/>
    <col min="6" max="6" width="6.28515625" style="156" customWidth="1"/>
    <col min="7" max="8" width="6.42578125" style="156" bestFit="1" customWidth="1"/>
    <col min="9" max="12" width="4.85546875" style="156" customWidth="1"/>
    <col min="13" max="13" width="8.140625" style="156" bestFit="1" customWidth="1"/>
    <col min="14" max="15" width="5.28515625" style="156" bestFit="1" customWidth="1"/>
    <col min="16" max="16" width="6.140625" style="156" bestFit="1" customWidth="1"/>
    <col min="17" max="17" width="5.5703125" style="156" bestFit="1" customWidth="1"/>
    <col min="18" max="18" width="5.7109375" style="156" bestFit="1" customWidth="1"/>
    <col min="19" max="19" width="8.140625" style="156" bestFit="1" customWidth="1"/>
    <col min="20" max="20" width="8" style="156" bestFit="1" customWidth="1"/>
    <col min="21" max="21" width="8.28515625" style="156" bestFit="1" customWidth="1"/>
    <col min="22" max="22" width="7" style="156" customWidth="1"/>
    <col min="23" max="23" width="5.85546875" style="156" bestFit="1" customWidth="1"/>
    <col min="24" max="24" width="6.140625" style="156" bestFit="1" customWidth="1"/>
    <col min="25" max="25" width="8.42578125" style="156" bestFit="1" customWidth="1"/>
    <col min="26" max="26" width="10.7109375" style="156" bestFit="1" customWidth="1"/>
    <col min="27" max="27" width="9.85546875" style="156" bestFit="1" customWidth="1"/>
    <col min="28" max="28" width="10.140625" style="38" bestFit="1" customWidth="1"/>
    <col min="29" max="29" width="9.28515625" style="156" bestFit="1" customWidth="1"/>
    <col min="30" max="16384" width="11.5703125" style="1"/>
  </cols>
  <sheetData>
    <row r="1" spans="1:31" s="2" customFormat="1" ht="15.75" x14ac:dyDescent="0.25">
      <c r="A1" s="12"/>
      <c r="B1" s="11" t="str">
        <f>'Eingabe Jahresfortgang'!B1</f>
        <v>Berufliche Oberschule Kempten</v>
      </c>
      <c r="C1" s="16"/>
      <c r="D1" s="24"/>
      <c r="E1" s="24"/>
      <c r="F1" s="25"/>
      <c r="G1" s="25"/>
      <c r="H1" s="25"/>
      <c r="I1" s="3"/>
      <c r="J1" s="3"/>
      <c r="K1" s="3"/>
      <c r="L1" s="3"/>
      <c r="M1" s="3"/>
      <c r="N1" s="3"/>
      <c r="O1" s="3"/>
      <c r="P1" s="3"/>
      <c r="Q1" s="3"/>
      <c r="R1" s="3"/>
      <c r="S1" s="3"/>
      <c r="T1" s="3"/>
      <c r="U1" s="3"/>
      <c r="V1" s="3"/>
      <c r="W1" s="3"/>
      <c r="X1" s="3"/>
      <c r="Y1" s="3"/>
      <c r="Z1" s="3"/>
      <c r="AA1" s="3"/>
      <c r="AB1" s="19"/>
      <c r="AC1" s="4"/>
    </row>
    <row r="2" spans="1:31" s="2" customFormat="1" ht="15.75" x14ac:dyDescent="0.25">
      <c r="A2" s="12"/>
      <c r="B2" s="11" t="s">
        <v>88</v>
      </c>
      <c r="C2" s="16"/>
      <c r="D2" s="24"/>
      <c r="E2" s="24"/>
      <c r="F2" s="25"/>
      <c r="G2" s="25"/>
      <c r="H2" s="25"/>
      <c r="I2" s="3"/>
      <c r="J2" s="3"/>
      <c r="K2" s="3"/>
      <c r="L2" s="3"/>
      <c r="M2" s="3"/>
      <c r="N2" s="3"/>
      <c r="O2" s="3"/>
      <c r="P2" s="3"/>
      <c r="Q2" s="3"/>
      <c r="R2" s="3"/>
      <c r="S2" s="3"/>
      <c r="T2" s="3"/>
      <c r="U2" s="3"/>
      <c r="V2" s="3"/>
      <c r="W2" s="3"/>
      <c r="X2" s="3"/>
      <c r="Y2" s="3"/>
      <c r="Z2" s="3"/>
      <c r="AA2" s="3"/>
      <c r="AB2" s="19"/>
      <c r="AC2" s="4"/>
    </row>
    <row r="3" spans="1:31" s="2" customFormat="1" ht="16.5" thickBot="1" x14ac:dyDescent="0.3">
      <c r="A3" s="12"/>
      <c r="B3" s="11" t="s">
        <v>0</v>
      </c>
      <c r="C3" s="16"/>
      <c r="D3" s="24"/>
      <c r="E3" s="24"/>
      <c r="F3" s="25"/>
      <c r="G3" s="25"/>
      <c r="H3" s="25"/>
      <c r="I3" s="3"/>
      <c r="J3" s="3"/>
      <c r="K3" s="3"/>
      <c r="L3" s="3"/>
      <c r="M3" s="3"/>
      <c r="N3" s="3"/>
      <c r="O3" s="3"/>
      <c r="P3" s="3"/>
      <c r="Q3" s="3"/>
      <c r="R3" s="3"/>
      <c r="S3" s="3"/>
      <c r="T3" s="3"/>
      <c r="U3" s="3"/>
      <c r="V3" s="3"/>
      <c r="W3" s="3"/>
      <c r="X3" s="3"/>
      <c r="Y3" s="3"/>
      <c r="Z3" s="3"/>
      <c r="AA3" s="3"/>
      <c r="AB3" s="19"/>
      <c r="AC3" s="4"/>
    </row>
    <row r="4" spans="1:31" s="2" customFormat="1" ht="16.5" thickBot="1" x14ac:dyDescent="0.3">
      <c r="A4" s="12"/>
      <c r="B4" s="141" t="s">
        <v>1</v>
      </c>
      <c r="C4" s="142" t="str">
        <f>IF('Eingabe Jahresfortgang'!C4="","",'Eingabe Jahresfortgang'!C4)</f>
        <v>Lehrer</v>
      </c>
      <c r="D4" s="24"/>
      <c r="E4" s="24"/>
      <c r="F4" s="25"/>
      <c r="G4" s="25"/>
      <c r="H4" s="25"/>
      <c r="I4" s="3"/>
      <c r="J4" s="3"/>
      <c r="K4" s="3"/>
      <c r="L4" s="3"/>
      <c r="M4" s="3"/>
      <c r="N4" s="3"/>
      <c r="O4" s="3"/>
      <c r="P4" s="3"/>
      <c r="Q4" s="3"/>
      <c r="R4" s="3"/>
      <c r="S4" s="3"/>
      <c r="T4" s="3"/>
      <c r="U4" s="3"/>
      <c r="V4" s="3"/>
      <c r="W4" s="3"/>
      <c r="X4" s="3"/>
      <c r="Y4" s="3"/>
      <c r="Z4" s="3"/>
      <c r="AA4" s="3"/>
      <c r="AB4" s="19"/>
      <c r="AC4" s="4"/>
    </row>
    <row r="5" spans="1:31" ht="16.5" thickBot="1" x14ac:dyDescent="0.3">
      <c r="A5" s="12"/>
      <c r="B5" s="143"/>
      <c r="C5" s="144"/>
      <c r="D5" s="24"/>
      <c r="E5" s="24"/>
      <c r="F5" s="10"/>
      <c r="G5" s="10"/>
      <c r="H5" s="10"/>
      <c r="I5" s="26"/>
      <c r="J5" s="26"/>
      <c r="K5" s="26"/>
      <c r="L5" s="26"/>
      <c r="M5" s="26"/>
      <c r="N5" s="3"/>
      <c r="O5" s="3"/>
      <c r="P5" s="3"/>
      <c r="Q5" s="3"/>
      <c r="R5" s="3"/>
      <c r="S5" s="3"/>
      <c r="T5" s="3"/>
      <c r="U5" s="3"/>
      <c r="V5" s="3"/>
      <c r="W5" s="3"/>
      <c r="X5" s="3"/>
      <c r="Y5" s="3"/>
      <c r="Z5" s="3"/>
      <c r="AA5" s="3"/>
      <c r="AB5" s="19"/>
      <c r="AC5" s="4"/>
    </row>
    <row r="6" spans="1:31" x14ac:dyDescent="0.2">
      <c r="A6" s="12"/>
      <c r="B6" s="2"/>
      <c r="C6" s="309" t="s">
        <v>2</v>
      </c>
      <c r="D6" s="311"/>
      <c r="E6" s="311"/>
      <c r="F6" s="306" t="s">
        <v>14</v>
      </c>
      <c r="G6" s="307"/>
      <c r="H6" s="307"/>
      <c r="I6" s="307"/>
      <c r="J6" s="307"/>
      <c r="K6" s="307"/>
      <c r="L6" s="307"/>
      <c r="M6" s="307"/>
      <c r="N6" s="307"/>
      <c r="O6" s="307"/>
      <c r="P6" s="307"/>
      <c r="Q6" s="307"/>
      <c r="R6" s="307"/>
      <c r="S6" s="307"/>
      <c r="T6" s="307"/>
      <c r="U6" s="308"/>
      <c r="V6" s="306" t="s">
        <v>15</v>
      </c>
      <c r="W6" s="307"/>
      <c r="X6" s="307"/>
      <c r="Y6" s="307"/>
      <c r="Z6" s="307"/>
      <c r="AA6" s="308"/>
      <c r="AB6" s="309" t="s">
        <v>44</v>
      </c>
      <c r="AC6" s="310"/>
    </row>
    <row r="7" spans="1:31" x14ac:dyDescent="0.2">
      <c r="A7" s="2"/>
      <c r="B7" s="2"/>
      <c r="C7" s="130"/>
      <c r="D7" s="131"/>
      <c r="E7" s="131"/>
      <c r="F7" s="312" t="s">
        <v>16</v>
      </c>
      <c r="G7" s="303"/>
      <c r="H7" s="303"/>
      <c r="I7" s="303"/>
      <c r="J7" s="303"/>
      <c r="K7" s="303"/>
      <c r="L7" s="303"/>
      <c r="M7" s="313"/>
      <c r="N7" s="302" t="s">
        <v>17</v>
      </c>
      <c r="O7" s="303"/>
      <c r="P7" s="303"/>
      <c r="Q7" s="303"/>
      <c r="R7" s="303"/>
      <c r="S7" s="313"/>
      <c r="T7" s="35"/>
      <c r="U7" s="31"/>
      <c r="V7" s="314" t="s">
        <v>18</v>
      </c>
      <c r="W7" s="300"/>
      <c r="X7" s="300"/>
      <c r="Y7" s="301"/>
      <c r="Z7" s="5"/>
      <c r="AA7" s="31"/>
      <c r="AB7" s="32"/>
      <c r="AC7" s="33"/>
    </row>
    <row r="8" spans="1:31" x14ac:dyDescent="0.2">
      <c r="A8" s="2"/>
      <c r="B8" s="2"/>
      <c r="C8" s="130"/>
      <c r="D8" s="131"/>
      <c r="E8" s="131"/>
      <c r="F8" s="232" t="s">
        <v>85</v>
      </c>
      <c r="G8" s="233" t="s">
        <v>85</v>
      </c>
      <c r="H8" s="234" t="s">
        <v>85</v>
      </c>
      <c r="I8" s="233" t="s">
        <v>85</v>
      </c>
      <c r="J8" s="234" t="s">
        <v>85</v>
      </c>
      <c r="K8" s="233" t="s">
        <v>85</v>
      </c>
      <c r="L8" s="235" t="s">
        <v>85</v>
      </c>
      <c r="M8" s="9"/>
      <c r="N8" s="302" t="s">
        <v>20</v>
      </c>
      <c r="O8" s="303"/>
      <c r="P8" s="299" t="s">
        <v>21</v>
      </c>
      <c r="Q8" s="300"/>
      <c r="R8" s="301"/>
      <c r="S8" s="9"/>
      <c r="T8" s="36"/>
      <c r="U8" s="31"/>
      <c r="V8" s="39"/>
      <c r="W8" s="27"/>
      <c r="X8" s="27"/>
      <c r="Y8" s="40"/>
      <c r="Z8" s="5"/>
      <c r="AA8" s="31"/>
      <c r="AB8" s="32"/>
      <c r="AC8" s="33"/>
    </row>
    <row r="9" spans="1:31" x14ac:dyDescent="0.2">
      <c r="A9" s="3"/>
      <c r="B9" s="3"/>
      <c r="C9" s="130"/>
      <c r="D9" s="131"/>
      <c r="E9" s="131"/>
      <c r="F9" s="183"/>
      <c r="G9" s="180"/>
      <c r="H9" s="180"/>
      <c r="I9" s="180"/>
      <c r="J9" s="180"/>
      <c r="K9" s="180"/>
      <c r="L9" s="208"/>
      <c r="M9" s="9" t="s">
        <v>43</v>
      </c>
      <c r="N9" s="7"/>
      <c r="O9" s="3"/>
      <c r="P9" s="7" t="s">
        <v>23</v>
      </c>
      <c r="Q9" s="3" t="s">
        <v>24</v>
      </c>
      <c r="R9" s="8" t="s">
        <v>25</v>
      </c>
      <c r="S9" s="9" t="s">
        <v>43</v>
      </c>
      <c r="T9" s="36" t="s">
        <v>26</v>
      </c>
      <c r="U9" s="193" t="s">
        <v>40</v>
      </c>
      <c r="V9" s="6" t="s">
        <v>27</v>
      </c>
      <c r="W9" s="3" t="s">
        <v>28</v>
      </c>
      <c r="X9" s="3" t="s">
        <v>29</v>
      </c>
      <c r="Y9" s="41" t="s">
        <v>22</v>
      </c>
      <c r="Z9" s="34" t="s">
        <v>38</v>
      </c>
      <c r="AA9" s="55" t="s">
        <v>40</v>
      </c>
      <c r="AB9" s="32" t="s">
        <v>38</v>
      </c>
      <c r="AC9" s="54" t="s">
        <v>40</v>
      </c>
    </row>
    <row r="10" spans="1:31" ht="13.5" thickBot="1" x14ac:dyDescent="0.25">
      <c r="A10" s="166"/>
      <c r="B10" s="167" t="s">
        <v>19</v>
      </c>
      <c r="C10" s="32" t="s">
        <v>36</v>
      </c>
      <c r="D10" s="132" t="s">
        <v>37</v>
      </c>
      <c r="E10" s="132" t="s">
        <v>9</v>
      </c>
      <c r="F10" s="201" t="s">
        <v>85</v>
      </c>
      <c r="G10" s="202" t="s">
        <v>85</v>
      </c>
      <c r="H10" s="202" t="s">
        <v>85</v>
      </c>
      <c r="I10" s="202" t="s">
        <v>85</v>
      </c>
      <c r="J10" s="202" t="s">
        <v>85</v>
      </c>
      <c r="K10" s="202" t="s">
        <v>85</v>
      </c>
      <c r="L10" s="205" t="s">
        <v>85</v>
      </c>
      <c r="M10" s="203">
        <f>SUM(F10:L10)</f>
        <v>0</v>
      </c>
      <c r="N10" s="204" t="s">
        <v>85</v>
      </c>
      <c r="O10" s="202" t="s">
        <v>85</v>
      </c>
      <c r="P10" s="204" t="s">
        <v>85</v>
      </c>
      <c r="Q10" s="202" t="s">
        <v>85</v>
      </c>
      <c r="R10" s="205" t="s">
        <v>85</v>
      </c>
      <c r="S10" s="203">
        <f>SUM(N10:R10)</f>
        <v>0</v>
      </c>
      <c r="T10" s="206">
        <f>ROUND(M10+S10,0)</f>
        <v>0</v>
      </c>
      <c r="U10" s="207" t="s">
        <v>30</v>
      </c>
      <c r="V10" s="145">
        <v>15</v>
      </c>
      <c r="W10" s="10">
        <v>15</v>
      </c>
      <c r="X10" s="10">
        <v>15</v>
      </c>
      <c r="Y10" s="41">
        <f>SUM(V10:X10)</f>
        <v>45</v>
      </c>
      <c r="Z10" s="34" t="s">
        <v>31</v>
      </c>
      <c r="AA10" s="55" t="s">
        <v>31</v>
      </c>
      <c r="AB10" s="32" t="s">
        <v>32</v>
      </c>
      <c r="AC10" s="54" t="s">
        <v>32</v>
      </c>
    </row>
    <row r="11" spans="1:31" ht="12.75" customHeight="1" x14ac:dyDescent="0.2">
      <c r="A11" s="297" t="str">
        <f>IF('Eingabe Jahresfortgang'!B8="","",1)</f>
        <v/>
      </c>
      <c r="B11" s="289" t="str">
        <f>IF('Eingabe Jahresfortgang'!B8="","",'Eingabe Jahresfortgang'!B8)</f>
        <v/>
      </c>
      <c r="C11" s="275" t="str">
        <f>'Eingabe Jahresfortgang'!Q8</f>
        <v/>
      </c>
      <c r="D11" s="277" t="str">
        <f>'Eingabe Jahresfortgang'!R8</f>
        <v/>
      </c>
      <c r="E11" s="304">
        <f>'Eingabe Jahresfortgang'!S8</f>
        <v>0</v>
      </c>
      <c r="F11" s="116"/>
      <c r="G11" s="116"/>
      <c r="H11" s="116"/>
      <c r="I11" s="116"/>
      <c r="J11" s="116"/>
      <c r="K11" s="116"/>
      <c r="L11" s="118"/>
      <c r="M11" s="165" t="str">
        <f>IF(B11="","",SUM(F11:L11))</f>
        <v/>
      </c>
      <c r="N11" s="119"/>
      <c r="O11" s="120"/>
      <c r="P11" s="119"/>
      <c r="Q11" s="121"/>
      <c r="R11" s="120"/>
      <c r="S11" s="198" t="str">
        <f>IF(B11="","",SUM(N11:R11))</f>
        <v/>
      </c>
      <c r="T11" s="199" t="str">
        <f>IF(B11="","",ROUND(SUM(S11,M11),0))</f>
        <v/>
      </c>
      <c r="U11" s="200" t="str">
        <f>IF(B11="","",VLOOKUP(T11,'Notenschlüssel SAP'!$A$1:$B$61,2,FALSE))</f>
        <v/>
      </c>
      <c r="V11" s="272"/>
      <c r="W11" s="268"/>
      <c r="X11" s="266"/>
      <c r="Y11" s="263" t="str">
        <f>IF(B11="","",SUM(V11:X11))</f>
        <v/>
      </c>
      <c r="Z11" s="259" t="str">
        <f>IF(B11="","",IF(ISBLANK(V11),"",IF(AVERAGE(V11:X11)&lt;10,LEFT(AVERAGE(V11:X11),4),LEFT(AVERAGE(V11:X11),5))))</f>
        <v/>
      </c>
      <c r="AA11" s="261" t="str">
        <f>IF(B11="","",IF(Z11="","",IF(LEFT(Z11,1)="0",0,ROUND(Z11,0))))</f>
        <v/>
      </c>
      <c r="AB11" s="148" t="str">
        <f>IF(B11="","",ROUNDUP(AVERAGE(U11,U11,AA11),2))</f>
        <v/>
      </c>
      <c r="AC11" s="147" t="str">
        <f>IF(B11="","",IF(TRUNC(AB11,0)=0,0,ROUND(AB11,0)))</f>
        <v/>
      </c>
      <c r="AE11" s="149"/>
    </row>
    <row r="12" spans="1:31" ht="13.5" customHeight="1" thickBot="1" x14ac:dyDescent="0.25">
      <c r="A12" s="298"/>
      <c r="B12" s="290"/>
      <c r="C12" s="276"/>
      <c r="D12" s="278"/>
      <c r="E12" s="305"/>
      <c r="F12" s="117"/>
      <c r="G12" s="117"/>
      <c r="H12" s="117"/>
      <c r="I12" s="117"/>
      <c r="J12" s="117"/>
      <c r="K12" s="117"/>
      <c r="L12" s="117"/>
      <c r="M12" s="164" t="str">
        <f>IF(B11="","",SUM(F12:L12))</f>
        <v/>
      </c>
      <c r="N12" s="117"/>
      <c r="O12" s="117"/>
      <c r="P12" s="117"/>
      <c r="Q12" s="117"/>
      <c r="R12" s="117"/>
      <c r="S12" s="189" t="str">
        <f>IF(B11="","",SUM(N12:R12))</f>
        <v/>
      </c>
      <c r="T12" s="150" t="str">
        <f>IF(B11="","",ROUND(SUM(S12,M12),0))</f>
        <v/>
      </c>
      <c r="U12" s="151" t="str">
        <f>IF(B11="","",VLOOKUP(T12,'Notenschlüssel SAP'!$A$1:$B$61,2,FALSE))</f>
        <v/>
      </c>
      <c r="V12" s="274"/>
      <c r="W12" s="271"/>
      <c r="X12" s="270"/>
      <c r="Y12" s="265"/>
      <c r="Z12" s="260"/>
      <c r="AA12" s="262"/>
      <c r="AB12" s="152" t="str">
        <f>IF(B11="","",ROUNDUP(AVERAGE(U12,U12,AA11),2))</f>
        <v/>
      </c>
      <c r="AC12" s="151" t="str">
        <f>IF(B11="","",IF(TRUNC(AB12,0)=0,0,ROUND(AB12,0)))</f>
        <v/>
      </c>
    </row>
    <row r="13" spans="1:31" ht="12.75" customHeight="1" x14ac:dyDescent="0.2">
      <c r="A13" s="292" t="str">
        <f>IF('Eingabe Jahresfortgang'!B9="","",MAX('Eingabe Abitur'!A11)+1)</f>
        <v/>
      </c>
      <c r="B13" s="287" t="str">
        <f>IF('Eingabe Jahresfortgang'!B9="","",'Eingabe Jahresfortgang'!B9)</f>
        <v/>
      </c>
      <c r="C13" s="279" t="str">
        <f>'Eingabe Jahresfortgang'!Q9</f>
        <v/>
      </c>
      <c r="D13" s="281" t="str">
        <f>'Eingabe Jahresfortgang'!R9</f>
        <v/>
      </c>
      <c r="E13" s="281" t="str">
        <f>'Eingabe Jahresfortgang'!S9</f>
        <v/>
      </c>
      <c r="F13" s="194"/>
      <c r="G13" s="116"/>
      <c r="H13" s="116"/>
      <c r="I13" s="116"/>
      <c r="J13" s="116"/>
      <c r="K13" s="116"/>
      <c r="L13" s="116"/>
      <c r="M13" s="165" t="str">
        <f>IF(B13="","",SUM(F13:L13))</f>
        <v/>
      </c>
      <c r="N13" s="119"/>
      <c r="O13" s="120"/>
      <c r="P13" s="119"/>
      <c r="Q13" s="121"/>
      <c r="R13" s="120"/>
      <c r="S13" s="188" t="str">
        <f>IF(B13="","",SUM(N13:R13))</f>
        <v/>
      </c>
      <c r="T13" s="146" t="str">
        <f>IF(B13="","",ROUND(SUM(S13,M13),0))</f>
        <v/>
      </c>
      <c r="U13" s="147" t="str">
        <f>IF(B13="","",VLOOKUP(T13,'Notenschlüssel SAP'!$A$1:$B$61,2,FALSE))</f>
        <v/>
      </c>
      <c r="V13" s="272"/>
      <c r="W13" s="268"/>
      <c r="X13" s="266"/>
      <c r="Y13" s="263" t="str">
        <f>IF(B13="","",SUM(V13:X13))</f>
        <v/>
      </c>
      <c r="Z13" s="259" t="str">
        <f>IF(B13="","",IF(ISBLANK(V13),"",IF(AVERAGE(V13:X13)&lt;10,LEFT(AVERAGE(V13:X13),4),LEFT(AVERAGE(V13:X13),5))))</f>
        <v/>
      </c>
      <c r="AA13" s="261" t="str">
        <f>IF(B13="","",IF(Z13="","",IF(LEFT(Z13,1)="0",0,ROUND(Z13,0))))</f>
        <v/>
      </c>
      <c r="AB13" s="148" t="str">
        <f>IF(B13="","",ROUNDUP(AVERAGE(U13,U13,AA13),2))</f>
        <v/>
      </c>
      <c r="AC13" s="147" t="str">
        <f>IF(B13="","",IF(TRUNC(AB13,0)=0,0,ROUND(AB13,0)))</f>
        <v/>
      </c>
      <c r="AD13" s="153"/>
    </row>
    <row r="14" spans="1:31" ht="13.5" customHeight="1" thickBot="1" x14ac:dyDescent="0.25">
      <c r="A14" s="293"/>
      <c r="B14" s="288"/>
      <c r="C14" s="283"/>
      <c r="D14" s="284"/>
      <c r="E14" s="284"/>
      <c r="F14" s="195"/>
      <c r="G14" s="117"/>
      <c r="H14" s="117"/>
      <c r="I14" s="117"/>
      <c r="J14" s="117"/>
      <c r="K14" s="117"/>
      <c r="L14" s="117"/>
      <c r="M14" s="164" t="str">
        <f>IF(B13="","",SUM(F14:L14))</f>
        <v/>
      </c>
      <c r="N14" s="117"/>
      <c r="O14" s="117"/>
      <c r="P14" s="191"/>
      <c r="Q14" s="117"/>
      <c r="R14" s="181"/>
      <c r="S14" s="189" t="str">
        <f>IF(B13="","",SUM(N14:R14))</f>
        <v/>
      </c>
      <c r="T14" s="150" t="str">
        <f>IF(B13="","",ROUND(SUM(S14,M14),0))</f>
        <v/>
      </c>
      <c r="U14" s="151" t="str">
        <f>IF(B13="","",VLOOKUP(T14,'Notenschlüssel SAP'!$A$1:$B$61,2,FALSE))</f>
        <v/>
      </c>
      <c r="V14" s="274"/>
      <c r="W14" s="271"/>
      <c r="X14" s="270"/>
      <c r="Y14" s="265"/>
      <c r="Z14" s="260"/>
      <c r="AA14" s="262"/>
      <c r="AB14" s="152" t="str">
        <f>IF(B13="","",ROUNDUP(AVERAGE(U14,U14,AA13),2))</f>
        <v/>
      </c>
      <c r="AC14" s="151" t="str">
        <f>IF(B13="","",IF(TRUNC(AB14,0)=0,0,ROUND(AB14,0)))</f>
        <v/>
      </c>
    </row>
    <row r="15" spans="1:31" ht="12.75" customHeight="1" x14ac:dyDescent="0.2">
      <c r="A15" s="297" t="str">
        <f>IF('Eingabe Jahresfortgang'!B10="","",MAX('Eingabe Abitur'!$A$11:'Eingabe Abitur'!A13)+1)</f>
        <v/>
      </c>
      <c r="B15" s="289" t="str">
        <f>IF('Eingabe Jahresfortgang'!B10="","",'Eingabe Jahresfortgang'!B10)</f>
        <v/>
      </c>
      <c r="C15" s="275" t="str">
        <f>'Eingabe Jahresfortgang'!Q10</f>
        <v/>
      </c>
      <c r="D15" s="277" t="str">
        <f>'Eingabe Jahresfortgang'!R10</f>
        <v/>
      </c>
      <c r="E15" s="277" t="str">
        <f>'Eingabe Jahresfortgang'!S10</f>
        <v/>
      </c>
      <c r="F15" s="194"/>
      <c r="G15" s="116"/>
      <c r="H15" s="116"/>
      <c r="I15" s="116"/>
      <c r="J15" s="116"/>
      <c r="K15" s="116"/>
      <c r="L15" s="116"/>
      <c r="M15" s="165" t="str">
        <f>IF(B15="","",SUM(F15:L15))</f>
        <v/>
      </c>
      <c r="N15" s="119"/>
      <c r="O15" s="120"/>
      <c r="P15" s="119"/>
      <c r="Q15" s="121"/>
      <c r="R15" s="120"/>
      <c r="S15" s="188" t="str">
        <f>IF(B15="","",SUM(N15:R15))</f>
        <v/>
      </c>
      <c r="T15" s="146" t="str">
        <f>IF(B15="","",ROUND(SUM(S15,M15),0))</f>
        <v/>
      </c>
      <c r="U15" s="147" t="str">
        <f>IF(B15="","",VLOOKUP(T15,'Notenschlüssel SAP'!$A$1:$B$61,2,FALSE))</f>
        <v/>
      </c>
      <c r="V15" s="272"/>
      <c r="W15" s="268"/>
      <c r="X15" s="266"/>
      <c r="Y15" s="263" t="str">
        <f>IF(B15="","",SUM(V15:X15))</f>
        <v/>
      </c>
      <c r="Z15" s="259" t="str">
        <f>IF(B15="","",IF(ISBLANK(V15),"",IF(AVERAGE(V15:X15)&lt;10,LEFT(AVERAGE(V15:X15),4),LEFT(AVERAGE(V15:X15),5))))</f>
        <v/>
      </c>
      <c r="AA15" s="261" t="str">
        <f>IF(B15="","",IF(Z15="","",IF(LEFT(Z15,1)="0",0,ROUND(Z15,0))))</f>
        <v/>
      </c>
      <c r="AB15" s="148" t="str">
        <f>IF(B15="","",ROUNDUP(AVERAGE(U15,U15,AA15),2))</f>
        <v/>
      </c>
      <c r="AC15" s="147" t="str">
        <f>IF(B15="","",IF(TRUNC(AB15,0)=0,0,ROUND(AB15,0)))</f>
        <v/>
      </c>
    </row>
    <row r="16" spans="1:31" ht="13.5" customHeight="1" thickBot="1" x14ac:dyDescent="0.25">
      <c r="A16" s="298"/>
      <c r="B16" s="290"/>
      <c r="C16" s="276"/>
      <c r="D16" s="278"/>
      <c r="E16" s="278"/>
      <c r="F16" s="195"/>
      <c r="G16" s="117"/>
      <c r="H16" s="117"/>
      <c r="I16" s="117"/>
      <c r="J16" s="117"/>
      <c r="K16" s="117"/>
      <c r="L16" s="117"/>
      <c r="M16" s="164" t="str">
        <f>IF(B15="","",SUM(F16:L16))</f>
        <v/>
      </c>
      <c r="N16" s="117"/>
      <c r="O16" s="117"/>
      <c r="P16" s="191"/>
      <c r="Q16" s="117"/>
      <c r="R16" s="181"/>
      <c r="S16" s="189" t="str">
        <f>IF(B15="","",SUM(N16:R16))</f>
        <v/>
      </c>
      <c r="T16" s="150" t="str">
        <f>IF(B15="","",ROUND(SUM(S16,M16),0))</f>
        <v/>
      </c>
      <c r="U16" s="151" t="str">
        <f>IF(B15="","",VLOOKUP(T16,'Notenschlüssel SAP'!$A$1:$B$61,2,FALSE))</f>
        <v/>
      </c>
      <c r="V16" s="274"/>
      <c r="W16" s="271"/>
      <c r="X16" s="270"/>
      <c r="Y16" s="265"/>
      <c r="Z16" s="260"/>
      <c r="AA16" s="262"/>
      <c r="AB16" s="152" t="str">
        <f>IF(B15="","",ROUNDUP(AVERAGE(U16,U16,AA15),2))</f>
        <v/>
      </c>
      <c r="AC16" s="151" t="str">
        <f>IF(B15="","",IF(TRUNC(AB16,0)=0,0,ROUND(AB16,0)))</f>
        <v/>
      </c>
    </row>
    <row r="17" spans="1:29" ht="12.75" customHeight="1" x14ac:dyDescent="0.2">
      <c r="A17" s="292" t="str">
        <f>IF('Eingabe Jahresfortgang'!B11="","",MAX('Eingabe Abitur'!$A$11:'Eingabe Abitur'!A15)+1)</f>
        <v/>
      </c>
      <c r="B17" s="287" t="str">
        <f>IF('Eingabe Jahresfortgang'!B11="","",'Eingabe Jahresfortgang'!B11)</f>
        <v/>
      </c>
      <c r="C17" s="279" t="str">
        <f>'Eingabe Jahresfortgang'!Q11</f>
        <v/>
      </c>
      <c r="D17" s="281" t="str">
        <f>'Eingabe Jahresfortgang'!R11</f>
        <v/>
      </c>
      <c r="E17" s="281" t="str">
        <f>'Eingabe Jahresfortgang'!S11</f>
        <v/>
      </c>
      <c r="F17" s="194"/>
      <c r="G17" s="116"/>
      <c r="H17" s="116"/>
      <c r="I17" s="116"/>
      <c r="J17" s="116"/>
      <c r="K17" s="116"/>
      <c r="L17" s="116"/>
      <c r="M17" s="165" t="str">
        <f>IF(B17="","",SUM(F17:L17))</f>
        <v/>
      </c>
      <c r="N17" s="119"/>
      <c r="O17" s="120"/>
      <c r="P17" s="119"/>
      <c r="Q17" s="121"/>
      <c r="R17" s="120"/>
      <c r="S17" s="188" t="str">
        <f>IF(B17="","",SUM(N17:R17))</f>
        <v/>
      </c>
      <c r="T17" s="146" t="str">
        <f>IF(B17="","",ROUND(SUM(S17,M17),0))</f>
        <v/>
      </c>
      <c r="U17" s="147" t="str">
        <f>IF(B17="","",VLOOKUP(T17,'Notenschlüssel SAP'!$A$1:$B$61,2,FALSE))</f>
        <v/>
      </c>
      <c r="V17" s="272"/>
      <c r="W17" s="268"/>
      <c r="X17" s="266"/>
      <c r="Y17" s="263" t="str">
        <f>IF(B17="","",SUM(V17:X17))</f>
        <v/>
      </c>
      <c r="Z17" s="259" t="str">
        <f>IF(B17="","",IF(ISBLANK(V17),"",IF(AVERAGE(V17:X17)&lt;10,LEFT(AVERAGE(V17:X17),4),LEFT(AVERAGE(V17:X17),5))))</f>
        <v/>
      </c>
      <c r="AA17" s="261" t="str">
        <f>IF(B17="","",IF(Z17="","",IF(LEFT(Z17,1)="0",0,ROUND(Z17,0))))</f>
        <v/>
      </c>
      <c r="AB17" s="148" t="str">
        <f>IF(B17="","",ROUNDUP(AVERAGE(U17,U17,AA17),2))</f>
        <v/>
      </c>
      <c r="AC17" s="147" t="str">
        <f>IF(B17="","",IF(TRUNC(AB17,0)=0,0,ROUND(AB17,0)))</f>
        <v/>
      </c>
    </row>
    <row r="18" spans="1:29" ht="13.5" customHeight="1" thickBot="1" x14ac:dyDescent="0.25">
      <c r="A18" s="293"/>
      <c r="B18" s="288"/>
      <c r="C18" s="283"/>
      <c r="D18" s="284"/>
      <c r="E18" s="284"/>
      <c r="F18" s="195"/>
      <c r="G18" s="117"/>
      <c r="H18" s="117"/>
      <c r="I18" s="117"/>
      <c r="J18" s="117"/>
      <c r="K18" s="117"/>
      <c r="L18" s="117"/>
      <c r="M18" s="164" t="str">
        <f>IF(B17="","",SUM(F18:L18))</f>
        <v/>
      </c>
      <c r="N18" s="117"/>
      <c r="O18" s="117"/>
      <c r="P18" s="191"/>
      <c r="Q18" s="117"/>
      <c r="R18" s="181"/>
      <c r="S18" s="189" t="str">
        <f>IF(B17="","",SUM(N18:R18))</f>
        <v/>
      </c>
      <c r="T18" s="150" t="str">
        <f>IF(B17="","",ROUND(SUM(S18,M18),0))</f>
        <v/>
      </c>
      <c r="U18" s="151" t="str">
        <f>IF(B17="","",VLOOKUP(T18,'Notenschlüssel SAP'!$A$1:$B$61,2,FALSE))</f>
        <v/>
      </c>
      <c r="V18" s="274"/>
      <c r="W18" s="271"/>
      <c r="X18" s="270"/>
      <c r="Y18" s="265"/>
      <c r="Z18" s="260"/>
      <c r="AA18" s="262"/>
      <c r="AB18" s="152" t="str">
        <f>IF(B17="","",ROUNDUP(AVERAGE(U18,U18,AA17),2))</f>
        <v/>
      </c>
      <c r="AC18" s="151" t="str">
        <f>IF(B17="","",IF(TRUNC(AB18,0)=0,0,ROUND(AB18,0)))</f>
        <v/>
      </c>
    </row>
    <row r="19" spans="1:29" ht="12.75" customHeight="1" x14ac:dyDescent="0.2">
      <c r="A19" s="294" t="str">
        <f>IF('Eingabe Jahresfortgang'!B12="","",MAX('Eingabe Abitur'!$A$11:'Eingabe Abitur'!A17)+1)</f>
        <v/>
      </c>
      <c r="B19" s="289" t="str">
        <f>IF('Eingabe Jahresfortgang'!B12="","",'Eingabe Jahresfortgang'!B12)</f>
        <v/>
      </c>
      <c r="C19" s="275" t="str">
        <f>'Eingabe Jahresfortgang'!Q12</f>
        <v/>
      </c>
      <c r="D19" s="277" t="str">
        <f>'Eingabe Jahresfortgang'!R12</f>
        <v/>
      </c>
      <c r="E19" s="277" t="str">
        <f>'Eingabe Jahresfortgang'!S12</f>
        <v/>
      </c>
      <c r="F19" s="194"/>
      <c r="G19" s="116"/>
      <c r="H19" s="116"/>
      <c r="I19" s="116"/>
      <c r="J19" s="116"/>
      <c r="K19" s="116"/>
      <c r="L19" s="116"/>
      <c r="M19" s="165" t="str">
        <f>IF(B19="","",SUM(F19:L19))</f>
        <v/>
      </c>
      <c r="N19" s="119"/>
      <c r="O19" s="120"/>
      <c r="P19" s="119"/>
      <c r="Q19" s="121"/>
      <c r="R19" s="120"/>
      <c r="S19" s="188" t="str">
        <f>IF(B19="","",SUM(N19:R19))</f>
        <v/>
      </c>
      <c r="T19" s="146" t="str">
        <f>IF(B19="","",ROUND(SUM(S19,M19),0))</f>
        <v/>
      </c>
      <c r="U19" s="147" t="str">
        <f>IF(B19="","",VLOOKUP(T19,'Notenschlüssel SAP'!$A$1:$B$61,2,FALSE))</f>
        <v/>
      </c>
      <c r="V19" s="272"/>
      <c r="W19" s="268"/>
      <c r="X19" s="266"/>
      <c r="Y19" s="263" t="str">
        <f>IF(B19="","",SUM(V19:X19))</f>
        <v/>
      </c>
      <c r="Z19" s="259" t="str">
        <f>IF(B19="","",IF(ISBLANK(V19),"",IF(AVERAGE(V19:X19)&lt;10,LEFT(AVERAGE(V19:X19),4),LEFT(AVERAGE(V19:X19),5))))</f>
        <v/>
      </c>
      <c r="AA19" s="261" t="str">
        <f>IF(B19="","",IF(Z19="","",IF(LEFT(Z19,1)="0",0,ROUND(Z19,0))))</f>
        <v/>
      </c>
      <c r="AB19" s="148" t="str">
        <f>IF(B19="","",ROUNDUP(AVERAGE(U19,U19,AA19),2))</f>
        <v/>
      </c>
      <c r="AC19" s="147" t="str">
        <f>IF(B19="","",IF(TRUNC(AB19,0)=0,0,ROUND(AB19,0)))</f>
        <v/>
      </c>
    </row>
    <row r="20" spans="1:29" ht="13.5" customHeight="1" thickBot="1" x14ac:dyDescent="0.25">
      <c r="A20" s="295"/>
      <c r="B20" s="290"/>
      <c r="C20" s="276"/>
      <c r="D20" s="278"/>
      <c r="E20" s="278"/>
      <c r="F20" s="195"/>
      <c r="G20" s="117"/>
      <c r="H20" s="117"/>
      <c r="I20" s="117"/>
      <c r="J20" s="117"/>
      <c r="K20" s="117"/>
      <c r="L20" s="117"/>
      <c r="M20" s="164" t="str">
        <f>IF(B19="","",SUM(F20:L20))</f>
        <v/>
      </c>
      <c r="N20" s="117"/>
      <c r="O20" s="117"/>
      <c r="P20" s="191"/>
      <c r="Q20" s="117"/>
      <c r="R20" s="181"/>
      <c r="S20" s="189" t="str">
        <f>IF(B19="","",SUM(N20:R20))</f>
        <v/>
      </c>
      <c r="T20" s="150" t="str">
        <f>IF(B19="","",ROUND(SUM(S20,M20),0))</f>
        <v/>
      </c>
      <c r="U20" s="151" t="str">
        <f>IF(B19="","",VLOOKUP(T20,'Notenschlüssel SAP'!$A$1:$B$61,2,FALSE))</f>
        <v/>
      </c>
      <c r="V20" s="274"/>
      <c r="W20" s="271"/>
      <c r="X20" s="270"/>
      <c r="Y20" s="265"/>
      <c r="Z20" s="260"/>
      <c r="AA20" s="262"/>
      <c r="AB20" s="152" t="str">
        <f>IF(B19="","",ROUNDUP(AVERAGE(U20,U20,AA19),2))</f>
        <v/>
      </c>
      <c r="AC20" s="151" t="str">
        <f>IF(B19="","",IF(TRUNC(AB20,0)=0,0,ROUND(AB20,0)))</f>
        <v/>
      </c>
    </row>
    <row r="21" spans="1:29" ht="12.75" customHeight="1" x14ac:dyDescent="0.2">
      <c r="A21" s="292" t="str">
        <f>IF('Eingabe Jahresfortgang'!B13="","",MAX('Eingabe Abitur'!$A$11:'Eingabe Abitur'!A19)+1)</f>
        <v/>
      </c>
      <c r="B21" s="287" t="str">
        <f>IF('Eingabe Jahresfortgang'!B13="","",'Eingabe Jahresfortgang'!B13)</f>
        <v/>
      </c>
      <c r="C21" s="279" t="str">
        <f>'Eingabe Jahresfortgang'!Q13</f>
        <v/>
      </c>
      <c r="D21" s="281" t="str">
        <f>'Eingabe Jahresfortgang'!R13</f>
        <v/>
      </c>
      <c r="E21" s="281" t="str">
        <f>'Eingabe Jahresfortgang'!S13</f>
        <v/>
      </c>
      <c r="F21" s="194"/>
      <c r="G21" s="116"/>
      <c r="H21" s="116"/>
      <c r="I21" s="116"/>
      <c r="J21" s="116"/>
      <c r="K21" s="116"/>
      <c r="L21" s="116"/>
      <c r="M21" s="165" t="str">
        <f>IF(B21="","",SUM(F21:L21))</f>
        <v/>
      </c>
      <c r="N21" s="119"/>
      <c r="O21" s="120"/>
      <c r="P21" s="119"/>
      <c r="Q21" s="121"/>
      <c r="R21" s="120"/>
      <c r="S21" s="188" t="str">
        <f>IF(B21="","",SUM(N21:R21))</f>
        <v/>
      </c>
      <c r="T21" s="146" t="str">
        <f>IF(B21="","",ROUND(SUM(S21,M21),0))</f>
        <v/>
      </c>
      <c r="U21" s="147" t="str">
        <f>IF(B21="","",VLOOKUP(T21,'Notenschlüssel SAP'!$A$1:$B$61,2,FALSE))</f>
        <v/>
      </c>
      <c r="V21" s="272"/>
      <c r="W21" s="268"/>
      <c r="X21" s="266"/>
      <c r="Y21" s="263" t="str">
        <f>IF(B21="","",SUM(V21:X21))</f>
        <v/>
      </c>
      <c r="Z21" s="259" t="str">
        <f>IF(B21="","",IF(ISBLANK(V21),"",IF(AVERAGE(V21:X21)&lt;10,LEFT(AVERAGE(V21:X21),4),LEFT(AVERAGE(V21:X21),5))))</f>
        <v/>
      </c>
      <c r="AA21" s="261" t="str">
        <f>IF(B21="","",IF(Z21="","",IF(LEFT(Z21,1)="0",0,ROUND(Z21,0))))</f>
        <v/>
      </c>
      <c r="AB21" s="148" t="str">
        <f>IF(B21="","",ROUNDUP(AVERAGE(U21,U21,AA21),2))</f>
        <v/>
      </c>
      <c r="AC21" s="147" t="str">
        <f>IF(B21="","",IF(TRUNC(AB21,0)=0,0,ROUND(AB21,0)))</f>
        <v/>
      </c>
    </row>
    <row r="22" spans="1:29" ht="13.5" customHeight="1" thickBot="1" x14ac:dyDescent="0.25">
      <c r="A22" s="293"/>
      <c r="B22" s="288"/>
      <c r="C22" s="283"/>
      <c r="D22" s="284"/>
      <c r="E22" s="284"/>
      <c r="F22" s="195"/>
      <c r="G22" s="117"/>
      <c r="H22" s="117"/>
      <c r="I22" s="117"/>
      <c r="J22" s="117"/>
      <c r="K22" s="117"/>
      <c r="L22" s="117"/>
      <c r="M22" s="164" t="str">
        <f>IF(B21="","",SUM(F22:L22))</f>
        <v/>
      </c>
      <c r="N22" s="117"/>
      <c r="O22" s="117"/>
      <c r="P22" s="191"/>
      <c r="Q22" s="117"/>
      <c r="R22" s="181"/>
      <c r="S22" s="189" t="str">
        <f>IF(B21="","",SUM(N22:R22))</f>
        <v/>
      </c>
      <c r="T22" s="150" t="str">
        <f>IF(B21="","",ROUND(SUM(S22,M22),0))</f>
        <v/>
      </c>
      <c r="U22" s="151" t="str">
        <f>IF(B21="","",VLOOKUP(T22,'Notenschlüssel SAP'!$A$1:$B$61,2,FALSE))</f>
        <v/>
      </c>
      <c r="V22" s="274"/>
      <c r="W22" s="271"/>
      <c r="X22" s="270"/>
      <c r="Y22" s="265"/>
      <c r="Z22" s="260"/>
      <c r="AA22" s="262"/>
      <c r="AB22" s="152" t="str">
        <f>IF(B21="","",ROUNDUP(AVERAGE(U22,U22,AA21),2))</f>
        <v/>
      </c>
      <c r="AC22" s="151" t="str">
        <f>IF(B21="","",IF(TRUNC(AB22,0)=0,0,ROUND(AB22,0)))</f>
        <v/>
      </c>
    </row>
    <row r="23" spans="1:29" ht="12.75" customHeight="1" x14ac:dyDescent="0.2">
      <c r="A23" s="294" t="str">
        <f>IF('Eingabe Jahresfortgang'!B14="","",MAX('Eingabe Abitur'!$A$11:'Eingabe Abitur'!A21)+1)</f>
        <v/>
      </c>
      <c r="B23" s="289" t="str">
        <f>IF('Eingabe Jahresfortgang'!B14="","",'Eingabe Jahresfortgang'!B14)</f>
        <v/>
      </c>
      <c r="C23" s="275" t="str">
        <f>'Eingabe Jahresfortgang'!Q14</f>
        <v/>
      </c>
      <c r="D23" s="277" t="str">
        <f>'Eingabe Jahresfortgang'!R14</f>
        <v/>
      </c>
      <c r="E23" s="277" t="str">
        <f>'Eingabe Jahresfortgang'!S14</f>
        <v/>
      </c>
      <c r="F23" s="194"/>
      <c r="G23" s="116"/>
      <c r="H23" s="116"/>
      <c r="I23" s="116"/>
      <c r="J23" s="116"/>
      <c r="K23" s="116"/>
      <c r="L23" s="116"/>
      <c r="M23" s="165" t="str">
        <f>IF(B23="","",SUM(F23:L23))</f>
        <v/>
      </c>
      <c r="N23" s="119"/>
      <c r="O23" s="120"/>
      <c r="P23" s="119"/>
      <c r="Q23" s="121"/>
      <c r="R23" s="120"/>
      <c r="S23" s="188" t="str">
        <f>IF(B23="","",SUM(N23:R23))</f>
        <v/>
      </c>
      <c r="T23" s="146" t="str">
        <f>IF(B23="","",ROUND(SUM(S23,M23),0))</f>
        <v/>
      </c>
      <c r="U23" s="147" t="str">
        <f>IF(B23="","",VLOOKUP(T23,'Notenschlüssel SAP'!$A$1:$B$61,2,FALSE))</f>
        <v/>
      </c>
      <c r="V23" s="272"/>
      <c r="W23" s="268"/>
      <c r="X23" s="266"/>
      <c r="Y23" s="263" t="str">
        <f>IF(B23="","",SUM(V23:X23))</f>
        <v/>
      </c>
      <c r="Z23" s="259" t="str">
        <f>IF(B23="","",IF(ISBLANK(V23),"",IF(AVERAGE(V23:X23)&lt;10,LEFT(AVERAGE(V23:X23),4),LEFT(AVERAGE(V23:X23),5))))</f>
        <v/>
      </c>
      <c r="AA23" s="261" t="str">
        <f>IF(B23="","",IF(Z23="","",IF(LEFT(Z23,1)="0",0,ROUND(Z23,0))))</f>
        <v/>
      </c>
      <c r="AB23" s="148" t="str">
        <f>IF(B23="","",ROUNDUP(AVERAGE(U23,U23,AA23),2))</f>
        <v/>
      </c>
      <c r="AC23" s="147" t="str">
        <f>IF(B23="","",IF(TRUNC(AB23,0)=0,0,ROUND(AB23,0)))</f>
        <v/>
      </c>
    </row>
    <row r="24" spans="1:29" ht="13.5" customHeight="1" thickBot="1" x14ac:dyDescent="0.25">
      <c r="A24" s="295"/>
      <c r="B24" s="290"/>
      <c r="C24" s="276"/>
      <c r="D24" s="278"/>
      <c r="E24" s="278"/>
      <c r="F24" s="195"/>
      <c r="G24" s="117"/>
      <c r="H24" s="117"/>
      <c r="I24" s="117"/>
      <c r="J24" s="117"/>
      <c r="K24" s="117"/>
      <c r="L24" s="117"/>
      <c r="M24" s="164" t="str">
        <f>IF(B23="","",SUM(F24:L24))</f>
        <v/>
      </c>
      <c r="N24" s="117"/>
      <c r="O24" s="117"/>
      <c r="P24" s="191"/>
      <c r="Q24" s="117"/>
      <c r="R24" s="181"/>
      <c r="S24" s="189" t="str">
        <f>IF(B23="","",SUM(N24:R24))</f>
        <v/>
      </c>
      <c r="T24" s="150" t="str">
        <f>IF(B23="","",ROUND(SUM(S24,M24),0))</f>
        <v/>
      </c>
      <c r="U24" s="151" t="str">
        <f>IF(B23="","",VLOOKUP(T24,'Notenschlüssel SAP'!$A$1:$B$61,2,FALSE))</f>
        <v/>
      </c>
      <c r="V24" s="274"/>
      <c r="W24" s="271"/>
      <c r="X24" s="270"/>
      <c r="Y24" s="265"/>
      <c r="Z24" s="260"/>
      <c r="AA24" s="262"/>
      <c r="AB24" s="152" t="str">
        <f>IF(B23="","",ROUNDUP(AVERAGE(U24,U24,AA23),2))</f>
        <v/>
      </c>
      <c r="AC24" s="151" t="str">
        <f>IF(B23="","",IF(TRUNC(AB24,0)=0,0,ROUND(AB24,0)))</f>
        <v/>
      </c>
    </row>
    <row r="25" spans="1:29" ht="12.75" customHeight="1" x14ac:dyDescent="0.2">
      <c r="A25" s="292" t="str">
        <f>IF('Eingabe Jahresfortgang'!B15="","",MAX('Eingabe Abitur'!$A$11:'Eingabe Abitur'!A23)+1)</f>
        <v/>
      </c>
      <c r="B25" s="287" t="str">
        <f>IF('Eingabe Jahresfortgang'!B15="","",'Eingabe Jahresfortgang'!B15)</f>
        <v/>
      </c>
      <c r="C25" s="279" t="str">
        <f>'Eingabe Jahresfortgang'!Q15</f>
        <v/>
      </c>
      <c r="D25" s="281" t="str">
        <f>'Eingabe Jahresfortgang'!R15</f>
        <v/>
      </c>
      <c r="E25" s="281" t="str">
        <f>'Eingabe Jahresfortgang'!S15</f>
        <v/>
      </c>
      <c r="F25" s="194"/>
      <c r="G25" s="116"/>
      <c r="H25" s="116"/>
      <c r="I25" s="116"/>
      <c r="J25" s="116"/>
      <c r="K25" s="116"/>
      <c r="L25" s="116"/>
      <c r="M25" s="165" t="str">
        <f>IF(B25="","",SUM(F25:L25))</f>
        <v/>
      </c>
      <c r="N25" s="119"/>
      <c r="O25" s="120"/>
      <c r="P25" s="119"/>
      <c r="Q25" s="121"/>
      <c r="R25" s="120"/>
      <c r="S25" s="188" t="str">
        <f>IF(B25="","",SUM(N25:R25))</f>
        <v/>
      </c>
      <c r="T25" s="146" t="str">
        <f>IF(B25="","",ROUND(SUM(S25,M25),0))</f>
        <v/>
      </c>
      <c r="U25" s="147" t="str">
        <f>IF(B25="","",VLOOKUP(T25,'Notenschlüssel SAP'!$A$1:$B$61,2,FALSE))</f>
        <v/>
      </c>
      <c r="V25" s="272"/>
      <c r="W25" s="268"/>
      <c r="X25" s="266"/>
      <c r="Y25" s="263" t="str">
        <f>IF(B25="","",SUM(V25:X25))</f>
        <v/>
      </c>
      <c r="Z25" s="259" t="str">
        <f>IF(B25="","",IF(ISBLANK(V25),"",IF(AVERAGE(V25:X25)&lt;10,LEFT(AVERAGE(V25:X25),4),LEFT(AVERAGE(V25:X25),5))))</f>
        <v/>
      </c>
      <c r="AA25" s="261" t="str">
        <f>IF(B25="","",IF(Z25="","",IF(LEFT(Z25,1)="0",0,ROUND(Z25,0))))</f>
        <v/>
      </c>
      <c r="AB25" s="148" t="str">
        <f>IF(B25="","",ROUNDUP(AVERAGE(U25,U25,AA25),2))</f>
        <v/>
      </c>
      <c r="AC25" s="147" t="str">
        <f>IF(B25="","",IF(TRUNC(AB25,0)=0,0,ROUND(AB25,0)))</f>
        <v/>
      </c>
    </row>
    <row r="26" spans="1:29" ht="13.5" customHeight="1" thickBot="1" x14ac:dyDescent="0.25">
      <c r="A26" s="293"/>
      <c r="B26" s="288"/>
      <c r="C26" s="283"/>
      <c r="D26" s="284"/>
      <c r="E26" s="284"/>
      <c r="F26" s="195"/>
      <c r="G26" s="117"/>
      <c r="H26" s="117"/>
      <c r="I26" s="117"/>
      <c r="J26" s="117"/>
      <c r="K26" s="117"/>
      <c r="L26" s="117"/>
      <c r="M26" s="164" t="str">
        <f>IF(B25="","",SUM(F26:L26))</f>
        <v/>
      </c>
      <c r="N26" s="117"/>
      <c r="O26" s="117"/>
      <c r="P26" s="191"/>
      <c r="Q26" s="117"/>
      <c r="R26" s="181"/>
      <c r="S26" s="189" t="str">
        <f>IF(B25="","",SUM(N26:R26))</f>
        <v/>
      </c>
      <c r="T26" s="150" t="str">
        <f>IF(B25="","",ROUND(SUM(S26,M26),0))</f>
        <v/>
      </c>
      <c r="U26" s="151" t="str">
        <f>IF(B25="","",VLOOKUP(T26,'Notenschlüssel SAP'!$A$1:$B$61,2,FALSE))</f>
        <v/>
      </c>
      <c r="V26" s="274"/>
      <c r="W26" s="271"/>
      <c r="X26" s="270"/>
      <c r="Y26" s="265"/>
      <c r="Z26" s="260"/>
      <c r="AA26" s="262"/>
      <c r="AB26" s="152" t="str">
        <f>IF(B25="","",ROUNDUP(AVERAGE(U26,U26,AA25),2))</f>
        <v/>
      </c>
      <c r="AC26" s="151" t="str">
        <f>IF(B25="","",IF(TRUNC(AB26,0)=0,0,ROUND(AB26,0)))</f>
        <v/>
      </c>
    </row>
    <row r="27" spans="1:29" ht="12.75" customHeight="1" x14ac:dyDescent="0.2">
      <c r="A27" s="294" t="str">
        <f>IF('Eingabe Jahresfortgang'!B16="","",MAX('Eingabe Abitur'!$A$11:'Eingabe Abitur'!A25)+1)</f>
        <v/>
      </c>
      <c r="B27" s="289" t="str">
        <f>IF('Eingabe Jahresfortgang'!B16="","",'Eingabe Jahresfortgang'!B16)</f>
        <v/>
      </c>
      <c r="C27" s="275" t="str">
        <f>'Eingabe Jahresfortgang'!Q16</f>
        <v/>
      </c>
      <c r="D27" s="277" t="str">
        <f>'Eingabe Jahresfortgang'!R16</f>
        <v/>
      </c>
      <c r="E27" s="277" t="str">
        <f>'Eingabe Jahresfortgang'!S16</f>
        <v/>
      </c>
      <c r="F27" s="194"/>
      <c r="G27" s="116"/>
      <c r="H27" s="116"/>
      <c r="I27" s="116"/>
      <c r="J27" s="116"/>
      <c r="K27" s="116"/>
      <c r="L27" s="116"/>
      <c r="M27" s="165" t="str">
        <f>IF(B27="","",SUM(F27:L27))</f>
        <v/>
      </c>
      <c r="N27" s="119"/>
      <c r="O27" s="120"/>
      <c r="P27" s="119"/>
      <c r="Q27" s="121"/>
      <c r="R27" s="120"/>
      <c r="S27" s="188" t="str">
        <f>IF(B27="","",SUM(N27:R27))</f>
        <v/>
      </c>
      <c r="T27" s="146" t="str">
        <f>IF(B27="","",ROUND(SUM(S27,M27),0))</f>
        <v/>
      </c>
      <c r="U27" s="147" t="str">
        <f>IF(B27="","",VLOOKUP(T27,'Notenschlüssel SAP'!$A$1:$B$61,2,FALSE))</f>
        <v/>
      </c>
      <c r="V27" s="272"/>
      <c r="W27" s="268"/>
      <c r="X27" s="266"/>
      <c r="Y27" s="263" t="str">
        <f>IF(B27="","",SUM(V27:X27))</f>
        <v/>
      </c>
      <c r="Z27" s="259" t="str">
        <f>IF(B27="","",IF(ISBLANK(V27),"",IF(AVERAGE(V27:X27)&lt;10,LEFT(AVERAGE(V27:X27),4),LEFT(AVERAGE(V27:X27),5))))</f>
        <v/>
      </c>
      <c r="AA27" s="261" t="str">
        <f>IF(B27="","",IF(Z27="","",IF(LEFT(Z27,1)="0",0,ROUND(Z27,0))))</f>
        <v/>
      </c>
      <c r="AB27" s="148" t="str">
        <f>IF(B27="","",ROUNDUP(AVERAGE(U27,U27,AA27),2))</f>
        <v/>
      </c>
      <c r="AC27" s="147" t="str">
        <f>IF(B27="","",IF(TRUNC(AB27,0)=0,0,ROUND(AB27,0)))</f>
        <v/>
      </c>
    </row>
    <row r="28" spans="1:29" ht="13.5" customHeight="1" thickBot="1" x14ac:dyDescent="0.25">
      <c r="A28" s="295"/>
      <c r="B28" s="290"/>
      <c r="C28" s="276"/>
      <c r="D28" s="278"/>
      <c r="E28" s="278"/>
      <c r="F28" s="195"/>
      <c r="G28" s="117"/>
      <c r="H28" s="117"/>
      <c r="I28" s="117"/>
      <c r="J28" s="117"/>
      <c r="K28" s="117"/>
      <c r="L28" s="117"/>
      <c r="M28" s="164" t="str">
        <f>IF(B27="","",SUM(F28:L28))</f>
        <v/>
      </c>
      <c r="N28" s="117"/>
      <c r="O28" s="117"/>
      <c r="P28" s="191"/>
      <c r="Q28" s="117"/>
      <c r="R28" s="181"/>
      <c r="S28" s="189" t="str">
        <f>IF(B27="","",SUM(N28:R28))</f>
        <v/>
      </c>
      <c r="T28" s="150" t="str">
        <f>IF(B27="","",ROUND(SUM(S28,M28),0))</f>
        <v/>
      </c>
      <c r="U28" s="151" t="str">
        <f>IF(B27="","",VLOOKUP(T28,'Notenschlüssel SAP'!$A$1:$B$61,2,FALSE))</f>
        <v/>
      </c>
      <c r="V28" s="274"/>
      <c r="W28" s="271"/>
      <c r="X28" s="270"/>
      <c r="Y28" s="265"/>
      <c r="Z28" s="260"/>
      <c r="AA28" s="262"/>
      <c r="AB28" s="152" t="str">
        <f>IF(B27="","",ROUNDUP(AVERAGE(U28,U28,AA27),2))</f>
        <v/>
      </c>
      <c r="AC28" s="151" t="str">
        <f>IF(B27="","",IF(TRUNC(AB28,0)=0,0,ROUND(AB28,0)))</f>
        <v/>
      </c>
    </row>
    <row r="29" spans="1:29" ht="12.75" customHeight="1" x14ac:dyDescent="0.2">
      <c r="A29" s="292" t="str">
        <f>IF('Eingabe Jahresfortgang'!B17="","",MAX('Eingabe Abitur'!$A$11:'Eingabe Abitur'!A27)+1)</f>
        <v/>
      </c>
      <c r="B29" s="287" t="str">
        <f>IF('Eingabe Jahresfortgang'!B17="","",'Eingabe Jahresfortgang'!B17)</f>
        <v/>
      </c>
      <c r="C29" s="279" t="str">
        <f>'Eingabe Jahresfortgang'!Q17</f>
        <v/>
      </c>
      <c r="D29" s="281" t="str">
        <f>'Eingabe Jahresfortgang'!R17</f>
        <v/>
      </c>
      <c r="E29" s="281" t="str">
        <f>'Eingabe Jahresfortgang'!S17</f>
        <v/>
      </c>
      <c r="F29" s="194"/>
      <c r="G29" s="116"/>
      <c r="H29" s="116"/>
      <c r="I29" s="116"/>
      <c r="J29" s="116"/>
      <c r="K29" s="116"/>
      <c r="L29" s="116"/>
      <c r="M29" s="165" t="str">
        <f>IF(B29="","",SUM(F29:L29))</f>
        <v/>
      </c>
      <c r="N29" s="119"/>
      <c r="O29" s="120"/>
      <c r="P29" s="119"/>
      <c r="Q29" s="121"/>
      <c r="R29" s="120"/>
      <c r="S29" s="188" t="str">
        <f>IF(B29="","",SUM(N29:R29))</f>
        <v/>
      </c>
      <c r="T29" s="146" t="str">
        <f>IF(B29="","",ROUND(SUM(S29,M29),0))</f>
        <v/>
      </c>
      <c r="U29" s="147" t="str">
        <f>IF(B29="","",VLOOKUP(T29,'Notenschlüssel SAP'!$A$1:$B$61,2,FALSE))</f>
        <v/>
      </c>
      <c r="V29" s="272"/>
      <c r="W29" s="268"/>
      <c r="X29" s="266"/>
      <c r="Y29" s="263" t="str">
        <f>IF(B29="","",SUM(V29:X29))</f>
        <v/>
      </c>
      <c r="Z29" s="259" t="str">
        <f>IF(B29="","",IF(ISBLANK(V29),"",IF(AVERAGE(V29:X29)&lt;10,LEFT(AVERAGE(V29:X29),4),LEFT(AVERAGE(V29:X29),5))))</f>
        <v/>
      </c>
      <c r="AA29" s="261" t="str">
        <f>IF(B29="","",IF(Z29="","",IF(LEFT(Z29,1)="0",0,ROUND(Z29,0))))</f>
        <v/>
      </c>
      <c r="AB29" s="148" t="str">
        <f>IF(B29="","",ROUNDUP(AVERAGE(U29,U29,AA29),2))</f>
        <v/>
      </c>
      <c r="AC29" s="147" t="str">
        <f>IF(B29="","",IF(TRUNC(AB29,0)=0,0,ROUND(AB29,0)))</f>
        <v/>
      </c>
    </row>
    <row r="30" spans="1:29" ht="13.5" customHeight="1" thickBot="1" x14ac:dyDescent="0.25">
      <c r="A30" s="293"/>
      <c r="B30" s="288"/>
      <c r="C30" s="283"/>
      <c r="D30" s="284"/>
      <c r="E30" s="284"/>
      <c r="F30" s="195"/>
      <c r="G30" s="117"/>
      <c r="H30" s="117"/>
      <c r="I30" s="117"/>
      <c r="J30" s="117"/>
      <c r="K30" s="117"/>
      <c r="L30" s="117"/>
      <c r="M30" s="164" t="str">
        <f>IF(B29="","",SUM(F30:L30))</f>
        <v/>
      </c>
      <c r="N30" s="117"/>
      <c r="O30" s="117"/>
      <c r="P30" s="191"/>
      <c r="Q30" s="117"/>
      <c r="R30" s="181"/>
      <c r="S30" s="189" t="str">
        <f>IF(B29="","",SUM(N30:R30))</f>
        <v/>
      </c>
      <c r="T30" s="150" t="str">
        <f>IF(B29="","",ROUND(SUM(S30,M30),0))</f>
        <v/>
      </c>
      <c r="U30" s="151" t="str">
        <f>IF(B29="","",VLOOKUP(T30,'Notenschlüssel SAP'!$A$1:$B$61,2,FALSE))</f>
        <v/>
      </c>
      <c r="V30" s="274"/>
      <c r="W30" s="271"/>
      <c r="X30" s="270"/>
      <c r="Y30" s="265"/>
      <c r="Z30" s="260"/>
      <c r="AA30" s="262"/>
      <c r="AB30" s="152" t="str">
        <f>IF(B29="","",ROUNDUP(AVERAGE(U30,U30,AA29),2))</f>
        <v/>
      </c>
      <c r="AC30" s="151" t="str">
        <f>IF(B29="","",IF(TRUNC(AB30,0)=0,0,ROUND(AB30,0)))</f>
        <v/>
      </c>
    </row>
    <row r="31" spans="1:29" ht="12.75" customHeight="1" x14ac:dyDescent="0.2">
      <c r="A31" s="294" t="str">
        <f>IF('Eingabe Jahresfortgang'!B18="","",MAX('Eingabe Abitur'!$A$11:'Eingabe Abitur'!A29)+1)</f>
        <v/>
      </c>
      <c r="B31" s="289" t="str">
        <f>IF('Eingabe Jahresfortgang'!B18="","",'Eingabe Jahresfortgang'!B18)</f>
        <v/>
      </c>
      <c r="C31" s="275" t="str">
        <f>'Eingabe Jahresfortgang'!Q18</f>
        <v/>
      </c>
      <c r="D31" s="277" t="str">
        <f>'Eingabe Jahresfortgang'!R18</f>
        <v/>
      </c>
      <c r="E31" s="277" t="str">
        <f>'Eingabe Jahresfortgang'!S18</f>
        <v/>
      </c>
      <c r="F31" s="194"/>
      <c r="G31" s="116"/>
      <c r="H31" s="116"/>
      <c r="I31" s="116"/>
      <c r="J31" s="116"/>
      <c r="K31" s="116"/>
      <c r="L31" s="116"/>
      <c r="M31" s="165" t="str">
        <f>IF(B31="","",SUM(F31:L31))</f>
        <v/>
      </c>
      <c r="N31" s="119"/>
      <c r="O31" s="120"/>
      <c r="P31" s="119"/>
      <c r="Q31" s="121"/>
      <c r="R31" s="120"/>
      <c r="S31" s="188" t="str">
        <f>IF(B31="","",SUM(N31:R31))</f>
        <v/>
      </c>
      <c r="T31" s="146" t="str">
        <f>IF(B31="","",ROUND(SUM(S31,M31),0))</f>
        <v/>
      </c>
      <c r="U31" s="147" t="str">
        <f>IF(B31="","",VLOOKUP(T31,'Notenschlüssel SAP'!$A$1:$B$61,2,FALSE))</f>
        <v/>
      </c>
      <c r="V31" s="272"/>
      <c r="W31" s="268"/>
      <c r="X31" s="266"/>
      <c r="Y31" s="263" t="str">
        <f>IF(B31="","",SUM(V31:X31))</f>
        <v/>
      </c>
      <c r="Z31" s="259" t="str">
        <f>IF(B31="","",IF(ISBLANK(V31),"",IF(AVERAGE(V31:X31)&lt;10,LEFT(AVERAGE(V31:X31),4),LEFT(AVERAGE(V31:X31),5))))</f>
        <v/>
      </c>
      <c r="AA31" s="261" t="str">
        <f>IF(B31="","",IF(Z31="","",IF(LEFT(Z31,1)="0",0,ROUND(Z31,0))))</f>
        <v/>
      </c>
      <c r="AB31" s="148" t="str">
        <f>IF(B31="","",ROUNDUP(AVERAGE(U31,U31,AA31),2))</f>
        <v/>
      </c>
      <c r="AC31" s="147" t="str">
        <f>IF(B31="","",IF(TRUNC(AB31,0)=0,0,ROUND(AB31,0)))</f>
        <v/>
      </c>
    </row>
    <row r="32" spans="1:29" ht="13.5" customHeight="1" thickBot="1" x14ac:dyDescent="0.25">
      <c r="A32" s="295"/>
      <c r="B32" s="290"/>
      <c r="C32" s="276"/>
      <c r="D32" s="278"/>
      <c r="E32" s="278"/>
      <c r="F32" s="195"/>
      <c r="G32" s="117"/>
      <c r="H32" s="117"/>
      <c r="I32" s="117"/>
      <c r="J32" s="117"/>
      <c r="K32" s="117"/>
      <c r="L32" s="117"/>
      <c r="M32" s="164" t="str">
        <f>IF(B31="","",SUM(F32:L32))</f>
        <v/>
      </c>
      <c r="N32" s="117"/>
      <c r="O32" s="117"/>
      <c r="P32" s="191"/>
      <c r="Q32" s="117"/>
      <c r="R32" s="181"/>
      <c r="S32" s="189" t="str">
        <f>IF(B31="","",SUM(N32:R32))</f>
        <v/>
      </c>
      <c r="T32" s="150" t="str">
        <f>IF(B31="","",ROUND(SUM(S32,M32),0))</f>
        <v/>
      </c>
      <c r="U32" s="151" t="str">
        <f>IF(B31="","",VLOOKUP(T32,'Notenschlüssel SAP'!$A$1:$B$61,2,FALSE))</f>
        <v/>
      </c>
      <c r="V32" s="274"/>
      <c r="W32" s="271"/>
      <c r="X32" s="270"/>
      <c r="Y32" s="265"/>
      <c r="Z32" s="260"/>
      <c r="AA32" s="262"/>
      <c r="AB32" s="152" t="str">
        <f>IF(B31="","",ROUNDUP(AVERAGE(U32,U32,AA31),2))</f>
        <v/>
      </c>
      <c r="AC32" s="151" t="str">
        <f>IF(B31="","",IF(TRUNC(AB32,0)=0,0,ROUND(AB32,0)))</f>
        <v/>
      </c>
    </row>
    <row r="33" spans="1:29" ht="12.75" customHeight="1" x14ac:dyDescent="0.2">
      <c r="A33" s="292" t="str">
        <f>IF('Eingabe Jahresfortgang'!B19="","",MAX('Eingabe Abitur'!$A$11:'Eingabe Abitur'!A31)+1)</f>
        <v/>
      </c>
      <c r="B33" s="287" t="str">
        <f>IF('Eingabe Jahresfortgang'!B19="","",'Eingabe Jahresfortgang'!B19)</f>
        <v/>
      </c>
      <c r="C33" s="279" t="str">
        <f>'Eingabe Jahresfortgang'!Q19</f>
        <v/>
      </c>
      <c r="D33" s="281" t="str">
        <f>'Eingabe Jahresfortgang'!R19</f>
        <v/>
      </c>
      <c r="E33" s="281" t="str">
        <f>'Eingabe Jahresfortgang'!S19</f>
        <v/>
      </c>
      <c r="F33" s="194"/>
      <c r="G33" s="116"/>
      <c r="H33" s="116"/>
      <c r="I33" s="116"/>
      <c r="J33" s="116"/>
      <c r="K33" s="116"/>
      <c r="L33" s="116"/>
      <c r="M33" s="165" t="str">
        <f>IF(B33="","",SUM(F33:L33))</f>
        <v/>
      </c>
      <c r="N33" s="119"/>
      <c r="O33" s="120"/>
      <c r="P33" s="119"/>
      <c r="Q33" s="121"/>
      <c r="R33" s="120"/>
      <c r="S33" s="188" t="str">
        <f>IF(B33="","",SUM(N33:R33))</f>
        <v/>
      </c>
      <c r="T33" s="146" t="str">
        <f>IF(B33="","",ROUND(SUM(S33,M33),0))</f>
        <v/>
      </c>
      <c r="U33" s="147" t="str">
        <f>IF(B33="","",VLOOKUP(T33,'Notenschlüssel SAP'!$A$1:$B$61,2,FALSE))</f>
        <v/>
      </c>
      <c r="V33" s="272"/>
      <c r="W33" s="268"/>
      <c r="X33" s="266"/>
      <c r="Y33" s="263" t="str">
        <f>IF(B33="","",SUM(V33:X33))</f>
        <v/>
      </c>
      <c r="Z33" s="259" t="str">
        <f>IF(B33="","",IF(ISBLANK(V33),"",IF(AVERAGE(V33:X33)&lt;10,LEFT(AVERAGE(V33:X33),4),LEFT(AVERAGE(V33:X33),5))))</f>
        <v/>
      </c>
      <c r="AA33" s="261" t="str">
        <f>IF(B33="","",IF(Z33="","",IF(LEFT(Z33,1)="0",0,ROUND(Z33,0))))</f>
        <v/>
      </c>
      <c r="AB33" s="148" t="str">
        <f>IF(B33="","",ROUNDUP(AVERAGE(U33,U33,AA33),2))</f>
        <v/>
      </c>
      <c r="AC33" s="147" t="str">
        <f>IF(B33="","",IF(TRUNC(AB33,0)=0,0,ROUND(AB33,0)))</f>
        <v/>
      </c>
    </row>
    <row r="34" spans="1:29" ht="13.5" customHeight="1" thickBot="1" x14ac:dyDescent="0.25">
      <c r="A34" s="293"/>
      <c r="B34" s="288"/>
      <c r="C34" s="283"/>
      <c r="D34" s="284"/>
      <c r="E34" s="284"/>
      <c r="F34" s="195"/>
      <c r="G34" s="117"/>
      <c r="H34" s="117"/>
      <c r="I34" s="117"/>
      <c r="J34" s="117"/>
      <c r="K34" s="117"/>
      <c r="L34" s="117"/>
      <c r="M34" s="164" t="str">
        <f>IF(B33="","",SUM(F34:L34))</f>
        <v/>
      </c>
      <c r="N34" s="117"/>
      <c r="O34" s="117"/>
      <c r="P34" s="191"/>
      <c r="Q34" s="117"/>
      <c r="R34" s="181"/>
      <c r="S34" s="189" t="str">
        <f>IF(B33="","",SUM(N34:R34))</f>
        <v/>
      </c>
      <c r="T34" s="150" t="str">
        <f>IF(B33="","",ROUND(SUM(S34,M34),0))</f>
        <v/>
      </c>
      <c r="U34" s="151" t="str">
        <f>IF(B33="","",VLOOKUP(T34,'Notenschlüssel SAP'!$A$1:$B$61,2,FALSE))</f>
        <v/>
      </c>
      <c r="V34" s="274"/>
      <c r="W34" s="271"/>
      <c r="X34" s="270"/>
      <c r="Y34" s="265"/>
      <c r="Z34" s="260"/>
      <c r="AA34" s="262"/>
      <c r="AB34" s="152" t="str">
        <f>IF(B33="","",ROUNDUP(AVERAGE(U34,U34,AA33),2))</f>
        <v/>
      </c>
      <c r="AC34" s="151" t="str">
        <f>IF(B33="","",IF(TRUNC(AB34,0)=0,0,ROUND(AB34,0)))</f>
        <v/>
      </c>
    </row>
    <row r="35" spans="1:29" ht="12.75" customHeight="1" x14ac:dyDescent="0.2">
      <c r="A35" s="294" t="str">
        <f>IF('Eingabe Jahresfortgang'!B20="","",MAX('Eingabe Abitur'!$A$11:'Eingabe Abitur'!A33)+1)</f>
        <v/>
      </c>
      <c r="B35" s="289" t="str">
        <f>IF('Eingabe Jahresfortgang'!B20="","",'Eingabe Jahresfortgang'!B20)</f>
        <v/>
      </c>
      <c r="C35" s="275" t="str">
        <f>'Eingabe Jahresfortgang'!Q20</f>
        <v/>
      </c>
      <c r="D35" s="277" t="str">
        <f>'Eingabe Jahresfortgang'!R20</f>
        <v/>
      </c>
      <c r="E35" s="277" t="str">
        <f>'Eingabe Jahresfortgang'!S20</f>
        <v/>
      </c>
      <c r="F35" s="194"/>
      <c r="G35" s="116"/>
      <c r="H35" s="116"/>
      <c r="I35" s="116"/>
      <c r="J35" s="116"/>
      <c r="K35" s="116"/>
      <c r="L35" s="116"/>
      <c r="M35" s="165" t="str">
        <f>IF(B35="","",SUM(F35:L35))</f>
        <v/>
      </c>
      <c r="N35" s="119"/>
      <c r="O35" s="120"/>
      <c r="P35" s="119"/>
      <c r="Q35" s="121"/>
      <c r="R35" s="120"/>
      <c r="S35" s="188" t="str">
        <f>IF(B35="","",SUM(N35:R35))</f>
        <v/>
      </c>
      <c r="T35" s="146" t="str">
        <f>IF(B35="","",ROUND(SUM(S35,M35),0))</f>
        <v/>
      </c>
      <c r="U35" s="147" t="str">
        <f>IF(B35="","",VLOOKUP(T35,'Notenschlüssel SAP'!$A$1:$B$61,2,FALSE))</f>
        <v/>
      </c>
      <c r="V35" s="272"/>
      <c r="W35" s="268"/>
      <c r="X35" s="266"/>
      <c r="Y35" s="263" t="str">
        <f>IF(B35="","",SUM(V35:X35))</f>
        <v/>
      </c>
      <c r="Z35" s="259" t="str">
        <f>IF(B35="","",IF(ISBLANK(V35),"",IF(AVERAGE(V35:X35)&lt;10,LEFT(AVERAGE(V35:X35),4),LEFT(AVERAGE(V35:X35),5))))</f>
        <v/>
      </c>
      <c r="AA35" s="261" t="str">
        <f>IF(B35="","",IF(Z35="","",IF(LEFT(Z35,1)="0",0,ROUND(Z35,0))))</f>
        <v/>
      </c>
      <c r="AB35" s="148" t="str">
        <f>IF(B35="","",ROUNDUP(AVERAGE(U35,U35,AA35),2))</f>
        <v/>
      </c>
      <c r="AC35" s="147" t="str">
        <f>IF(B35="","",IF(TRUNC(AB35,0)=0,0,ROUND(AB35,0)))</f>
        <v/>
      </c>
    </row>
    <row r="36" spans="1:29" ht="13.5" customHeight="1" thickBot="1" x14ac:dyDescent="0.25">
      <c r="A36" s="295"/>
      <c r="B36" s="290"/>
      <c r="C36" s="276"/>
      <c r="D36" s="278"/>
      <c r="E36" s="278"/>
      <c r="F36" s="195"/>
      <c r="G36" s="117"/>
      <c r="H36" s="117"/>
      <c r="I36" s="117"/>
      <c r="J36" s="117"/>
      <c r="K36" s="117"/>
      <c r="L36" s="117"/>
      <c r="M36" s="164" t="str">
        <f>IF(B35="","",SUM(F36:L36))</f>
        <v/>
      </c>
      <c r="N36" s="117"/>
      <c r="O36" s="117"/>
      <c r="P36" s="191"/>
      <c r="Q36" s="117"/>
      <c r="R36" s="181"/>
      <c r="S36" s="189" t="str">
        <f>IF(B35="","",SUM(N36:R36))</f>
        <v/>
      </c>
      <c r="T36" s="150" t="str">
        <f>IF(B35="","",ROUND(SUM(S36,M36),0))</f>
        <v/>
      </c>
      <c r="U36" s="151" t="str">
        <f>IF(B35="","",VLOOKUP(T36,'Notenschlüssel SAP'!$A$1:$B$61,2,FALSE))</f>
        <v/>
      </c>
      <c r="V36" s="274"/>
      <c r="W36" s="271"/>
      <c r="X36" s="270"/>
      <c r="Y36" s="265"/>
      <c r="Z36" s="260"/>
      <c r="AA36" s="262"/>
      <c r="AB36" s="152" t="str">
        <f>IF(B35="","",ROUNDUP(AVERAGE(U36,U36,AA35),2))</f>
        <v/>
      </c>
      <c r="AC36" s="151" t="str">
        <f>IF(B35="","",IF(TRUNC(AB36,0)=0,0,ROUND(AB36,0)))</f>
        <v/>
      </c>
    </row>
    <row r="37" spans="1:29" ht="12.75" customHeight="1" x14ac:dyDescent="0.2">
      <c r="A37" s="292" t="str">
        <f>IF('Eingabe Jahresfortgang'!B21="","",MAX('Eingabe Abitur'!$A$11:'Eingabe Abitur'!A35)+1)</f>
        <v/>
      </c>
      <c r="B37" s="287" t="str">
        <f>IF('Eingabe Jahresfortgang'!B21="","",'Eingabe Jahresfortgang'!B21)</f>
        <v/>
      </c>
      <c r="C37" s="279" t="str">
        <f>'Eingabe Jahresfortgang'!Q21</f>
        <v/>
      </c>
      <c r="D37" s="281" t="str">
        <f>'Eingabe Jahresfortgang'!R21</f>
        <v/>
      </c>
      <c r="E37" s="281" t="str">
        <f>'Eingabe Jahresfortgang'!S21</f>
        <v/>
      </c>
      <c r="F37" s="194"/>
      <c r="G37" s="116"/>
      <c r="H37" s="116"/>
      <c r="I37" s="116"/>
      <c r="J37" s="116"/>
      <c r="K37" s="116"/>
      <c r="L37" s="116"/>
      <c r="M37" s="165" t="str">
        <f>IF(B37="","",SUM(F37:L37))</f>
        <v/>
      </c>
      <c r="N37" s="119"/>
      <c r="O37" s="120"/>
      <c r="P37" s="119"/>
      <c r="Q37" s="121"/>
      <c r="R37" s="120"/>
      <c r="S37" s="188" t="str">
        <f>IF(B37="","",SUM(N37:R37))</f>
        <v/>
      </c>
      <c r="T37" s="146" t="str">
        <f>IF(B37="","",ROUND(SUM(S37,M37),0))</f>
        <v/>
      </c>
      <c r="U37" s="147" t="str">
        <f>IF(B37="","",VLOOKUP(T37,'Notenschlüssel SAP'!$A$1:$B$61,2,FALSE))</f>
        <v/>
      </c>
      <c r="V37" s="272"/>
      <c r="W37" s="268"/>
      <c r="X37" s="266"/>
      <c r="Y37" s="263" t="str">
        <f>IF(B37="","",SUM(V37:X37))</f>
        <v/>
      </c>
      <c r="Z37" s="259" t="str">
        <f>IF(B37="","",IF(ISBLANK(V37),"",IF(AVERAGE(V37:X37)&lt;10,LEFT(AVERAGE(V37:X37),4),LEFT(AVERAGE(V37:X37),5))))</f>
        <v/>
      </c>
      <c r="AA37" s="261" t="str">
        <f>IF(B37="","",IF(Z37="","",IF(LEFT(Z37,1)="0",0,ROUND(Z37,0))))</f>
        <v/>
      </c>
      <c r="AB37" s="148" t="str">
        <f>IF(B37="","",ROUNDUP(AVERAGE(U37,U37,AA37),2))</f>
        <v/>
      </c>
      <c r="AC37" s="147" t="str">
        <f>IF(B37="","",IF(TRUNC(AB37,0)=0,0,ROUND(AB37,0)))</f>
        <v/>
      </c>
    </row>
    <row r="38" spans="1:29" ht="13.5" customHeight="1" thickBot="1" x14ac:dyDescent="0.25">
      <c r="A38" s="293"/>
      <c r="B38" s="288"/>
      <c r="C38" s="283"/>
      <c r="D38" s="284"/>
      <c r="E38" s="284"/>
      <c r="F38" s="195"/>
      <c r="G38" s="117"/>
      <c r="H38" s="117"/>
      <c r="I38" s="117"/>
      <c r="J38" s="117"/>
      <c r="K38" s="117"/>
      <c r="L38" s="117"/>
      <c r="M38" s="164" t="str">
        <f>IF(B37="","",SUM(F38:L38))</f>
        <v/>
      </c>
      <c r="N38" s="117"/>
      <c r="O38" s="117"/>
      <c r="P38" s="191"/>
      <c r="Q38" s="117"/>
      <c r="R38" s="181"/>
      <c r="S38" s="189" t="str">
        <f>IF(B37="","",SUM(N38:R38))</f>
        <v/>
      </c>
      <c r="T38" s="150" t="str">
        <f>IF(B37="","",ROUND(SUM(S38,M38),0))</f>
        <v/>
      </c>
      <c r="U38" s="151" t="str">
        <f>IF(B37="","",VLOOKUP(T38,'Notenschlüssel SAP'!$A$1:$B$61,2,FALSE))</f>
        <v/>
      </c>
      <c r="V38" s="274"/>
      <c r="W38" s="271"/>
      <c r="X38" s="270"/>
      <c r="Y38" s="265"/>
      <c r="Z38" s="260"/>
      <c r="AA38" s="262"/>
      <c r="AB38" s="152" t="str">
        <f>IF(B37="","",ROUNDUP(AVERAGE(U38,U38,AA37),2))</f>
        <v/>
      </c>
      <c r="AC38" s="151" t="str">
        <f>IF(B37="","",IF(TRUNC(AB38,0)=0,0,ROUND(AB38,0)))</f>
        <v/>
      </c>
    </row>
    <row r="39" spans="1:29" ht="12.75" customHeight="1" x14ac:dyDescent="0.2">
      <c r="A39" s="294" t="str">
        <f>IF('Eingabe Jahresfortgang'!B22="","",MAX('Eingabe Abitur'!$A$11:'Eingabe Abitur'!A37)+1)</f>
        <v/>
      </c>
      <c r="B39" s="296" t="str">
        <f>IF('Eingabe Jahresfortgang'!B22="","",'Eingabe Jahresfortgang'!B22)</f>
        <v/>
      </c>
      <c r="C39" s="285" t="str">
        <f>'Eingabe Jahresfortgang'!Q22</f>
        <v/>
      </c>
      <c r="D39" s="286" t="str">
        <f>'Eingabe Jahresfortgang'!R22</f>
        <v/>
      </c>
      <c r="E39" s="286" t="str">
        <f>'Eingabe Jahresfortgang'!S22</f>
        <v/>
      </c>
      <c r="F39" s="194"/>
      <c r="G39" s="116"/>
      <c r="H39" s="116"/>
      <c r="I39" s="116"/>
      <c r="J39" s="116"/>
      <c r="K39" s="116"/>
      <c r="L39" s="116"/>
      <c r="M39" s="165" t="str">
        <f>IF(B39="","",SUM(F39:L39))</f>
        <v/>
      </c>
      <c r="N39" s="119"/>
      <c r="O39" s="120"/>
      <c r="P39" s="119"/>
      <c r="Q39" s="121"/>
      <c r="R39" s="120"/>
      <c r="S39" s="188" t="str">
        <f>IF(B39="","",SUM(N39:R39))</f>
        <v/>
      </c>
      <c r="T39" s="146" t="str">
        <f>IF(B39="","",ROUND(SUM(S39,M39),0))</f>
        <v/>
      </c>
      <c r="U39" s="147" t="str">
        <f>IF(B39="","",VLOOKUP(T39,'Notenschlüssel SAP'!$A$1:$B$61,2,FALSE))</f>
        <v/>
      </c>
      <c r="V39" s="273"/>
      <c r="W39" s="269"/>
      <c r="X39" s="267"/>
      <c r="Y39" s="264" t="str">
        <f>IF(B39="","",SUM(V39:X39))</f>
        <v/>
      </c>
      <c r="Z39" s="259" t="str">
        <f>IF(B39="","",IF(ISBLANK(V39),"",IF(AVERAGE(V39:X39)&lt;10,LEFT(AVERAGE(V39:X39),4),LEFT(AVERAGE(V39:X39),5))))</f>
        <v/>
      </c>
      <c r="AA39" s="261" t="str">
        <f>IF(B39="","",IF(Z39="","",IF(LEFT(Z39,1)="0",0,ROUND(Z39,0))))</f>
        <v/>
      </c>
      <c r="AB39" s="148" t="str">
        <f>IF(B39="","",ROUNDUP(AVERAGE(U39,U39,AA39),2))</f>
        <v/>
      </c>
      <c r="AC39" s="147" t="str">
        <f>IF(B39="","",IF(TRUNC(AB39,0)=0,0,ROUND(AB39,0)))</f>
        <v/>
      </c>
    </row>
    <row r="40" spans="1:29" ht="13.5" customHeight="1" thickBot="1" x14ac:dyDescent="0.25">
      <c r="A40" s="295"/>
      <c r="B40" s="290"/>
      <c r="C40" s="276"/>
      <c r="D40" s="278"/>
      <c r="E40" s="278"/>
      <c r="F40" s="195"/>
      <c r="G40" s="117"/>
      <c r="H40" s="117"/>
      <c r="I40" s="117"/>
      <c r="J40" s="117"/>
      <c r="K40" s="117"/>
      <c r="L40" s="117"/>
      <c r="M40" s="164" t="str">
        <f>IF(B39="","",SUM(F40:L40))</f>
        <v/>
      </c>
      <c r="N40" s="117"/>
      <c r="O40" s="117"/>
      <c r="P40" s="191"/>
      <c r="Q40" s="117"/>
      <c r="R40" s="181"/>
      <c r="S40" s="189" t="str">
        <f>IF(B39="","",SUM(N40:R40))</f>
        <v/>
      </c>
      <c r="T40" s="150" t="str">
        <f>IF(B39="","",ROUND(SUM(S40,M40),0))</f>
        <v/>
      </c>
      <c r="U40" s="151" t="str">
        <f>IF(B39="","",VLOOKUP(T40,'Notenschlüssel SAP'!$A$1:$B$61,2,FALSE))</f>
        <v/>
      </c>
      <c r="V40" s="274"/>
      <c r="W40" s="271"/>
      <c r="X40" s="270"/>
      <c r="Y40" s="265"/>
      <c r="Z40" s="260"/>
      <c r="AA40" s="262"/>
      <c r="AB40" s="152" t="str">
        <f>IF(B39="","",ROUNDUP(AVERAGE(U40,U40,AA39),2))</f>
        <v/>
      </c>
      <c r="AC40" s="151" t="str">
        <f>IF(B39="","",IF(TRUNC(AB40,0)=0,0,ROUND(AB40,0)))</f>
        <v/>
      </c>
    </row>
    <row r="41" spans="1:29" ht="12.75" customHeight="1" x14ac:dyDescent="0.2">
      <c r="A41" s="292" t="str">
        <f>IF('Eingabe Jahresfortgang'!B23="","",MAX('Eingabe Abitur'!$A$11:'Eingabe Abitur'!A39)+1)</f>
        <v/>
      </c>
      <c r="B41" s="287" t="str">
        <f>IF('Eingabe Jahresfortgang'!B23="","",'Eingabe Jahresfortgang'!B23)</f>
        <v/>
      </c>
      <c r="C41" s="279" t="str">
        <f>'Eingabe Jahresfortgang'!Q23</f>
        <v/>
      </c>
      <c r="D41" s="281" t="str">
        <f>'Eingabe Jahresfortgang'!R23</f>
        <v/>
      </c>
      <c r="E41" s="281" t="str">
        <f>'Eingabe Jahresfortgang'!S23</f>
        <v/>
      </c>
      <c r="F41" s="194"/>
      <c r="G41" s="116"/>
      <c r="H41" s="116"/>
      <c r="I41" s="116"/>
      <c r="J41" s="116"/>
      <c r="K41" s="116"/>
      <c r="L41" s="116"/>
      <c r="M41" s="165" t="str">
        <f>IF(B41="","",SUM(F41:L41))</f>
        <v/>
      </c>
      <c r="N41" s="119"/>
      <c r="O41" s="120"/>
      <c r="P41" s="119"/>
      <c r="Q41" s="121"/>
      <c r="R41" s="120"/>
      <c r="S41" s="188" t="str">
        <f>IF(B41="","",SUM(N41:R41))</f>
        <v/>
      </c>
      <c r="T41" s="146" t="str">
        <f>IF(B41="","",ROUND(SUM(S41,M41),0))</f>
        <v/>
      </c>
      <c r="U41" s="147" t="str">
        <f>IF(B41="","",VLOOKUP(T41,'Notenschlüssel SAP'!$A$1:$B$61,2,FALSE))</f>
        <v/>
      </c>
      <c r="V41" s="272"/>
      <c r="W41" s="268"/>
      <c r="X41" s="266"/>
      <c r="Y41" s="263" t="str">
        <f>IF(B41="","",SUM(V41:X41))</f>
        <v/>
      </c>
      <c r="Z41" s="259" t="str">
        <f>IF(B41="","",IF(ISBLANK(V41),"",IF(AVERAGE(V41:X41)&lt;10,LEFT(AVERAGE(V41:X41),4),LEFT(AVERAGE(V41:X41),5))))</f>
        <v/>
      </c>
      <c r="AA41" s="261" t="str">
        <f>IF(B41="","",IF(Z41="","",IF(LEFT(Z41,1)="0",0,ROUND(Z41,0))))</f>
        <v/>
      </c>
      <c r="AB41" s="148" t="str">
        <f>IF(B41="","",ROUNDUP(AVERAGE(U41,U41,AA41),2))</f>
        <v/>
      </c>
      <c r="AC41" s="147" t="str">
        <f>IF(B41="","",IF(TRUNC(AB41,0)=0,0,ROUND(AB41,0)))</f>
        <v/>
      </c>
    </row>
    <row r="42" spans="1:29" ht="13.5" customHeight="1" thickBot="1" x14ac:dyDescent="0.25">
      <c r="A42" s="293"/>
      <c r="B42" s="288"/>
      <c r="C42" s="283"/>
      <c r="D42" s="284"/>
      <c r="E42" s="284"/>
      <c r="F42" s="195"/>
      <c r="G42" s="117"/>
      <c r="H42" s="117"/>
      <c r="I42" s="117"/>
      <c r="J42" s="117"/>
      <c r="K42" s="117"/>
      <c r="L42" s="117"/>
      <c r="M42" s="164" t="str">
        <f>IF(B41="","",SUM(F42:L42))</f>
        <v/>
      </c>
      <c r="N42" s="117"/>
      <c r="O42" s="117"/>
      <c r="P42" s="191"/>
      <c r="Q42" s="117"/>
      <c r="R42" s="181"/>
      <c r="S42" s="189" t="str">
        <f>IF(B41="","",SUM(N42:R42))</f>
        <v/>
      </c>
      <c r="T42" s="150" t="str">
        <f>IF(B41="","",ROUND(SUM(S42,M42),0))</f>
        <v/>
      </c>
      <c r="U42" s="151" t="str">
        <f>IF(B41="","",VLOOKUP(T42,'Notenschlüssel SAP'!$A$1:$B$61,2,FALSE))</f>
        <v/>
      </c>
      <c r="V42" s="274"/>
      <c r="W42" s="271"/>
      <c r="X42" s="270"/>
      <c r="Y42" s="265"/>
      <c r="Z42" s="260"/>
      <c r="AA42" s="262"/>
      <c r="AB42" s="152" t="str">
        <f>IF(B41="","",ROUNDUP(AVERAGE(U42,U42,AA41),2))</f>
        <v/>
      </c>
      <c r="AC42" s="151" t="str">
        <f>IF(B41="","",IF(TRUNC(AB42,0)=0,0,ROUND(AB42,0)))</f>
        <v/>
      </c>
    </row>
    <row r="43" spans="1:29" ht="12.75" customHeight="1" x14ac:dyDescent="0.2">
      <c r="A43" s="294" t="str">
        <f>IF('Eingabe Jahresfortgang'!B24="","",MAX('Eingabe Abitur'!$A$11:'Eingabe Abitur'!A41)+1)</f>
        <v/>
      </c>
      <c r="B43" s="289" t="str">
        <f>IF('Eingabe Jahresfortgang'!B24="","",'Eingabe Jahresfortgang'!B24)</f>
        <v/>
      </c>
      <c r="C43" s="275" t="str">
        <f>'Eingabe Jahresfortgang'!Q24</f>
        <v/>
      </c>
      <c r="D43" s="277" t="str">
        <f>'Eingabe Jahresfortgang'!R24</f>
        <v/>
      </c>
      <c r="E43" s="277" t="str">
        <f>'Eingabe Jahresfortgang'!S24</f>
        <v/>
      </c>
      <c r="F43" s="194"/>
      <c r="G43" s="116"/>
      <c r="H43" s="116"/>
      <c r="I43" s="116"/>
      <c r="J43" s="116"/>
      <c r="K43" s="116"/>
      <c r="L43" s="116"/>
      <c r="M43" s="165" t="str">
        <f>IF(B43="","",SUM(F43:L43))</f>
        <v/>
      </c>
      <c r="N43" s="119"/>
      <c r="O43" s="120"/>
      <c r="P43" s="119"/>
      <c r="Q43" s="121"/>
      <c r="R43" s="120"/>
      <c r="S43" s="188" t="str">
        <f>IF(B43="","",SUM(N43:R43))</f>
        <v/>
      </c>
      <c r="T43" s="146" t="str">
        <f>IF(B43="","",ROUND(SUM(S43,M43),0))</f>
        <v/>
      </c>
      <c r="U43" s="147" t="str">
        <f>IF(B43="","",VLOOKUP(T43,'Notenschlüssel SAP'!$A$1:$B$61,2,FALSE))</f>
        <v/>
      </c>
      <c r="V43" s="272"/>
      <c r="W43" s="268"/>
      <c r="X43" s="266"/>
      <c r="Y43" s="263" t="str">
        <f>IF(B43="","",SUM(V43:X43))</f>
        <v/>
      </c>
      <c r="Z43" s="259" t="str">
        <f>IF(B43="","",IF(ISBLANK(V43),"",IF(AVERAGE(V43:X43)&lt;10,LEFT(AVERAGE(V43:X43),4),LEFT(AVERAGE(V43:X43),5))))</f>
        <v/>
      </c>
      <c r="AA43" s="261" t="str">
        <f>IF(B43="","",IF(Z43="","",IF(LEFT(Z43,1)="0",0,ROUND(Z43,0))))</f>
        <v/>
      </c>
      <c r="AB43" s="148" t="str">
        <f>IF(B43="","",ROUNDUP(AVERAGE(U43,U43,AA43),2))</f>
        <v/>
      </c>
      <c r="AC43" s="147" t="str">
        <f>IF(B43="","",IF(TRUNC(AB43,0)=0,0,ROUND(AB43,0)))</f>
        <v/>
      </c>
    </row>
    <row r="44" spans="1:29" ht="13.5" customHeight="1" thickBot="1" x14ac:dyDescent="0.25">
      <c r="A44" s="295"/>
      <c r="B44" s="290"/>
      <c r="C44" s="276"/>
      <c r="D44" s="278"/>
      <c r="E44" s="278"/>
      <c r="F44" s="195"/>
      <c r="G44" s="117"/>
      <c r="H44" s="117"/>
      <c r="I44" s="117"/>
      <c r="J44" s="117"/>
      <c r="K44" s="117"/>
      <c r="L44" s="117"/>
      <c r="M44" s="164" t="str">
        <f>IF(B43="","",SUM(F44:L44))</f>
        <v/>
      </c>
      <c r="N44" s="117"/>
      <c r="O44" s="117"/>
      <c r="P44" s="191"/>
      <c r="Q44" s="117"/>
      <c r="R44" s="181"/>
      <c r="S44" s="189" t="str">
        <f>IF(B43="","",SUM(N44:R44))</f>
        <v/>
      </c>
      <c r="T44" s="150" t="str">
        <f>IF(B43="","",ROUND(SUM(S44,M44),0))</f>
        <v/>
      </c>
      <c r="U44" s="151" t="str">
        <f>IF(B43="","",VLOOKUP(T44,'Notenschlüssel SAP'!$A$1:$B$61,2,FALSE))</f>
        <v/>
      </c>
      <c r="V44" s="274"/>
      <c r="W44" s="271"/>
      <c r="X44" s="270"/>
      <c r="Y44" s="265"/>
      <c r="Z44" s="260"/>
      <c r="AA44" s="262"/>
      <c r="AB44" s="152" t="str">
        <f>IF(B43="","",ROUNDUP(AVERAGE(U44,U44,AA43),2))</f>
        <v/>
      </c>
      <c r="AC44" s="151" t="str">
        <f>IF(B43="","",IF(TRUNC(AB44,0)=0,0,ROUND(AB44,0)))</f>
        <v/>
      </c>
    </row>
    <row r="45" spans="1:29" ht="12.75" customHeight="1" x14ac:dyDescent="0.2">
      <c r="A45" s="292" t="str">
        <f>IF('Eingabe Jahresfortgang'!B25="","",MAX('Eingabe Abitur'!$A$11:'Eingabe Abitur'!A43)+1)</f>
        <v/>
      </c>
      <c r="B45" s="287" t="str">
        <f>IF('Eingabe Jahresfortgang'!B25="","",'Eingabe Jahresfortgang'!B25)</f>
        <v/>
      </c>
      <c r="C45" s="279" t="str">
        <f>'Eingabe Jahresfortgang'!Q25</f>
        <v/>
      </c>
      <c r="D45" s="281" t="str">
        <f>'Eingabe Jahresfortgang'!R25</f>
        <v/>
      </c>
      <c r="E45" s="281" t="str">
        <f>'Eingabe Jahresfortgang'!S25</f>
        <v/>
      </c>
      <c r="F45" s="194"/>
      <c r="G45" s="116"/>
      <c r="H45" s="116"/>
      <c r="I45" s="116"/>
      <c r="J45" s="116"/>
      <c r="K45" s="116"/>
      <c r="L45" s="116"/>
      <c r="M45" s="165" t="str">
        <f>IF(B45="","",SUM(F45:L45))</f>
        <v/>
      </c>
      <c r="N45" s="119"/>
      <c r="O45" s="120"/>
      <c r="P45" s="119"/>
      <c r="Q45" s="121"/>
      <c r="R45" s="120"/>
      <c r="S45" s="188" t="str">
        <f>IF(B45="","",SUM(N45:R45))</f>
        <v/>
      </c>
      <c r="T45" s="146" t="str">
        <f>IF(B45="","",ROUND(SUM(S45,M45),0))</f>
        <v/>
      </c>
      <c r="U45" s="147" t="str">
        <f>IF(B45="","",VLOOKUP(T45,'Notenschlüssel SAP'!$A$1:$B$61,2,FALSE))</f>
        <v/>
      </c>
      <c r="V45" s="272"/>
      <c r="W45" s="268"/>
      <c r="X45" s="266"/>
      <c r="Y45" s="263" t="str">
        <f>IF(B45="","",SUM(V45:X45))</f>
        <v/>
      </c>
      <c r="Z45" s="259" t="str">
        <f>IF(B45="","",IF(ISBLANK(V45),"",IF(AVERAGE(V45:X45)&lt;10,LEFT(AVERAGE(V45:X45),4),LEFT(AVERAGE(V45:X45),5))))</f>
        <v/>
      </c>
      <c r="AA45" s="261" t="str">
        <f>IF(B45="","",IF(Z45="","",IF(LEFT(Z45,1)="0",0,ROUND(Z45,0))))</f>
        <v/>
      </c>
      <c r="AB45" s="148" t="str">
        <f>IF(B45="","",ROUNDUP(AVERAGE(U45,U45,AA45),2))</f>
        <v/>
      </c>
      <c r="AC45" s="147" t="str">
        <f>IF(B45="","",IF(TRUNC(AB45,0)=0,0,ROUND(AB45,0)))</f>
        <v/>
      </c>
    </row>
    <row r="46" spans="1:29" s="156" customFormat="1" ht="13.5" customHeight="1" thickBot="1" x14ac:dyDescent="0.25">
      <c r="A46" s="293"/>
      <c r="B46" s="288"/>
      <c r="C46" s="283"/>
      <c r="D46" s="284"/>
      <c r="E46" s="284"/>
      <c r="F46" s="196"/>
      <c r="G46" s="129"/>
      <c r="H46" s="129"/>
      <c r="I46" s="129"/>
      <c r="J46" s="129"/>
      <c r="K46" s="129"/>
      <c r="L46" s="129"/>
      <c r="M46" s="164" t="str">
        <f>IF(B45="","",SUM(F46:L46))</f>
        <v/>
      </c>
      <c r="N46" s="129"/>
      <c r="O46" s="129"/>
      <c r="P46" s="192"/>
      <c r="Q46" s="129"/>
      <c r="R46" s="182"/>
      <c r="S46" s="190" t="str">
        <f>IF(B45="","",SUM(N46:R46))</f>
        <v/>
      </c>
      <c r="T46" s="154" t="str">
        <f>IF(B45="","",ROUND(SUM(S46,M46),0))</f>
        <v/>
      </c>
      <c r="U46" s="155" t="str">
        <f>IF(B45="","",VLOOKUP(T46,'Notenschlüssel SAP'!$A$1:$B$61,2,FALSE))</f>
        <v/>
      </c>
      <c r="V46" s="274"/>
      <c r="W46" s="271"/>
      <c r="X46" s="270"/>
      <c r="Y46" s="265"/>
      <c r="Z46" s="260"/>
      <c r="AA46" s="262"/>
      <c r="AB46" s="152" t="str">
        <f>IF(B45="","",ROUNDUP(AVERAGE(U46,U46,AA45),2))</f>
        <v/>
      </c>
      <c r="AC46" s="155" t="str">
        <f>IF(B45="","",IF(TRUNC(AB46,0)=0,0,ROUND(AB46,0)))</f>
        <v/>
      </c>
    </row>
    <row r="47" spans="1:29" ht="12.75" customHeight="1" x14ac:dyDescent="0.2">
      <c r="A47" s="294" t="str">
        <f>IF('Eingabe Jahresfortgang'!B26="","",MAX('Eingabe Abitur'!$A$11:'Eingabe Abitur'!A45)+1)</f>
        <v/>
      </c>
      <c r="B47" s="289" t="str">
        <f>IF('Eingabe Jahresfortgang'!B26="","",'Eingabe Jahresfortgang'!B26)</f>
        <v/>
      </c>
      <c r="C47" s="275" t="str">
        <f>'Eingabe Jahresfortgang'!Q26</f>
        <v/>
      </c>
      <c r="D47" s="277" t="str">
        <f>'Eingabe Jahresfortgang'!R26</f>
        <v/>
      </c>
      <c r="E47" s="277" t="str">
        <f>'Eingabe Jahresfortgang'!S26</f>
        <v/>
      </c>
      <c r="F47" s="194"/>
      <c r="G47" s="116"/>
      <c r="H47" s="116"/>
      <c r="I47" s="116"/>
      <c r="J47" s="116"/>
      <c r="K47" s="116"/>
      <c r="L47" s="116"/>
      <c r="M47" s="165" t="str">
        <f>IF(B47="","",SUM(F47:L47))</f>
        <v/>
      </c>
      <c r="N47" s="119"/>
      <c r="O47" s="120"/>
      <c r="P47" s="119"/>
      <c r="Q47" s="121"/>
      <c r="R47" s="120"/>
      <c r="S47" s="188" t="str">
        <f>IF(B47="","",SUM(N47:R47))</f>
        <v/>
      </c>
      <c r="T47" s="146" t="str">
        <f>IF(B47="","",ROUND(SUM(S47,M47),0))</f>
        <v/>
      </c>
      <c r="U47" s="147" t="str">
        <f>IF(B47="","",VLOOKUP(T47,'Notenschlüssel SAP'!$A$1:$B$61,2,FALSE))</f>
        <v/>
      </c>
      <c r="V47" s="272"/>
      <c r="W47" s="268"/>
      <c r="X47" s="266"/>
      <c r="Y47" s="263" t="str">
        <f>IF(B47="","",SUM(V47:X47))</f>
        <v/>
      </c>
      <c r="Z47" s="259" t="str">
        <f>IF(B47="","",IF(ISBLANK(V47),"",IF(AVERAGE(V47:X47)&lt;10,LEFT(AVERAGE(V47:X47),4),LEFT(AVERAGE(V47:X47),5))))</f>
        <v/>
      </c>
      <c r="AA47" s="261" t="str">
        <f>IF(B47="","",IF(Z47="","",IF(LEFT(Z47,1)="0",0,ROUND(Z47,0))))</f>
        <v/>
      </c>
      <c r="AB47" s="148" t="str">
        <f>IF(B47="","",ROUNDUP(AVERAGE(U47,U47,AA47),2))</f>
        <v/>
      </c>
      <c r="AC47" s="147" t="str">
        <f>IF(B47="","",IF(TRUNC(AB47,0)=0,0,ROUND(AB47,0)))</f>
        <v/>
      </c>
    </row>
    <row r="48" spans="1:29" ht="13.5" customHeight="1" thickBot="1" x14ac:dyDescent="0.25">
      <c r="A48" s="295"/>
      <c r="B48" s="290"/>
      <c r="C48" s="276"/>
      <c r="D48" s="278"/>
      <c r="E48" s="278"/>
      <c r="F48" s="195"/>
      <c r="G48" s="117"/>
      <c r="H48" s="117"/>
      <c r="I48" s="117"/>
      <c r="J48" s="117"/>
      <c r="K48" s="117"/>
      <c r="L48" s="117"/>
      <c r="M48" s="164" t="str">
        <f>IF(B47="","",SUM(F48:L48))</f>
        <v/>
      </c>
      <c r="N48" s="117"/>
      <c r="O48" s="117"/>
      <c r="P48" s="191"/>
      <c r="Q48" s="117"/>
      <c r="R48" s="181"/>
      <c r="S48" s="189" t="str">
        <f>IF(B47="","",SUM(N48:R48))</f>
        <v/>
      </c>
      <c r="T48" s="150" t="str">
        <f>IF(B47="","",ROUND(SUM(S48,M48),0))</f>
        <v/>
      </c>
      <c r="U48" s="151" t="str">
        <f>IF(B47="","",VLOOKUP(T48,'Notenschlüssel SAP'!$A$1:$B$61,2,FALSE))</f>
        <v/>
      </c>
      <c r="V48" s="274"/>
      <c r="W48" s="271"/>
      <c r="X48" s="270"/>
      <c r="Y48" s="265"/>
      <c r="Z48" s="260"/>
      <c r="AA48" s="262"/>
      <c r="AB48" s="152" t="str">
        <f>IF(B47="","",ROUNDUP(AVERAGE(U48,U48,AA47),2))</f>
        <v/>
      </c>
      <c r="AC48" s="151" t="str">
        <f>IF(B47="","",IF(TRUNC(AB48,0)=0,0,ROUND(AB48,0)))</f>
        <v/>
      </c>
    </row>
    <row r="49" spans="1:29" ht="12.75" customHeight="1" x14ac:dyDescent="0.2">
      <c r="A49" s="292" t="str">
        <f>IF('Eingabe Jahresfortgang'!B27="","",MAX('Eingabe Abitur'!$A$11:'Eingabe Abitur'!A47)+1)</f>
        <v/>
      </c>
      <c r="B49" s="287" t="str">
        <f>IF('Eingabe Jahresfortgang'!B27="","",'Eingabe Jahresfortgang'!B27)</f>
        <v/>
      </c>
      <c r="C49" s="279" t="str">
        <f>'Eingabe Jahresfortgang'!Q27</f>
        <v/>
      </c>
      <c r="D49" s="281" t="str">
        <f>'Eingabe Jahresfortgang'!R27</f>
        <v/>
      </c>
      <c r="E49" s="281" t="str">
        <f>'Eingabe Jahresfortgang'!S27</f>
        <v/>
      </c>
      <c r="F49" s="194"/>
      <c r="G49" s="116"/>
      <c r="H49" s="116"/>
      <c r="I49" s="116"/>
      <c r="J49" s="116"/>
      <c r="K49" s="116"/>
      <c r="L49" s="116"/>
      <c r="M49" s="165" t="str">
        <f>IF(B49="","",SUM(F49:L49))</f>
        <v/>
      </c>
      <c r="N49" s="119"/>
      <c r="O49" s="120"/>
      <c r="P49" s="119"/>
      <c r="Q49" s="121"/>
      <c r="R49" s="120"/>
      <c r="S49" s="188" t="str">
        <f>IF(B49="","",SUM(N49:R49))</f>
        <v/>
      </c>
      <c r="T49" s="146" t="str">
        <f>IF(B49="","",ROUND(SUM(S49,M49),0))</f>
        <v/>
      </c>
      <c r="U49" s="147" t="str">
        <f>IF(B49="","",VLOOKUP(T49,'Notenschlüssel SAP'!$A$1:$B$61,2,FALSE))</f>
        <v/>
      </c>
      <c r="V49" s="272"/>
      <c r="W49" s="268"/>
      <c r="X49" s="266"/>
      <c r="Y49" s="263" t="str">
        <f>IF(B49="","",SUM(V49:X49))</f>
        <v/>
      </c>
      <c r="Z49" s="259" t="str">
        <f>IF(B49="","",IF(ISBLANK(V49),"",IF(AVERAGE(V49:X49)&lt;10,LEFT(AVERAGE(V49:X49),4),LEFT(AVERAGE(V49:X49),5))))</f>
        <v/>
      </c>
      <c r="AA49" s="261" t="str">
        <f>IF(B49="","",IF(Z49="","",IF(LEFT(Z49,1)="0",0,ROUND(Z49,0))))</f>
        <v/>
      </c>
      <c r="AB49" s="148" t="str">
        <f>IF(B49="","",ROUNDUP(AVERAGE(U49,U49,AA49),2))</f>
        <v/>
      </c>
      <c r="AC49" s="147" t="str">
        <f>IF(B49="","",IF(TRUNC(AB49,0)=0,0,ROUND(AB49,0)))</f>
        <v/>
      </c>
    </row>
    <row r="50" spans="1:29" ht="13.5" customHeight="1" thickBot="1" x14ac:dyDescent="0.25">
      <c r="A50" s="293"/>
      <c r="B50" s="288"/>
      <c r="C50" s="283"/>
      <c r="D50" s="284"/>
      <c r="E50" s="284"/>
      <c r="F50" s="195"/>
      <c r="G50" s="117"/>
      <c r="H50" s="117"/>
      <c r="I50" s="117"/>
      <c r="J50" s="117"/>
      <c r="K50" s="117"/>
      <c r="L50" s="117"/>
      <c r="M50" s="164" t="str">
        <f>IF(B49="","",SUM(F50:L50))</f>
        <v/>
      </c>
      <c r="N50" s="117"/>
      <c r="O50" s="117"/>
      <c r="P50" s="191"/>
      <c r="Q50" s="117"/>
      <c r="R50" s="181"/>
      <c r="S50" s="189" t="str">
        <f>IF(B49="","",SUM(N50:R50))</f>
        <v/>
      </c>
      <c r="T50" s="150" t="str">
        <f>IF(B49="","",ROUND(SUM(S50,M50),0))</f>
        <v/>
      </c>
      <c r="U50" s="151" t="str">
        <f>IF(B49="","",VLOOKUP(T50,'Notenschlüssel SAP'!$A$1:$B$61,2,FALSE))</f>
        <v/>
      </c>
      <c r="V50" s="274"/>
      <c r="W50" s="271"/>
      <c r="X50" s="270"/>
      <c r="Y50" s="265"/>
      <c r="Z50" s="260"/>
      <c r="AA50" s="262"/>
      <c r="AB50" s="152" t="str">
        <f>IF(B49="","",ROUNDUP(AVERAGE(U50,U50,AA49),2))</f>
        <v/>
      </c>
      <c r="AC50" s="151" t="str">
        <f>IF(B49="","",IF(TRUNC(AB50,0)=0,0,ROUND(AB50,0)))</f>
        <v/>
      </c>
    </row>
    <row r="51" spans="1:29" ht="12.75" customHeight="1" x14ac:dyDescent="0.2">
      <c r="A51" s="294" t="str">
        <f>IF('Eingabe Jahresfortgang'!B28="","",MAX('Eingabe Abitur'!$A$11:'Eingabe Abitur'!A49)+1)</f>
        <v/>
      </c>
      <c r="B51" s="289" t="str">
        <f>IF('Eingabe Jahresfortgang'!B28="","",'Eingabe Jahresfortgang'!B28)</f>
        <v/>
      </c>
      <c r="C51" s="275" t="str">
        <f>'Eingabe Jahresfortgang'!Q28</f>
        <v/>
      </c>
      <c r="D51" s="277" t="str">
        <f>'Eingabe Jahresfortgang'!R28</f>
        <v/>
      </c>
      <c r="E51" s="277" t="str">
        <f>'Eingabe Jahresfortgang'!S28</f>
        <v/>
      </c>
      <c r="F51" s="194"/>
      <c r="G51" s="116"/>
      <c r="H51" s="116"/>
      <c r="I51" s="116"/>
      <c r="J51" s="116"/>
      <c r="K51" s="116"/>
      <c r="L51" s="116"/>
      <c r="M51" s="165" t="str">
        <f>IF(B51="","",SUM(F51:L51))</f>
        <v/>
      </c>
      <c r="N51" s="119"/>
      <c r="O51" s="120"/>
      <c r="P51" s="119"/>
      <c r="Q51" s="121"/>
      <c r="R51" s="120"/>
      <c r="S51" s="188" t="str">
        <f>IF(B51="","",SUM(N51:R51))</f>
        <v/>
      </c>
      <c r="T51" s="146" t="str">
        <f>IF(B51="","",ROUND(SUM(S51,M51),0))</f>
        <v/>
      </c>
      <c r="U51" s="147" t="str">
        <f>IF(B51="","",VLOOKUP(T51,'Notenschlüssel SAP'!$A$1:$B$61,2,FALSE))</f>
        <v/>
      </c>
      <c r="V51" s="272"/>
      <c r="W51" s="268"/>
      <c r="X51" s="266"/>
      <c r="Y51" s="263" t="str">
        <f>IF(B51="","",SUM(V51:X51))</f>
        <v/>
      </c>
      <c r="Z51" s="259" t="str">
        <f>IF(B51="","",IF(ISBLANK(V51),"",IF(AVERAGE(V51:X51)&lt;10,LEFT(AVERAGE(V51:X51),4),LEFT(AVERAGE(V51:X51),5))))</f>
        <v/>
      </c>
      <c r="AA51" s="261" t="str">
        <f>IF(B51="","",IF(Z51="","",IF(LEFT(Z51,1)="0",0,ROUND(Z51,0))))</f>
        <v/>
      </c>
      <c r="AB51" s="148" t="str">
        <f>IF(B51="","",ROUNDUP(AVERAGE(U51,U51,AA51),2))</f>
        <v/>
      </c>
      <c r="AC51" s="147" t="str">
        <f>IF(B51="","",IF(TRUNC(AB51,0)=0,0,ROUND(AB51,0)))</f>
        <v/>
      </c>
    </row>
    <row r="52" spans="1:29" ht="13.5" customHeight="1" thickBot="1" x14ac:dyDescent="0.25">
      <c r="A52" s="295"/>
      <c r="B52" s="290"/>
      <c r="C52" s="276"/>
      <c r="D52" s="278"/>
      <c r="E52" s="278"/>
      <c r="F52" s="195"/>
      <c r="G52" s="117"/>
      <c r="H52" s="117"/>
      <c r="I52" s="117"/>
      <c r="J52" s="117"/>
      <c r="K52" s="117"/>
      <c r="L52" s="117"/>
      <c r="M52" s="164" t="str">
        <f>IF(B51="","",SUM(F52:L52))</f>
        <v/>
      </c>
      <c r="N52" s="117"/>
      <c r="O52" s="117"/>
      <c r="P52" s="191"/>
      <c r="Q52" s="117"/>
      <c r="R52" s="181"/>
      <c r="S52" s="189" t="str">
        <f>IF(B51="","",SUM(N52:R52))</f>
        <v/>
      </c>
      <c r="T52" s="150" t="str">
        <f>IF(B51="","",ROUND(SUM(S52,M52),0))</f>
        <v/>
      </c>
      <c r="U52" s="151" t="str">
        <f>IF(B51="","",VLOOKUP(T52,'Notenschlüssel SAP'!$A$1:$B$61,2,FALSE))</f>
        <v/>
      </c>
      <c r="V52" s="274"/>
      <c r="W52" s="271"/>
      <c r="X52" s="270"/>
      <c r="Y52" s="265"/>
      <c r="Z52" s="260"/>
      <c r="AA52" s="262"/>
      <c r="AB52" s="152" t="str">
        <f>IF(B51="","",ROUNDUP(AVERAGE(U52,U52,AA51),2))</f>
        <v/>
      </c>
      <c r="AC52" s="151" t="str">
        <f>IF(B51="","",IF(TRUNC(AB52,0)=0,0,ROUND(AB52,0)))</f>
        <v/>
      </c>
    </row>
    <row r="53" spans="1:29" ht="12.75" customHeight="1" x14ac:dyDescent="0.2">
      <c r="A53" s="292" t="str">
        <f>IF('Eingabe Jahresfortgang'!B29="","",MAX('Eingabe Abitur'!$A$11:'Eingabe Abitur'!A51)+1)</f>
        <v/>
      </c>
      <c r="B53" s="287" t="str">
        <f>IF('Eingabe Jahresfortgang'!B29="","",'Eingabe Jahresfortgang'!B29)</f>
        <v/>
      </c>
      <c r="C53" s="279" t="str">
        <f>'Eingabe Jahresfortgang'!Q29</f>
        <v/>
      </c>
      <c r="D53" s="281" t="str">
        <f>'Eingabe Jahresfortgang'!R29</f>
        <v/>
      </c>
      <c r="E53" s="281" t="str">
        <f>'Eingabe Jahresfortgang'!S29</f>
        <v/>
      </c>
      <c r="F53" s="194"/>
      <c r="G53" s="116"/>
      <c r="H53" s="116"/>
      <c r="I53" s="116"/>
      <c r="J53" s="116"/>
      <c r="K53" s="116"/>
      <c r="L53" s="116"/>
      <c r="M53" s="165" t="str">
        <f>IF(B53="","",SUM(F53:L53))</f>
        <v/>
      </c>
      <c r="N53" s="119"/>
      <c r="O53" s="120"/>
      <c r="P53" s="119"/>
      <c r="Q53" s="121"/>
      <c r="R53" s="120"/>
      <c r="S53" s="188" t="str">
        <f>IF(B53="","",SUM(N53:R53))</f>
        <v/>
      </c>
      <c r="T53" s="146" t="str">
        <f>IF(B53="","",ROUND(SUM(S53,M53),0))</f>
        <v/>
      </c>
      <c r="U53" s="147" t="str">
        <f>IF(B53="","",VLOOKUP(T53,'Notenschlüssel SAP'!$A$1:$B$61,2,FALSE))</f>
        <v/>
      </c>
      <c r="V53" s="272"/>
      <c r="W53" s="268"/>
      <c r="X53" s="266"/>
      <c r="Y53" s="263" t="str">
        <f>IF(B53="","",SUM(V53:X53))</f>
        <v/>
      </c>
      <c r="Z53" s="259" t="str">
        <f>IF(B53="","",IF(ISBLANK(V53),"",IF(AVERAGE(V53:X53)&lt;10,LEFT(AVERAGE(V53:X53),4),LEFT(AVERAGE(V53:X53),5))))</f>
        <v/>
      </c>
      <c r="AA53" s="261" t="str">
        <f>IF(B53="","",IF(Z53="","",IF(LEFT(Z53,1)="0",0,ROUND(Z53,0))))</f>
        <v/>
      </c>
      <c r="AB53" s="148" t="str">
        <f>IF(B53="","",ROUNDUP(AVERAGE(U53,U53,AA53),2))</f>
        <v/>
      </c>
      <c r="AC53" s="147" t="str">
        <f>IF(B53="","",IF(TRUNC(AB53,0)=0,0,ROUND(AB53,0)))</f>
        <v/>
      </c>
    </row>
    <row r="54" spans="1:29" ht="13.5" customHeight="1" thickBot="1" x14ac:dyDescent="0.25">
      <c r="A54" s="293"/>
      <c r="B54" s="288"/>
      <c r="C54" s="283"/>
      <c r="D54" s="284"/>
      <c r="E54" s="284"/>
      <c r="F54" s="195"/>
      <c r="G54" s="117"/>
      <c r="H54" s="117"/>
      <c r="I54" s="117"/>
      <c r="J54" s="117"/>
      <c r="K54" s="117"/>
      <c r="L54" s="117"/>
      <c r="M54" s="164" t="str">
        <f>IF(B53="","",SUM(F54:L54))</f>
        <v/>
      </c>
      <c r="N54" s="117"/>
      <c r="O54" s="117"/>
      <c r="P54" s="191"/>
      <c r="Q54" s="117"/>
      <c r="R54" s="181"/>
      <c r="S54" s="189" t="str">
        <f>IF(B53="","",SUM(N54:R54))</f>
        <v/>
      </c>
      <c r="T54" s="150" t="str">
        <f>IF(B53="","",ROUND(SUM(S54,M54),0))</f>
        <v/>
      </c>
      <c r="U54" s="151" t="str">
        <f>IF(B53="","",VLOOKUP(T54,'Notenschlüssel SAP'!$A$1:$B$61,2,FALSE))</f>
        <v/>
      </c>
      <c r="V54" s="274"/>
      <c r="W54" s="271"/>
      <c r="X54" s="270"/>
      <c r="Y54" s="265"/>
      <c r="Z54" s="260"/>
      <c r="AA54" s="262"/>
      <c r="AB54" s="152" t="str">
        <f>IF(B53="","",ROUNDUP(AVERAGE(U54,U54,AA53),2))</f>
        <v/>
      </c>
      <c r="AC54" s="151" t="str">
        <f>IF(B53="","",IF(TRUNC(AB54,0)=0,0,ROUND(AB54,0)))</f>
        <v/>
      </c>
    </row>
    <row r="55" spans="1:29" ht="12.75" customHeight="1" x14ac:dyDescent="0.2">
      <c r="A55" s="294" t="str">
        <f>IF('Eingabe Jahresfortgang'!B30="","",MAX('Eingabe Abitur'!$A$11:'Eingabe Abitur'!A53)+1)</f>
        <v/>
      </c>
      <c r="B55" s="289" t="str">
        <f>IF('Eingabe Jahresfortgang'!B30="","",'Eingabe Jahresfortgang'!B30)</f>
        <v/>
      </c>
      <c r="C55" s="275" t="str">
        <f>'Eingabe Jahresfortgang'!Q30</f>
        <v/>
      </c>
      <c r="D55" s="277" t="str">
        <f>'Eingabe Jahresfortgang'!R30</f>
        <v/>
      </c>
      <c r="E55" s="277" t="str">
        <f>'Eingabe Jahresfortgang'!S30</f>
        <v/>
      </c>
      <c r="F55" s="194"/>
      <c r="G55" s="116"/>
      <c r="H55" s="116"/>
      <c r="I55" s="116"/>
      <c r="J55" s="116"/>
      <c r="K55" s="116"/>
      <c r="L55" s="116"/>
      <c r="M55" s="165" t="str">
        <f>IF(B55="","",SUM(F55:L55))</f>
        <v/>
      </c>
      <c r="N55" s="119"/>
      <c r="O55" s="120"/>
      <c r="P55" s="119"/>
      <c r="Q55" s="121"/>
      <c r="R55" s="120"/>
      <c r="S55" s="188" t="str">
        <f>IF(B55="","",SUM(N55:R55))</f>
        <v/>
      </c>
      <c r="T55" s="146" t="str">
        <f>IF(B55="","",ROUND(SUM(S55,M55),0))</f>
        <v/>
      </c>
      <c r="U55" s="147" t="str">
        <f>IF(B55="","",VLOOKUP(T55,'Notenschlüssel SAP'!$A$1:$B$61,2,FALSE))</f>
        <v/>
      </c>
      <c r="V55" s="272"/>
      <c r="W55" s="268"/>
      <c r="X55" s="266"/>
      <c r="Y55" s="263" t="str">
        <f>IF(B55="","",SUM(V55:X55))</f>
        <v/>
      </c>
      <c r="Z55" s="259" t="str">
        <f>IF(B55="","",IF(ISBLANK(V55),"",IF(AVERAGE(V55:X55)&lt;10,LEFT(AVERAGE(V55:X55),4),LEFT(AVERAGE(V55:X55),5))))</f>
        <v/>
      </c>
      <c r="AA55" s="261" t="str">
        <f>IF(B55="","",IF(Z55="","",IF(LEFT(Z55,1)="0",0,ROUND(Z55,0))))</f>
        <v/>
      </c>
      <c r="AB55" s="148" t="str">
        <f>IF(B55="","",ROUNDUP(AVERAGE(U55,U55,AA55),2))</f>
        <v/>
      </c>
      <c r="AC55" s="147" t="str">
        <f>IF(B55="","",IF(TRUNC(AB55,0)=0,0,ROUND(AB55,0)))</f>
        <v/>
      </c>
    </row>
    <row r="56" spans="1:29" ht="13.5" customHeight="1" thickBot="1" x14ac:dyDescent="0.25">
      <c r="A56" s="295"/>
      <c r="B56" s="290"/>
      <c r="C56" s="276"/>
      <c r="D56" s="278"/>
      <c r="E56" s="278"/>
      <c r="F56" s="195"/>
      <c r="G56" s="117"/>
      <c r="H56" s="117"/>
      <c r="I56" s="117"/>
      <c r="J56" s="117"/>
      <c r="K56" s="117"/>
      <c r="L56" s="117"/>
      <c r="M56" s="164" t="str">
        <f>IF(B55="","",SUM(F56:L56))</f>
        <v/>
      </c>
      <c r="N56" s="117"/>
      <c r="O56" s="117"/>
      <c r="P56" s="191"/>
      <c r="Q56" s="117"/>
      <c r="R56" s="181"/>
      <c r="S56" s="189" t="str">
        <f>IF(B55="","",SUM(N56:R56))</f>
        <v/>
      </c>
      <c r="T56" s="150" t="str">
        <f>IF(B55="","",ROUND(SUM(S56,M56),0))</f>
        <v/>
      </c>
      <c r="U56" s="151" t="str">
        <f>IF(B55="","",VLOOKUP(T56,'Notenschlüssel SAP'!$A$1:$B$61,2,FALSE))</f>
        <v/>
      </c>
      <c r="V56" s="274"/>
      <c r="W56" s="271"/>
      <c r="X56" s="270"/>
      <c r="Y56" s="265"/>
      <c r="Z56" s="260"/>
      <c r="AA56" s="262"/>
      <c r="AB56" s="152" t="str">
        <f>IF(B55="","",ROUNDUP(AVERAGE(U56,U56,AA55),2))</f>
        <v/>
      </c>
      <c r="AC56" s="151" t="str">
        <f>IF(B55="","",IF(TRUNC(AB56,0)=0,0,ROUND(AB56,0)))</f>
        <v/>
      </c>
    </row>
    <row r="57" spans="1:29" ht="12.75" customHeight="1" x14ac:dyDescent="0.2">
      <c r="A57" s="292" t="str">
        <f>IF('Eingabe Jahresfortgang'!B31="","",MAX('Eingabe Abitur'!$A$11:'Eingabe Abitur'!A55)+1)</f>
        <v/>
      </c>
      <c r="B57" s="287" t="str">
        <f>IF('Eingabe Jahresfortgang'!B31="","",'Eingabe Jahresfortgang'!B31)</f>
        <v/>
      </c>
      <c r="C57" s="279" t="str">
        <f>'Eingabe Jahresfortgang'!Q31</f>
        <v/>
      </c>
      <c r="D57" s="281" t="str">
        <f>'Eingabe Jahresfortgang'!R31</f>
        <v/>
      </c>
      <c r="E57" s="281" t="str">
        <f>'Eingabe Jahresfortgang'!S31</f>
        <v/>
      </c>
      <c r="F57" s="194"/>
      <c r="G57" s="116"/>
      <c r="H57" s="116"/>
      <c r="I57" s="116"/>
      <c r="J57" s="116"/>
      <c r="K57" s="116"/>
      <c r="L57" s="116"/>
      <c r="M57" s="165" t="str">
        <f>IF(B57="","",SUM(F57:L57))</f>
        <v/>
      </c>
      <c r="N57" s="119"/>
      <c r="O57" s="120"/>
      <c r="P57" s="119"/>
      <c r="Q57" s="121"/>
      <c r="R57" s="120"/>
      <c r="S57" s="188" t="str">
        <f>IF(B57="","",SUM(N57:R57))</f>
        <v/>
      </c>
      <c r="T57" s="146" t="str">
        <f>IF(B57="","",ROUND(SUM(S57,M57),0))</f>
        <v/>
      </c>
      <c r="U57" s="147" t="str">
        <f>IF(B57="","",VLOOKUP(T57,'Notenschlüssel SAP'!$A$1:$B$61,2,FALSE))</f>
        <v/>
      </c>
      <c r="V57" s="272"/>
      <c r="W57" s="268"/>
      <c r="X57" s="266"/>
      <c r="Y57" s="263" t="str">
        <f>IF(B57="","",SUM(V57:X57))</f>
        <v/>
      </c>
      <c r="Z57" s="259" t="str">
        <f>IF(B57="","",IF(ISBLANK(V57),"",IF(AVERAGE(V57:X57)&lt;10,LEFT(AVERAGE(V57:X57),4),LEFT(AVERAGE(V57:X57),5))))</f>
        <v/>
      </c>
      <c r="AA57" s="261" t="str">
        <f>IF(B57="","",IF(Z57="","",IF(LEFT(Z57,1)="0",0,ROUND(Z57,0))))</f>
        <v/>
      </c>
      <c r="AB57" s="148" t="str">
        <f>IF(B57="","",ROUNDUP(AVERAGE(U57,U57,AA57),2))</f>
        <v/>
      </c>
      <c r="AC57" s="147" t="str">
        <f>IF(B57="","",IF(TRUNC(AB57,0)=0,0,ROUND(AB57,0)))</f>
        <v/>
      </c>
    </row>
    <row r="58" spans="1:29" ht="13.5" customHeight="1" thickBot="1" x14ac:dyDescent="0.25">
      <c r="A58" s="293"/>
      <c r="B58" s="288"/>
      <c r="C58" s="283"/>
      <c r="D58" s="284"/>
      <c r="E58" s="284"/>
      <c r="F58" s="195"/>
      <c r="G58" s="117"/>
      <c r="H58" s="117"/>
      <c r="I58" s="117"/>
      <c r="J58" s="117"/>
      <c r="K58" s="117"/>
      <c r="L58" s="117"/>
      <c r="M58" s="164" t="str">
        <f>IF(B57="","",SUM(F58:L58))</f>
        <v/>
      </c>
      <c r="N58" s="117"/>
      <c r="O58" s="117"/>
      <c r="P58" s="191"/>
      <c r="Q58" s="117"/>
      <c r="R58" s="181"/>
      <c r="S58" s="189" t="str">
        <f>IF(B57="","",SUM(N58:R58))</f>
        <v/>
      </c>
      <c r="T58" s="150" t="str">
        <f>IF(B57="","",ROUND(SUM(S58,M58),0))</f>
        <v/>
      </c>
      <c r="U58" s="151" t="str">
        <f>IF(B57="","",VLOOKUP(T58,'Notenschlüssel SAP'!$A$1:$B$61,2,FALSE))</f>
        <v/>
      </c>
      <c r="V58" s="274"/>
      <c r="W58" s="271"/>
      <c r="X58" s="270"/>
      <c r="Y58" s="265"/>
      <c r="Z58" s="260"/>
      <c r="AA58" s="262"/>
      <c r="AB58" s="152" t="str">
        <f>IF(B57="","",ROUNDUP(AVERAGE(U58,U58,AA57),2))</f>
        <v/>
      </c>
      <c r="AC58" s="151" t="str">
        <f>IF(B57="","",IF(TRUNC(AB58,0)=0,0,ROUND(AB58,0)))</f>
        <v/>
      </c>
    </row>
    <row r="59" spans="1:29" ht="12.75" customHeight="1" x14ac:dyDescent="0.2">
      <c r="A59" s="294" t="str">
        <f>IF('Eingabe Jahresfortgang'!B32="","",MAX('Eingabe Abitur'!$A$11:'Eingabe Abitur'!A57)+1)</f>
        <v/>
      </c>
      <c r="B59" s="289" t="str">
        <f>IF('Eingabe Jahresfortgang'!B32="","",'Eingabe Jahresfortgang'!B32)</f>
        <v/>
      </c>
      <c r="C59" s="275" t="str">
        <f>'Eingabe Jahresfortgang'!Q32</f>
        <v/>
      </c>
      <c r="D59" s="277" t="str">
        <f>'Eingabe Jahresfortgang'!R32</f>
        <v/>
      </c>
      <c r="E59" s="277" t="str">
        <f>'Eingabe Jahresfortgang'!S32</f>
        <v/>
      </c>
      <c r="F59" s="194"/>
      <c r="G59" s="116"/>
      <c r="H59" s="116"/>
      <c r="I59" s="116"/>
      <c r="J59" s="116"/>
      <c r="K59" s="116"/>
      <c r="L59" s="116"/>
      <c r="M59" s="165" t="str">
        <f>IF(B59="","",SUM(F59:L59))</f>
        <v/>
      </c>
      <c r="N59" s="119"/>
      <c r="O59" s="120"/>
      <c r="P59" s="119"/>
      <c r="Q59" s="121"/>
      <c r="R59" s="120"/>
      <c r="S59" s="188" t="str">
        <f>IF(B59="","",SUM(N59:R59))</f>
        <v/>
      </c>
      <c r="T59" s="146" t="str">
        <f>IF(B59="","",ROUND(SUM(S59,M59),0))</f>
        <v/>
      </c>
      <c r="U59" s="147" t="str">
        <f>IF(B59="","",VLOOKUP(T59,'Notenschlüssel SAP'!$A$1:$B$61,2,FALSE))</f>
        <v/>
      </c>
      <c r="V59" s="272"/>
      <c r="W59" s="268"/>
      <c r="X59" s="266"/>
      <c r="Y59" s="263" t="str">
        <f>IF(B59="","",SUM(V59:X59))</f>
        <v/>
      </c>
      <c r="Z59" s="259" t="str">
        <f>IF(B59="","",IF(ISBLANK(V59),"",IF(AVERAGE(V59:X59)&lt;10,LEFT(AVERAGE(V59:X59),4),LEFT(AVERAGE(V59:X59),5))))</f>
        <v/>
      </c>
      <c r="AA59" s="261" t="str">
        <f>IF(B59="","",IF(Z59="","",IF(LEFT(Z59,1)="0",0,ROUND(Z59,0))))</f>
        <v/>
      </c>
      <c r="AB59" s="148" t="str">
        <f>IF(B59="","",ROUNDUP(AVERAGE(U59,U59,AA59),2))</f>
        <v/>
      </c>
      <c r="AC59" s="147" t="str">
        <f>IF(B59="","",IF(TRUNC(AB59,0)=0,0,ROUND(AB59,0)))</f>
        <v/>
      </c>
    </row>
    <row r="60" spans="1:29" ht="13.5" customHeight="1" thickBot="1" x14ac:dyDescent="0.25">
      <c r="A60" s="295"/>
      <c r="B60" s="290"/>
      <c r="C60" s="276"/>
      <c r="D60" s="278"/>
      <c r="E60" s="278"/>
      <c r="F60" s="195"/>
      <c r="G60" s="117"/>
      <c r="H60" s="117"/>
      <c r="I60" s="117"/>
      <c r="J60" s="117"/>
      <c r="K60" s="117"/>
      <c r="L60" s="117"/>
      <c r="M60" s="164" t="str">
        <f>IF(B59="","",SUM(F60:L60))</f>
        <v/>
      </c>
      <c r="N60" s="117"/>
      <c r="O60" s="117"/>
      <c r="P60" s="191"/>
      <c r="Q60" s="117"/>
      <c r="R60" s="181"/>
      <c r="S60" s="189" t="str">
        <f>IF(B59="","",SUM(N60:R60))</f>
        <v/>
      </c>
      <c r="T60" s="150" t="str">
        <f>IF(B59="","",ROUND(SUM(S60,M60),0))</f>
        <v/>
      </c>
      <c r="U60" s="151" t="str">
        <f>IF(B59="","",VLOOKUP(T60,'Notenschlüssel SAP'!$A$1:$B$61,2,FALSE))</f>
        <v/>
      </c>
      <c r="V60" s="274"/>
      <c r="W60" s="271"/>
      <c r="X60" s="270"/>
      <c r="Y60" s="265"/>
      <c r="Z60" s="260"/>
      <c r="AA60" s="262"/>
      <c r="AB60" s="152" t="str">
        <f>IF(B59="","",ROUNDUP(AVERAGE(U60,U60,AA59),2))</f>
        <v/>
      </c>
      <c r="AC60" s="151" t="str">
        <f>IF(B59="","",IF(TRUNC(AB60,0)=0,0,ROUND(AB60,0)))</f>
        <v/>
      </c>
    </row>
    <row r="61" spans="1:29" ht="12.75" customHeight="1" x14ac:dyDescent="0.2">
      <c r="A61" s="292" t="str">
        <f>IF('Eingabe Jahresfortgang'!B33="","",MAX('Eingabe Abitur'!$A$11:'Eingabe Abitur'!A59)+1)</f>
        <v/>
      </c>
      <c r="B61" s="287" t="str">
        <f>IF('Eingabe Jahresfortgang'!B33="","",'Eingabe Jahresfortgang'!B33)</f>
        <v/>
      </c>
      <c r="C61" s="279" t="str">
        <f>'Eingabe Jahresfortgang'!Q33</f>
        <v/>
      </c>
      <c r="D61" s="281" t="str">
        <f>'Eingabe Jahresfortgang'!R33</f>
        <v/>
      </c>
      <c r="E61" s="281" t="str">
        <f>'Eingabe Jahresfortgang'!S33</f>
        <v/>
      </c>
      <c r="F61" s="194"/>
      <c r="G61" s="116"/>
      <c r="H61" s="116"/>
      <c r="I61" s="116"/>
      <c r="J61" s="116"/>
      <c r="K61" s="116"/>
      <c r="L61" s="116"/>
      <c r="M61" s="165" t="str">
        <f>IF(B61="","",SUM(F61:L61))</f>
        <v/>
      </c>
      <c r="N61" s="119"/>
      <c r="O61" s="120"/>
      <c r="P61" s="119"/>
      <c r="Q61" s="121"/>
      <c r="R61" s="120"/>
      <c r="S61" s="188" t="str">
        <f>IF(B61="","",SUM(N61:R61))</f>
        <v/>
      </c>
      <c r="T61" s="146" t="str">
        <f>IF(B61="","",ROUND(SUM(S61,M61),0))</f>
        <v/>
      </c>
      <c r="U61" s="147" t="str">
        <f>IF(B61="","",VLOOKUP(T61,'Notenschlüssel SAP'!$A$1:$B$61,2,FALSE))</f>
        <v/>
      </c>
      <c r="V61" s="272"/>
      <c r="W61" s="268"/>
      <c r="X61" s="266"/>
      <c r="Y61" s="263" t="str">
        <f>IF(B61="","",SUM(V61:X61))</f>
        <v/>
      </c>
      <c r="Z61" s="259" t="str">
        <f>IF(B61="","",IF(ISBLANK(V61),"",IF(AVERAGE(V61:X61)&lt;10,LEFT(AVERAGE(V61:X61),4),LEFT(AVERAGE(V61:X61),5))))</f>
        <v/>
      </c>
      <c r="AA61" s="261" t="str">
        <f>IF(B61="","",IF(Z61="","",IF(LEFT(Z61,1)="0",0,ROUND(Z61,0))))</f>
        <v/>
      </c>
      <c r="AB61" s="148" t="str">
        <f>IF(B61="","",ROUNDUP(AVERAGE(U61,U61,AA61),2))</f>
        <v/>
      </c>
      <c r="AC61" s="147" t="str">
        <f>IF(B61="","",IF(TRUNC(AB61,0)=0,0,ROUND(AB61,0)))</f>
        <v/>
      </c>
    </row>
    <row r="62" spans="1:29" ht="13.5" customHeight="1" thickBot="1" x14ac:dyDescent="0.25">
      <c r="A62" s="293"/>
      <c r="B62" s="288"/>
      <c r="C62" s="283"/>
      <c r="D62" s="284"/>
      <c r="E62" s="284"/>
      <c r="F62" s="195"/>
      <c r="G62" s="117"/>
      <c r="H62" s="117"/>
      <c r="I62" s="117"/>
      <c r="J62" s="117"/>
      <c r="K62" s="117"/>
      <c r="L62" s="117"/>
      <c r="M62" s="164" t="str">
        <f>IF(B61="","",SUM(F62:L62))</f>
        <v/>
      </c>
      <c r="N62" s="117"/>
      <c r="O62" s="117"/>
      <c r="P62" s="191"/>
      <c r="Q62" s="117"/>
      <c r="R62" s="181"/>
      <c r="S62" s="189" t="str">
        <f>IF(B61="","",SUM(N62:R62))</f>
        <v/>
      </c>
      <c r="T62" s="150" t="str">
        <f>IF(B61="","",ROUND(SUM(S62,M62),0))</f>
        <v/>
      </c>
      <c r="U62" s="151" t="str">
        <f>IF(B61="","",VLOOKUP(T62,'Notenschlüssel SAP'!$A$1:$B$61,2,FALSE))</f>
        <v/>
      </c>
      <c r="V62" s="274"/>
      <c r="W62" s="271"/>
      <c r="X62" s="270"/>
      <c r="Y62" s="265"/>
      <c r="Z62" s="260"/>
      <c r="AA62" s="262"/>
      <c r="AB62" s="152" t="str">
        <f>IF(B61="","",ROUNDUP(AVERAGE(U62,U62,AA61),2))</f>
        <v/>
      </c>
      <c r="AC62" s="151" t="str">
        <f>IF(B61="","",IF(TRUNC(AB62,0)=0,0,ROUND(AB62,0)))</f>
        <v/>
      </c>
    </row>
    <row r="63" spans="1:29" ht="12.75" customHeight="1" x14ac:dyDescent="0.2">
      <c r="A63" s="294" t="str">
        <f>IF('Eingabe Jahresfortgang'!B34="","",MAX('Eingabe Abitur'!$A$11:'Eingabe Abitur'!A61)+1)</f>
        <v/>
      </c>
      <c r="B63" s="289" t="str">
        <f>IF('Eingabe Jahresfortgang'!B34="","",'Eingabe Jahresfortgang'!B34)</f>
        <v/>
      </c>
      <c r="C63" s="275" t="str">
        <f>'Eingabe Jahresfortgang'!Q34</f>
        <v/>
      </c>
      <c r="D63" s="277" t="str">
        <f>'Eingabe Jahresfortgang'!R34</f>
        <v/>
      </c>
      <c r="E63" s="277" t="str">
        <f>'Eingabe Jahresfortgang'!S34</f>
        <v/>
      </c>
      <c r="F63" s="194"/>
      <c r="G63" s="116"/>
      <c r="H63" s="116"/>
      <c r="I63" s="116"/>
      <c r="J63" s="116"/>
      <c r="K63" s="116"/>
      <c r="L63" s="116"/>
      <c r="M63" s="165" t="str">
        <f>IF(B63="","",SUM(F63:L63))</f>
        <v/>
      </c>
      <c r="N63" s="119"/>
      <c r="O63" s="120"/>
      <c r="P63" s="119"/>
      <c r="Q63" s="121"/>
      <c r="R63" s="120"/>
      <c r="S63" s="188" t="str">
        <f>IF(B63="","",SUM(N63:R63))</f>
        <v/>
      </c>
      <c r="T63" s="146" t="str">
        <f>IF(B63="","",ROUND(SUM(S63,M63),0))</f>
        <v/>
      </c>
      <c r="U63" s="147" t="str">
        <f>IF(B63="","",VLOOKUP(T63,'Notenschlüssel SAP'!$A$1:$B$61,2,FALSE))</f>
        <v/>
      </c>
      <c r="V63" s="272"/>
      <c r="W63" s="268"/>
      <c r="X63" s="266"/>
      <c r="Y63" s="263" t="str">
        <f>IF(B63="","",SUM(V63:X63))</f>
        <v/>
      </c>
      <c r="Z63" s="259" t="str">
        <f>IF(B63="","",IF(ISBLANK(V63),"",IF(AVERAGE(V63:X63)&lt;10,LEFT(AVERAGE(V63:X63),4),LEFT(AVERAGE(V63:X63),5))))</f>
        <v/>
      </c>
      <c r="AA63" s="261" t="str">
        <f>IF(B63="","",IF(Z63="","",IF(LEFT(Z63,1)="0",0,ROUND(Z63,0))))</f>
        <v/>
      </c>
      <c r="AB63" s="148" t="str">
        <f>IF(B63="","",ROUNDUP(AVERAGE(U63,U63,AA63),2))</f>
        <v/>
      </c>
      <c r="AC63" s="147" t="str">
        <f>IF(B63="","",IF(TRUNC(AB63,0)=0,0,ROUND(AB63,0)))</f>
        <v/>
      </c>
    </row>
    <row r="64" spans="1:29" ht="13.5" customHeight="1" thickBot="1" x14ac:dyDescent="0.25">
      <c r="A64" s="295"/>
      <c r="B64" s="290"/>
      <c r="C64" s="276"/>
      <c r="D64" s="278"/>
      <c r="E64" s="278"/>
      <c r="F64" s="195"/>
      <c r="G64" s="117"/>
      <c r="H64" s="117"/>
      <c r="I64" s="117"/>
      <c r="J64" s="117"/>
      <c r="K64" s="117"/>
      <c r="L64" s="117"/>
      <c r="M64" s="164" t="str">
        <f>IF(B63="","",SUM(F64:L64))</f>
        <v/>
      </c>
      <c r="N64" s="117"/>
      <c r="O64" s="117"/>
      <c r="P64" s="191"/>
      <c r="Q64" s="117"/>
      <c r="R64" s="181"/>
      <c r="S64" s="189" t="str">
        <f>IF(B63="","",SUM(N64:R64))</f>
        <v/>
      </c>
      <c r="T64" s="150" t="str">
        <f>IF(B63="","",ROUND(SUM(S64,M64),0))</f>
        <v/>
      </c>
      <c r="U64" s="151" t="str">
        <f>IF(B63="","",VLOOKUP(T64,'Notenschlüssel SAP'!$A$1:$B$61,2,FALSE))</f>
        <v/>
      </c>
      <c r="V64" s="274"/>
      <c r="W64" s="271"/>
      <c r="X64" s="270"/>
      <c r="Y64" s="265"/>
      <c r="Z64" s="260"/>
      <c r="AA64" s="262"/>
      <c r="AB64" s="152" t="str">
        <f>IF(B63="","",ROUNDUP(AVERAGE(U64,U64,AA63),2))</f>
        <v/>
      </c>
      <c r="AC64" s="151" t="str">
        <f>IF(B63="","",IF(TRUNC(AB64,0)=0,0,ROUND(AB64,0)))</f>
        <v/>
      </c>
    </row>
    <row r="65" spans="1:29" ht="12.75" customHeight="1" x14ac:dyDescent="0.2">
      <c r="A65" s="292" t="str">
        <f>IF('Eingabe Jahresfortgang'!B35="","",MAX('Eingabe Abitur'!$A$11:'Eingabe Abitur'!A63)+1)</f>
        <v/>
      </c>
      <c r="B65" s="287" t="str">
        <f>IF('Eingabe Jahresfortgang'!B35="","",'Eingabe Jahresfortgang'!B35)</f>
        <v/>
      </c>
      <c r="C65" s="279" t="str">
        <f>'Eingabe Jahresfortgang'!Q35</f>
        <v/>
      </c>
      <c r="D65" s="281" t="str">
        <f>'Eingabe Jahresfortgang'!R35</f>
        <v/>
      </c>
      <c r="E65" s="281" t="str">
        <f>'Eingabe Jahresfortgang'!S35</f>
        <v/>
      </c>
      <c r="F65" s="194"/>
      <c r="G65" s="116"/>
      <c r="H65" s="116"/>
      <c r="I65" s="116"/>
      <c r="J65" s="116"/>
      <c r="K65" s="116"/>
      <c r="L65" s="116"/>
      <c r="M65" s="165" t="str">
        <f>IF(B65="","",SUM(F65:L65))</f>
        <v/>
      </c>
      <c r="N65" s="119"/>
      <c r="O65" s="120"/>
      <c r="P65" s="119"/>
      <c r="Q65" s="121"/>
      <c r="R65" s="120"/>
      <c r="S65" s="188" t="str">
        <f>IF(B65="","",SUM(N65:R65))</f>
        <v/>
      </c>
      <c r="T65" s="146" t="str">
        <f>IF(B65="","",ROUND(SUM(S65,M65),0))</f>
        <v/>
      </c>
      <c r="U65" s="147" t="str">
        <f>IF(B65="","",VLOOKUP(T65,'Notenschlüssel SAP'!$A$1:$B$61,2,FALSE))</f>
        <v/>
      </c>
      <c r="V65" s="272"/>
      <c r="W65" s="268"/>
      <c r="X65" s="266"/>
      <c r="Y65" s="263" t="str">
        <f>IF(B65="","",SUM(V65:X65))</f>
        <v/>
      </c>
      <c r="Z65" s="259" t="str">
        <f>IF(B65="","",IF(ISBLANK(V65),"",IF(AVERAGE(V65:X65)&lt;10,LEFT(AVERAGE(V65:X65),4),LEFT(AVERAGE(V65:X65),5))))</f>
        <v/>
      </c>
      <c r="AA65" s="261" t="str">
        <f>IF(B65="","",IF(Z65="","",IF(LEFT(Z65,1)="0",0,ROUND(Z65,0))))</f>
        <v/>
      </c>
      <c r="AB65" s="148" t="str">
        <f>IF(B65="","",ROUNDUP(AVERAGE(U65,U65,AA65),2))</f>
        <v/>
      </c>
      <c r="AC65" s="147" t="str">
        <f>IF(B65="","",IF(TRUNC(AB65,0)=0,0,ROUND(AB65,0)))</f>
        <v/>
      </c>
    </row>
    <row r="66" spans="1:29" ht="13.5" customHeight="1" thickBot="1" x14ac:dyDescent="0.25">
      <c r="A66" s="293"/>
      <c r="B66" s="288"/>
      <c r="C66" s="283"/>
      <c r="D66" s="284"/>
      <c r="E66" s="284"/>
      <c r="F66" s="195"/>
      <c r="G66" s="117"/>
      <c r="H66" s="117"/>
      <c r="I66" s="117"/>
      <c r="J66" s="117"/>
      <c r="K66" s="117"/>
      <c r="L66" s="117"/>
      <c r="M66" s="164" t="str">
        <f>IF(B65="","",SUM(F66:L66))</f>
        <v/>
      </c>
      <c r="N66" s="117"/>
      <c r="O66" s="117"/>
      <c r="P66" s="191"/>
      <c r="Q66" s="117"/>
      <c r="R66" s="181"/>
      <c r="S66" s="189" t="str">
        <f>IF(B65="","",SUM(N66:R66))</f>
        <v/>
      </c>
      <c r="T66" s="150" t="str">
        <f>IF(B65="","",ROUND(SUM(S66,M66),0))</f>
        <v/>
      </c>
      <c r="U66" s="151" t="str">
        <f>IF(B65="","",VLOOKUP(T66,'Notenschlüssel SAP'!$A$1:$B$61,2,FALSE))</f>
        <v/>
      </c>
      <c r="V66" s="274"/>
      <c r="W66" s="271"/>
      <c r="X66" s="270"/>
      <c r="Y66" s="265"/>
      <c r="Z66" s="260"/>
      <c r="AA66" s="262"/>
      <c r="AB66" s="152" t="str">
        <f>IF(B65="","",ROUNDUP(AVERAGE(U66,U66,AA65),2))</f>
        <v/>
      </c>
      <c r="AC66" s="151" t="str">
        <f>IF(B65="","",IF(TRUNC(AB66,0)=0,0,ROUND(AB66,0)))</f>
        <v/>
      </c>
    </row>
    <row r="67" spans="1:29" ht="12.75" customHeight="1" x14ac:dyDescent="0.2">
      <c r="A67" s="294" t="str">
        <f>IF('Eingabe Jahresfortgang'!B36="","",MAX('Eingabe Abitur'!$A$11:'Eingabe Abitur'!A65)+1)</f>
        <v/>
      </c>
      <c r="B67" s="289" t="str">
        <f>IF('Eingabe Jahresfortgang'!B36="","",'Eingabe Jahresfortgang'!B36)</f>
        <v/>
      </c>
      <c r="C67" s="275" t="str">
        <f>'Eingabe Jahresfortgang'!Q36</f>
        <v/>
      </c>
      <c r="D67" s="277" t="str">
        <f>'Eingabe Jahresfortgang'!R36</f>
        <v/>
      </c>
      <c r="E67" s="277" t="str">
        <f>'Eingabe Jahresfortgang'!S36</f>
        <v/>
      </c>
      <c r="F67" s="194"/>
      <c r="G67" s="116"/>
      <c r="H67" s="116"/>
      <c r="I67" s="116"/>
      <c r="J67" s="116"/>
      <c r="K67" s="116"/>
      <c r="L67" s="116"/>
      <c r="M67" s="165" t="str">
        <f>IF(B67="","",SUM(F67:L67))</f>
        <v/>
      </c>
      <c r="N67" s="119"/>
      <c r="O67" s="120"/>
      <c r="P67" s="119"/>
      <c r="Q67" s="121"/>
      <c r="R67" s="120"/>
      <c r="S67" s="188" t="str">
        <f>IF(B67="","",SUM(N67:R67))</f>
        <v/>
      </c>
      <c r="T67" s="146" t="str">
        <f>IF(B67="","",ROUND(SUM(S67,M67),0))</f>
        <v/>
      </c>
      <c r="U67" s="147" t="str">
        <f>IF(B67="","",VLOOKUP(T67,'Notenschlüssel SAP'!$A$1:$B$61,2,FALSE))</f>
        <v/>
      </c>
      <c r="V67" s="272"/>
      <c r="W67" s="268"/>
      <c r="X67" s="266"/>
      <c r="Y67" s="263" t="str">
        <f>IF(B67="","",SUM(V67:X67))</f>
        <v/>
      </c>
      <c r="Z67" s="259" t="str">
        <f>IF(B67="","",IF(ISBLANK(V67),"",IF(AVERAGE(V67:X67)&lt;10,LEFT(AVERAGE(V67:X67),4),LEFT(AVERAGE(V67:X67),5))))</f>
        <v/>
      </c>
      <c r="AA67" s="261" t="str">
        <f>IF(B67="","",IF(Z67="","",IF(LEFT(Z67,1)="0",0,ROUND(Z67,0))))</f>
        <v/>
      </c>
      <c r="AB67" s="148" t="str">
        <f>IF(B67="","",ROUNDUP(AVERAGE(U67,U67,AA67),2))</f>
        <v/>
      </c>
      <c r="AC67" s="147" t="str">
        <f>IF(B67="","",IF(TRUNC(AB67,0)=0,0,ROUND(AB67,0)))</f>
        <v/>
      </c>
    </row>
    <row r="68" spans="1:29" ht="13.5" customHeight="1" thickBot="1" x14ac:dyDescent="0.25">
      <c r="A68" s="295"/>
      <c r="B68" s="290"/>
      <c r="C68" s="276"/>
      <c r="D68" s="278"/>
      <c r="E68" s="278"/>
      <c r="F68" s="195"/>
      <c r="G68" s="117"/>
      <c r="H68" s="117"/>
      <c r="I68" s="117"/>
      <c r="J68" s="117"/>
      <c r="K68" s="117"/>
      <c r="L68" s="117"/>
      <c r="M68" s="164" t="str">
        <f>IF(B67="","",SUM(F68:L68))</f>
        <v/>
      </c>
      <c r="N68" s="117"/>
      <c r="O68" s="117"/>
      <c r="P68" s="191"/>
      <c r="Q68" s="117"/>
      <c r="R68" s="181"/>
      <c r="S68" s="189" t="str">
        <f>IF(B67="","",SUM(N68:R68))</f>
        <v/>
      </c>
      <c r="T68" s="150" t="str">
        <f>IF(B67="","",ROUND(SUM(S68,M68),0))</f>
        <v/>
      </c>
      <c r="U68" s="151" t="str">
        <f>IF(B67="","",VLOOKUP(T68,'Notenschlüssel SAP'!$A$1:$B$61,2,FALSE))</f>
        <v/>
      </c>
      <c r="V68" s="274"/>
      <c r="W68" s="271"/>
      <c r="X68" s="270"/>
      <c r="Y68" s="265"/>
      <c r="Z68" s="260"/>
      <c r="AA68" s="262"/>
      <c r="AB68" s="152" t="str">
        <f>IF(B67="","",ROUNDUP(AVERAGE(U68,U68,AA67),2))</f>
        <v/>
      </c>
      <c r="AC68" s="151" t="str">
        <f>IF(B67="","",IF(TRUNC(AB68,0)=0,0,ROUND(AB68,0)))</f>
        <v/>
      </c>
    </row>
    <row r="69" spans="1:29" ht="12.75" customHeight="1" x14ac:dyDescent="0.2">
      <c r="A69" s="292" t="str">
        <f>IF('Eingabe Jahresfortgang'!B37="","",MAX('Eingabe Abitur'!$A$11:'Eingabe Abitur'!A67)+1)</f>
        <v/>
      </c>
      <c r="B69" s="287" t="str">
        <f>IF('Eingabe Jahresfortgang'!B37="","",'Eingabe Jahresfortgang'!B37)</f>
        <v/>
      </c>
      <c r="C69" s="279" t="str">
        <f>'Eingabe Jahresfortgang'!Q37</f>
        <v/>
      </c>
      <c r="D69" s="281" t="str">
        <f>'Eingabe Jahresfortgang'!R37</f>
        <v/>
      </c>
      <c r="E69" s="281" t="str">
        <f>'Eingabe Jahresfortgang'!S37</f>
        <v/>
      </c>
      <c r="F69" s="194"/>
      <c r="G69" s="116"/>
      <c r="H69" s="116"/>
      <c r="I69" s="116"/>
      <c r="J69" s="116"/>
      <c r="K69" s="116"/>
      <c r="L69" s="116"/>
      <c r="M69" s="165" t="str">
        <f>IF(B69="","",SUM(F69:L69))</f>
        <v/>
      </c>
      <c r="N69" s="119"/>
      <c r="O69" s="120"/>
      <c r="P69" s="119"/>
      <c r="Q69" s="121"/>
      <c r="R69" s="120"/>
      <c r="S69" s="188" t="str">
        <f>IF(B69="","",SUM(N69:R69))</f>
        <v/>
      </c>
      <c r="T69" s="146" t="str">
        <f>IF(B69="","",ROUND(SUM(S69,M69),0))</f>
        <v/>
      </c>
      <c r="U69" s="147" t="str">
        <f>IF(B69="","",VLOOKUP(T69,'Notenschlüssel SAP'!$A$1:$B$61,2,FALSE))</f>
        <v/>
      </c>
      <c r="V69" s="272"/>
      <c r="W69" s="268"/>
      <c r="X69" s="266"/>
      <c r="Y69" s="263" t="str">
        <f>IF(B69="","",SUM(V69:X69))</f>
        <v/>
      </c>
      <c r="Z69" s="259" t="str">
        <f>IF(B69="","",IF(ISBLANK(V69),"",IF(AVERAGE(V69:X69)&lt;10,LEFT(AVERAGE(V69:X69),4),LEFT(AVERAGE(V69:X69),5))))</f>
        <v/>
      </c>
      <c r="AA69" s="261" t="str">
        <f>IF(B69="","",IF(Z69="","",IF(LEFT(Z69,1)="0",0,ROUND(Z69,0))))</f>
        <v/>
      </c>
      <c r="AB69" s="148" t="str">
        <f>IF(B69="","",ROUNDUP(AVERAGE(U69,U69,AA69),2))</f>
        <v/>
      </c>
      <c r="AC69" s="147" t="str">
        <f>IF(B69="","",IF(TRUNC(AB69,0)=0,0,ROUND(AB69,0)))</f>
        <v/>
      </c>
    </row>
    <row r="70" spans="1:29" ht="13.5" customHeight="1" thickBot="1" x14ac:dyDescent="0.25">
      <c r="A70" s="293"/>
      <c r="B70" s="288"/>
      <c r="C70" s="283"/>
      <c r="D70" s="284"/>
      <c r="E70" s="284"/>
      <c r="F70" s="195"/>
      <c r="G70" s="117"/>
      <c r="H70" s="117"/>
      <c r="I70" s="117"/>
      <c r="J70" s="117"/>
      <c r="K70" s="117"/>
      <c r="L70" s="117"/>
      <c r="M70" s="164" t="str">
        <f>IF(B69="","",SUM(F70:L70))</f>
        <v/>
      </c>
      <c r="N70" s="117"/>
      <c r="O70" s="117"/>
      <c r="P70" s="191"/>
      <c r="Q70" s="117"/>
      <c r="R70" s="181"/>
      <c r="S70" s="189" t="str">
        <f>IF(B69="","",SUM(N70:R70))</f>
        <v/>
      </c>
      <c r="T70" s="150" t="str">
        <f>IF(B69="","",ROUND(SUM(S70,M70),0))</f>
        <v/>
      </c>
      <c r="U70" s="151" t="str">
        <f>IF(B69="","",VLOOKUP(T70,'Notenschlüssel SAP'!$A$1:$B$61,2,FALSE))</f>
        <v/>
      </c>
      <c r="V70" s="274"/>
      <c r="W70" s="271"/>
      <c r="X70" s="270"/>
      <c r="Y70" s="265"/>
      <c r="Z70" s="260"/>
      <c r="AA70" s="262"/>
      <c r="AB70" s="152" t="str">
        <f>IF(B69="","",ROUNDUP(AVERAGE(U70,U70,AA69),2))</f>
        <v/>
      </c>
      <c r="AC70" s="151" t="str">
        <f>IF(B69="","",IF(TRUNC(AB70,0)=0,0,ROUND(AB70,0)))</f>
        <v/>
      </c>
    </row>
    <row r="71" spans="1:29" ht="12.75" customHeight="1" x14ac:dyDescent="0.2">
      <c r="A71" s="294" t="str">
        <f>IF('Eingabe Jahresfortgang'!B38="","",MAX('Eingabe Abitur'!$A$11:'Eingabe Abitur'!A69)+1)</f>
        <v/>
      </c>
      <c r="B71" s="289" t="str">
        <f>IF('Eingabe Jahresfortgang'!B38="","",'Eingabe Jahresfortgang'!B38)</f>
        <v/>
      </c>
      <c r="C71" s="275" t="str">
        <f>'Eingabe Jahresfortgang'!Q38</f>
        <v/>
      </c>
      <c r="D71" s="277" t="str">
        <f>'Eingabe Jahresfortgang'!R38</f>
        <v/>
      </c>
      <c r="E71" s="277" t="str">
        <f>'Eingabe Jahresfortgang'!S38</f>
        <v/>
      </c>
      <c r="F71" s="194"/>
      <c r="G71" s="116"/>
      <c r="H71" s="116"/>
      <c r="I71" s="116"/>
      <c r="J71" s="116"/>
      <c r="K71" s="116"/>
      <c r="L71" s="116"/>
      <c r="M71" s="165" t="str">
        <f>IF(B71="","",SUM(F71:L71))</f>
        <v/>
      </c>
      <c r="N71" s="119"/>
      <c r="O71" s="120"/>
      <c r="P71" s="119"/>
      <c r="Q71" s="121"/>
      <c r="R71" s="120"/>
      <c r="S71" s="188" t="str">
        <f>IF(B71="","",SUM(N71:R71))</f>
        <v/>
      </c>
      <c r="T71" s="146" t="str">
        <f>IF(B71="","",ROUND(SUM(S71,M71),0))</f>
        <v/>
      </c>
      <c r="U71" s="147" t="str">
        <f>IF(B71="","",VLOOKUP(T71,'Notenschlüssel SAP'!$A$1:$B$61,2,FALSE))</f>
        <v/>
      </c>
      <c r="V71" s="272"/>
      <c r="W71" s="268"/>
      <c r="X71" s="266"/>
      <c r="Y71" s="263" t="str">
        <f>IF(B71="","",SUM(V71:X71))</f>
        <v/>
      </c>
      <c r="Z71" s="259" t="str">
        <f>IF(B71="","",IF(ISBLANK(V71),"",IF(AVERAGE(V71:X71)&lt;10,LEFT(AVERAGE(V71:X71),4),LEFT(AVERAGE(V71:X71),5))))</f>
        <v/>
      </c>
      <c r="AA71" s="261" t="str">
        <f>IF(B71="","",IF(Z71="","",IF(LEFT(Z71,1)="0",0,ROUND(Z71,0))))</f>
        <v/>
      </c>
      <c r="AB71" s="148" t="str">
        <f>IF(B71="","",ROUNDUP(AVERAGE(U71,U71,AA71),2))</f>
        <v/>
      </c>
      <c r="AC71" s="147" t="str">
        <f>IF(B71="","",IF(TRUNC(AB71,0)=0,0,ROUND(AB71,0)))</f>
        <v/>
      </c>
    </row>
    <row r="72" spans="1:29" ht="13.5" customHeight="1" thickBot="1" x14ac:dyDescent="0.25">
      <c r="A72" s="295"/>
      <c r="B72" s="290"/>
      <c r="C72" s="276"/>
      <c r="D72" s="278"/>
      <c r="E72" s="278"/>
      <c r="F72" s="195"/>
      <c r="G72" s="117"/>
      <c r="H72" s="117"/>
      <c r="I72" s="117"/>
      <c r="J72" s="117"/>
      <c r="K72" s="117"/>
      <c r="L72" s="117"/>
      <c r="M72" s="164" t="str">
        <f>IF(B71="","",SUM(F72:L72))</f>
        <v/>
      </c>
      <c r="N72" s="117"/>
      <c r="O72" s="117"/>
      <c r="P72" s="191"/>
      <c r="Q72" s="117"/>
      <c r="R72" s="181"/>
      <c r="S72" s="189" t="str">
        <f>IF(B71="","",SUM(N72:R72))</f>
        <v/>
      </c>
      <c r="T72" s="150" t="str">
        <f>IF(B71="","",ROUND(SUM(S72,M72),0))</f>
        <v/>
      </c>
      <c r="U72" s="151" t="str">
        <f>IF(B71="","",VLOOKUP(T72,'Notenschlüssel SAP'!$A$1:$B$61,2,FALSE))</f>
        <v/>
      </c>
      <c r="V72" s="274"/>
      <c r="W72" s="271"/>
      <c r="X72" s="270"/>
      <c r="Y72" s="265"/>
      <c r="Z72" s="260"/>
      <c r="AA72" s="262"/>
      <c r="AB72" s="152" t="str">
        <f>IF(B71="","",ROUNDUP(AVERAGE(U72,U72,AA71),2))</f>
        <v/>
      </c>
      <c r="AC72" s="151" t="str">
        <f>IF(B71="","",IF(TRUNC(AB72,0)=0,0,ROUND(AB72,0)))</f>
        <v/>
      </c>
    </row>
    <row r="73" spans="1:29" ht="12.75" customHeight="1" x14ac:dyDescent="0.2">
      <c r="A73" s="292" t="str">
        <f>IF('Eingabe Jahresfortgang'!B39="","",MAX('Eingabe Abitur'!$A$11:'Eingabe Abitur'!A71)+1)</f>
        <v/>
      </c>
      <c r="B73" s="287" t="str">
        <f>IF('Eingabe Jahresfortgang'!B39="","",'Eingabe Jahresfortgang'!B39)</f>
        <v/>
      </c>
      <c r="C73" s="279" t="str">
        <f>'Eingabe Jahresfortgang'!Q39</f>
        <v/>
      </c>
      <c r="D73" s="281" t="str">
        <f>'Eingabe Jahresfortgang'!R39</f>
        <v/>
      </c>
      <c r="E73" s="281" t="str">
        <f>'Eingabe Jahresfortgang'!S39</f>
        <v/>
      </c>
      <c r="F73" s="194"/>
      <c r="G73" s="116"/>
      <c r="H73" s="116"/>
      <c r="I73" s="116"/>
      <c r="J73" s="116"/>
      <c r="K73" s="116"/>
      <c r="L73" s="116"/>
      <c r="M73" s="165" t="str">
        <f>IF(B73="","",SUM(F73:L73))</f>
        <v/>
      </c>
      <c r="N73" s="119"/>
      <c r="O73" s="120"/>
      <c r="P73" s="119"/>
      <c r="Q73" s="121"/>
      <c r="R73" s="120"/>
      <c r="S73" s="188" t="str">
        <f>IF(B73="","",SUM(N73:R73))</f>
        <v/>
      </c>
      <c r="T73" s="146" t="str">
        <f>IF(B73="","",ROUND(SUM(S73,M73),0))</f>
        <v/>
      </c>
      <c r="U73" s="147" t="str">
        <f>IF(B73="","",VLOOKUP(T73,'Notenschlüssel SAP'!$A$1:$B$61,2,FALSE))</f>
        <v/>
      </c>
      <c r="V73" s="272"/>
      <c r="W73" s="268"/>
      <c r="X73" s="266"/>
      <c r="Y73" s="263" t="str">
        <f>IF(B73="","",SUM(V73:X73))</f>
        <v/>
      </c>
      <c r="Z73" s="259" t="str">
        <f>IF(B73="","",IF(ISBLANK(V73),"",IF(AVERAGE(V73:X73)&lt;10,LEFT(AVERAGE(V73:X73),4),LEFT(AVERAGE(V73:X73),5))))</f>
        <v/>
      </c>
      <c r="AA73" s="261" t="str">
        <f>IF(B73="","",IF(Z73="","",IF(LEFT(Z73,1)="0",0,ROUND(Z73,0))))</f>
        <v/>
      </c>
      <c r="AB73" s="148" t="str">
        <f>IF(B73="","",ROUNDUP(AVERAGE(U73,U73,AA73),2))</f>
        <v/>
      </c>
      <c r="AC73" s="147" t="str">
        <f>IF(B73="","",IF(TRUNC(AB73,0)=0,0,ROUND(AB73,0)))</f>
        <v/>
      </c>
    </row>
    <row r="74" spans="1:29" ht="13.5" customHeight="1" thickBot="1" x14ac:dyDescent="0.25">
      <c r="A74" s="293"/>
      <c r="B74" s="288"/>
      <c r="C74" s="283"/>
      <c r="D74" s="284"/>
      <c r="E74" s="284"/>
      <c r="F74" s="195"/>
      <c r="G74" s="117"/>
      <c r="H74" s="117"/>
      <c r="I74" s="117"/>
      <c r="J74" s="117"/>
      <c r="K74" s="117"/>
      <c r="L74" s="117"/>
      <c r="M74" s="164" t="str">
        <f>IF(B73="","",SUM(F74:L74))</f>
        <v/>
      </c>
      <c r="N74" s="117"/>
      <c r="O74" s="117"/>
      <c r="P74" s="191"/>
      <c r="Q74" s="117"/>
      <c r="R74" s="181"/>
      <c r="S74" s="189" t="str">
        <f>IF(B73="","",SUM(N74:R74))</f>
        <v/>
      </c>
      <c r="T74" s="150" t="str">
        <f>IF(B73="","",ROUND(SUM(S74,M74),0))</f>
        <v/>
      </c>
      <c r="U74" s="151" t="str">
        <f>IF(B73="","",VLOOKUP(T74,'Notenschlüssel SAP'!$A$1:$B$61,2,FALSE))</f>
        <v/>
      </c>
      <c r="V74" s="274"/>
      <c r="W74" s="271"/>
      <c r="X74" s="270"/>
      <c r="Y74" s="265"/>
      <c r="Z74" s="260"/>
      <c r="AA74" s="262"/>
      <c r="AB74" s="152" t="str">
        <f>IF(B73="","",ROUNDUP(AVERAGE(U74,U74,AA73),2))</f>
        <v/>
      </c>
      <c r="AC74" s="151" t="str">
        <f>IF(B73="","",IF(TRUNC(AB74,0)=0,0,ROUND(AB74,0)))</f>
        <v/>
      </c>
    </row>
    <row r="75" spans="1:29" ht="12.75" customHeight="1" x14ac:dyDescent="0.2">
      <c r="A75" s="294" t="str">
        <f>IF('Eingabe Jahresfortgang'!B40="","",MAX('Eingabe Abitur'!$A$11:'Eingabe Abitur'!A73)+1)</f>
        <v/>
      </c>
      <c r="B75" s="289" t="str">
        <f>IF('Eingabe Jahresfortgang'!B40="","",'Eingabe Jahresfortgang'!B40)</f>
        <v/>
      </c>
      <c r="C75" s="275" t="str">
        <f>'Eingabe Jahresfortgang'!Q40</f>
        <v/>
      </c>
      <c r="D75" s="277" t="str">
        <f>'Eingabe Jahresfortgang'!R40</f>
        <v/>
      </c>
      <c r="E75" s="277" t="str">
        <f>'Eingabe Jahresfortgang'!S40</f>
        <v/>
      </c>
      <c r="F75" s="194"/>
      <c r="G75" s="116"/>
      <c r="H75" s="116"/>
      <c r="I75" s="116"/>
      <c r="J75" s="116"/>
      <c r="K75" s="116"/>
      <c r="L75" s="116"/>
      <c r="M75" s="165" t="str">
        <f>IF(B75="","",SUM(F75:L75))</f>
        <v/>
      </c>
      <c r="N75" s="119"/>
      <c r="O75" s="120"/>
      <c r="P75" s="119"/>
      <c r="Q75" s="121"/>
      <c r="R75" s="120"/>
      <c r="S75" s="188" t="str">
        <f>IF(B75="","",SUM(N75:R75))</f>
        <v/>
      </c>
      <c r="T75" s="146" t="str">
        <f>IF(B75="","",ROUND(SUM(S75,M75),0))</f>
        <v/>
      </c>
      <c r="U75" s="147" t="str">
        <f>IF(B75="","",VLOOKUP(T75,'Notenschlüssel SAP'!$A$1:$B$61,2,FALSE))</f>
        <v/>
      </c>
      <c r="V75" s="272"/>
      <c r="W75" s="268"/>
      <c r="X75" s="266"/>
      <c r="Y75" s="263" t="str">
        <f>IF(B75="","",SUM(V75:X75))</f>
        <v/>
      </c>
      <c r="Z75" s="259" t="str">
        <f>IF(B75="","",IF(ISBLANK(V75),"",IF(AVERAGE(V75:X75)&lt;10,LEFT(AVERAGE(V75:X75),4),LEFT(AVERAGE(V75:X75),5))))</f>
        <v/>
      </c>
      <c r="AA75" s="261" t="str">
        <f>IF(B75="","",IF(Z75="","",IF(LEFT(Z75,1)="0",0,ROUND(Z75,0))))</f>
        <v/>
      </c>
      <c r="AB75" s="148" t="str">
        <f>IF(B75="","",ROUNDUP(AVERAGE(U75,U75,AA75),2))</f>
        <v/>
      </c>
      <c r="AC75" s="147" t="str">
        <f>IF(B75="","",IF(TRUNC(AB75,0)=0,0,ROUND(AB75,0)))</f>
        <v/>
      </c>
    </row>
    <row r="76" spans="1:29" ht="13.5" customHeight="1" thickBot="1" x14ac:dyDescent="0.25">
      <c r="A76" s="295"/>
      <c r="B76" s="290"/>
      <c r="C76" s="276"/>
      <c r="D76" s="278"/>
      <c r="E76" s="278"/>
      <c r="F76" s="195"/>
      <c r="G76" s="117"/>
      <c r="H76" s="117"/>
      <c r="I76" s="117"/>
      <c r="J76" s="117"/>
      <c r="K76" s="117"/>
      <c r="L76" s="117"/>
      <c r="M76" s="164" t="str">
        <f>IF(B75="","",SUM(F76:L76))</f>
        <v/>
      </c>
      <c r="N76" s="117"/>
      <c r="O76" s="117"/>
      <c r="P76" s="191"/>
      <c r="Q76" s="117"/>
      <c r="R76" s="181"/>
      <c r="S76" s="189" t="str">
        <f>IF(B75="","",SUM(N76:R76))</f>
        <v/>
      </c>
      <c r="T76" s="150" t="str">
        <f>IF(B75="","",ROUND(SUM(S76,M76),0))</f>
        <v/>
      </c>
      <c r="U76" s="151" t="str">
        <f>IF(B75="","",VLOOKUP(T76,'Notenschlüssel SAP'!$A$1:$B$61,2,FALSE))</f>
        <v/>
      </c>
      <c r="V76" s="274"/>
      <c r="W76" s="271"/>
      <c r="X76" s="270"/>
      <c r="Y76" s="265"/>
      <c r="Z76" s="260"/>
      <c r="AA76" s="262"/>
      <c r="AB76" s="152" t="str">
        <f>IF(B75="","",ROUNDUP(AVERAGE(U76,U76,AA75),2))</f>
        <v/>
      </c>
      <c r="AC76" s="151" t="str">
        <f>IF(B75="","",IF(TRUNC(AB76,0)=0,0,ROUND(AB76,0)))</f>
        <v/>
      </c>
    </row>
    <row r="77" spans="1:29" ht="12.75" customHeight="1" x14ac:dyDescent="0.2">
      <c r="A77" s="292" t="str">
        <f>IF('Eingabe Jahresfortgang'!B41="","",MAX('Eingabe Abitur'!$A$11:'Eingabe Abitur'!A75)+1)</f>
        <v/>
      </c>
      <c r="B77" s="287" t="str">
        <f>IF('Eingabe Jahresfortgang'!B41="","",'Eingabe Jahresfortgang'!B41)</f>
        <v/>
      </c>
      <c r="C77" s="279" t="str">
        <f>'Eingabe Jahresfortgang'!Q41</f>
        <v/>
      </c>
      <c r="D77" s="281" t="str">
        <f>'Eingabe Jahresfortgang'!R41</f>
        <v/>
      </c>
      <c r="E77" s="281" t="str">
        <f>'Eingabe Jahresfortgang'!S41</f>
        <v/>
      </c>
      <c r="F77" s="194"/>
      <c r="G77" s="116"/>
      <c r="H77" s="116"/>
      <c r="I77" s="116"/>
      <c r="J77" s="116"/>
      <c r="K77" s="116"/>
      <c r="L77" s="116"/>
      <c r="M77" s="165" t="str">
        <f>IF(B77="","",SUM(F77:L77))</f>
        <v/>
      </c>
      <c r="N77" s="119"/>
      <c r="O77" s="120"/>
      <c r="P77" s="119"/>
      <c r="Q77" s="121"/>
      <c r="R77" s="120"/>
      <c r="S77" s="188" t="str">
        <f>IF(B77="","",SUM(N77:R77))</f>
        <v/>
      </c>
      <c r="T77" s="146" t="str">
        <f>IF(B77="","",ROUND(SUM(S77,M77),0))</f>
        <v/>
      </c>
      <c r="U77" s="147" t="str">
        <f>IF(B77="","",VLOOKUP(T77,'Notenschlüssel SAP'!$A$1:$B$61,2,FALSE))</f>
        <v/>
      </c>
      <c r="V77" s="272"/>
      <c r="W77" s="268"/>
      <c r="X77" s="266"/>
      <c r="Y77" s="263" t="str">
        <f>IF(B77="","",SUM(V77:X77))</f>
        <v/>
      </c>
      <c r="Z77" s="259" t="str">
        <f>IF(B77="","",IF(ISBLANK(V77),"",IF(AVERAGE(V77:X77)&lt;10,LEFT(AVERAGE(V77:X77),4),LEFT(AVERAGE(V77:X77),5))))</f>
        <v/>
      </c>
      <c r="AA77" s="261" t="str">
        <f>IF(B77="","",IF(Z77="","",IF(LEFT(Z77,1)="0",0,ROUND(Z77,0))))</f>
        <v/>
      </c>
      <c r="AB77" s="148" t="str">
        <f>IF(B77="","",ROUNDUP(AVERAGE(U77,U77,AA77),2))</f>
        <v/>
      </c>
      <c r="AC77" s="147" t="str">
        <f>IF(B77="","",IF(TRUNC(AB77,0)=0,0,ROUND(AB77,0)))</f>
        <v/>
      </c>
    </row>
    <row r="78" spans="1:29" ht="13.5" customHeight="1" thickBot="1" x14ac:dyDescent="0.25">
      <c r="A78" s="293"/>
      <c r="B78" s="291"/>
      <c r="C78" s="280"/>
      <c r="D78" s="282"/>
      <c r="E78" s="282"/>
      <c r="F78" s="195"/>
      <c r="G78" s="117"/>
      <c r="H78" s="117"/>
      <c r="I78" s="117"/>
      <c r="J78" s="117"/>
      <c r="K78" s="117"/>
      <c r="L78" s="117"/>
      <c r="M78" s="164" t="str">
        <f>IF(B77="","",SUM(F78:L78))</f>
        <v/>
      </c>
      <c r="N78" s="117"/>
      <c r="O78" s="117"/>
      <c r="P78" s="191"/>
      <c r="Q78" s="117"/>
      <c r="R78" s="181"/>
      <c r="S78" s="189" t="str">
        <f>IF(B77="","",SUM(N78:R78))</f>
        <v/>
      </c>
      <c r="T78" s="150" t="str">
        <f>IF(B77="","",ROUND(SUM(S78,M78),0))</f>
        <v/>
      </c>
      <c r="U78" s="151" t="str">
        <f>IF(B77="","",VLOOKUP(T78,'Notenschlüssel SAP'!$A$1:$B$61,2,FALSE))</f>
        <v/>
      </c>
      <c r="V78" s="273"/>
      <c r="W78" s="269"/>
      <c r="X78" s="267"/>
      <c r="Y78" s="264"/>
      <c r="Z78" s="260"/>
      <c r="AA78" s="262"/>
      <c r="AB78" s="157" t="str">
        <f>IF(B77="","",ROUNDUP(AVERAGE(U78,U78,AA77),2))</f>
        <v/>
      </c>
      <c r="AC78" s="151" t="str">
        <f>IF(B77="","",IF(TRUNC(AB78,0)=0,0,ROUND(AB78,0)))</f>
        <v/>
      </c>
    </row>
    <row r="79" spans="1:29" ht="12.75" customHeight="1" x14ac:dyDescent="0.2">
      <c r="A79" s="294" t="str">
        <f>IF('Eingabe Jahresfortgang'!B42="","",MAX('Eingabe Abitur'!$A$11:'Eingabe Abitur'!A77)+1)</f>
        <v/>
      </c>
      <c r="B79" s="289" t="str">
        <f>IF('Eingabe Jahresfortgang'!B42="","",'Eingabe Jahresfortgang'!B42)</f>
        <v/>
      </c>
      <c r="C79" s="275" t="str">
        <f>'Eingabe Jahresfortgang'!Q42</f>
        <v/>
      </c>
      <c r="D79" s="277" t="str">
        <f>'Eingabe Jahresfortgang'!R42</f>
        <v/>
      </c>
      <c r="E79" s="277" t="str">
        <f>'Eingabe Jahresfortgang'!S42</f>
        <v/>
      </c>
      <c r="F79" s="194"/>
      <c r="G79" s="116"/>
      <c r="H79" s="116"/>
      <c r="I79" s="116"/>
      <c r="J79" s="116"/>
      <c r="K79" s="116"/>
      <c r="L79" s="116"/>
      <c r="M79" s="165" t="str">
        <f>IF(B79="","",SUM(F79:L79))</f>
        <v/>
      </c>
      <c r="N79" s="119"/>
      <c r="O79" s="120"/>
      <c r="P79" s="119"/>
      <c r="Q79" s="121"/>
      <c r="R79" s="120"/>
      <c r="S79" s="188" t="str">
        <f>IF(B79="","",SUM(N79:R79))</f>
        <v/>
      </c>
      <c r="T79" s="146" t="str">
        <f>IF(B79="","",ROUND(SUM(S79,M79),0))</f>
        <v/>
      </c>
      <c r="U79" s="147" t="str">
        <f>IF(B79="","",VLOOKUP(T79,'Notenschlüssel SAP'!$A$1:$B$61,2,FALSE))</f>
        <v/>
      </c>
      <c r="V79" s="272"/>
      <c r="W79" s="268"/>
      <c r="X79" s="266"/>
      <c r="Y79" s="263" t="str">
        <f>IF(B79="","",SUM(V79:X79))</f>
        <v/>
      </c>
      <c r="Z79" s="259" t="str">
        <f>IF(B79="","",IF(ISBLANK(V79),"",IF(AVERAGE(V79:X79)&lt;10,LEFT(AVERAGE(V79:X79),4),LEFT(AVERAGE(V79:X79),5))))</f>
        <v/>
      </c>
      <c r="AA79" s="261" t="str">
        <f>IF(B79="","",IF(Z79="","",IF(LEFT(Z79,1)="0",0,ROUND(Z79,0))))</f>
        <v/>
      </c>
      <c r="AB79" s="148" t="str">
        <f>IF(B79="","",ROUNDUP(AVERAGE(U79,U79,AA79),2))</f>
        <v/>
      </c>
      <c r="AC79" s="147" t="str">
        <f>IF(B79="","",IF(TRUNC(AB79,0)=0,0,ROUND(AB79,0)))</f>
        <v/>
      </c>
    </row>
    <row r="80" spans="1:29" ht="13.5" customHeight="1" thickBot="1" x14ac:dyDescent="0.25">
      <c r="A80" s="295"/>
      <c r="B80" s="290"/>
      <c r="C80" s="276"/>
      <c r="D80" s="278"/>
      <c r="E80" s="278"/>
      <c r="F80" s="196"/>
      <c r="G80" s="129"/>
      <c r="H80" s="129"/>
      <c r="I80" s="129"/>
      <c r="J80" s="129"/>
      <c r="K80" s="129"/>
      <c r="L80" s="129"/>
      <c r="M80" s="197" t="str">
        <f>IF(B79="","",SUM(F80:L80))</f>
        <v/>
      </c>
      <c r="N80" s="129"/>
      <c r="O80" s="129"/>
      <c r="P80" s="192"/>
      <c r="Q80" s="129"/>
      <c r="R80" s="182"/>
      <c r="S80" s="190" t="str">
        <f>IF(B79="","",SUM(N80:R80))</f>
        <v/>
      </c>
      <c r="T80" s="154" t="str">
        <f>IF(B79="","",ROUND(SUM(S80,M80),0))</f>
        <v/>
      </c>
      <c r="U80" s="155" t="str">
        <f>IF(B79="","",VLOOKUP(T80,'Notenschlüssel SAP'!$A$1:$B$61,2,FALSE))</f>
        <v/>
      </c>
      <c r="V80" s="274"/>
      <c r="W80" s="271"/>
      <c r="X80" s="270"/>
      <c r="Y80" s="265"/>
      <c r="Z80" s="260"/>
      <c r="AA80" s="262"/>
      <c r="AB80" s="152" t="str">
        <f>IF(B79="","",ROUNDUP(AVERAGE(U80,U80,AA79),2))</f>
        <v/>
      </c>
      <c r="AC80" s="155" t="str">
        <f>IF(B79="","",IF(TRUNC(AB80,0)=0,0,ROUND(AB80,0)))</f>
        <v/>
      </c>
    </row>
    <row r="81" spans="2:29" s="163" customFormat="1" x14ac:dyDescent="0.2">
      <c r="B81" s="158"/>
      <c r="C81" s="159"/>
      <c r="D81" s="159"/>
      <c r="E81" s="159"/>
      <c r="F81" s="160"/>
      <c r="G81" s="160"/>
      <c r="H81" s="160"/>
      <c r="I81" s="160"/>
      <c r="J81" s="160"/>
      <c r="K81" s="160"/>
      <c r="L81" s="160"/>
      <c r="M81" s="160"/>
      <c r="N81" s="160"/>
      <c r="O81" s="160"/>
      <c r="P81" s="160"/>
      <c r="Q81" s="160"/>
      <c r="R81" s="160"/>
      <c r="S81" s="160"/>
      <c r="T81" s="160"/>
      <c r="U81" s="161"/>
      <c r="V81" s="162"/>
      <c r="W81" s="162"/>
      <c r="X81" s="162"/>
      <c r="Y81" s="160"/>
      <c r="Z81" s="161"/>
      <c r="AA81" s="161"/>
      <c r="AB81" s="159"/>
      <c r="AC81" s="161"/>
    </row>
    <row r="82" spans="2:29" s="163" customFormat="1" x14ac:dyDescent="0.2">
      <c r="C82" s="159"/>
      <c r="D82" s="159"/>
      <c r="E82" s="159"/>
      <c r="F82" s="160"/>
      <c r="G82" s="160"/>
      <c r="H82" s="160"/>
      <c r="I82" s="160"/>
      <c r="J82" s="160"/>
      <c r="K82" s="160"/>
      <c r="L82" s="160"/>
      <c r="M82" s="160"/>
      <c r="N82" s="160"/>
      <c r="O82" s="160"/>
      <c r="P82" s="160"/>
      <c r="Q82" s="160"/>
      <c r="R82" s="160"/>
      <c r="S82" s="160"/>
      <c r="T82" s="160"/>
      <c r="U82" s="161"/>
      <c r="V82" s="162"/>
      <c r="W82" s="162"/>
      <c r="X82" s="162"/>
      <c r="Y82" s="160"/>
      <c r="Z82" s="161"/>
      <c r="AA82" s="161"/>
      <c r="AB82" s="159"/>
      <c r="AC82" s="161"/>
    </row>
    <row r="83" spans="2:29" s="163" customFormat="1" x14ac:dyDescent="0.2">
      <c r="B83" s="158"/>
      <c r="C83" s="159"/>
      <c r="D83" s="159"/>
      <c r="E83" s="159"/>
      <c r="F83" s="160"/>
      <c r="G83" s="160"/>
      <c r="H83" s="160"/>
      <c r="I83" s="160"/>
      <c r="J83" s="160"/>
      <c r="K83" s="160"/>
      <c r="L83" s="160"/>
      <c r="M83" s="160"/>
      <c r="N83" s="160"/>
      <c r="O83" s="160"/>
      <c r="P83" s="160"/>
      <c r="Q83" s="160"/>
      <c r="R83" s="160"/>
      <c r="S83" s="160"/>
      <c r="T83" s="160"/>
      <c r="U83" s="161"/>
      <c r="V83" s="162"/>
      <c r="W83" s="162"/>
      <c r="X83" s="162"/>
      <c r="Y83" s="160"/>
      <c r="Z83" s="161"/>
      <c r="AA83" s="161"/>
      <c r="AB83" s="159"/>
      <c r="AC83" s="161"/>
    </row>
  </sheetData>
  <sheetProtection sheet="1" selectLockedCells="1"/>
  <mergeCells count="394">
    <mergeCell ref="P8:R8"/>
    <mergeCell ref="N8:O8"/>
    <mergeCell ref="C11:C12"/>
    <mergeCell ref="D11:D12"/>
    <mergeCell ref="E11:E12"/>
    <mergeCell ref="C13:C14"/>
    <mergeCell ref="V6:AA6"/>
    <mergeCell ref="AB6:AC6"/>
    <mergeCell ref="C6:E6"/>
    <mergeCell ref="F7:M7"/>
    <mergeCell ref="N7:S7"/>
    <mergeCell ref="V7:Y7"/>
    <mergeCell ref="F6:U6"/>
    <mergeCell ref="A19:A20"/>
    <mergeCell ref="B21:B22"/>
    <mergeCell ref="A21:A22"/>
    <mergeCell ref="B15:B16"/>
    <mergeCell ref="A15:A16"/>
    <mergeCell ref="B17:B18"/>
    <mergeCell ref="A17:A18"/>
    <mergeCell ref="B11:B12"/>
    <mergeCell ref="A11:A12"/>
    <mergeCell ref="B13:B14"/>
    <mergeCell ref="A13:A14"/>
    <mergeCell ref="A31:A32"/>
    <mergeCell ref="B33:B34"/>
    <mergeCell ref="A33:A34"/>
    <mergeCell ref="B41:B42"/>
    <mergeCell ref="B39:B40"/>
    <mergeCell ref="B23:B24"/>
    <mergeCell ref="B25:B26"/>
    <mergeCell ref="B27:B28"/>
    <mergeCell ref="B29:B30"/>
    <mergeCell ref="A23:A24"/>
    <mergeCell ref="A25:A26"/>
    <mergeCell ref="A27:A28"/>
    <mergeCell ref="A29:A30"/>
    <mergeCell ref="B45:B46"/>
    <mergeCell ref="A45:A46"/>
    <mergeCell ref="A47:A48"/>
    <mergeCell ref="B47:B48"/>
    <mergeCell ref="B43:B44"/>
    <mergeCell ref="A35:A36"/>
    <mergeCell ref="A37:A38"/>
    <mergeCell ref="A39:A40"/>
    <mergeCell ref="A41:A42"/>
    <mergeCell ref="A57:A58"/>
    <mergeCell ref="A59:A60"/>
    <mergeCell ref="A61:A62"/>
    <mergeCell ref="A63:A64"/>
    <mergeCell ref="A49:A50"/>
    <mergeCell ref="A51:A52"/>
    <mergeCell ref="A53:A54"/>
    <mergeCell ref="A55:A56"/>
    <mergeCell ref="A43:A44"/>
    <mergeCell ref="B79:B80"/>
    <mergeCell ref="B77:B78"/>
    <mergeCell ref="B75:B76"/>
    <mergeCell ref="B73:B74"/>
    <mergeCell ref="A73:A74"/>
    <mergeCell ref="A75:A76"/>
    <mergeCell ref="A77:A78"/>
    <mergeCell ref="A79:A80"/>
    <mergeCell ref="A65:A66"/>
    <mergeCell ref="A67:A68"/>
    <mergeCell ref="A69:A70"/>
    <mergeCell ref="A71:A72"/>
    <mergeCell ref="B55:B56"/>
    <mergeCell ref="B53:B54"/>
    <mergeCell ref="B51:B52"/>
    <mergeCell ref="B49:B50"/>
    <mergeCell ref="B63:B64"/>
    <mergeCell ref="B61:B62"/>
    <mergeCell ref="B59:B60"/>
    <mergeCell ref="B57:B58"/>
    <mergeCell ref="B71:B72"/>
    <mergeCell ref="B69:B70"/>
    <mergeCell ref="B67:B68"/>
    <mergeCell ref="B65:B66"/>
    <mergeCell ref="D13:D14"/>
    <mergeCell ref="E13:E14"/>
    <mergeCell ref="C15:C16"/>
    <mergeCell ref="D15:D16"/>
    <mergeCell ref="E15:E16"/>
    <mergeCell ref="C17:C18"/>
    <mergeCell ref="D17:D18"/>
    <mergeCell ref="E17:E18"/>
    <mergeCell ref="B37:B38"/>
    <mergeCell ref="B35:B36"/>
    <mergeCell ref="B31:B32"/>
    <mergeCell ref="B19:B20"/>
    <mergeCell ref="C23:C24"/>
    <mergeCell ref="D23:D24"/>
    <mergeCell ref="E23:E24"/>
    <mergeCell ref="C25:C26"/>
    <mergeCell ref="D25:D26"/>
    <mergeCell ref="E25:E26"/>
    <mergeCell ref="C19:C20"/>
    <mergeCell ref="D19:D20"/>
    <mergeCell ref="E19:E20"/>
    <mergeCell ref="C21:C22"/>
    <mergeCell ref="D21:D22"/>
    <mergeCell ref="E21:E22"/>
    <mergeCell ref="C31:C32"/>
    <mergeCell ref="D31:D32"/>
    <mergeCell ref="E31:E32"/>
    <mergeCell ref="C33:C34"/>
    <mergeCell ref="D33:D34"/>
    <mergeCell ref="E33:E34"/>
    <mergeCell ref="C27:C28"/>
    <mergeCell ref="D27:D28"/>
    <mergeCell ref="E27:E28"/>
    <mergeCell ref="C29:C30"/>
    <mergeCell ref="D29:D30"/>
    <mergeCell ref="E29:E30"/>
    <mergeCell ref="C39:C40"/>
    <mergeCell ref="D39:D40"/>
    <mergeCell ref="E39:E40"/>
    <mergeCell ref="C41:C42"/>
    <mergeCell ref="D41:D42"/>
    <mergeCell ref="E41:E42"/>
    <mergeCell ref="C35:C36"/>
    <mergeCell ref="D35:D36"/>
    <mergeCell ref="E35:E36"/>
    <mergeCell ref="C37:C38"/>
    <mergeCell ref="D37:D38"/>
    <mergeCell ref="E37:E38"/>
    <mergeCell ref="C47:C48"/>
    <mergeCell ref="D47:D48"/>
    <mergeCell ref="E47:E48"/>
    <mergeCell ref="C49:C50"/>
    <mergeCell ref="D49:D50"/>
    <mergeCell ref="E49:E50"/>
    <mergeCell ref="C43:C44"/>
    <mergeCell ref="D43:D44"/>
    <mergeCell ref="E43:E44"/>
    <mergeCell ref="C45:C46"/>
    <mergeCell ref="D45:D46"/>
    <mergeCell ref="E45:E46"/>
    <mergeCell ref="C55:C56"/>
    <mergeCell ref="D55:D56"/>
    <mergeCell ref="E55:E56"/>
    <mergeCell ref="C57:C58"/>
    <mergeCell ref="D57:D58"/>
    <mergeCell ref="E57:E58"/>
    <mergeCell ref="C51:C52"/>
    <mergeCell ref="D51:D52"/>
    <mergeCell ref="E51:E52"/>
    <mergeCell ref="C53:C54"/>
    <mergeCell ref="D53:D54"/>
    <mergeCell ref="E53:E54"/>
    <mergeCell ref="D69:D70"/>
    <mergeCell ref="E69:E70"/>
    <mergeCell ref="C63:C64"/>
    <mergeCell ref="D63:D64"/>
    <mergeCell ref="E63:E64"/>
    <mergeCell ref="C65:C66"/>
    <mergeCell ref="D65:D66"/>
    <mergeCell ref="E65:E66"/>
    <mergeCell ref="C59:C60"/>
    <mergeCell ref="D59:D60"/>
    <mergeCell ref="E59:E60"/>
    <mergeCell ref="C61:C62"/>
    <mergeCell ref="D61:D62"/>
    <mergeCell ref="E61:E62"/>
    <mergeCell ref="C79:C80"/>
    <mergeCell ref="D79:D80"/>
    <mergeCell ref="E79:E80"/>
    <mergeCell ref="V11:V12"/>
    <mergeCell ref="V13:V14"/>
    <mergeCell ref="V15:V16"/>
    <mergeCell ref="V17:V18"/>
    <mergeCell ref="V49:V50"/>
    <mergeCell ref="C75:C76"/>
    <mergeCell ref="D75:D76"/>
    <mergeCell ref="E75:E76"/>
    <mergeCell ref="C77:C78"/>
    <mergeCell ref="D77:D78"/>
    <mergeCell ref="E77:E78"/>
    <mergeCell ref="C71:C72"/>
    <mergeCell ref="D71:D72"/>
    <mergeCell ref="E71:E72"/>
    <mergeCell ref="C73:C74"/>
    <mergeCell ref="D73:D74"/>
    <mergeCell ref="E73:E74"/>
    <mergeCell ref="C67:C68"/>
    <mergeCell ref="D67:D68"/>
    <mergeCell ref="E67:E68"/>
    <mergeCell ref="C69:C70"/>
    <mergeCell ref="W21:W22"/>
    <mergeCell ref="V21:V22"/>
    <mergeCell ref="V23:V24"/>
    <mergeCell ref="W23:W24"/>
    <mergeCell ref="X23:X24"/>
    <mergeCell ref="Y11:Y12"/>
    <mergeCell ref="Y13:Y14"/>
    <mergeCell ref="V19:V20"/>
    <mergeCell ref="W19:W20"/>
    <mergeCell ref="X19:X20"/>
    <mergeCell ref="Y15:Y16"/>
    <mergeCell ref="Y17:Y18"/>
    <mergeCell ref="Y19:Y20"/>
    <mergeCell ref="W15:W16"/>
    <mergeCell ref="X15:X16"/>
    <mergeCell ref="X17:X18"/>
    <mergeCell ref="W17:W18"/>
    <mergeCell ref="W11:W12"/>
    <mergeCell ref="X11:X12"/>
    <mergeCell ref="X13:X14"/>
    <mergeCell ref="W13:W14"/>
    <mergeCell ref="W29:W30"/>
    <mergeCell ref="V31:V32"/>
    <mergeCell ref="W31:W32"/>
    <mergeCell ref="X31:X32"/>
    <mergeCell ref="V29:V30"/>
    <mergeCell ref="X25:X26"/>
    <mergeCell ref="W25:W26"/>
    <mergeCell ref="V25:V26"/>
    <mergeCell ref="V27:V28"/>
    <mergeCell ref="W27:W28"/>
    <mergeCell ref="X27:X28"/>
    <mergeCell ref="W37:W38"/>
    <mergeCell ref="V37:V38"/>
    <mergeCell ref="V39:V40"/>
    <mergeCell ref="W39:W40"/>
    <mergeCell ref="X39:X40"/>
    <mergeCell ref="X33:X34"/>
    <mergeCell ref="W33:W34"/>
    <mergeCell ref="V33:V34"/>
    <mergeCell ref="V35:V36"/>
    <mergeCell ref="W35:W36"/>
    <mergeCell ref="X35:X36"/>
    <mergeCell ref="W45:W46"/>
    <mergeCell ref="V45:V46"/>
    <mergeCell ref="V47:V48"/>
    <mergeCell ref="X47:X48"/>
    <mergeCell ref="W47:W48"/>
    <mergeCell ref="X41:X42"/>
    <mergeCell ref="W41:W42"/>
    <mergeCell ref="V41:V42"/>
    <mergeCell ref="V43:V44"/>
    <mergeCell ref="W43:W44"/>
    <mergeCell ref="X43:X44"/>
    <mergeCell ref="W53:W54"/>
    <mergeCell ref="V53:V54"/>
    <mergeCell ref="V55:V56"/>
    <mergeCell ref="W55:W56"/>
    <mergeCell ref="X55:X56"/>
    <mergeCell ref="W49:W50"/>
    <mergeCell ref="X49:X50"/>
    <mergeCell ref="V51:V52"/>
    <mergeCell ref="W51:W52"/>
    <mergeCell ref="X51:X52"/>
    <mergeCell ref="V61:V62"/>
    <mergeCell ref="V63:V64"/>
    <mergeCell ref="W63:W64"/>
    <mergeCell ref="X63:X64"/>
    <mergeCell ref="X57:X58"/>
    <mergeCell ref="W57:W58"/>
    <mergeCell ref="V57:V58"/>
    <mergeCell ref="V59:V60"/>
    <mergeCell ref="W59:W60"/>
    <mergeCell ref="X59:X60"/>
    <mergeCell ref="W77:W78"/>
    <mergeCell ref="X69:X70"/>
    <mergeCell ref="W69:W70"/>
    <mergeCell ref="X61:X62"/>
    <mergeCell ref="W61:W62"/>
    <mergeCell ref="V77:V78"/>
    <mergeCell ref="V79:V80"/>
    <mergeCell ref="W79:W80"/>
    <mergeCell ref="X79:X80"/>
    <mergeCell ref="X73:X74"/>
    <mergeCell ref="W73:W74"/>
    <mergeCell ref="V73:V74"/>
    <mergeCell ref="V75:V76"/>
    <mergeCell ref="W75:W76"/>
    <mergeCell ref="X75:X76"/>
    <mergeCell ref="V69:V70"/>
    <mergeCell ref="V71:V72"/>
    <mergeCell ref="W71:W72"/>
    <mergeCell ref="X71:X72"/>
    <mergeCell ref="X65:X66"/>
    <mergeCell ref="W65:W66"/>
    <mergeCell ref="V65:V66"/>
    <mergeCell ref="V67:V68"/>
    <mergeCell ref="W67:W68"/>
    <mergeCell ref="Y29:Y30"/>
    <mergeCell ref="Y31:Y32"/>
    <mergeCell ref="Y33:Y34"/>
    <mergeCell ref="Y35:Y36"/>
    <mergeCell ref="Y21:Y22"/>
    <mergeCell ref="Y23:Y24"/>
    <mergeCell ref="Y25:Y26"/>
    <mergeCell ref="Y27:Y28"/>
    <mergeCell ref="X77:X78"/>
    <mergeCell ref="X67:X68"/>
    <mergeCell ref="X53:X54"/>
    <mergeCell ref="X45:X46"/>
    <mergeCell ref="X37:X38"/>
    <mergeCell ref="X29:X30"/>
    <mergeCell ref="X21:X22"/>
    <mergeCell ref="Y57:Y58"/>
    <mergeCell ref="Y59:Y60"/>
    <mergeCell ref="Y45:Y46"/>
    <mergeCell ref="Y47:Y48"/>
    <mergeCell ref="Y49:Y50"/>
    <mergeCell ref="Y51:Y52"/>
    <mergeCell ref="Y37:Y38"/>
    <mergeCell ref="Y39:Y40"/>
    <mergeCell ref="Y41:Y42"/>
    <mergeCell ref="Y43:Y44"/>
    <mergeCell ref="Z19:Z20"/>
    <mergeCell ref="AA19:AA20"/>
    <mergeCell ref="Z21:Z22"/>
    <mergeCell ref="AA21:AA22"/>
    <mergeCell ref="Y77:Y78"/>
    <mergeCell ref="Y79:Y80"/>
    <mergeCell ref="Z11:Z12"/>
    <mergeCell ref="AA11:AA12"/>
    <mergeCell ref="Z13:Z14"/>
    <mergeCell ref="AA13:AA14"/>
    <mergeCell ref="Z15:Z16"/>
    <mergeCell ref="AA15:AA16"/>
    <mergeCell ref="Z17:Z18"/>
    <mergeCell ref="AA17:AA18"/>
    <mergeCell ref="Y69:Y70"/>
    <mergeCell ref="Y71:Y72"/>
    <mergeCell ref="Y73:Y74"/>
    <mergeCell ref="Y75:Y76"/>
    <mergeCell ref="Y61:Y62"/>
    <mergeCell ref="Y63:Y64"/>
    <mergeCell ref="Y65:Y66"/>
    <mergeCell ref="Y67:Y68"/>
    <mergeCell ref="Y53:Y54"/>
    <mergeCell ref="Y55:Y56"/>
    <mergeCell ref="Z31:Z32"/>
    <mergeCell ref="AA31:AA32"/>
    <mergeCell ref="Z33:Z34"/>
    <mergeCell ref="AA33:AA34"/>
    <mergeCell ref="Z27:Z28"/>
    <mergeCell ref="AA27:AA28"/>
    <mergeCell ref="Z29:Z30"/>
    <mergeCell ref="AA29:AA30"/>
    <mergeCell ref="Z23:Z24"/>
    <mergeCell ref="AA23:AA24"/>
    <mergeCell ref="Z25:Z26"/>
    <mergeCell ref="AA25:AA26"/>
    <mergeCell ref="Z43:Z44"/>
    <mergeCell ref="AA43:AA44"/>
    <mergeCell ref="Z45:Z46"/>
    <mergeCell ref="AA45:AA46"/>
    <mergeCell ref="Z39:Z40"/>
    <mergeCell ref="AA39:AA40"/>
    <mergeCell ref="Z41:Z42"/>
    <mergeCell ref="AA41:AA42"/>
    <mergeCell ref="Z35:Z36"/>
    <mergeCell ref="AA35:AA36"/>
    <mergeCell ref="Z37:Z38"/>
    <mergeCell ref="AA37:AA38"/>
    <mergeCell ref="Z55:Z56"/>
    <mergeCell ref="AA55:AA56"/>
    <mergeCell ref="Z57:Z58"/>
    <mergeCell ref="AA57:AA58"/>
    <mergeCell ref="Z51:Z52"/>
    <mergeCell ref="AA51:AA52"/>
    <mergeCell ref="Z53:Z54"/>
    <mergeCell ref="AA53:AA54"/>
    <mergeCell ref="Z47:Z48"/>
    <mergeCell ref="AA47:AA48"/>
    <mergeCell ref="Z49:Z50"/>
    <mergeCell ref="AA49:AA50"/>
    <mergeCell ref="Z67:Z68"/>
    <mergeCell ref="AA67:AA68"/>
    <mergeCell ref="Z69:Z70"/>
    <mergeCell ref="AA69:AA70"/>
    <mergeCell ref="Z63:Z64"/>
    <mergeCell ref="AA63:AA64"/>
    <mergeCell ref="Z65:Z66"/>
    <mergeCell ref="AA65:AA66"/>
    <mergeCell ref="Z59:Z60"/>
    <mergeCell ref="AA59:AA60"/>
    <mergeCell ref="Z61:Z62"/>
    <mergeCell ref="AA61:AA62"/>
    <mergeCell ref="Z79:Z80"/>
    <mergeCell ref="AA79:AA80"/>
    <mergeCell ref="Z75:Z76"/>
    <mergeCell ref="AA75:AA76"/>
    <mergeCell ref="Z77:Z78"/>
    <mergeCell ref="AA77:AA78"/>
    <mergeCell ref="Z71:Z72"/>
    <mergeCell ref="AA71:AA72"/>
    <mergeCell ref="Z73:Z74"/>
    <mergeCell ref="AA73:AA74"/>
  </mergeCells>
  <phoneticPr fontId="0" type="noConversion"/>
  <conditionalFormatting sqref="F65 F67 F69 F71 F73 F75 F77 F79 F59 F61 F63 F21 F23 F25 F27 F29 F31 F33 F35 F37 F39 F41 F43 F45 F47 F49 F57 F13 F15 F17 F19 F51 F53 F55 F11">
    <cfRule type="cellIs" dxfId="37" priority="25" stopIfTrue="1" operator="greaterThan">
      <formula>$F$10</formula>
    </cfRule>
  </conditionalFormatting>
  <conditionalFormatting sqref="G65 G67 G69 G71 G73 G75 G77 G79 G59 G61 G63 G21 G23 G25 G27 G29 G31 G33 G35 G37 G39 G41 G43 G45 G47 G49 G57 G13 G15 G17 G19 G51 G53 G55 G11">
    <cfRule type="cellIs" dxfId="36" priority="26" stopIfTrue="1" operator="greaterThan">
      <formula>$G$10</formula>
    </cfRule>
  </conditionalFormatting>
  <conditionalFormatting sqref="H65 H67 H69 H71 H73 H75 H77 H79 H59 H61 H63 H21 H23 H25 H27 H29 H31 H33 H35 H37 H39 H41 H43 H45 H47 H49 H57 H13 H15 H17 H19 H51 H53 H55 H11">
    <cfRule type="cellIs" dxfId="35" priority="27" stopIfTrue="1" operator="greaterThan">
      <formula>$H$10</formula>
    </cfRule>
  </conditionalFormatting>
  <conditionalFormatting sqref="I75 I73 I71 I69 I67 I65 I63 I61 I59 I77 I79 I21 I23 I25 I27 I29 I31 I33 I35 I37 I39 I41 I43 I45 I47 I49 I57 I13 I15 I17 I19 I51 I53 I55 I11">
    <cfRule type="cellIs" dxfId="34" priority="28" stopIfTrue="1" operator="greaterThan">
      <formula>$I$10</formula>
    </cfRule>
  </conditionalFormatting>
  <conditionalFormatting sqref="N63 N65 N67 N69 N71 N73 N75 N77 N57 N59 N61 N19 N21 N23 N25 N27 N29 N31 N33 N35 N37 N39 N41 N43 N45 N47 N55 N11 N13 N15 N17 N49 N51 N53 N79">
    <cfRule type="cellIs" dxfId="33" priority="29" stopIfTrue="1" operator="greaterThan">
      <formula>$N$10</formula>
    </cfRule>
  </conditionalFormatting>
  <conditionalFormatting sqref="O63 O65 O67 O69 O71 O73 O75 O77 O57 O59 O61 O19 O21 O23 O25 O27 O29 O31 O33 O35 O37 O39 O41 O43 O45 O47 O55 O11 O13 O15 O17 O49 O51 O53 O79">
    <cfRule type="cellIs" dxfId="32" priority="30" stopIfTrue="1" operator="greaterThan">
      <formula>$O$10</formula>
    </cfRule>
  </conditionalFormatting>
  <conditionalFormatting sqref="P63 P65 P67 P69 P71 P73 P75 P77 P57 P59 P61 P19 P21 P23 P25 P27 P29 P31 P33 P35 P37 P39 P41 P43 P45 P47 P55 P11 P13 P15 P17 P49 P51 P53 P79">
    <cfRule type="cellIs" dxfId="31" priority="31" stopIfTrue="1" operator="greaterThan">
      <formula>$P$10</formula>
    </cfRule>
  </conditionalFormatting>
  <conditionalFormatting sqref="Q63 Q65 Q67 Q69 Q71 Q73 Q75 Q77 Q57 Q59 Q61 Q11 Q13 Q15 Q17 Q19 Q21 Q23 Q25 Q27 Q29 Q31 Q33 Q35 Q37 Q39 Q41 Q43 Q45 Q47 Q49 Q51 Q53 Q55 Q79">
    <cfRule type="cellIs" dxfId="30" priority="32" stopIfTrue="1" operator="greaterThan">
      <formula>$Q$10</formula>
    </cfRule>
  </conditionalFormatting>
  <conditionalFormatting sqref="R63 R65 R67 R69 R71 R73 R75 R77 R57 R59 R61 R11 R13 R15 R17 R19 R21 R23 R25 R27 R29 R31 R33 R35 R37 R39 R41 R43 R45 R47 R49 R51 R53 R55 R79">
    <cfRule type="cellIs" dxfId="29" priority="33" stopIfTrue="1" operator="greaterThan">
      <formula>$R$10</formula>
    </cfRule>
  </conditionalFormatting>
  <conditionalFormatting sqref="V11 V13 V15 V17 V19 V21 V23 V25 V27 V31 V29 V33 V35 V37 V39 V41 V43 V45 V47 V49 V51 V53 V55 V57 V59 V61 V63 V65 V67 V69 V71 V73 V75 V77 V79">
    <cfRule type="cellIs" dxfId="28" priority="34" stopIfTrue="1" operator="greaterThan">
      <formula>$V$10</formula>
    </cfRule>
  </conditionalFormatting>
  <conditionalFormatting sqref="W11 W13 W15 W17 W19 W21 W23 W25 W27 W29 W31 W33 W35 W37 W39 W41 W43 W45 W47 W49 W51 W53 W55 W57 W59 W61 W63 W65 W67 W69 W71 W73 W75 W77 W79">
    <cfRule type="cellIs" dxfId="27" priority="35" stopIfTrue="1" operator="greaterThan">
      <formula>$W$10</formula>
    </cfRule>
  </conditionalFormatting>
  <conditionalFormatting sqref="X11 X13 X15 X17 X19 X21 X23 X25 X27 X29 X31 X33 X35 X37 X39 X41 X43 X45 X47 X49 X51 X53 X55 X57 X59 X61 X63 X65 X67 X69 X71 X73 X75 X77 X79">
    <cfRule type="cellIs" dxfId="26" priority="36" stopIfTrue="1" operator="greaterThan">
      <formula>$X$10</formula>
    </cfRule>
  </conditionalFormatting>
  <conditionalFormatting sqref="AC11 U11 U51 U13 U15 U17 U19 U21 U23 U25 U27 U29 U31 U33 U35 U37 U39 U41 U43 U45 U47 U49 AC77 U53 U55 U57 U59 U61 U63 U65 U67 U69 U71 U73 U75 U77 U79 AC13 AC15 AC17 AC19 AC21 AC23 AC25 AC27 AC29 AC31 AC33 AC35 AC37 AC39 AC41 AC43 AC45 AC47 AC49 AC51 AC53 AC55 AC57 AC59 AC61 AC63 AC65 AC67 AC69 AC71 AC73 AC75 AC79">
    <cfRule type="cellIs" dxfId="25" priority="37" stopIfTrue="1" operator="notEqual">
      <formula>U12</formula>
    </cfRule>
  </conditionalFormatting>
  <conditionalFormatting sqref="AC12 U12 U52 U14 U16 U18 U20 U22 U24 U26 U28 U30 U32 U34 U36 U38 U40 U42 U44 U46 U48 U50 AC78 U54 U56 U58 U60 U62 U64 U66 U68 U70 U72 U74 U76 U78 U80 AC14 AC16 AC18 AC20 AC22 AC24 AC26 AC28 AC30 AC32 AC34 AC36 AC38 AC40 AC42 AC44 AC46 AC48 AC50 AC52 AC54 AC56 AC58 AC60 AC62 AC64 AC66 AC68 AC70 AC72 AC74 AC76 AC80">
    <cfRule type="cellIs" dxfId="24" priority="38" stopIfTrue="1" operator="notEqual">
      <formula>U11</formula>
    </cfRule>
  </conditionalFormatting>
  <conditionalFormatting sqref="F14:L14 F16:L16 F18:L18 F20:L20 F22:L22 F24:L24 F26:L26 F28:L28 F30:L30 F32:L32 F34:L34 F36:L36 F38:L38 F40:L40 F42:L42 F44:L44 F46:L46 F48:L48 F50:L50 F52:L52 N80:R80 F60:L60 F62:L62 F64:L64 F66:L66 F68:L68 F70:L70 F72:L72 F74:L74 F76:L76 F78:L78 F80:L80 F54:L54 F56:L56 F58:L58 N58:R58 N60:R60 N62:R62 N64:R64 N66:R66 N68:R68 N70:R70 N72:R72 N74:R74 N76:R76 N78:R78 N56:R56 F12:L12 N14:R14 N16:R16 N18:R18 N20:R20 N22:R22 N24:R24 N26:R26 N28:R28 N30:R30 N32:R32 N34:R34 N36:R36 N38:R38 N40:R40 N42:R42 N44:R44 N46:R46 N48:R48 N50:R50 N52:R52 N54:R54 N12:R12">
    <cfRule type="cellIs" dxfId="23" priority="39" stopIfTrue="1" operator="notEqual">
      <formula>F11</formula>
    </cfRule>
  </conditionalFormatting>
  <conditionalFormatting sqref="J77 J79 J59 J61 J63 J65 J67 J69 J71 J73 J75 J21 J23 J25 J27 J29 J31 J33 J35 J37 J39 J41 J43 J45 J47 J49 J57 J13 J15 J17 J19 J51 J53 J55 J11">
    <cfRule type="cellIs" dxfId="22" priority="40" stopIfTrue="1" operator="greaterThan">
      <formula>$J$10</formula>
    </cfRule>
  </conditionalFormatting>
  <conditionalFormatting sqref="K11 K13 K15 K17 K19 K21 K23 K25 K27 K29 K31 K33 K35 K37 K39 K41 K43 K45 K47 K49 K51 K53 K55 K57 K59 K61 K63 K65 K67 K69 K71 K73 K75 K77 K79">
    <cfRule type="cellIs" dxfId="21" priority="41" stopIfTrue="1" operator="greaterThan">
      <formula>$K$10</formula>
    </cfRule>
  </conditionalFormatting>
  <conditionalFormatting sqref="L11 L13 L15 L17 L19 L21 L23 L25 L27 L29 L31 L33 L35 L37 L39 L41 L43 L45 L47 L49 L51 L53 L55 L57 L59 L61 L63 L65 L67 L69 L71 L73 L75 L77 L79">
    <cfRule type="cellIs" dxfId="20" priority="42" stopIfTrue="1" operator="greaterThan">
      <formula>$L$10</formula>
    </cfRule>
  </conditionalFormatting>
  <conditionalFormatting sqref="V11 V13 V15 V17 V19 V21 V23 V25 V27 V31 V29 V33 V35 V37 V39 V41 V43 V45 V47 V49 V51 V53 V55">
    <cfRule type="cellIs" dxfId="19" priority="24" stopIfTrue="1" operator="greaterThan">
      <formula>$V$10</formula>
    </cfRule>
  </conditionalFormatting>
  <conditionalFormatting sqref="W11 W13 W15 W17 W19 W21 W23 W25 W27 W29 W31 W33 W35 W37 W39 W41 W43 W45 W47 W49 W51 W53 W55">
    <cfRule type="cellIs" dxfId="18" priority="23" stopIfTrue="1" operator="greaterThan">
      <formula>$W$10</formula>
    </cfRule>
  </conditionalFormatting>
  <conditionalFormatting sqref="X11 X13 X15 X17 X19 X21 X23 X25 X27 X29 X31 X33 X35 X37 X39 X41 X43 X45 X47 X49 X51 X53 X55">
    <cfRule type="cellIs" dxfId="17" priority="22" stopIfTrue="1" operator="greaterThan">
      <formula>$X$10</formula>
    </cfRule>
  </conditionalFormatting>
  <conditionalFormatting sqref="F10:L10">
    <cfRule type="cellIs" dxfId="16" priority="17" stopIfTrue="1" operator="equal">
      <formula>"??"</formula>
    </cfRule>
  </conditionalFormatting>
  <conditionalFormatting sqref="N10:R10">
    <cfRule type="cellIs" dxfId="15" priority="16" stopIfTrue="1" operator="equal">
      <formula>"??"</formula>
    </cfRule>
  </conditionalFormatting>
  <conditionalFormatting sqref="F8:L8">
    <cfRule type="cellIs" dxfId="14" priority="15" stopIfTrue="1" operator="equal">
      <formula>"??"</formula>
    </cfRule>
  </conditionalFormatting>
  <conditionalFormatting sqref="F13 F15 F17 F19 F11">
    <cfRule type="cellIs" dxfId="13" priority="14" stopIfTrue="1" operator="greaterThan">
      <formula>$F$10</formula>
    </cfRule>
  </conditionalFormatting>
  <conditionalFormatting sqref="G13 G15 G17 G19 G11">
    <cfRule type="cellIs" dxfId="12" priority="13" stopIfTrue="1" operator="greaterThan">
      <formula>$G$10</formula>
    </cfRule>
  </conditionalFormatting>
  <conditionalFormatting sqref="H13 H15 H17 H19 H11">
    <cfRule type="cellIs" dxfId="11" priority="12" stopIfTrue="1" operator="greaterThan">
      <formula>$H$10</formula>
    </cfRule>
  </conditionalFormatting>
  <conditionalFormatting sqref="I13 I15 I17 I19 I11">
    <cfRule type="cellIs" dxfId="10" priority="11" stopIfTrue="1" operator="greaterThan">
      <formula>$I$10</formula>
    </cfRule>
  </conditionalFormatting>
  <conditionalFormatting sqref="F14:L14 F16:L16 F18:L18 F20:L20 F12:L12">
    <cfRule type="cellIs" dxfId="9" priority="10" stopIfTrue="1" operator="notEqual">
      <formula>F11</formula>
    </cfRule>
  </conditionalFormatting>
  <conditionalFormatting sqref="J13 J15 J17 J19 J11">
    <cfRule type="cellIs" dxfId="8" priority="9" stopIfTrue="1" operator="greaterThan">
      <formula>$J$10</formula>
    </cfRule>
  </conditionalFormatting>
  <conditionalFormatting sqref="K11 K13 K15 K17 K19">
    <cfRule type="cellIs" dxfId="7" priority="8" stopIfTrue="1" operator="greaterThan">
      <formula>$K$10</formula>
    </cfRule>
  </conditionalFormatting>
  <conditionalFormatting sqref="L11 L13 L15 L17 L19">
    <cfRule type="cellIs" dxfId="6" priority="7" stopIfTrue="1" operator="greaterThan">
      <formula>$L$10</formula>
    </cfRule>
  </conditionalFormatting>
  <conditionalFormatting sqref="N19 N11 N13 N15 N17">
    <cfRule type="cellIs" dxfId="5" priority="6" stopIfTrue="1" operator="greaterThan">
      <formula>$N$10</formula>
    </cfRule>
  </conditionalFormatting>
  <conditionalFormatting sqref="O19 O11 O13 O15 O17">
    <cfRule type="cellIs" dxfId="4" priority="5" stopIfTrue="1" operator="greaterThan">
      <formula>$O$10</formula>
    </cfRule>
  </conditionalFormatting>
  <conditionalFormatting sqref="P19 P11 P13 P15 P17">
    <cfRule type="cellIs" dxfId="3" priority="4" stopIfTrue="1" operator="greaterThan">
      <formula>$P$10</formula>
    </cfRule>
  </conditionalFormatting>
  <conditionalFormatting sqref="Q11 Q13 Q15 Q17 Q19">
    <cfRule type="cellIs" dxfId="2" priority="3" stopIfTrue="1" operator="greaterThan">
      <formula>$Q$10</formula>
    </cfRule>
  </conditionalFormatting>
  <conditionalFormatting sqref="R11 R13 R15 R17 R19">
    <cfRule type="cellIs" dxfId="1" priority="2" stopIfTrue="1" operator="greaterThan">
      <formula>$R$10</formula>
    </cfRule>
  </conditionalFormatting>
  <conditionalFormatting sqref="N14:R14 N16:R16 N18:R18 N20:R20 N12:R12">
    <cfRule type="cellIs" dxfId="0" priority="1" stopIfTrue="1" operator="notEqual">
      <formula>N11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21" max="1048575" man="1"/>
  </col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zoomScale="75" zoomScaleNormal="100" zoomScaleSheetLayoutView="50" workbookViewId="0">
      <selection activeCell="C3" sqref="C3"/>
    </sheetView>
  </sheetViews>
  <sheetFormatPr baseColWidth="10" defaultColWidth="11.5703125" defaultRowHeight="12.75" x14ac:dyDescent="0.2"/>
  <cols>
    <col min="1" max="1" width="8" style="1" customWidth="1"/>
    <col min="2" max="2" width="18" style="1" customWidth="1"/>
    <col min="3" max="3" width="8.42578125" style="18" customWidth="1"/>
    <col min="4" max="5" width="10.7109375" style="18" bestFit="1" customWidth="1"/>
    <col min="6" max="6" width="10.7109375" style="20" bestFit="1" customWidth="1"/>
    <col min="7" max="7" width="6.85546875" style="1" bestFit="1" customWidth="1"/>
    <col min="8" max="8" width="12" style="1" bestFit="1" customWidth="1"/>
    <col min="9" max="9" width="7.7109375" style="18" customWidth="1"/>
    <col min="10" max="10" width="11.140625" style="20" bestFit="1" customWidth="1"/>
    <col min="11" max="11" width="11.140625" style="18" bestFit="1" customWidth="1"/>
    <col min="12" max="12" width="11.140625" style="22" bestFit="1" customWidth="1"/>
    <col min="13" max="16384" width="11.5703125" style="1"/>
  </cols>
  <sheetData>
    <row r="1" spans="1:14" x14ac:dyDescent="0.2">
      <c r="C1" s="17" t="str">
        <f>'Eingabe Jahresfortgang'!B1</f>
        <v>Berufliche Oberschule Kempten</v>
      </c>
    </row>
    <row r="2" spans="1:14" x14ac:dyDescent="0.2">
      <c r="C2" s="17" t="s">
        <v>89</v>
      </c>
    </row>
    <row r="3" spans="1:14" ht="13.5" thickBot="1" x14ac:dyDescent="0.25">
      <c r="C3" s="17" t="s">
        <v>0</v>
      </c>
    </row>
    <row r="4" spans="1:14" ht="16.5" thickBot="1" x14ac:dyDescent="0.3">
      <c r="C4" s="29" t="s">
        <v>1</v>
      </c>
      <c r="D4" s="30" t="str">
        <f>IF('Eingabe Jahresfortgang'!C4="","",'Eingabe Jahresfortgang'!C4)</f>
        <v>Lehrer</v>
      </c>
    </row>
    <row r="5" spans="1:14" ht="13.5" thickBot="1" x14ac:dyDescent="0.25">
      <c r="B5" s="15"/>
    </row>
    <row r="6" spans="1:14" ht="16.5" thickBot="1" x14ac:dyDescent="0.3">
      <c r="B6" s="15"/>
      <c r="C6" s="339" t="s">
        <v>33</v>
      </c>
      <c r="D6" s="340"/>
      <c r="E6" s="340"/>
      <c r="F6" s="340"/>
      <c r="G6" s="340"/>
      <c r="H6" s="340"/>
      <c r="I6" s="340"/>
      <c r="J6" s="340"/>
      <c r="K6" s="340"/>
      <c r="L6" s="341"/>
    </row>
    <row r="7" spans="1:14" ht="13.5" customHeight="1" thickBot="1" x14ac:dyDescent="0.25">
      <c r="B7" s="42"/>
      <c r="C7" s="342"/>
      <c r="D7" s="343"/>
      <c r="E7" s="343"/>
      <c r="F7" s="343"/>
      <c r="G7" s="343"/>
      <c r="H7" s="343"/>
      <c r="I7" s="343"/>
      <c r="J7" s="343"/>
      <c r="K7" s="343"/>
      <c r="L7" s="343"/>
    </row>
    <row r="8" spans="1:14" x14ac:dyDescent="0.2">
      <c r="B8" s="37"/>
      <c r="C8" s="306" t="s">
        <v>2</v>
      </c>
      <c r="D8" s="307"/>
      <c r="E8" s="307"/>
      <c r="F8" s="308"/>
      <c r="G8" s="344" t="s">
        <v>34</v>
      </c>
      <c r="H8" s="345"/>
      <c r="I8" s="346"/>
      <c r="J8" s="347"/>
      <c r="K8" s="348" t="s">
        <v>82</v>
      </c>
      <c r="L8" s="349"/>
    </row>
    <row r="9" spans="1:14" ht="13.5" thickBot="1" x14ac:dyDescent="0.25">
      <c r="A9" s="2"/>
      <c r="B9" s="37" t="s">
        <v>35</v>
      </c>
      <c r="C9" s="70" t="s">
        <v>36</v>
      </c>
      <c r="D9" s="52" t="s">
        <v>37</v>
      </c>
      <c r="E9" s="105" t="s">
        <v>38</v>
      </c>
      <c r="F9" s="71" t="s">
        <v>40</v>
      </c>
      <c r="G9" s="39" t="s">
        <v>36</v>
      </c>
      <c r="H9" s="51" t="s">
        <v>37</v>
      </c>
      <c r="I9" s="112" t="s">
        <v>38</v>
      </c>
      <c r="J9" s="113" t="s">
        <v>40</v>
      </c>
      <c r="K9" s="28" t="s">
        <v>38</v>
      </c>
      <c r="L9" s="21" t="s">
        <v>40</v>
      </c>
    </row>
    <row r="10" spans="1:14" x14ac:dyDescent="0.2">
      <c r="A10" s="323" t="str">
        <f>'Eingabe Abitur'!A11</f>
        <v/>
      </c>
      <c r="B10" s="289" t="str">
        <f>IF('Eingabe Jahresfortgang'!B8="","",'Eingabe Jahresfortgang'!B8)</f>
        <v/>
      </c>
      <c r="C10" s="333" t="str">
        <f>IF('Eingabe Jahresfortgang'!Q8="","",'Eingabe Jahresfortgang'!Q8)</f>
        <v/>
      </c>
      <c r="D10" s="335" t="str">
        <f>'Eingabe Jahresfortgang'!R8</f>
        <v/>
      </c>
      <c r="E10" s="321">
        <f>'Eingabe Jahresfortgang'!S8</f>
        <v>0</v>
      </c>
      <c r="F10" s="319" t="str">
        <f>'Eingabe Jahresfortgang'!U8</f>
        <v/>
      </c>
      <c r="G10" s="114" t="str">
        <f>'Eingabe Abitur'!U11</f>
        <v/>
      </c>
      <c r="H10" s="337" t="str">
        <f>'Eingabe Abitur'!AA11</f>
        <v/>
      </c>
      <c r="I10" s="122" t="str">
        <f>'Eingabe Abitur'!AB11</f>
        <v/>
      </c>
      <c r="J10" s="123" t="str">
        <f>'Eingabe Abitur'!AC11</f>
        <v/>
      </c>
      <c r="K10" s="245" t="str">
        <f>IF(B10="","",ROUNDUP(AVERAGE(E10,I10),2))</f>
        <v/>
      </c>
      <c r="L10" s="126" t="str">
        <f>IF(B10="","",IF(K10&lt;1,0,ROUND(K10,0)))</f>
        <v/>
      </c>
      <c r="M10" s="184"/>
      <c r="N10" s="128"/>
    </row>
    <row r="11" spans="1:14" ht="13.5" thickBot="1" x14ac:dyDescent="0.25">
      <c r="A11" s="324"/>
      <c r="B11" s="290"/>
      <c r="C11" s="334"/>
      <c r="D11" s="336"/>
      <c r="E11" s="322"/>
      <c r="F11" s="320"/>
      <c r="G11" s="115" t="str">
        <f>'Eingabe Abitur'!U12</f>
        <v/>
      </c>
      <c r="H11" s="338"/>
      <c r="I11" s="124" t="str">
        <f>'Eingabe Abitur'!AB12</f>
        <v/>
      </c>
      <c r="J11" s="125" t="str">
        <f>'Eingabe Abitur'!AC12</f>
        <v/>
      </c>
      <c r="K11" s="244" t="str">
        <f>IF(B10="","",ROUNDUP(AVERAGE(E10,I11),2))</f>
        <v/>
      </c>
      <c r="L11" s="127" t="str">
        <f>IF(B10="","",IF(K11&lt;1,0,ROUND(K11,0)))</f>
        <v/>
      </c>
      <c r="M11" s="184"/>
    </row>
    <row r="12" spans="1:14" ht="12.75" customHeight="1" x14ac:dyDescent="0.2">
      <c r="A12" s="325" t="str">
        <f>'Eingabe Abitur'!A13</f>
        <v/>
      </c>
      <c r="B12" s="327" t="str">
        <f>IF('Eingabe Jahresfortgang'!B9="","",'Eingabe Jahresfortgang'!B9)</f>
        <v/>
      </c>
      <c r="C12" s="315" t="str">
        <f>'Eingabe Jahresfortgang'!Q9</f>
        <v/>
      </c>
      <c r="D12" s="329" t="str">
        <f>'Eingabe Jahresfortgang'!R9</f>
        <v/>
      </c>
      <c r="E12" s="321" t="str">
        <f>'Eingabe Jahresfortgang'!S9</f>
        <v/>
      </c>
      <c r="F12" s="319" t="str">
        <f>'Eingabe Jahresfortgang'!U9</f>
        <v/>
      </c>
      <c r="G12" s="72" t="str">
        <f>'Eingabe Abitur'!U13</f>
        <v/>
      </c>
      <c r="H12" s="331" t="str">
        <f>'Eingabe Abitur'!AA13</f>
        <v/>
      </c>
      <c r="I12" s="106" t="str">
        <f>'Eingabe Abitur'!AB13</f>
        <v/>
      </c>
      <c r="J12" s="107" t="str">
        <f>'Eingabe Abitur'!AC13</f>
        <v/>
      </c>
      <c r="K12" s="248" t="str">
        <f>IF(B12="","",ROUNDUP(AVERAGE(E12,I12),2))</f>
        <v/>
      </c>
      <c r="L12" s="73" t="str">
        <f>IF(B12="","",IF(K12&lt;1,0,ROUND(K12,0)))</f>
        <v/>
      </c>
      <c r="M12" s="184"/>
    </row>
    <row r="13" spans="1:14" ht="13.5" customHeight="1" thickBot="1" x14ac:dyDescent="0.25">
      <c r="A13" s="326"/>
      <c r="B13" s="328"/>
      <c r="C13" s="316"/>
      <c r="D13" s="330"/>
      <c r="E13" s="322"/>
      <c r="F13" s="320"/>
      <c r="G13" s="53" t="str">
        <f>'Eingabe Abitur'!U14</f>
        <v/>
      </c>
      <c r="H13" s="332"/>
      <c r="I13" s="108" t="str">
        <f>'Eingabe Abitur'!AB14</f>
        <v/>
      </c>
      <c r="J13" s="109" t="str">
        <f>'Eingabe Abitur'!AC14</f>
        <v/>
      </c>
      <c r="K13" s="249" t="str">
        <f>IF(B12="","",ROUNDUP(AVERAGE(E12,I13),2))</f>
        <v/>
      </c>
      <c r="L13" s="69" t="str">
        <f>IF(B12="","",IF(K13&lt;1,0,ROUND(K13,0)))</f>
        <v/>
      </c>
      <c r="M13" s="184"/>
    </row>
    <row r="14" spans="1:14" ht="12.75" customHeight="1" x14ac:dyDescent="0.2">
      <c r="A14" s="323" t="str">
        <f>'Eingabe Abitur'!A15</f>
        <v/>
      </c>
      <c r="B14" s="289" t="str">
        <f>IF('Eingabe Jahresfortgang'!B10="","",'Eingabe Jahresfortgang'!B10)</f>
        <v/>
      </c>
      <c r="C14" s="315" t="str">
        <f>'Eingabe Jahresfortgang'!Q10</f>
        <v/>
      </c>
      <c r="D14" s="329" t="str">
        <f>'Eingabe Jahresfortgang'!R10</f>
        <v/>
      </c>
      <c r="E14" s="321" t="str">
        <f>'Eingabe Jahresfortgang'!S10</f>
        <v/>
      </c>
      <c r="F14" s="319" t="str">
        <f>'Eingabe Jahresfortgang'!U10</f>
        <v/>
      </c>
      <c r="G14" s="72" t="str">
        <f>'Eingabe Abitur'!U15</f>
        <v/>
      </c>
      <c r="H14" s="331" t="str">
        <f>'Eingabe Abitur'!AA15</f>
        <v/>
      </c>
      <c r="I14" s="106" t="str">
        <f>'Eingabe Abitur'!AB15</f>
        <v/>
      </c>
      <c r="J14" s="107" t="str">
        <f>'Eingabe Abitur'!AC15</f>
        <v/>
      </c>
      <c r="K14" s="245" t="str">
        <f>IF(B14="","",ROUNDUP(AVERAGE(E14,I14),2))</f>
        <v/>
      </c>
      <c r="L14" s="73" t="str">
        <f>IF(B14="","",IF(K14&lt;1,0,ROUND(K14,0)))</f>
        <v/>
      </c>
      <c r="M14" s="184"/>
    </row>
    <row r="15" spans="1:14" ht="13.5" customHeight="1" thickBot="1" x14ac:dyDescent="0.25">
      <c r="A15" s="324"/>
      <c r="B15" s="290"/>
      <c r="C15" s="316"/>
      <c r="D15" s="330"/>
      <c r="E15" s="322"/>
      <c r="F15" s="320"/>
      <c r="G15" s="53" t="str">
        <f>'Eingabe Abitur'!U16</f>
        <v/>
      </c>
      <c r="H15" s="332"/>
      <c r="I15" s="108" t="str">
        <f>'Eingabe Abitur'!AB16</f>
        <v/>
      </c>
      <c r="J15" s="109" t="str">
        <f>'Eingabe Abitur'!AC16</f>
        <v/>
      </c>
      <c r="K15" s="244" t="str">
        <f>IF(B14="","",ROUNDUP(AVERAGE(E14,I15),2))</f>
        <v/>
      </c>
      <c r="L15" s="69" t="str">
        <f>IF(B14="","",IF(K15&lt;1,0,ROUND(K15,0)))</f>
        <v/>
      </c>
      <c r="M15" s="184"/>
    </row>
    <row r="16" spans="1:14" ht="12.75" customHeight="1" x14ac:dyDescent="0.2">
      <c r="A16" s="325" t="str">
        <f>'Eingabe Abitur'!A17</f>
        <v/>
      </c>
      <c r="B16" s="327" t="str">
        <f>IF('Eingabe Jahresfortgang'!B11="","",'Eingabe Jahresfortgang'!B11)</f>
        <v/>
      </c>
      <c r="C16" s="315" t="str">
        <f>'Eingabe Jahresfortgang'!Q11</f>
        <v/>
      </c>
      <c r="D16" s="329" t="str">
        <f>'Eingabe Jahresfortgang'!R11</f>
        <v/>
      </c>
      <c r="E16" s="321" t="str">
        <f>'Eingabe Jahresfortgang'!S11</f>
        <v/>
      </c>
      <c r="F16" s="319" t="str">
        <f>'Eingabe Jahresfortgang'!U11</f>
        <v/>
      </c>
      <c r="G16" s="72" t="str">
        <f>'Eingabe Abitur'!U17</f>
        <v/>
      </c>
      <c r="H16" s="331" t="str">
        <f>'Eingabe Abitur'!AA17</f>
        <v/>
      </c>
      <c r="I16" s="106" t="str">
        <f>'Eingabe Abitur'!AB17</f>
        <v/>
      </c>
      <c r="J16" s="107" t="str">
        <f>'Eingabe Abitur'!AC17</f>
        <v/>
      </c>
      <c r="K16" s="245" t="str">
        <f>IF(B16="","",ROUNDUP(AVERAGE(E16,I16),2))</f>
        <v/>
      </c>
      <c r="L16" s="73" t="str">
        <f>IF(B16="","",IF(K16&lt;1,0,ROUND(K16,0)))</f>
        <v/>
      </c>
      <c r="M16" s="184"/>
    </row>
    <row r="17" spans="1:13" ht="13.5" customHeight="1" thickBot="1" x14ac:dyDescent="0.25">
      <c r="A17" s="326"/>
      <c r="B17" s="328"/>
      <c r="C17" s="316"/>
      <c r="D17" s="330"/>
      <c r="E17" s="322"/>
      <c r="F17" s="320"/>
      <c r="G17" s="53" t="str">
        <f>'Eingabe Abitur'!U18</f>
        <v/>
      </c>
      <c r="H17" s="332"/>
      <c r="I17" s="108" t="str">
        <f>'Eingabe Abitur'!AB18</f>
        <v/>
      </c>
      <c r="J17" s="109" t="str">
        <f>'Eingabe Abitur'!AC18</f>
        <v/>
      </c>
      <c r="K17" s="244" t="str">
        <f>IF(B16="","",ROUNDUP(AVERAGE(E16,I17),2))</f>
        <v/>
      </c>
      <c r="L17" s="69" t="str">
        <f>IF(B16="","",IF(K17&lt;1,0,ROUND(K17,0)))</f>
        <v/>
      </c>
      <c r="M17" s="184"/>
    </row>
    <row r="18" spans="1:13" ht="12.75" customHeight="1" x14ac:dyDescent="0.2">
      <c r="A18" s="323" t="str">
        <f>'Eingabe Abitur'!A19</f>
        <v/>
      </c>
      <c r="B18" s="289" t="str">
        <f>IF('Eingabe Jahresfortgang'!B12="","",'Eingabe Jahresfortgang'!B12)</f>
        <v/>
      </c>
      <c r="C18" s="315" t="str">
        <f>'Eingabe Jahresfortgang'!Q12</f>
        <v/>
      </c>
      <c r="D18" s="329" t="str">
        <f>'Eingabe Jahresfortgang'!R12</f>
        <v/>
      </c>
      <c r="E18" s="321" t="str">
        <f>'Eingabe Jahresfortgang'!S12</f>
        <v/>
      </c>
      <c r="F18" s="319" t="str">
        <f>'Eingabe Jahresfortgang'!U12</f>
        <v/>
      </c>
      <c r="G18" s="72" t="str">
        <f>'Eingabe Abitur'!U19</f>
        <v/>
      </c>
      <c r="H18" s="331" t="str">
        <f>'Eingabe Abitur'!AA19</f>
        <v/>
      </c>
      <c r="I18" s="106" t="str">
        <f>'Eingabe Abitur'!AB19</f>
        <v/>
      </c>
      <c r="J18" s="107" t="str">
        <f>'Eingabe Abitur'!AC19</f>
        <v/>
      </c>
      <c r="K18" s="245" t="str">
        <f>IF(B18="","",ROUNDUP(AVERAGE(E18,I18),2))</f>
        <v/>
      </c>
      <c r="L18" s="73" t="str">
        <f>IF(B18="","",IF(K18&lt;1,0,ROUND(K18,0)))</f>
        <v/>
      </c>
    </row>
    <row r="19" spans="1:13" ht="13.5" customHeight="1" thickBot="1" x14ac:dyDescent="0.25">
      <c r="A19" s="324"/>
      <c r="B19" s="290"/>
      <c r="C19" s="316"/>
      <c r="D19" s="330"/>
      <c r="E19" s="322"/>
      <c r="F19" s="320"/>
      <c r="G19" s="68" t="str">
        <f>'Eingabe Abitur'!U20</f>
        <v/>
      </c>
      <c r="H19" s="332"/>
      <c r="I19" s="110" t="str">
        <f>'Eingabe Abitur'!AB20</f>
        <v/>
      </c>
      <c r="J19" s="111" t="str">
        <f>'Eingabe Abitur'!AC20</f>
        <v/>
      </c>
      <c r="K19" s="244" t="str">
        <f>IF(B18="","",ROUNDUP(AVERAGE(E18,I19),2))</f>
        <v/>
      </c>
      <c r="L19" s="69" t="str">
        <f>IF(B18="","",IF(K19&lt;1,0,ROUND(K19,0)))</f>
        <v/>
      </c>
    </row>
    <row r="20" spans="1:13" ht="12.75" customHeight="1" x14ac:dyDescent="0.2">
      <c r="A20" s="325" t="str">
        <f>'Eingabe Abitur'!A21</f>
        <v/>
      </c>
      <c r="B20" s="327" t="str">
        <f>IF('Eingabe Jahresfortgang'!B13="","",'Eingabe Jahresfortgang'!B13)</f>
        <v/>
      </c>
      <c r="C20" s="315" t="str">
        <f>'Eingabe Jahresfortgang'!Q13</f>
        <v/>
      </c>
      <c r="D20" s="329" t="str">
        <f>'Eingabe Jahresfortgang'!R13</f>
        <v/>
      </c>
      <c r="E20" s="321" t="str">
        <f>'Eingabe Jahresfortgang'!S13</f>
        <v/>
      </c>
      <c r="F20" s="319" t="str">
        <f>'Eingabe Jahresfortgang'!U13</f>
        <v/>
      </c>
      <c r="G20" s="72" t="str">
        <f>'Eingabe Abitur'!U21</f>
        <v/>
      </c>
      <c r="H20" s="331" t="str">
        <f>'Eingabe Abitur'!AA21</f>
        <v/>
      </c>
      <c r="I20" s="106" t="str">
        <f>'Eingabe Abitur'!AB21</f>
        <v/>
      </c>
      <c r="J20" s="107" t="str">
        <f>'Eingabe Abitur'!AC21</f>
        <v/>
      </c>
      <c r="K20" s="245" t="str">
        <f>IF(B20="","",ROUNDUP(AVERAGE(E20,I20),2))</f>
        <v/>
      </c>
      <c r="L20" s="73" t="str">
        <f>IF(B20="","",IF(K20&lt;1,0,ROUND(K20,0)))</f>
        <v/>
      </c>
    </row>
    <row r="21" spans="1:13" ht="13.5" customHeight="1" thickBot="1" x14ac:dyDescent="0.25">
      <c r="A21" s="326"/>
      <c r="B21" s="328"/>
      <c r="C21" s="316"/>
      <c r="D21" s="330"/>
      <c r="E21" s="322"/>
      <c r="F21" s="320"/>
      <c r="G21" s="53" t="str">
        <f>'Eingabe Abitur'!U22</f>
        <v/>
      </c>
      <c r="H21" s="332"/>
      <c r="I21" s="108" t="str">
        <f>'Eingabe Abitur'!AB22</f>
        <v/>
      </c>
      <c r="J21" s="109" t="str">
        <f>'Eingabe Abitur'!AC22</f>
        <v/>
      </c>
      <c r="K21" s="244" t="str">
        <f>IF(B20="","",ROUNDUP(AVERAGE(E20,I21),2))</f>
        <v/>
      </c>
      <c r="L21" s="69" t="str">
        <f>IF(B20="","",IF(K21&lt;1,0,ROUND(K21,0)))</f>
        <v/>
      </c>
    </row>
    <row r="22" spans="1:13" ht="12.75" customHeight="1" x14ac:dyDescent="0.2">
      <c r="A22" s="323" t="str">
        <f>'Eingabe Abitur'!A23</f>
        <v/>
      </c>
      <c r="B22" s="289" t="str">
        <f>IF('Eingabe Jahresfortgang'!B14="","",'Eingabe Jahresfortgang'!B14)</f>
        <v/>
      </c>
      <c r="C22" s="315" t="str">
        <f>'Eingabe Jahresfortgang'!Q14</f>
        <v/>
      </c>
      <c r="D22" s="329" t="str">
        <f>'Eingabe Jahresfortgang'!R14</f>
        <v/>
      </c>
      <c r="E22" s="321" t="str">
        <f>'Eingabe Jahresfortgang'!S14</f>
        <v/>
      </c>
      <c r="F22" s="319" t="str">
        <f>'Eingabe Jahresfortgang'!U14</f>
        <v/>
      </c>
      <c r="G22" s="72" t="str">
        <f>'Eingabe Abitur'!U23</f>
        <v/>
      </c>
      <c r="H22" s="331" t="str">
        <f>'Eingabe Abitur'!AA23</f>
        <v/>
      </c>
      <c r="I22" s="106" t="str">
        <f>'Eingabe Abitur'!AB23</f>
        <v/>
      </c>
      <c r="J22" s="107" t="str">
        <f>'Eingabe Abitur'!AC23</f>
        <v/>
      </c>
      <c r="K22" s="245" t="str">
        <f>IF(B22="","",ROUNDUP(AVERAGE(E22,I22),2))</f>
        <v/>
      </c>
      <c r="L22" s="73" t="str">
        <f>IF(B22="","",IF(K22&lt;1,0,ROUND(K22,0)))</f>
        <v/>
      </c>
    </row>
    <row r="23" spans="1:13" ht="13.5" customHeight="1" thickBot="1" x14ac:dyDescent="0.25">
      <c r="A23" s="324"/>
      <c r="B23" s="290"/>
      <c r="C23" s="316"/>
      <c r="D23" s="330"/>
      <c r="E23" s="322"/>
      <c r="F23" s="320"/>
      <c r="G23" s="53" t="str">
        <f>'Eingabe Abitur'!U24</f>
        <v/>
      </c>
      <c r="H23" s="332"/>
      <c r="I23" s="108" t="str">
        <f>'Eingabe Abitur'!AB24</f>
        <v/>
      </c>
      <c r="J23" s="109" t="str">
        <f>'Eingabe Abitur'!AC24</f>
        <v/>
      </c>
      <c r="K23" s="244" t="str">
        <f>IF(B22="","",ROUNDUP(AVERAGE(E22,I23),2))</f>
        <v/>
      </c>
      <c r="L23" s="69" t="str">
        <f>IF(B22="","",IF(K23&lt;1,0,ROUND(K23,0)))</f>
        <v/>
      </c>
      <c r="M23"/>
    </row>
    <row r="24" spans="1:13" ht="12.75" customHeight="1" x14ac:dyDescent="0.2">
      <c r="A24" s="325" t="str">
        <f>'Eingabe Abitur'!A25</f>
        <v/>
      </c>
      <c r="B24" s="327" t="str">
        <f>IF('Eingabe Jahresfortgang'!B15="","",'Eingabe Jahresfortgang'!B15)</f>
        <v/>
      </c>
      <c r="C24" s="315" t="str">
        <f>'Eingabe Jahresfortgang'!Q15</f>
        <v/>
      </c>
      <c r="D24" s="329" t="str">
        <f>'Eingabe Jahresfortgang'!R15</f>
        <v/>
      </c>
      <c r="E24" s="321" t="str">
        <f>'Eingabe Jahresfortgang'!S15</f>
        <v/>
      </c>
      <c r="F24" s="319" t="str">
        <f>'Eingabe Jahresfortgang'!U15</f>
        <v/>
      </c>
      <c r="G24" s="72" t="str">
        <f>'Eingabe Abitur'!U25</f>
        <v/>
      </c>
      <c r="H24" s="331" t="str">
        <f>'Eingabe Abitur'!AA25</f>
        <v/>
      </c>
      <c r="I24" s="106" t="str">
        <f>'Eingabe Abitur'!AB25</f>
        <v/>
      </c>
      <c r="J24" s="107" t="str">
        <f>'Eingabe Abitur'!AC25</f>
        <v/>
      </c>
      <c r="K24" s="245" t="str">
        <f>IF(B24="","",ROUNDUP(AVERAGE(E24,I24),2))</f>
        <v/>
      </c>
      <c r="L24" s="73" t="str">
        <f>IF(B24="","",IF(K24&lt;1,0,ROUND(K24,0)))</f>
        <v/>
      </c>
    </row>
    <row r="25" spans="1:13" ht="13.5" customHeight="1" thickBot="1" x14ac:dyDescent="0.25">
      <c r="A25" s="326"/>
      <c r="B25" s="328"/>
      <c r="C25" s="316"/>
      <c r="D25" s="330"/>
      <c r="E25" s="322"/>
      <c r="F25" s="320"/>
      <c r="G25" s="53" t="str">
        <f>'Eingabe Abitur'!U26</f>
        <v/>
      </c>
      <c r="H25" s="332"/>
      <c r="I25" s="108" t="str">
        <f>'Eingabe Abitur'!AB26</f>
        <v/>
      </c>
      <c r="J25" s="109" t="str">
        <f>'Eingabe Abitur'!AC26</f>
        <v/>
      </c>
      <c r="K25" s="244" t="str">
        <f>IF(B24="","",ROUNDUP(AVERAGE(E24,I25),2))</f>
        <v/>
      </c>
      <c r="L25" s="69" t="str">
        <f>IF(B24="","",IF(K25&lt;1,0,ROUND(K25,0)))</f>
        <v/>
      </c>
    </row>
    <row r="26" spans="1:13" ht="12.75" customHeight="1" x14ac:dyDescent="0.2">
      <c r="A26" s="323" t="str">
        <f>'Eingabe Abitur'!A27</f>
        <v/>
      </c>
      <c r="B26" s="289" t="str">
        <f>IF('Eingabe Jahresfortgang'!B16="","",'Eingabe Jahresfortgang'!B16)</f>
        <v/>
      </c>
      <c r="C26" s="315" t="str">
        <f>'Eingabe Jahresfortgang'!Q16</f>
        <v/>
      </c>
      <c r="D26" s="329" t="str">
        <f>'Eingabe Jahresfortgang'!R16</f>
        <v/>
      </c>
      <c r="E26" s="321" t="str">
        <f>'Eingabe Jahresfortgang'!S16</f>
        <v/>
      </c>
      <c r="F26" s="319" t="str">
        <f>'Eingabe Jahresfortgang'!U16</f>
        <v/>
      </c>
      <c r="G26" s="72" t="str">
        <f>'Eingabe Abitur'!U27</f>
        <v/>
      </c>
      <c r="H26" s="331" t="str">
        <f>'Eingabe Abitur'!AA27</f>
        <v/>
      </c>
      <c r="I26" s="106" t="str">
        <f>'Eingabe Abitur'!AB27</f>
        <v/>
      </c>
      <c r="J26" s="107" t="str">
        <f>'Eingabe Abitur'!AC27</f>
        <v/>
      </c>
      <c r="K26" s="245" t="str">
        <f>IF(B26="","",ROUNDUP(AVERAGE(E26,I26),2))</f>
        <v/>
      </c>
      <c r="L26" s="73" t="str">
        <f>IF(B26="","",IF(K26&lt;1,0,ROUND(K26,0)))</f>
        <v/>
      </c>
    </row>
    <row r="27" spans="1:13" ht="13.5" customHeight="1" thickBot="1" x14ac:dyDescent="0.25">
      <c r="A27" s="324"/>
      <c r="B27" s="290"/>
      <c r="C27" s="316"/>
      <c r="D27" s="330"/>
      <c r="E27" s="322"/>
      <c r="F27" s="320"/>
      <c r="G27" s="53" t="str">
        <f>'Eingabe Abitur'!U28</f>
        <v/>
      </c>
      <c r="H27" s="332"/>
      <c r="I27" s="108" t="str">
        <f>'Eingabe Abitur'!AB28</f>
        <v/>
      </c>
      <c r="J27" s="109" t="str">
        <f>'Eingabe Abitur'!AC28</f>
        <v/>
      </c>
      <c r="K27" s="244" t="str">
        <f>IF(B26="","",ROUNDUP(AVERAGE(E26,I27),2))</f>
        <v/>
      </c>
      <c r="L27" s="69" t="str">
        <f>IF(B26="","",IF(K27&lt;1,0,ROUND(K27,0)))</f>
        <v/>
      </c>
    </row>
    <row r="28" spans="1:13" ht="12.75" customHeight="1" x14ac:dyDescent="0.2">
      <c r="A28" s="325" t="str">
        <f>'Eingabe Abitur'!A29</f>
        <v/>
      </c>
      <c r="B28" s="327" t="str">
        <f>IF('Eingabe Jahresfortgang'!B17="","",'Eingabe Jahresfortgang'!B17)</f>
        <v/>
      </c>
      <c r="C28" s="315" t="str">
        <f>'Eingabe Jahresfortgang'!Q17</f>
        <v/>
      </c>
      <c r="D28" s="329" t="str">
        <f>'Eingabe Jahresfortgang'!R17</f>
        <v/>
      </c>
      <c r="E28" s="321" t="str">
        <f>'Eingabe Jahresfortgang'!S17</f>
        <v/>
      </c>
      <c r="F28" s="319" t="str">
        <f>'Eingabe Jahresfortgang'!U17</f>
        <v/>
      </c>
      <c r="G28" s="72" t="str">
        <f>'Eingabe Abitur'!U29</f>
        <v/>
      </c>
      <c r="H28" s="331" t="str">
        <f>'Eingabe Abitur'!AA29</f>
        <v/>
      </c>
      <c r="I28" s="106" t="str">
        <f>'Eingabe Abitur'!AB29</f>
        <v/>
      </c>
      <c r="J28" s="107" t="str">
        <f>'Eingabe Abitur'!AC29</f>
        <v/>
      </c>
      <c r="K28" s="245" t="str">
        <f>IF(B28="","",ROUNDUP(AVERAGE(E28,I28),2))</f>
        <v/>
      </c>
      <c r="L28" s="73" t="str">
        <f>IF(B28="","",IF(K28&lt;1,0,ROUND(K28,0)))</f>
        <v/>
      </c>
    </row>
    <row r="29" spans="1:13" ht="13.5" customHeight="1" thickBot="1" x14ac:dyDescent="0.25">
      <c r="A29" s="326"/>
      <c r="B29" s="328"/>
      <c r="C29" s="316"/>
      <c r="D29" s="330"/>
      <c r="E29" s="322"/>
      <c r="F29" s="320"/>
      <c r="G29" s="53" t="str">
        <f>'Eingabe Abitur'!U30</f>
        <v/>
      </c>
      <c r="H29" s="332"/>
      <c r="I29" s="108" t="str">
        <f>'Eingabe Abitur'!AB30</f>
        <v/>
      </c>
      <c r="J29" s="109" t="str">
        <f>'Eingabe Abitur'!AC30</f>
        <v/>
      </c>
      <c r="K29" s="244" t="str">
        <f>IF(B28="","",ROUNDUP(AVERAGE(E28,I29),2))</f>
        <v/>
      </c>
      <c r="L29" s="69" t="str">
        <f>IF(B28="","",IF(K29&lt;1,0,ROUND(K29,0)))</f>
        <v/>
      </c>
    </row>
    <row r="30" spans="1:13" ht="12.75" customHeight="1" x14ac:dyDescent="0.2">
      <c r="A30" s="323" t="str">
        <f>'Eingabe Abitur'!A31</f>
        <v/>
      </c>
      <c r="B30" s="289" t="str">
        <f>IF('Eingabe Jahresfortgang'!B18="","",'Eingabe Jahresfortgang'!B18)</f>
        <v/>
      </c>
      <c r="C30" s="315" t="str">
        <f>'Eingabe Jahresfortgang'!Q18</f>
        <v/>
      </c>
      <c r="D30" s="329" t="str">
        <f>'Eingabe Jahresfortgang'!R18</f>
        <v/>
      </c>
      <c r="E30" s="321" t="str">
        <f>'Eingabe Jahresfortgang'!S18</f>
        <v/>
      </c>
      <c r="F30" s="319" t="str">
        <f>'Eingabe Jahresfortgang'!U18</f>
        <v/>
      </c>
      <c r="G30" s="72" t="str">
        <f>'Eingabe Abitur'!U31</f>
        <v/>
      </c>
      <c r="H30" s="331" t="str">
        <f>'Eingabe Abitur'!AA31</f>
        <v/>
      </c>
      <c r="I30" s="106" t="str">
        <f>'Eingabe Abitur'!AB31</f>
        <v/>
      </c>
      <c r="J30" s="107" t="str">
        <f>'Eingabe Abitur'!AC31</f>
        <v/>
      </c>
      <c r="K30" s="245" t="str">
        <f>IF(B30="","",ROUNDUP(AVERAGE(E30,I30),2))</f>
        <v/>
      </c>
      <c r="L30" s="73" t="str">
        <f>IF(B30="","",IF(K30&lt;1,0,ROUND(K30,0)))</f>
        <v/>
      </c>
    </row>
    <row r="31" spans="1:13" ht="13.5" customHeight="1" thickBot="1" x14ac:dyDescent="0.25">
      <c r="A31" s="324"/>
      <c r="B31" s="290"/>
      <c r="C31" s="316"/>
      <c r="D31" s="330"/>
      <c r="E31" s="322"/>
      <c r="F31" s="320"/>
      <c r="G31" s="53" t="str">
        <f>'Eingabe Abitur'!U32</f>
        <v/>
      </c>
      <c r="H31" s="332"/>
      <c r="I31" s="108" t="str">
        <f>'Eingabe Abitur'!AB32</f>
        <v/>
      </c>
      <c r="J31" s="109" t="str">
        <f>'Eingabe Abitur'!AC32</f>
        <v/>
      </c>
      <c r="K31" s="244" t="str">
        <f>IF(B30="","",ROUNDUP(AVERAGE(E30,I31),2))</f>
        <v/>
      </c>
      <c r="L31" s="69" t="str">
        <f>IF(B30="","",IF(K31&lt;1,0,ROUND(K31,0)))</f>
        <v/>
      </c>
    </row>
    <row r="32" spans="1:13" ht="12.75" customHeight="1" x14ac:dyDescent="0.2">
      <c r="A32" s="325" t="str">
        <f>'Eingabe Abitur'!A33</f>
        <v/>
      </c>
      <c r="B32" s="327" t="str">
        <f>IF('Eingabe Jahresfortgang'!B19="","",'Eingabe Jahresfortgang'!B19)</f>
        <v/>
      </c>
      <c r="C32" s="315" t="str">
        <f>'Eingabe Jahresfortgang'!Q19</f>
        <v/>
      </c>
      <c r="D32" s="329" t="str">
        <f>'Eingabe Jahresfortgang'!R19</f>
        <v/>
      </c>
      <c r="E32" s="321" t="str">
        <f>'Eingabe Jahresfortgang'!S19</f>
        <v/>
      </c>
      <c r="F32" s="319" t="str">
        <f>'Eingabe Jahresfortgang'!U19</f>
        <v/>
      </c>
      <c r="G32" s="72" t="str">
        <f>'Eingabe Abitur'!U33</f>
        <v/>
      </c>
      <c r="H32" s="331" t="str">
        <f>'Eingabe Abitur'!AA33</f>
        <v/>
      </c>
      <c r="I32" s="106" t="str">
        <f>'Eingabe Abitur'!AB33</f>
        <v/>
      </c>
      <c r="J32" s="107" t="str">
        <f>'Eingabe Abitur'!AC33</f>
        <v/>
      </c>
      <c r="K32" s="245" t="str">
        <f>IF(B32="","",ROUNDUP(AVERAGE(E32,I32),2))</f>
        <v/>
      </c>
      <c r="L32" s="73" t="str">
        <f>IF(B32="","",IF(K32&lt;1,0,ROUND(K32,0)))</f>
        <v/>
      </c>
    </row>
    <row r="33" spans="1:12" ht="13.5" customHeight="1" thickBot="1" x14ac:dyDescent="0.25">
      <c r="A33" s="326"/>
      <c r="B33" s="328"/>
      <c r="C33" s="316"/>
      <c r="D33" s="330"/>
      <c r="E33" s="322"/>
      <c r="F33" s="320"/>
      <c r="G33" s="53" t="str">
        <f>'Eingabe Abitur'!U34</f>
        <v/>
      </c>
      <c r="H33" s="332"/>
      <c r="I33" s="108" t="str">
        <f>'Eingabe Abitur'!AB34</f>
        <v/>
      </c>
      <c r="J33" s="109" t="str">
        <f>'Eingabe Abitur'!AC34</f>
        <v/>
      </c>
      <c r="K33" s="244" t="str">
        <f>IF(B32="","",ROUNDUP(AVERAGE(E32,I33),2))</f>
        <v/>
      </c>
      <c r="L33" s="69" t="str">
        <f>IF(B32="","",IF(K33&lt;1,0,ROUND(K33,0)))</f>
        <v/>
      </c>
    </row>
    <row r="34" spans="1:12" ht="12.75" customHeight="1" x14ac:dyDescent="0.2">
      <c r="A34" s="323" t="str">
        <f>'Eingabe Abitur'!A35</f>
        <v/>
      </c>
      <c r="B34" s="289" t="str">
        <f>IF('Eingabe Jahresfortgang'!B20="","",'Eingabe Jahresfortgang'!B20)</f>
        <v/>
      </c>
      <c r="C34" s="315" t="str">
        <f>'Eingabe Jahresfortgang'!Q20</f>
        <v/>
      </c>
      <c r="D34" s="329" t="str">
        <f>'Eingabe Jahresfortgang'!R20</f>
        <v/>
      </c>
      <c r="E34" s="321" t="str">
        <f>'Eingabe Jahresfortgang'!S20</f>
        <v/>
      </c>
      <c r="F34" s="319" t="str">
        <f>'Eingabe Jahresfortgang'!U20</f>
        <v/>
      </c>
      <c r="G34" s="72" t="str">
        <f>'Eingabe Abitur'!U35</f>
        <v/>
      </c>
      <c r="H34" s="331" t="str">
        <f>'Eingabe Abitur'!AA35</f>
        <v/>
      </c>
      <c r="I34" s="106" t="str">
        <f>'Eingabe Abitur'!AB35</f>
        <v/>
      </c>
      <c r="J34" s="107" t="str">
        <f>'Eingabe Abitur'!AC35</f>
        <v/>
      </c>
      <c r="K34" s="245" t="str">
        <f>IF(B34="","",ROUNDUP(AVERAGE(E34,I34),2))</f>
        <v/>
      </c>
      <c r="L34" s="73" t="str">
        <f>IF(B34="","",IF(K34&lt;1,0,ROUND(K34,0)))</f>
        <v/>
      </c>
    </row>
    <row r="35" spans="1:12" ht="13.5" customHeight="1" thickBot="1" x14ac:dyDescent="0.25">
      <c r="A35" s="324"/>
      <c r="B35" s="290"/>
      <c r="C35" s="316"/>
      <c r="D35" s="330"/>
      <c r="E35" s="322"/>
      <c r="F35" s="320"/>
      <c r="G35" s="53" t="str">
        <f>'Eingabe Abitur'!U36</f>
        <v/>
      </c>
      <c r="H35" s="332"/>
      <c r="I35" s="108" t="str">
        <f>'Eingabe Abitur'!AB36</f>
        <v/>
      </c>
      <c r="J35" s="109" t="str">
        <f>'Eingabe Abitur'!AC36</f>
        <v/>
      </c>
      <c r="K35" s="244" t="str">
        <f>IF(B34="","",ROUNDUP(AVERAGE(E34,I35),2))</f>
        <v/>
      </c>
      <c r="L35" s="69" t="str">
        <f>IF(B34="","",IF(K35&lt;1,0,ROUND(K35,0)))</f>
        <v/>
      </c>
    </row>
    <row r="36" spans="1:12" ht="12.75" customHeight="1" x14ac:dyDescent="0.2">
      <c r="A36" s="325" t="str">
        <f>'Eingabe Abitur'!A37</f>
        <v/>
      </c>
      <c r="B36" s="327" t="str">
        <f>IF('Eingabe Jahresfortgang'!B21="","",'Eingabe Jahresfortgang'!B21)</f>
        <v/>
      </c>
      <c r="C36" s="315" t="str">
        <f>'Eingabe Jahresfortgang'!Q21</f>
        <v/>
      </c>
      <c r="D36" s="329" t="str">
        <f>'Eingabe Jahresfortgang'!R21</f>
        <v/>
      </c>
      <c r="E36" s="321" t="str">
        <f>'Eingabe Jahresfortgang'!S21</f>
        <v/>
      </c>
      <c r="F36" s="319" t="str">
        <f>'Eingabe Jahresfortgang'!U21</f>
        <v/>
      </c>
      <c r="G36" s="72" t="str">
        <f>'Eingabe Abitur'!U37</f>
        <v/>
      </c>
      <c r="H36" s="331" t="str">
        <f>'Eingabe Abitur'!AA37</f>
        <v/>
      </c>
      <c r="I36" s="106" t="str">
        <f>'Eingabe Abitur'!AB37</f>
        <v/>
      </c>
      <c r="J36" s="107" t="str">
        <f>'Eingabe Abitur'!AC37</f>
        <v/>
      </c>
      <c r="K36" s="245" t="str">
        <f>IF(B36="","",ROUNDUP(AVERAGE(E36,I36),2))</f>
        <v/>
      </c>
      <c r="L36" s="73" t="str">
        <f>IF(B36="","",IF(K36&lt;1,0,ROUND(K36,0)))</f>
        <v/>
      </c>
    </row>
    <row r="37" spans="1:12" ht="13.5" customHeight="1" thickBot="1" x14ac:dyDescent="0.25">
      <c r="A37" s="326"/>
      <c r="B37" s="328"/>
      <c r="C37" s="316"/>
      <c r="D37" s="330"/>
      <c r="E37" s="322"/>
      <c r="F37" s="320"/>
      <c r="G37" s="53" t="str">
        <f>'Eingabe Abitur'!U38</f>
        <v/>
      </c>
      <c r="H37" s="332"/>
      <c r="I37" s="108" t="str">
        <f>'Eingabe Abitur'!AB38</f>
        <v/>
      </c>
      <c r="J37" s="109" t="str">
        <f>'Eingabe Abitur'!AC38</f>
        <v/>
      </c>
      <c r="K37" s="244" t="str">
        <f>IF(B36="","",ROUNDUP(AVERAGE(E36,I37),2))</f>
        <v/>
      </c>
      <c r="L37" s="69" t="str">
        <f>IF(B36="","",IF(K37&lt;1,0,ROUND(K37,0)))</f>
        <v/>
      </c>
    </row>
    <row r="38" spans="1:12" ht="12.75" customHeight="1" x14ac:dyDescent="0.2">
      <c r="A38" s="323" t="str">
        <f>'Eingabe Abitur'!A39</f>
        <v/>
      </c>
      <c r="B38" s="289" t="str">
        <f>IF('Eingabe Jahresfortgang'!B22="","",'Eingabe Jahresfortgang'!B22)</f>
        <v/>
      </c>
      <c r="C38" s="315" t="str">
        <f>'Eingabe Jahresfortgang'!Q22</f>
        <v/>
      </c>
      <c r="D38" s="329" t="str">
        <f>'Eingabe Jahresfortgang'!R22</f>
        <v/>
      </c>
      <c r="E38" s="321" t="str">
        <f>'Eingabe Jahresfortgang'!S22</f>
        <v/>
      </c>
      <c r="F38" s="319" t="str">
        <f>'Eingabe Jahresfortgang'!U22</f>
        <v/>
      </c>
      <c r="G38" s="72" t="str">
        <f>'Eingabe Abitur'!U39</f>
        <v/>
      </c>
      <c r="H38" s="331" t="str">
        <f>'Eingabe Abitur'!AA39</f>
        <v/>
      </c>
      <c r="I38" s="106" t="str">
        <f>'Eingabe Abitur'!AB39</f>
        <v/>
      </c>
      <c r="J38" s="107" t="str">
        <f>'Eingabe Abitur'!AC39</f>
        <v/>
      </c>
      <c r="K38" s="245" t="str">
        <f>IF(B38="","",ROUNDUP(AVERAGE(E38,I38),2))</f>
        <v/>
      </c>
      <c r="L38" s="73" t="str">
        <f>IF(B38="","",IF(K38&lt;1,0,ROUND(K38,0)))</f>
        <v/>
      </c>
    </row>
    <row r="39" spans="1:12" ht="13.5" customHeight="1" thickBot="1" x14ac:dyDescent="0.25">
      <c r="A39" s="324"/>
      <c r="B39" s="290"/>
      <c r="C39" s="316"/>
      <c r="D39" s="330"/>
      <c r="E39" s="322"/>
      <c r="F39" s="320"/>
      <c r="G39" s="53" t="str">
        <f>'Eingabe Abitur'!U40</f>
        <v/>
      </c>
      <c r="H39" s="332"/>
      <c r="I39" s="108" t="str">
        <f>'Eingabe Abitur'!AB40</f>
        <v/>
      </c>
      <c r="J39" s="109" t="str">
        <f>'Eingabe Abitur'!AC40</f>
        <v/>
      </c>
      <c r="K39" s="244" t="str">
        <f>IF(B38="","",ROUNDUP(AVERAGE(E38,I39),2))</f>
        <v/>
      </c>
      <c r="L39" s="69" t="str">
        <f>IF(B38="","",IF(K39&lt;1,0,ROUND(K39,0)))</f>
        <v/>
      </c>
    </row>
    <row r="40" spans="1:12" ht="12.75" customHeight="1" x14ac:dyDescent="0.2">
      <c r="A40" s="325" t="str">
        <f>'Eingabe Abitur'!A41</f>
        <v/>
      </c>
      <c r="B40" s="327" t="str">
        <f>IF('Eingabe Jahresfortgang'!B23="","",'Eingabe Jahresfortgang'!B23)</f>
        <v/>
      </c>
      <c r="C40" s="315" t="str">
        <f>'Eingabe Jahresfortgang'!Q23</f>
        <v/>
      </c>
      <c r="D40" s="329" t="str">
        <f>'Eingabe Jahresfortgang'!R23</f>
        <v/>
      </c>
      <c r="E40" s="321" t="str">
        <f>'Eingabe Jahresfortgang'!S23</f>
        <v/>
      </c>
      <c r="F40" s="319" t="str">
        <f>'Eingabe Jahresfortgang'!U23</f>
        <v/>
      </c>
      <c r="G40" s="72" t="str">
        <f>'Eingabe Abitur'!U41</f>
        <v/>
      </c>
      <c r="H40" s="331" t="str">
        <f>'Eingabe Abitur'!AA41</f>
        <v/>
      </c>
      <c r="I40" s="106" t="str">
        <f>'Eingabe Abitur'!AB41</f>
        <v/>
      </c>
      <c r="J40" s="107" t="str">
        <f>'Eingabe Abitur'!AC41</f>
        <v/>
      </c>
      <c r="K40" s="245" t="str">
        <f>IF(B40="","",ROUNDUP(AVERAGE(E40,I40),2))</f>
        <v/>
      </c>
      <c r="L40" s="73" t="str">
        <f>IF(B40="","",IF(K40&lt;1,0,ROUND(K40,0)))</f>
        <v/>
      </c>
    </row>
    <row r="41" spans="1:12" ht="13.5" customHeight="1" thickBot="1" x14ac:dyDescent="0.25">
      <c r="A41" s="326"/>
      <c r="B41" s="328"/>
      <c r="C41" s="316"/>
      <c r="D41" s="330"/>
      <c r="E41" s="322"/>
      <c r="F41" s="320"/>
      <c r="G41" s="68" t="str">
        <f>'Eingabe Abitur'!U42</f>
        <v/>
      </c>
      <c r="H41" s="332"/>
      <c r="I41" s="110" t="str">
        <f>'Eingabe Abitur'!AB42</f>
        <v/>
      </c>
      <c r="J41" s="111" t="str">
        <f>'Eingabe Abitur'!AC42</f>
        <v/>
      </c>
      <c r="K41" s="244" t="str">
        <f>IF(B40="","",ROUNDUP(AVERAGE(E40,I41),2))</f>
        <v/>
      </c>
      <c r="L41" s="69" t="str">
        <f>IF(B40="","",IF(K41&lt;1,0,ROUND(K41,0)))</f>
        <v/>
      </c>
    </row>
    <row r="42" spans="1:12" ht="12.75" customHeight="1" x14ac:dyDescent="0.2">
      <c r="A42" s="323" t="str">
        <f>'Eingabe Abitur'!A43</f>
        <v/>
      </c>
      <c r="B42" s="289" t="str">
        <f>IF('Eingabe Jahresfortgang'!B24="","",'Eingabe Jahresfortgang'!B24)</f>
        <v/>
      </c>
      <c r="C42" s="315" t="str">
        <f>'Eingabe Jahresfortgang'!Q24</f>
        <v/>
      </c>
      <c r="D42" s="329" t="str">
        <f>'Eingabe Jahresfortgang'!R24</f>
        <v/>
      </c>
      <c r="E42" s="321" t="str">
        <f>'Eingabe Jahresfortgang'!S24</f>
        <v/>
      </c>
      <c r="F42" s="319" t="str">
        <f>'Eingabe Jahresfortgang'!U24</f>
        <v/>
      </c>
      <c r="G42" s="72" t="str">
        <f>'Eingabe Abitur'!U43</f>
        <v/>
      </c>
      <c r="H42" s="331" t="str">
        <f>'Eingabe Abitur'!AA43</f>
        <v/>
      </c>
      <c r="I42" s="106" t="str">
        <f>'Eingabe Abitur'!AB43</f>
        <v/>
      </c>
      <c r="J42" s="107" t="str">
        <f>'Eingabe Abitur'!AC43</f>
        <v/>
      </c>
      <c r="K42" s="245" t="str">
        <f>IF(B42="","",ROUNDUP(AVERAGE(E42,I42),2))</f>
        <v/>
      </c>
      <c r="L42" s="73" t="str">
        <f>IF(B42="","",IF(K42&lt;1,0,ROUND(K42,0)))</f>
        <v/>
      </c>
    </row>
    <row r="43" spans="1:12" ht="13.5" customHeight="1" thickBot="1" x14ac:dyDescent="0.25">
      <c r="A43" s="324"/>
      <c r="B43" s="290"/>
      <c r="C43" s="316"/>
      <c r="D43" s="330"/>
      <c r="E43" s="322"/>
      <c r="F43" s="320"/>
      <c r="G43" s="53" t="str">
        <f>'Eingabe Abitur'!U44</f>
        <v/>
      </c>
      <c r="H43" s="332"/>
      <c r="I43" s="108" t="str">
        <f>'Eingabe Abitur'!AB44</f>
        <v/>
      </c>
      <c r="J43" s="109" t="str">
        <f>'Eingabe Abitur'!AC44</f>
        <v/>
      </c>
      <c r="K43" s="244" t="str">
        <f>IF(B42="","",ROUNDUP(AVERAGE(E42,I43),2))</f>
        <v/>
      </c>
      <c r="L43" s="69" t="str">
        <f>IF(B42="","",IF(K43&lt;1,0,ROUND(K43,0)))</f>
        <v/>
      </c>
    </row>
    <row r="44" spans="1:12" ht="12.75" customHeight="1" x14ac:dyDescent="0.2">
      <c r="A44" s="325" t="str">
        <f>'Eingabe Abitur'!A45</f>
        <v/>
      </c>
      <c r="B44" s="327" t="str">
        <f>IF('Eingabe Jahresfortgang'!B25="","",'Eingabe Jahresfortgang'!B25)</f>
        <v/>
      </c>
      <c r="C44" s="315" t="str">
        <f>'Eingabe Jahresfortgang'!Q25</f>
        <v/>
      </c>
      <c r="D44" s="329" t="str">
        <f>'Eingabe Jahresfortgang'!R25</f>
        <v/>
      </c>
      <c r="E44" s="321" t="str">
        <f>'Eingabe Jahresfortgang'!S25</f>
        <v/>
      </c>
      <c r="F44" s="319" t="str">
        <f>'Eingabe Jahresfortgang'!U25</f>
        <v/>
      </c>
      <c r="G44" s="72" t="str">
        <f>'Eingabe Abitur'!U45</f>
        <v/>
      </c>
      <c r="H44" s="331" t="str">
        <f>'Eingabe Abitur'!AA45</f>
        <v/>
      </c>
      <c r="I44" s="106" t="str">
        <f>'Eingabe Abitur'!AB45</f>
        <v/>
      </c>
      <c r="J44" s="107" t="str">
        <f>'Eingabe Abitur'!AC45</f>
        <v/>
      </c>
      <c r="K44" s="245" t="str">
        <f>IF(B44="","",ROUNDUP(AVERAGE(E44,I44),2))</f>
        <v/>
      </c>
      <c r="L44" s="73" t="str">
        <f>IF(B44="","",IF(K44&lt;1,0,ROUND(K44,0)))</f>
        <v/>
      </c>
    </row>
    <row r="45" spans="1:12" ht="13.5" customHeight="1" thickBot="1" x14ac:dyDescent="0.25">
      <c r="A45" s="326"/>
      <c r="B45" s="328"/>
      <c r="C45" s="316"/>
      <c r="D45" s="330"/>
      <c r="E45" s="322"/>
      <c r="F45" s="320"/>
      <c r="G45" s="53" t="str">
        <f>'Eingabe Abitur'!U46</f>
        <v/>
      </c>
      <c r="H45" s="332"/>
      <c r="I45" s="108" t="str">
        <f>'Eingabe Abitur'!AB46</f>
        <v/>
      </c>
      <c r="J45" s="109" t="str">
        <f>'Eingabe Abitur'!AC46</f>
        <v/>
      </c>
      <c r="K45" s="244" t="str">
        <f>IF(B44="","",ROUNDUP(AVERAGE(E44,I45),2))</f>
        <v/>
      </c>
      <c r="L45" s="69" t="str">
        <f>IF(B44="","",IF(K45&lt;1,0,ROUND(K45,0)))</f>
        <v/>
      </c>
    </row>
    <row r="46" spans="1:12" ht="12.75" customHeight="1" x14ac:dyDescent="0.2">
      <c r="A46" s="323" t="str">
        <f>'Eingabe Abitur'!A47</f>
        <v/>
      </c>
      <c r="B46" s="289" t="str">
        <f>IF('Eingabe Jahresfortgang'!B26="","",'Eingabe Jahresfortgang'!B26)</f>
        <v/>
      </c>
      <c r="C46" s="315" t="str">
        <f>'Eingabe Jahresfortgang'!Q26</f>
        <v/>
      </c>
      <c r="D46" s="329" t="str">
        <f>'Eingabe Jahresfortgang'!R26</f>
        <v/>
      </c>
      <c r="E46" s="321" t="str">
        <f>'Eingabe Jahresfortgang'!S26</f>
        <v/>
      </c>
      <c r="F46" s="319" t="str">
        <f>'Eingabe Jahresfortgang'!U26</f>
        <v/>
      </c>
      <c r="G46" s="72" t="str">
        <f>'Eingabe Abitur'!U47</f>
        <v/>
      </c>
      <c r="H46" s="331" t="str">
        <f>'Eingabe Abitur'!AA47</f>
        <v/>
      </c>
      <c r="I46" s="106" t="str">
        <f>'Eingabe Abitur'!AB47</f>
        <v/>
      </c>
      <c r="J46" s="107" t="str">
        <f>'Eingabe Abitur'!AC47</f>
        <v/>
      </c>
      <c r="K46" s="245" t="str">
        <f>IF(B46="","",ROUNDUP(AVERAGE(E46,I46),2))</f>
        <v/>
      </c>
      <c r="L46" s="73" t="str">
        <f>IF(B46="","",IF(K46&lt;1,0,ROUND(K46,0)))</f>
        <v/>
      </c>
    </row>
    <row r="47" spans="1:12" ht="13.5" customHeight="1" thickBot="1" x14ac:dyDescent="0.25">
      <c r="A47" s="324"/>
      <c r="B47" s="290"/>
      <c r="C47" s="316"/>
      <c r="D47" s="330"/>
      <c r="E47" s="322"/>
      <c r="F47" s="320"/>
      <c r="G47" s="53" t="str">
        <f>'Eingabe Abitur'!U48</f>
        <v/>
      </c>
      <c r="H47" s="332"/>
      <c r="I47" s="108" t="str">
        <f>'Eingabe Abitur'!AB48</f>
        <v/>
      </c>
      <c r="J47" s="109" t="str">
        <f>'Eingabe Abitur'!AC48</f>
        <v/>
      </c>
      <c r="K47" s="244" t="str">
        <f>IF(B46="","",ROUNDUP(AVERAGE(E46,I47),2))</f>
        <v/>
      </c>
      <c r="L47" s="69" t="str">
        <f>IF(B46="","",IF(K47&lt;1,0,ROUND(K47,0)))</f>
        <v/>
      </c>
    </row>
    <row r="48" spans="1:12" ht="12.75" customHeight="1" x14ac:dyDescent="0.2">
      <c r="A48" s="325" t="str">
        <f>'Eingabe Abitur'!A49</f>
        <v/>
      </c>
      <c r="B48" s="327" t="str">
        <f>IF('Eingabe Jahresfortgang'!B27="","",'Eingabe Jahresfortgang'!B27)</f>
        <v/>
      </c>
      <c r="C48" s="315" t="str">
        <f>'Eingabe Jahresfortgang'!Q27</f>
        <v/>
      </c>
      <c r="D48" s="317" t="str">
        <f>'Eingabe Jahresfortgang'!R27</f>
        <v/>
      </c>
      <c r="E48" s="321" t="str">
        <f>'Eingabe Jahresfortgang'!S27</f>
        <v/>
      </c>
      <c r="F48" s="319" t="str">
        <f>'Eingabe Jahresfortgang'!U27</f>
        <v/>
      </c>
      <c r="G48" s="72" t="str">
        <f>'Eingabe Abitur'!U49</f>
        <v/>
      </c>
      <c r="H48" s="331" t="str">
        <f>'Eingabe Abitur'!AA49</f>
        <v/>
      </c>
      <c r="I48" s="106" t="str">
        <f>'Eingabe Abitur'!AB49</f>
        <v/>
      </c>
      <c r="J48" s="107" t="str">
        <f>'Eingabe Abitur'!AC49</f>
        <v/>
      </c>
      <c r="K48" s="245" t="str">
        <f>IF(B48="","",ROUNDUP(AVERAGE(E48,I48),2))</f>
        <v/>
      </c>
      <c r="L48" s="73" t="str">
        <f>IF(B48="","",IF(K48&lt;1,0,ROUND(K48,0)))</f>
        <v/>
      </c>
    </row>
    <row r="49" spans="1:12" ht="13.5" customHeight="1" thickBot="1" x14ac:dyDescent="0.25">
      <c r="A49" s="326"/>
      <c r="B49" s="328"/>
      <c r="C49" s="316"/>
      <c r="D49" s="318"/>
      <c r="E49" s="322"/>
      <c r="F49" s="320"/>
      <c r="G49" s="53" t="str">
        <f>'Eingabe Abitur'!U50</f>
        <v/>
      </c>
      <c r="H49" s="332"/>
      <c r="I49" s="108" t="str">
        <f>'Eingabe Abitur'!AB50</f>
        <v/>
      </c>
      <c r="J49" s="109" t="str">
        <f>'Eingabe Abitur'!AC50</f>
        <v/>
      </c>
      <c r="K49" s="244" t="str">
        <f>IF(B48="","",ROUNDUP(AVERAGE(E48,I49),2))</f>
        <v/>
      </c>
      <c r="L49" s="69" t="str">
        <f>IF(B48="","",IF(K49&lt;1,0,ROUND(K49,0)))</f>
        <v/>
      </c>
    </row>
    <row r="50" spans="1:12" ht="12.75" customHeight="1" x14ac:dyDescent="0.2">
      <c r="A50" s="323" t="str">
        <f>'Eingabe Abitur'!A51</f>
        <v/>
      </c>
      <c r="B50" s="289" t="str">
        <f>IF('Eingabe Jahresfortgang'!B28="","",'Eingabe Jahresfortgang'!B28)</f>
        <v/>
      </c>
      <c r="C50" s="315" t="str">
        <f>'Eingabe Jahresfortgang'!Q28</f>
        <v/>
      </c>
      <c r="D50" s="317" t="str">
        <f>'Eingabe Jahresfortgang'!R28</f>
        <v/>
      </c>
      <c r="E50" s="321" t="str">
        <f>'Eingabe Jahresfortgang'!S28</f>
        <v/>
      </c>
      <c r="F50" s="319" t="str">
        <f>'Eingabe Jahresfortgang'!U28</f>
        <v/>
      </c>
      <c r="G50" s="72" t="str">
        <f>'Eingabe Abitur'!U51</f>
        <v/>
      </c>
      <c r="H50" s="331" t="str">
        <f>'Eingabe Abitur'!AA51</f>
        <v/>
      </c>
      <c r="I50" s="106" t="str">
        <f>'Eingabe Abitur'!AB51</f>
        <v/>
      </c>
      <c r="J50" s="107" t="str">
        <f>'Eingabe Abitur'!AC51</f>
        <v/>
      </c>
      <c r="K50" s="245" t="str">
        <f>IF(B50="","",ROUNDUP(AVERAGE(E50,I50),2))</f>
        <v/>
      </c>
      <c r="L50" s="73" t="str">
        <f>IF(B50="","",IF(K50&lt;1,0,ROUND(K50,0)))</f>
        <v/>
      </c>
    </row>
    <row r="51" spans="1:12" ht="13.5" customHeight="1" thickBot="1" x14ac:dyDescent="0.25">
      <c r="A51" s="324"/>
      <c r="B51" s="290"/>
      <c r="C51" s="316"/>
      <c r="D51" s="318"/>
      <c r="E51" s="322"/>
      <c r="F51" s="320"/>
      <c r="G51" s="53" t="str">
        <f>'Eingabe Abitur'!U52</f>
        <v/>
      </c>
      <c r="H51" s="332"/>
      <c r="I51" s="108" t="str">
        <f>'Eingabe Abitur'!AB52</f>
        <v/>
      </c>
      <c r="J51" s="109" t="str">
        <f>'Eingabe Abitur'!AC52</f>
        <v/>
      </c>
      <c r="K51" s="244" t="str">
        <f>IF(B50="","",ROUNDUP(AVERAGE(E50,I51),2))</f>
        <v/>
      </c>
      <c r="L51" s="69" t="str">
        <f>IF(B50="","",IF(K51&lt;1,0,ROUND(K51,0)))</f>
        <v/>
      </c>
    </row>
    <row r="52" spans="1:12" ht="12.75" customHeight="1" x14ac:dyDescent="0.2">
      <c r="A52" s="325" t="str">
        <f>'Eingabe Abitur'!A53</f>
        <v/>
      </c>
      <c r="B52" s="327" t="str">
        <f>IF('Eingabe Jahresfortgang'!B29="","",'Eingabe Jahresfortgang'!B29)</f>
        <v/>
      </c>
      <c r="C52" s="315" t="str">
        <f>'Eingabe Jahresfortgang'!Q29</f>
        <v/>
      </c>
      <c r="D52" s="317" t="str">
        <f>'Eingabe Jahresfortgang'!R29</f>
        <v/>
      </c>
      <c r="E52" s="321" t="str">
        <f>'Eingabe Jahresfortgang'!S29</f>
        <v/>
      </c>
      <c r="F52" s="319" t="str">
        <f>'Eingabe Jahresfortgang'!U29</f>
        <v/>
      </c>
      <c r="G52" s="72" t="str">
        <f>'Eingabe Abitur'!U53</f>
        <v/>
      </c>
      <c r="H52" s="331" t="str">
        <f>'Eingabe Abitur'!AA53</f>
        <v/>
      </c>
      <c r="I52" s="106" t="str">
        <f>'Eingabe Abitur'!AB53</f>
        <v/>
      </c>
      <c r="J52" s="107" t="str">
        <f>'Eingabe Abitur'!AC53</f>
        <v/>
      </c>
      <c r="K52" s="245" t="str">
        <f>IF(B52="","",ROUNDUP(AVERAGE(E52,I52),2))</f>
        <v/>
      </c>
      <c r="L52" s="73" t="str">
        <f>IF(B52="","",IF(K52&lt;1,0,ROUND(K52,0)))</f>
        <v/>
      </c>
    </row>
    <row r="53" spans="1:12" ht="13.5" customHeight="1" thickBot="1" x14ac:dyDescent="0.25">
      <c r="A53" s="326"/>
      <c r="B53" s="328"/>
      <c r="C53" s="316"/>
      <c r="D53" s="318"/>
      <c r="E53" s="322"/>
      <c r="F53" s="320"/>
      <c r="G53" s="53" t="str">
        <f>'Eingabe Abitur'!U54</f>
        <v/>
      </c>
      <c r="H53" s="332"/>
      <c r="I53" s="108" t="str">
        <f>'Eingabe Abitur'!AB54</f>
        <v/>
      </c>
      <c r="J53" s="109" t="str">
        <f>'Eingabe Abitur'!AC54</f>
        <v/>
      </c>
      <c r="K53" s="244" t="str">
        <f>IF(B52="","",ROUNDUP(AVERAGE(E52,I53),2))</f>
        <v/>
      </c>
      <c r="L53" s="69" t="str">
        <f>IF(B52="","",IF(K53&lt;1,0,ROUND(K53,0)))</f>
        <v/>
      </c>
    </row>
    <row r="54" spans="1:12" ht="12.75" customHeight="1" x14ac:dyDescent="0.2">
      <c r="A54" s="323" t="str">
        <f>'Eingabe Abitur'!A55</f>
        <v/>
      </c>
      <c r="B54" s="289" t="str">
        <f>IF('Eingabe Jahresfortgang'!B30="","",'Eingabe Jahresfortgang'!B30)</f>
        <v/>
      </c>
      <c r="C54" s="315" t="str">
        <f>'Eingabe Jahresfortgang'!Q30</f>
        <v/>
      </c>
      <c r="D54" s="317" t="str">
        <f>'Eingabe Jahresfortgang'!R30</f>
        <v/>
      </c>
      <c r="E54" s="321" t="str">
        <f>'Eingabe Jahresfortgang'!S30</f>
        <v/>
      </c>
      <c r="F54" s="319" t="str">
        <f>'Eingabe Jahresfortgang'!U30</f>
        <v/>
      </c>
      <c r="G54" s="72" t="str">
        <f>'Eingabe Abitur'!U55</f>
        <v/>
      </c>
      <c r="H54" s="331" t="str">
        <f>'Eingabe Abitur'!AA55</f>
        <v/>
      </c>
      <c r="I54" s="106" t="str">
        <f>'Eingabe Abitur'!AB55</f>
        <v/>
      </c>
      <c r="J54" s="107" t="str">
        <f>'Eingabe Abitur'!AC55</f>
        <v/>
      </c>
      <c r="K54" s="245" t="str">
        <f>IF(B54="","",ROUNDUP(AVERAGE(E54,I54),2))</f>
        <v/>
      </c>
      <c r="L54" s="73" t="str">
        <f>IF(B54="","",IF(K54&lt;1,0,ROUND(K54,0)))</f>
        <v/>
      </c>
    </row>
    <row r="55" spans="1:12" ht="13.5" customHeight="1" thickBot="1" x14ac:dyDescent="0.25">
      <c r="A55" s="324"/>
      <c r="B55" s="290"/>
      <c r="C55" s="316"/>
      <c r="D55" s="318"/>
      <c r="E55" s="322"/>
      <c r="F55" s="320"/>
      <c r="G55" s="53" t="str">
        <f>'Eingabe Abitur'!U56</f>
        <v/>
      </c>
      <c r="H55" s="332"/>
      <c r="I55" s="108" t="str">
        <f>'Eingabe Abitur'!AB56</f>
        <v/>
      </c>
      <c r="J55" s="109" t="str">
        <f>'Eingabe Abitur'!AC56</f>
        <v/>
      </c>
      <c r="K55" s="244" t="str">
        <f>IF(B54="","",ROUNDUP(AVERAGE(E54,I55),2))</f>
        <v/>
      </c>
      <c r="L55" s="69" t="str">
        <f>IF(B54="","",IF(K55&lt;1,0,ROUND(K55,0)))</f>
        <v/>
      </c>
    </row>
    <row r="56" spans="1:12" ht="12.75" customHeight="1" x14ac:dyDescent="0.2">
      <c r="A56" s="325" t="str">
        <f>'Eingabe Abitur'!A57</f>
        <v/>
      </c>
      <c r="B56" s="327" t="str">
        <f>IF('Eingabe Jahresfortgang'!B31="","",'Eingabe Jahresfortgang'!B31)</f>
        <v/>
      </c>
      <c r="C56" s="315" t="str">
        <f>'Eingabe Jahresfortgang'!Q31</f>
        <v/>
      </c>
      <c r="D56" s="317" t="str">
        <f>'Eingabe Jahresfortgang'!R31</f>
        <v/>
      </c>
      <c r="E56" s="321" t="str">
        <f>'Eingabe Jahresfortgang'!S31</f>
        <v/>
      </c>
      <c r="F56" s="319" t="str">
        <f>'Eingabe Jahresfortgang'!U31</f>
        <v/>
      </c>
      <c r="G56" s="72" t="str">
        <f>'Eingabe Abitur'!U57</f>
        <v/>
      </c>
      <c r="H56" s="331" t="str">
        <f>'Eingabe Abitur'!AA57</f>
        <v/>
      </c>
      <c r="I56" s="106" t="str">
        <f>'Eingabe Abitur'!AB57</f>
        <v/>
      </c>
      <c r="J56" s="107" t="str">
        <f>'Eingabe Abitur'!AC57</f>
        <v/>
      </c>
      <c r="K56" s="245" t="str">
        <f>IF(B56="","",ROUNDUP(AVERAGE(E56,I56),2))</f>
        <v/>
      </c>
      <c r="L56" s="73" t="str">
        <f>IF(B56="","",IF(K56&lt;1,0,ROUND(K56,0)))</f>
        <v/>
      </c>
    </row>
    <row r="57" spans="1:12" ht="13.5" customHeight="1" thickBot="1" x14ac:dyDescent="0.25">
      <c r="A57" s="326"/>
      <c r="B57" s="328"/>
      <c r="C57" s="316"/>
      <c r="D57" s="318"/>
      <c r="E57" s="322"/>
      <c r="F57" s="320"/>
      <c r="G57" s="53" t="str">
        <f>'Eingabe Abitur'!U58</f>
        <v/>
      </c>
      <c r="H57" s="332"/>
      <c r="I57" s="108" t="str">
        <f>'Eingabe Abitur'!AB58</f>
        <v/>
      </c>
      <c r="J57" s="109" t="str">
        <f>'Eingabe Abitur'!AC58</f>
        <v/>
      </c>
      <c r="K57" s="244" t="str">
        <f>IF(B56="","",ROUNDUP(AVERAGE(E56,I57),2))</f>
        <v/>
      </c>
      <c r="L57" s="69" t="str">
        <f>IF(B56="","",IF(K57&lt;1,0,ROUND(K57,0)))</f>
        <v/>
      </c>
    </row>
    <row r="58" spans="1:12" ht="12.75" customHeight="1" x14ac:dyDescent="0.2">
      <c r="A58" s="323" t="str">
        <f>'Eingabe Abitur'!A59</f>
        <v/>
      </c>
      <c r="B58" s="289" t="str">
        <f>IF('Eingabe Jahresfortgang'!B32="","",'Eingabe Jahresfortgang'!B32)</f>
        <v/>
      </c>
      <c r="C58" s="315" t="str">
        <f>'Eingabe Jahresfortgang'!Q32</f>
        <v/>
      </c>
      <c r="D58" s="317" t="str">
        <f>'Eingabe Jahresfortgang'!R32</f>
        <v/>
      </c>
      <c r="E58" s="321" t="str">
        <f>'Eingabe Jahresfortgang'!S32</f>
        <v/>
      </c>
      <c r="F58" s="319" t="str">
        <f>'Eingabe Jahresfortgang'!U32</f>
        <v/>
      </c>
      <c r="G58" s="72" t="str">
        <f>'Eingabe Abitur'!U59</f>
        <v/>
      </c>
      <c r="H58" s="331" t="str">
        <f>'Eingabe Abitur'!AA59</f>
        <v/>
      </c>
      <c r="I58" s="106" t="str">
        <f>'Eingabe Abitur'!AB59</f>
        <v/>
      </c>
      <c r="J58" s="107" t="str">
        <f>'Eingabe Abitur'!AC59</f>
        <v/>
      </c>
      <c r="K58" s="245" t="str">
        <f>IF(B58="","",ROUNDUP(AVERAGE(E58,I58),2))</f>
        <v/>
      </c>
      <c r="L58" s="73" t="str">
        <f>IF(B58="","",IF(K58&lt;1,0,ROUND(K58,0)))</f>
        <v/>
      </c>
    </row>
    <row r="59" spans="1:12" ht="13.5" customHeight="1" thickBot="1" x14ac:dyDescent="0.25">
      <c r="A59" s="324"/>
      <c r="B59" s="290"/>
      <c r="C59" s="316"/>
      <c r="D59" s="318"/>
      <c r="E59" s="322"/>
      <c r="F59" s="320"/>
      <c r="G59" s="53" t="str">
        <f>'Eingabe Abitur'!U60</f>
        <v/>
      </c>
      <c r="H59" s="332"/>
      <c r="I59" s="108" t="str">
        <f>'Eingabe Abitur'!AB60</f>
        <v/>
      </c>
      <c r="J59" s="109" t="str">
        <f>'Eingabe Abitur'!AC60</f>
        <v/>
      </c>
      <c r="K59" s="244" t="str">
        <f>IF(B58="","",ROUNDUP(AVERAGE(E58,I59),2))</f>
        <v/>
      </c>
      <c r="L59" s="69" t="str">
        <f>IF(B58="","",IF(K59&lt;1,0,ROUND(K59,0)))</f>
        <v/>
      </c>
    </row>
    <row r="60" spans="1:12" ht="12.75" customHeight="1" x14ac:dyDescent="0.2">
      <c r="A60" s="325" t="str">
        <f>'Eingabe Abitur'!A61</f>
        <v/>
      </c>
      <c r="B60" s="327" t="str">
        <f>IF('Eingabe Jahresfortgang'!B33="","",'Eingabe Jahresfortgang'!B33)</f>
        <v/>
      </c>
      <c r="C60" s="315" t="str">
        <f>'Eingabe Jahresfortgang'!Q33</f>
        <v/>
      </c>
      <c r="D60" s="317" t="str">
        <f>'Eingabe Jahresfortgang'!R33</f>
        <v/>
      </c>
      <c r="E60" s="321" t="str">
        <f>'Eingabe Jahresfortgang'!S33</f>
        <v/>
      </c>
      <c r="F60" s="319" t="str">
        <f>'Eingabe Jahresfortgang'!U33</f>
        <v/>
      </c>
      <c r="G60" s="72" t="str">
        <f>'Eingabe Abitur'!U61</f>
        <v/>
      </c>
      <c r="H60" s="331" t="str">
        <f>'Eingabe Abitur'!AA61</f>
        <v/>
      </c>
      <c r="I60" s="106" t="str">
        <f>'Eingabe Abitur'!AB61</f>
        <v/>
      </c>
      <c r="J60" s="107" t="str">
        <f>'Eingabe Abitur'!AC61</f>
        <v/>
      </c>
      <c r="K60" s="245" t="str">
        <f>IF(B60="","",ROUNDUP(AVERAGE(E60,I60),2))</f>
        <v/>
      </c>
      <c r="L60" s="73" t="str">
        <f>IF(B60="","",IF(K60&lt;1,0,ROUND(K60,0)))</f>
        <v/>
      </c>
    </row>
    <row r="61" spans="1:12" ht="13.5" customHeight="1" thickBot="1" x14ac:dyDescent="0.25">
      <c r="A61" s="326"/>
      <c r="B61" s="328"/>
      <c r="C61" s="316"/>
      <c r="D61" s="318"/>
      <c r="E61" s="322"/>
      <c r="F61" s="320"/>
      <c r="G61" s="53" t="str">
        <f>'Eingabe Abitur'!U62</f>
        <v/>
      </c>
      <c r="H61" s="332"/>
      <c r="I61" s="108" t="str">
        <f>'Eingabe Abitur'!AB62</f>
        <v/>
      </c>
      <c r="J61" s="109" t="str">
        <f>'Eingabe Abitur'!AC62</f>
        <v/>
      </c>
      <c r="K61" s="244" t="str">
        <f>IF(B60="","",ROUNDUP(AVERAGE(E60,I61),2))</f>
        <v/>
      </c>
      <c r="L61" s="69" t="str">
        <f>IF(B60="","",IF(K61&lt;1,0,ROUND(K61,0)))</f>
        <v/>
      </c>
    </row>
    <row r="62" spans="1:12" ht="12.75" customHeight="1" x14ac:dyDescent="0.2">
      <c r="A62" s="323" t="str">
        <f>'Eingabe Abitur'!A63</f>
        <v/>
      </c>
      <c r="B62" s="289" t="str">
        <f>IF('Eingabe Jahresfortgang'!B34="","",'Eingabe Jahresfortgang'!B34)</f>
        <v/>
      </c>
      <c r="C62" s="315" t="str">
        <f>'Eingabe Jahresfortgang'!Q34</f>
        <v/>
      </c>
      <c r="D62" s="317" t="str">
        <f>'Eingabe Jahresfortgang'!R34</f>
        <v/>
      </c>
      <c r="E62" s="321" t="str">
        <f>'Eingabe Jahresfortgang'!S34</f>
        <v/>
      </c>
      <c r="F62" s="319" t="str">
        <f>'Eingabe Jahresfortgang'!U34</f>
        <v/>
      </c>
      <c r="G62" s="72" t="str">
        <f>'Eingabe Abitur'!U63</f>
        <v/>
      </c>
      <c r="H62" s="331" t="str">
        <f>'Eingabe Abitur'!AA63</f>
        <v/>
      </c>
      <c r="I62" s="106" t="str">
        <f>'Eingabe Abitur'!AB63</f>
        <v/>
      </c>
      <c r="J62" s="107" t="str">
        <f>'Eingabe Abitur'!AC63</f>
        <v/>
      </c>
      <c r="K62" s="245" t="str">
        <f>IF(B62="","",ROUNDUP(AVERAGE(E62,I62),2))</f>
        <v/>
      </c>
      <c r="L62" s="73" t="str">
        <f>IF(B62="","",IF(K62&lt;1,0,ROUND(K62,0)))</f>
        <v/>
      </c>
    </row>
    <row r="63" spans="1:12" ht="13.5" customHeight="1" thickBot="1" x14ac:dyDescent="0.25">
      <c r="A63" s="324"/>
      <c r="B63" s="290"/>
      <c r="C63" s="316"/>
      <c r="D63" s="318"/>
      <c r="E63" s="322"/>
      <c r="F63" s="320"/>
      <c r="G63" s="53" t="str">
        <f>'Eingabe Abitur'!U64</f>
        <v/>
      </c>
      <c r="H63" s="332"/>
      <c r="I63" s="108" t="str">
        <f>'Eingabe Abitur'!AB64</f>
        <v/>
      </c>
      <c r="J63" s="109" t="str">
        <f>'Eingabe Abitur'!AC64</f>
        <v/>
      </c>
      <c r="K63" s="244" t="str">
        <f>IF(B62="","",ROUNDUP(AVERAGE(E62,I63),2))</f>
        <v/>
      </c>
      <c r="L63" s="69" t="str">
        <f>IF(B62="","",IF(K63&lt;1,0,ROUND(K63,0)))</f>
        <v/>
      </c>
    </row>
    <row r="64" spans="1:12" ht="12.75" customHeight="1" x14ac:dyDescent="0.2">
      <c r="A64" s="325" t="str">
        <f>'Eingabe Abitur'!A65</f>
        <v/>
      </c>
      <c r="B64" s="327" t="str">
        <f>IF('Eingabe Jahresfortgang'!B35="","",'Eingabe Jahresfortgang'!B35)</f>
        <v/>
      </c>
      <c r="C64" s="315" t="str">
        <f>'Eingabe Jahresfortgang'!Q35</f>
        <v/>
      </c>
      <c r="D64" s="317" t="str">
        <f>'Eingabe Jahresfortgang'!R35</f>
        <v/>
      </c>
      <c r="E64" s="321" t="str">
        <f>'Eingabe Jahresfortgang'!S35</f>
        <v/>
      </c>
      <c r="F64" s="319" t="str">
        <f>'Eingabe Jahresfortgang'!U35</f>
        <v/>
      </c>
      <c r="G64" s="72" t="str">
        <f>'Eingabe Abitur'!U65</f>
        <v/>
      </c>
      <c r="H64" s="331" t="str">
        <f>'Eingabe Abitur'!AA65</f>
        <v/>
      </c>
      <c r="I64" s="106" t="str">
        <f>'Eingabe Abitur'!AB65</f>
        <v/>
      </c>
      <c r="J64" s="107" t="str">
        <f>'Eingabe Abitur'!AC65</f>
        <v/>
      </c>
      <c r="K64" s="245" t="str">
        <f>IF(B64="","",ROUNDUP(AVERAGE(E64,I64),2))</f>
        <v/>
      </c>
      <c r="L64" s="73" t="str">
        <f>IF(B64="","",IF(K64&lt;1,0,ROUND(K64,0)))</f>
        <v/>
      </c>
    </row>
    <row r="65" spans="1:12" ht="13.5" customHeight="1" thickBot="1" x14ac:dyDescent="0.25">
      <c r="A65" s="326"/>
      <c r="B65" s="328"/>
      <c r="C65" s="316"/>
      <c r="D65" s="318"/>
      <c r="E65" s="322"/>
      <c r="F65" s="320"/>
      <c r="G65" s="68" t="str">
        <f>'Eingabe Abitur'!U66</f>
        <v/>
      </c>
      <c r="H65" s="332"/>
      <c r="I65" s="110" t="str">
        <f>'Eingabe Abitur'!AB66</f>
        <v/>
      </c>
      <c r="J65" s="111" t="str">
        <f>'Eingabe Abitur'!AC66</f>
        <v/>
      </c>
      <c r="K65" s="244" t="str">
        <f>IF(B64="","",ROUNDUP(AVERAGE(E64,I65),2))</f>
        <v/>
      </c>
      <c r="L65" s="69" t="str">
        <f>IF(B64="","",IF(K65&lt;1,0,ROUND(K65,0)))</f>
        <v/>
      </c>
    </row>
    <row r="66" spans="1:12" ht="12.75" customHeight="1" x14ac:dyDescent="0.2">
      <c r="A66" s="323" t="str">
        <f>'Eingabe Abitur'!A67</f>
        <v/>
      </c>
      <c r="B66" s="289" t="str">
        <f>IF('Eingabe Jahresfortgang'!B36="","",'Eingabe Jahresfortgang'!B36)</f>
        <v/>
      </c>
      <c r="C66" s="315" t="str">
        <f>'Eingabe Jahresfortgang'!Q36</f>
        <v/>
      </c>
      <c r="D66" s="317" t="str">
        <f>'Eingabe Jahresfortgang'!R36</f>
        <v/>
      </c>
      <c r="E66" s="321" t="str">
        <f>'Eingabe Jahresfortgang'!S36</f>
        <v/>
      </c>
      <c r="F66" s="319" t="str">
        <f>'Eingabe Jahresfortgang'!U36</f>
        <v/>
      </c>
      <c r="G66" s="72" t="str">
        <f>'Eingabe Abitur'!U67</f>
        <v/>
      </c>
      <c r="H66" s="331" t="str">
        <f>'Eingabe Abitur'!AA67</f>
        <v/>
      </c>
      <c r="I66" s="106" t="str">
        <f>'Eingabe Abitur'!AB67</f>
        <v/>
      </c>
      <c r="J66" s="107" t="str">
        <f>'Eingabe Abitur'!AC67</f>
        <v/>
      </c>
      <c r="K66" s="245" t="str">
        <f>IF(B66="","",ROUNDUP(AVERAGE(E66,I66),2))</f>
        <v/>
      </c>
      <c r="L66" s="73" t="str">
        <f>IF(B66="","",IF(K66&lt;1,0,ROUND(K66,0)))</f>
        <v/>
      </c>
    </row>
    <row r="67" spans="1:12" ht="13.5" customHeight="1" thickBot="1" x14ac:dyDescent="0.25">
      <c r="A67" s="324"/>
      <c r="B67" s="290"/>
      <c r="C67" s="316"/>
      <c r="D67" s="318"/>
      <c r="E67" s="322"/>
      <c r="F67" s="320"/>
      <c r="G67" s="53" t="str">
        <f>'Eingabe Abitur'!U68</f>
        <v/>
      </c>
      <c r="H67" s="332"/>
      <c r="I67" s="108" t="str">
        <f>'Eingabe Abitur'!AB68</f>
        <v/>
      </c>
      <c r="J67" s="109" t="str">
        <f>'Eingabe Abitur'!AC68</f>
        <v/>
      </c>
      <c r="K67" s="244" t="str">
        <f>IF(B66="","",ROUNDUP(AVERAGE(E66,I67),2))</f>
        <v/>
      </c>
      <c r="L67" s="69" t="str">
        <f>IF(B66="","",IF(K67&lt;1,0,ROUND(K67,0)))</f>
        <v/>
      </c>
    </row>
    <row r="68" spans="1:12" ht="12.75" customHeight="1" x14ac:dyDescent="0.2">
      <c r="A68" s="325" t="str">
        <f>'Eingabe Abitur'!A69</f>
        <v/>
      </c>
      <c r="B68" s="327" t="str">
        <f>IF('Eingabe Jahresfortgang'!B37="","",'Eingabe Jahresfortgang'!B37)</f>
        <v/>
      </c>
      <c r="C68" s="315" t="str">
        <f>'Eingabe Jahresfortgang'!Q37</f>
        <v/>
      </c>
      <c r="D68" s="317" t="str">
        <f>'Eingabe Jahresfortgang'!R37</f>
        <v/>
      </c>
      <c r="E68" s="321" t="str">
        <f>'Eingabe Jahresfortgang'!S37</f>
        <v/>
      </c>
      <c r="F68" s="319" t="str">
        <f>'Eingabe Jahresfortgang'!U37</f>
        <v/>
      </c>
      <c r="G68" s="72" t="str">
        <f>'Eingabe Abitur'!U69</f>
        <v/>
      </c>
      <c r="H68" s="331" t="str">
        <f>'Eingabe Abitur'!AA69</f>
        <v/>
      </c>
      <c r="I68" s="106" t="str">
        <f>'Eingabe Abitur'!AB69</f>
        <v/>
      </c>
      <c r="J68" s="107" t="str">
        <f>'Eingabe Abitur'!AC69</f>
        <v/>
      </c>
      <c r="K68" s="245" t="str">
        <f>IF(B68="","",ROUNDUP(AVERAGE(E68,I68),2))</f>
        <v/>
      </c>
      <c r="L68" s="73" t="str">
        <f>IF(B68="","",IF(K68&lt;1,0,ROUND(K68,0)))</f>
        <v/>
      </c>
    </row>
    <row r="69" spans="1:12" ht="13.5" customHeight="1" thickBot="1" x14ac:dyDescent="0.25">
      <c r="A69" s="326"/>
      <c r="B69" s="328"/>
      <c r="C69" s="316"/>
      <c r="D69" s="318"/>
      <c r="E69" s="322"/>
      <c r="F69" s="320"/>
      <c r="G69" s="53" t="str">
        <f>'Eingabe Abitur'!U70</f>
        <v/>
      </c>
      <c r="H69" s="332"/>
      <c r="I69" s="108" t="str">
        <f>'Eingabe Abitur'!AB70</f>
        <v/>
      </c>
      <c r="J69" s="109" t="str">
        <f>'Eingabe Abitur'!AC70</f>
        <v/>
      </c>
      <c r="K69" s="244" t="str">
        <f>IF(B68="","",ROUNDUP(AVERAGE(E68,I69),2))</f>
        <v/>
      </c>
      <c r="L69" s="69" t="str">
        <f>IF(B68="","",IF(K69&lt;1,0,ROUND(K69,0)))</f>
        <v/>
      </c>
    </row>
    <row r="70" spans="1:12" ht="12.75" customHeight="1" x14ac:dyDescent="0.2">
      <c r="A70" s="323" t="str">
        <f>'Eingabe Abitur'!A71</f>
        <v/>
      </c>
      <c r="B70" s="289" t="str">
        <f>IF('Eingabe Jahresfortgang'!B38="","",'Eingabe Jahresfortgang'!B38)</f>
        <v/>
      </c>
      <c r="C70" s="315" t="str">
        <f>'Eingabe Jahresfortgang'!Q38</f>
        <v/>
      </c>
      <c r="D70" s="317" t="str">
        <f>'Eingabe Jahresfortgang'!R38</f>
        <v/>
      </c>
      <c r="E70" s="321" t="str">
        <f>'Eingabe Jahresfortgang'!S38</f>
        <v/>
      </c>
      <c r="F70" s="319" t="str">
        <f>'Eingabe Jahresfortgang'!U38</f>
        <v/>
      </c>
      <c r="G70" s="72" t="str">
        <f>'Eingabe Abitur'!U71</f>
        <v/>
      </c>
      <c r="H70" s="331" t="str">
        <f>'Eingabe Abitur'!AA71</f>
        <v/>
      </c>
      <c r="I70" s="106" t="str">
        <f>'Eingabe Abitur'!AB71</f>
        <v/>
      </c>
      <c r="J70" s="107" t="str">
        <f>'Eingabe Abitur'!AC71</f>
        <v/>
      </c>
      <c r="K70" s="245" t="str">
        <f>IF(B70="","",ROUNDUP(AVERAGE(E70,I70),2))</f>
        <v/>
      </c>
      <c r="L70" s="73" t="str">
        <f>IF(B70="","",IF(K70&lt;1,0,ROUND(K70,0)))</f>
        <v/>
      </c>
    </row>
    <row r="71" spans="1:12" ht="13.5" customHeight="1" thickBot="1" x14ac:dyDescent="0.25">
      <c r="A71" s="324"/>
      <c r="B71" s="290"/>
      <c r="C71" s="316"/>
      <c r="D71" s="318"/>
      <c r="E71" s="322"/>
      <c r="F71" s="320"/>
      <c r="G71" s="53" t="str">
        <f>'Eingabe Abitur'!U72</f>
        <v/>
      </c>
      <c r="H71" s="332"/>
      <c r="I71" s="108" t="str">
        <f>'Eingabe Abitur'!AB72</f>
        <v/>
      </c>
      <c r="J71" s="109" t="str">
        <f>'Eingabe Abitur'!AC72</f>
        <v/>
      </c>
      <c r="K71" s="244" t="str">
        <f>IF(B70="","",ROUNDUP(AVERAGE(E70,I71),2))</f>
        <v/>
      </c>
      <c r="L71" s="69" t="str">
        <f>IF(B70="","",IF(K71&lt;1,0,ROUND(K71,0)))</f>
        <v/>
      </c>
    </row>
    <row r="72" spans="1:12" ht="12.75" customHeight="1" x14ac:dyDescent="0.2">
      <c r="A72" s="325" t="str">
        <f>'Eingabe Abitur'!A73</f>
        <v/>
      </c>
      <c r="B72" s="327" t="str">
        <f>IF('Eingabe Jahresfortgang'!B39="","",'Eingabe Jahresfortgang'!B39)</f>
        <v/>
      </c>
      <c r="C72" s="315" t="str">
        <f>'Eingabe Jahresfortgang'!Q39</f>
        <v/>
      </c>
      <c r="D72" s="317" t="str">
        <f>'Eingabe Jahresfortgang'!R39</f>
        <v/>
      </c>
      <c r="E72" s="321" t="str">
        <f>'Eingabe Jahresfortgang'!S39</f>
        <v/>
      </c>
      <c r="F72" s="319" t="str">
        <f>'Eingabe Jahresfortgang'!U39</f>
        <v/>
      </c>
      <c r="G72" s="72" t="str">
        <f>'Eingabe Abitur'!U73</f>
        <v/>
      </c>
      <c r="H72" s="331" t="str">
        <f>'Eingabe Abitur'!AA73</f>
        <v/>
      </c>
      <c r="I72" s="106" t="str">
        <f>'Eingabe Abitur'!AB73</f>
        <v/>
      </c>
      <c r="J72" s="107" t="str">
        <f>'Eingabe Abitur'!AC73</f>
        <v/>
      </c>
      <c r="K72" s="245" t="str">
        <f>IF(B72="","",ROUNDUP(AVERAGE(E72,I72),2))</f>
        <v/>
      </c>
      <c r="L72" s="73" t="str">
        <f>IF(B72="","",IF(K72&lt;1,0,ROUND(K72,0)))</f>
        <v/>
      </c>
    </row>
    <row r="73" spans="1:12" ht="13.5" customHeight="1" thickBot="1" x14ac:dyDescent="0.25">
      <c r="A73" s="326"/>
      <c r="B73" s="328"/>
      <c r="C73" s="316"/>
      <c r="D73" s="318"/>
      <c r="E73" s="322"/>
      <c r="F73" s="320"/>
      <c r="G73" s="53" t="str">
        <f>'Eingabe Abitur'!U74</f>
        <v/>
      </c>
      <c r="H73" s="332"/>
      <c r="I73" s="108" t="str">
        <f>'Eingabe Abitur'!AB74</f>
        <v/>
      </c>
      <c r="J73" s="109" t="str">
        <f>'Eingabe Abitur'!AC74</f>
        <v/>
      </c>
      <c r="K73" s="244" t="str">
        <f>IF(B72="","",ROUNDUP(AVERAGE(E72,I73),2))</f>
        <v/>
      </c>
      <c r="L73" s="69" t="str">
        <f>IF(B72="","",IF(K73&lt;1,0,ROUND(K73,0)))</f>
        <v/>
      </c>
    </row>
    <row r="74" spans="1:12" ht="12.75" customHeight="1" x14ac:dyDescent="0.2">
      <c r="A74" s="323" t="str">
        <f>'Eingabe Abitur'!A75</f>
        <v/>
      </c>
      <c r="B74" s="289" t="str">
        <f>IF('Eingabe Jahresfortgang'!B40="","",'Eingabe Jahresfortgang'!B40)</f>
        <v/>
      </c>
      <c r="C74" s="315" t="str">
        <f>'Eingabe Jahresfortgang'!Q40</f>
        <v/>
      </c>
      <c r="D74" s="317" t="str">
        <f>'Eingabe Jahresfortgang'!R40</f>
        <v/>
      </c>
      <c r="E74" s="321" t="str">
        <f>'Eingabe Jahresfortgang'!S40</f>
        <v/>
      </c>
      <c r="F74" s="319" t="str">
        <f>'Eingabe Jahresfortgang'!U40</f>
        <v/>
      </c>
      <c r="G74" s="72" t="str">
        <f>'Eingabe Abitur'!U75</f>
        <v/>
      </c>
      <c r="H74" s="331" t="str">
        <f>'Eingabe Abitur'!AA75</f>
        <v/>
      </c>
      <c r="I74" s="106" t="str">
        <f>'Eingabe Abitur'!AB75</f>
        <v/>
      </c>
      <c r="J74" s="107" t="str">
        <f>'Eingabe Abitur'!AC75</f>
        <v/>
      </c>
      <c r="K74" s="245" t="str">
        <f>IF(B74="","",ROUNDUP(AVERAGE(E74,I74),2))</f>
        <v/>
      </c>
      <c r="L74" s="73" t="str">
        <f>IF(B74="","",IF(K74&lt;1,0,ROUND(K74,0)))</f>
        <v/>
      </c>
    </row>
    <row r="75" spans="1:12" ht="13.5" customHeight="1" thickBot="1" x14ac:dyDescent="0.25">
      <c r="A75" s="324"/>
      <c r="B75" s="290"/>
      <c r="C75" s="316"/>
      <c r="D75" s="318"/>
      <c r="E75" s="322"/>
      <c r="F75" s="320"/>
      <c r="G75" s="53" t="str">
        <f>'Eingabe Abitur'!U76</f>
        <v/>
      </c>
      <c r="H75" s="332"/>
      <c r="I75" s="108" t="str">
        <f>'Eingabe Abitur'!AB76</f>
        <v/>
      </c>
      <c r="J75" s="109" t="str">
        <f>'Eingabe Abitur'!AC76</f>
        <v/>
      </c>
      <c r="K75" s="244" t="str">
        <f>IF(B74="","",ROUNDUP(AVERAGE(E74,I75),2))</f>
        <v/>
      </c>
      <c r="L75" s="69" t="str">
        <f>IF(B74="","",IF(K75&lt;1,0,ROUND(K75,0)))</f>
        <v/>
      </c>
    </row>
    <row r="76" spans="1:12" ht="12.75" customHeight="1" x14ac:dyDescent="0.2">
      <c r="A76" s="325" t="str">
        <f>'Eingabe Abitur'!A77</f>
        <v/>
      </c>
      <c r="B76" s="327" t="str">
        <f>IF('Eingabe Jahresfortgang'!B41="","",'Eingabe Jahresfortgang'!B41)</f>
        <v/>
      </c>
      <c r="C76" s="315" t="str">
        <f>'Eingabe Jahresfortgang'!Q41</f>
        <v/>
      </c>
      <c r="D76" s="317" t="str">
        <f>'Eingabe Jahresfortgang'!R41</f>
        <v/>
      </c>
      <c r="E76" s="321" t="str">
        <f>'Eingabe Jahresfortgang'!S41</f>
        <v/>
      </c>
      <c r="F76" s="319" t="str">
        <f>'Eingabe Jahresfortgang'!U41</f>
        <v/>
      </c>
      <c r="G76" s="72" t="str">
        <f>'Eingabe Abitur'!U77</f>
        <v/>
      </c>
      <c r="H76" s="331" t="str">
        <f>'Eingabe Abitur'!AA77</f>
        <v/>
      </c>
      <c r="I76" s="106" t="str">
        <f>'Eingabe Abitur'!AB77</f>
        <v/>
      </c>
      <c r="J76" s="107" t="str">
        <f>'Eingabe Abitur'!AC77</f>
        <v/>
      </c>
      <c r="K76" s="245" t="str">
        <f>IF(B76="","",ROUNDUP(AVERAGE(E76,I76),2))</f>
        <v/>
      </c>
      <c r="L76" s="73" t="str">
        <f>IF(B76="","",IF(K76&lt;1,0,ROUND(K76,0)))</f>
        <v/>
      </c>
    </row>
    <row r="77" spans="1:12" ht="13.5" customHeight="1" thickBot="1" x14ac:dyDescent="0.25">
      <c r="A77" s="326"/>
      <c r="B77" s="328"/>
      <c r="C77" s="316"/>
      <c r="D77" s="318"/>
      <c r="E77" s="322"/>
      <c r="F77" s="320"/>
      <c r="G77" s="53" t="str">
        <f>'Eingabe Abitur'!U78</f>
        <v/>
      </c>
      <c r="H77" s="332"/>
      <c r="I77" s="108" t="str">
        <f>'Eingabe Abitur'!AB78</f>
        <v/>
      </c>
      <c r="J77" s="109" t="str">
        <f>'Eingabe Abitur'!AC78</f>
        <v/>
      </c>
      <c r="K77" s="244" t="str">
        <f>IF(B76="","",ROUNDUP(AVERAGE(E76,I77),2))</f>
        <v/>
      </c>
      <c r="L77" s="69" t="str">
        <f>IF(B76="","",IF(K77&lt;1,0,ROUND(K77,0)))</f>
        <v/>
      </c>
    </row>
    <row r="78" spans="1:12" ht="12.75" customHeight="1" x14ac:dyDescent="0.2">
      <c r="A78" s="323" t="str">
        <f>'Eingabe Abitur'!A79</f>
        <v/>
      </c>
      <c r="B78" s="289" t="str">
        <f>IF('Eingabe Jahresfortgang'!B42="","",'Eingabe Jahresfortgang'!B42)</f>
        <v/>
      </c>
      <c r="C78" s="315" t="str">
        <f>'Eingabe Jahresfortgang'!Q42</f>
        <v/>
      </c>
      <c r="D78" s="317" t="str">
        <f>'Eingabe Jahresfortgang'!R42</f>
        <v/>
      </c>
      <c r="E78" s="321" t="str">
        <f>'Eingabe Jahresfortgang'!S42</f>
        <v/>
      </c>
      <c r="F78" s="319" t="str">
        <f>'Eingabe Jahresfortgang'!U42</f>
        <v/>
      </c>
      <c r="G78" s="72" t="str">
        <f>'Eingabe Abitur'!U79</f>
        <v/>
      </c>
      <c r="H78" s="331" t="str">
        <f>'Eingabe Abitur'!AA79</f>
        <v/>
      </c>
      <c r="I78" s="106" t="str">
        <f>'Eingabe Abitur'!AB79</f>
        <v/>
      </c>
      <c r="J78" s="107" t="str">
        <f>'Eingabe Abitur'!AC79</f>
        <v/>
      </c>
      <c r="K78" s="245" t="str">
        <f>IF(B78="","",ROUNDUP(AVERAGE(E78,I78),2))</f>
        <v/>
      </c>
      <c r="L78" s="73" t="str">
        <f>IF(B78="","",IF(K78&lt;1,0,ROUND(K78,0)))</f>
        <v/>
      </c>
    </row>
    <row r="79" spans="1:12" ht="13.5" customHeight="1" thickBot="1" x14ac:dyDescent="0.25">
      <c r="A79" s="324"/>
      <c r="B79" s="290"/>
      <c r="C79" s="316"/>
      <c r="D79" s="318"/>
      <c r="E79" s="322"/>
      <c r="F79" s="320"/>
      <c r="G79" s="53" t="str">
        <f>'Eingabe Abitur'!U80</f>
        <v/>
      </c>
      <c r="H79" s="332"/>
      <c r="I79" s="108" t="str">
        <f>'Eingabe Abitur'!AB80</f>
        <v/>
      </c>
      <c r="J79" s="109" t="str">
        <f>'Eingabe Abitur'!AC80</f>
        <v/>
      </c>
      <c r="K79" s="244" t="str">
        <f>IF(B78="","",ROUNDUP(AVERAGE(E78,I79),2))</f>
        <v/>
      </c>
      <c r="L79" s="69" t="str">
        <f>IF(B78="","",IF(K79&lt;1,0,ROUND(K79,0)))</f>
        <v/>
      </c>
    </row>
    <row r="80" spans="1:12" ht="13.5" thickBot="1" x14ac:dyDescent="0.25">
      <c r="C80" s="179" t="str">
        <f>IF(C10="","",AVERAGE(C10:C79))</f>
        <v/>
      </c>
      <c r="D80" s="239" t="str">
        <f t="shared" ref="D80:L80" si="0">IF(D10="","",AVERAGE(D10:D79))</f>
        <v/>
      </c>
      <c r="E80" s="239">
        <f t="shared" si="0"/>
        <v>0</v>
      </c>
      <c r="F80" s="238" t="str">
        <f t="shared" si="0"/>
        <v/>
      </c>
      <c r="G80" s="179" t="str">
        <f t="shared" si="0"/>
        <v/>
      </c>
      <c r="H80" s="239" t="str">
        <f t="shared" si="0"/>
        <v/>
      </c>
      <c r="I80" s="239" t="str">
        <f t="shared" si="0"/>
        <v/>
      </c>
      <c r="J80" s="238" t="str">
        <f t="shared" si="0"/>
        <v/>
      </c>
      <c r="K80" s="179" t="str">
        <f t="shared" si="0"/>
        <v/>
      </c>
      <c r="L80" s="238" t="str">
        <f t="shared" si="0"/>
        <v/>
      </c>
    </row>
  </sheetData>
  <sheetProtection sheet="1" selectLockedCells="1"/>
  <mergeCells count="250">
    <mergeCell ref="C6:L6"/>
    <mergeCell ref="C7:L7"/>
    <mergeCell ref="C8:F8"/>
    <mergeCell ref="G8:J8"/>
    <mergeCell ref="K8:L8"/>
    <mergeCell ref="H12:H13"/>
    <mergeCell ref="H14:H15"/>
    <mergeCell ref="H16:H17"/>
    <mergeCell ref="H18:H19"/>
    <mergeCell ref="E12:E13"/>
    <mergeCell ref="F12:F13"/>
    <mergeCell ref="F16:F17"/>
    <mergeCell ref="E16:E17"/>
    <mergeCell ref="A10:A11"/>
    <mergeCell ref="B10:B11"/>
    <mergeCell ref="A12:A13"/>
    <mergeCell ref="B12:B13"/>
    <mergeCell ref="C12:C13"/>
    <mergeCell ref="D12:D13"/>
    <mergeCell ref="C10:C11"/>
    <mergeCell ref="D10:D11"/>
    <mergeCell ref="E10:E11"/>
    <mergeCell ref="F10:F11"/>
    <mergeCell ref="H10:H11"/>
    <mergeCell ref="A14:A15"/>
    <mergeCell ref="B14:B15"/>
    <mergeCell ref="C14:C15"/>
    <mergeCell ref="D14:D15"/>
    <mergeCell ref="E14:E15"/>
    <mergeCell ref="F14:F15"/>
    <mergeCell ref="H64:H65"/>
    <mergeCell ref="H66:H67"/>
    <mergeCell ref="H52:H53"/>
    <mergeCell ref="H54:H55"/>
    <mergeCell ref="H56:H57"/>
    <mergeCell ref="H58:H59"/>
    <mergeCell ref="H60:H61"/>
    <mergeCell ref="H62:H63"/>
    <mergeCell ref="H44:H45"/>
    <mergeCell ref="H46:H47"/>
    <mergeCell ref="H48:H49"/>
    <mergeCell ref="H50:H51"/>
    <mergeCell ref="H36:H37"/>
    <mergeCell ref="H38:H39"/>
    <mergeCell ref="H40:H41"/>
    <mergeCell ref="H42:H43"/>
    <mergeCell ref="H28:H29"/>
    <mergeCell ref="H30:H31"/>
    <mergeCell ref="A16:A17"/>
    <mergeCell ref="B16:B17"/>
    <mergeCell ref="C16:C17"/>
    <mergeCell ref="D16:D17"/>
    <mergeCell ref="C18:C19"/>
    <mergeCell ref="D18:D19"/>
    <mergeCell ref="H76:H77"/>
    <mergeCell ref="H78:H79"/>
    <mergeCell ref="H68:H69"/>
    <mergeCell ref="H70:H71"/>
    <mergeCell ref="H72:H73"/>
    <mergeCell ref="H74:H75"/>
    <mergeCell ref="H32:H33"/>
    <mergeCell ref="H34:H35"/>
    <mergeCell ref="H20:H21"/>
    <mergeCell ref="H22:H23"/>
    <mergeCell ref="H24:H25"/>
    <mergeCell ref="H26:H27"/>
    <mergeCell ref="F18:F19"/>
    <mergeCell ref="A20:A21"/>
    <mergeCell ref="B20:B21"/>
    <mergeCell ref="C20:C21"/>
    <mergeCell ref="D20:D21"/>
    <mergeCell ref="E20:E21"/>
    <mergeCell ref="F20:F21"/>
    <mergeCell ref="E18:E19"/>
    <mergeCell ref="A18:A19"/>
    <mergeCell ref="B18:B19"/>
    <mergeCell ref="C24:C25"/>
    <mergeCell ref="D24:D25"/>
    <mergeCell ref="E24:E25"/>
    <mergeCell ref="F24:F25"/>
    <mergeCell ref="B22:B23"/>
    <mergeCell ref="A22:A23"/>
    <mergeCell ref="A24:A25"/>
    <mergeCell ref="B24:B25"/>
    <mergeCell ref="F22:F23"/>
    <mergeCell ref="E22:E23"/>
    <mergeCell ref="D22:D23"/>
    <mergeCell ref="C22:C23"/>
    <mergeCell ref="C28:C29"/>
    <mergeCell ref="D28:D29"/>
    <mergeCell ref="E28:E29"/>
    <mergeCell ref="F28:F29"/>
    <mergeCell ref="E36:E37"/>
    <mergeCell ref="C30:C31"/>
    <mergeCell ref="B26:B27"/>
    <mergeCell ref="A26:A27"/>
    <mergeCell ref="A28:A29"/>
    <mergeCell ref="B28:B29"/>
    <mergeCell ref="F26:F27"/>
    <mergeCell ref="E26:E27"/>
    <mergeCell ref="D26:D27"/>
    <mergeCell ref="C26:C27"/>
    <mergeCell ref="F38:F39"/>
    <mergeCell ref="F40:F41"/>
    <mergeCell ref="F42:F43"/>
    <mergeCell ref="E42:E43"/>
    <mergeCell ref="E40:E41"/>
    <mergeCell ref="E38:E39"/>
    <mergeCell ref="F30:F31"/>
    <mergeCell ref="F32:F33"/>
    <mergeCell ref="F34:F35"/>
    <mergeCell ref="F36:F37"/>
    <mergeCell ref="A32:A33"/>
    <mergeCell ref="A30:A31"/>
    <mergeCell ref="A38:A39"/>
    <mergeCell ref="A40:A41"/>
    <mergeCell ref="B40:B41"/>
    <mergeCell ref="C40:C41"/>
    <mergeCell ref="D40:D41"/>
    <mergeCell ref="D42:D43"/>
    <mergeCell ref="C42:C43"/>
    <mergeCell ref="B42:B43"/>
    <mergeCell ref="A42:A43"/>
    <mergeCell ref="D30:D31"/>
    <mergeCell ref="E30:E31"/>
    <mergeCell ref="E32:E33"/>
    <mergeCell ref="D32:D33"/>
    <mergeCell ref="C32:C33"/>
    <mergeCell ref="C34:C35"/>
    <mergeCell ref="B30:B31"/>
    <mergeCell ref="B32:B33"/>
    <mergeCell ref="B34:B35"/>
    <mergeCell ref="D34:D35"/>
    <mergeCell ref="E34:E35"/>
    <mergeCell ref="A44:A45"/>
    <mergeCell ref="A46:A47"/>
    <mergeCell ref="E44:E45"/>
    <mergeCell ref="E46:E47"/>
    <mergeCell ref="B44:B45"/>
    <mergeCell ref="C44:C45"/>
    <mergeCell ref="D44:D45"/>
    <mergeCell ref="C36:C37"/>
    <mergeCell ref="D36:D37"/>
    <mergeCell ref="D38:D39"/>
    <mergeCell ref="C38:C39"/>
    <mergeCell ref="B38:B39"/>
    <mergeCell ref="B36:B37"/>
    <mergeCell ref="A36:A37"/>
    <mergeCell ref="A34:A35"/>
    <mergeCell ref="F44:F45"/>
    <mergeCell ref="F58:F59"/>
    <mergeCell ref="F56:F57"/>
    <mergeCell ref="F54:F55"/>
    <mergeCell ref="F52:F53"/>
    <mergeCell ref="E60:E61"/>
    <mergeCell ref="F60:F61"/>
    <mergeCell ref="A56:A57"/>
    <mergeCell ref="A58:A59"/>
    <mergeCell ref="A60:A61"/>
    <mergeCell ref="B60:B61"/>
    <mergeCell ref="B58:B59"/>
    <mergeCell ref="B56:B57"/>
    <mergeCell ref="E56:E57"/>
    <mergeCell ref="E58:E59"/>
    <mergeCell ref="A48:A49"/>
    <mergeCell ref="A50:A51"/>
    <mergeCell ref="A52:A53"/>
    <mergeCell ref="A54:A55"/>
    <mergeCell ref="B52:B53"/>
    <mergeCell ref="B50:B51"/>
    <mergeCell ref="B48:B49"/>
    <mergeCell ref="B46:B47"/>
    <mergeCell ref="E48:E49"/>
    <mergeCell ref="E50:E51"/>
    <mergeCell ref="E52:E53"/>
    <mergeCell ref="E54:E55"/>
    <mergeCell ref="F50:F51"/>
    <mergeCell ref="F48:F49"/>
    <mergeCell ref="F46:F47"/>
    <mergeCell ref="D50:D51"/>
    <mergeCell ref="C50:C51"/>
    <mergeCell ref="C52:C53"/>
    <mergeCell ref="D52:D53"/>
    <mergeCell ref="D58:D59"/>
    <mergeCell ref="C58:C59"/>
    <mergeCell ref="D46:D47"/>
    <mergeCell ref="C46:C47"/>
    <mergeCell ref="C48:C49"/>
    <mergeCell ref="D48:D49"/>
    <mergeCell ref="C54:C55"/>
    <mergeCell ref="D54:D55"/>
    <mergeCell ref="C56:C57"/>
    <mergeCell ref="D56:D57"/>
    <mergeCell ref="D66:D67"/>
    <mergeCell ref="C66:C67"/>
    <mergeCell ref="D70:D71"/>
    <mergeCell ref="D72:D73"/>
    <mergeCell ref="B54:B55"/>
    <mergeCell ref="C60:C61"/>
    <mergeCell ref="D60:D61"/>
    <mergeCell ref="A70:A71"/>
    <mergeCell ref="A72:A73"/>
    <mergeCell ref="A74:A75"/>
    <mergeCell ref="A76:A77"/>
    <mergeCell ref="D76:D77"/>
    <mergeCell ref="C76:C77"/>
    <mergeCell ref="A62:A63"/>
    <mergeCell ref="A64:A65"/>
    <mergeCell ref="A66:A67"/>
    <mergeCell ref="A68:A69"/>
    <mergeCell ref="B76:B77"/>
    <mergeCell ref="B74:B75"/>
    <mergeCell ref="B72:B73"/>
    <mergeCell ref="B70:B71"/>
    <mergeCell ref="B64:B65"/>
    <mergeCell ref="B68:B69"/>
    <mergeCell ref="C74:C75"/>
    <mergeCell ref="D74:D75"/>
    <mergeCell ref="E78:E79"/>
    <mergeCell ref="F78:F79"/>
    <mergeCell ref="F76:F77"/>
    <mergeCell ref="F72:F73"/>
    <mergeCell ref="E76:E77"/>
    <mergeCell ref="F74:F75"/>
    <mergeCell ref="E72:E73"/>
    <mergeCell ref="E74:E75"/>
    <mergeCell ref="A78:A79"/>
    <mergeCell ref="B78:B79"/>
    <mergeCell ref="C78:C79"/>
    <mergeCell ref="D78:D79"/>
    <mergeCell ref="F62:F63"/>
    <mergeCell ref="E62:E63"/>
    <mergeCell ref="E64:E65"/>
    <mergeCell ref="E66:E67"/>
    <mergeCell ref="F70:F71"/>
    <mergeCell ref="F68:F69"/>
    <mergeCell ref="F66:F67"/>
    <mergeCell ref="F64:F65"/>
    <mergeCell ref="E68:E69"/>
    <mergeCell ref="E70:E71"/>
    <mergeCell ref="B66:B67"/>
    <mergeCell ref="B62:B63"/>
    <mergeCell ref="C64:C65"/>
    <mergeCell ref="D64:D65"/>
    <mergeCell ref="C72:C73"/>
    <mergeCell ref="C68:C69"/>
    <mergeCell ref="C70:C71"/>
    <mergeCell ref="D68:D69"/>
    <mergeCell ref="D62:D63"/>
    <mergeCell ref="C62:C63"/>
  </mergeCells>
  <phoneticPr fontId="0" type="noConversion"/>
  <printOptions horizontalCentered="1"/>
  <pageMargins left="0.47244094488188981" right="0.39370078740157483" top="0.98425196850393704" bottom="0.98425196850393704" header="0.51181102362204722" footer="0.51181102362204722"/>
  <pageSetup paperSize="9" scale="79" orientation="portrait" horizontalDpi="4294967293" verticalDpi="300" r:id="rId1"/>
  <headerFooter alignWithMargins="0"/>
  <rowBreaks count="1" manualBreakCount="1">
    <brk id="5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6"/>
  <sheetViews>
    <sheetView zoomScale="75" zoomScaleNormal="75" workbookViewId="0">
      <selection activeCell="A4" sqref="A4"/>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1.7109375" customWidth="1"/>
    <col min="6" max="6" width="13.28515625" customWidth="1"/>
    <col min="7" max="7" width="17.28515625" bestFit="1" customWidth="1"/>
  </cols>
  <sheetData>
    <row r="2" spans="1:7" x14ac:dyDescent="0.2">
      <c r="A2" s="90" t="str">
        <f>'Eingabe Jahresfortgang'!B1</f>
        <v>Berufliche Oberschule Kempten</v>
      </c>
      <c r="B2" s="87"/>
      <c r="C2" s="87"/>
      <c r="D2" s="87"/>
      <c r="E2" s="87"/>
      <c r="F2" s="87"/>
      <c r="G2" s="88"/>
    </row>
    <row r="3" spans="1:7" x14ac:dyDescent="0.2">
      <c r="A3" s="91" t="s">
        <v>90</v>
      </c>
      <c r="B3" s="13"/>
      <c r="C3" s="13"/>
      <c r="D3" s="13"/>
      <c r="E3" s="13"/>
      <c r="F3" s="13"/>
      <c r="G3" s="79"/>
    </row>
    <row r="4" spans="1:7" x14ac:dyDescent="0.2">
      <c r="A4" s="91" t="s">
        <v>0</v>
      </c>
      <c r="B4" s="13"/>
      <c r="C4" s="13"/>
      <c r="D4" s="13"/>
      <c r="E4" s="13"/>
      <c r="F4" s="13"/>
      <c r="G4" s="79"/>
    </row>
    <row r="5" spans="1:7" ht="15.75" x14ac:dyDescent="0.25">
      <c r="A5" s="92" t="str">
        <f>"Klasse" &amp; " " &amp; 'Eingabe Jahresfortgang'!C4</f>
        <v>Klasse Lehrer</v>
      </c>
      <c r="B5" s="84"/>
      <c r="C5" s="93"/>
      <c r="D5" s="84"/>
      <c r="E5" s="84"/>
      <c r="F5" s="84"/>
      <c r="G5" s="85"/>
    </row>
    <row r="7" spans="1:7" ht="15.75" x14ac:dyDescent="0.25">
      <c r="A7" s="364" t="s">
        <v>54</v>
      </c>
      <c r="B7" s="365"/>
      <c r="C7" s="365"/>
      <c r="D7" s="365"/>
      <c r="E7" s="365"/>
      <c r="F7" s="365"/>
      <c r="G7" s="366"/>
    </row>
    <row r="8" spans="1:7" x14ac:dyDescent="0.2">
      <c r="A8" s="86"/>
      <c r="B8" s="87"/>
      <c r="C8" s="87"/>
      <c r="D8" s="87"/>
      <c r="E8" s="87"/>
      <c r="F8" s="87"/>
      <c r="G8" s="88"/>
    </row>
    <row r="9" spans="1:7" x14ac:dyDescent="0.2">
      <c r="A9" s="78"/>
      <c r="B9" s="80" t="s">
        <v>56</v>
      </c>
      <c r="C9" s="367" t="s">
        <v>57</v>
      </c>
      <c r="D9" s="367"/>
      <c r="E9" s="13"/>
      <c r="F9" s="13"/>
      <c r="G9" s="79"/>
    </row>
    <row r="10" spans="1:7" ht="25.5" customHeight="1" x14ac:dyDescent="0.2">
      <c r="A10" s="78"/>
      <c r="B10" s="80"/>
      <c r="C10" s="97" t="s">
        <v>62</v>
      </c>
      <c r="D10" s="97" t="s">
        <v>63</v>
      </c>
      <c r="E10" s="97" t="s">
        <v>86</v>
      </c>
      <c r="F10" s="13"/>
      <c r="G10" s="79"/>
    </row>
    <row r="11" spans="1:7" x14ac:dyDescent="0.2">
      <c r="A11" s="81" t="str">
        <f>'Eingabe Jahresfortgang'!A8</f>
        <v/>
      </c>
      <c r="B11" s="74" t="str">
        <f>IF(A11="","",'Eingabe Jahresfortgang'!B8)</f>
        <v/>
      </c>
      <c r="C11" s="75" t="str">
        <f>'Eingabe Abitur'!T11</f>
        <v/>
      </c>
      <c r="D11" s="75" t="str">
        <f>'Eingabe Abitur'!T12</f>
        <v/>
      </c>
      <c r="E11" s="75" t="str">
        <f>IF('Eingabe Abitur'!U11='Eingabe Abitur'!U12,'Eingabe Abitur'!U11,"Keine Einigung!")</f>
        <v/>
      </c>
      <c r="F11" s="13"/>
      <c r="G11" s="79"/>
    </row>
    <row r="12" spans="1:7" x14ac:dyDescent="0.2">
      <c r="A12" s="81" t="str">
        <f>'Eingabe Jahresfortgang'!A9</f>
        <v/>
      </c>
      <c r="B12" s="74" t="str">
        <f>IF(A12="","",'Eingabe Jahresfortgang'!B9)</f>
        <v/>
      </c>
      <c r="C12" s="75" t="str">
        <f>'Eingabe Abitur'!T13</f>
        <v/>
      </c>
      <c r="D12" s="75" t="str">
        <f>'Eingabe Abitur'!T14</f>
        <v/>
      </c>
      <c r="E12" s="75" t="str">
        <f>IF('Eingabe Abitur'!U13='Eingabe Abitur'!U14,'Eingabe Abitur'!U13,"Keine Einigung!")</f>
        <v/>
      </c>
      <c r="F12" s="13"/>
      <c r="G12" s="79"/>
    </row>
    <row r="13" spans="1:7" x14ac:dyDescent="0.2">
      <c r="A13" s="81" t="str">
        <f>'Eingabe Jahresfortgang'!A10</f>
        <v/>
      </c>
      <c r="B13" s="74" t="str">
        <f>IF(A13="","",'Eingabe Jahresfortgang'!B10)</f>
        <v/>
      </c>
      <c r="C13" s="75" t="str">
        <f>'Eingabe Abitur'!T15</f>
        <v/>
      </c>
      <c r="D13" s="75" t="str">
        <f>'Eingabe Abitur'!T16</f>
        <v/>
      </c>
      <c r="E13" s="75" t="str">
        <f>IF('Eingabe Abitur'!U15='Eingabe Abitur'!U16,'Eingabe Abitur'!U15,"Keine Einigung!")</f>
        <v/>
      </c>
      <c r="F13" s="13"/>
      <c r="G13" s="79"/>
    </row>
    <row r="14" spans="1:7" x14ac:dyDescent="0.2">
      <c r="A14" s="81" t="str">
        <f>'Eingabe Jahresfortgang'!A11</f>
        <v/>
      </c>
      <c r="B14" s="74" t="str">
        <f>IF(A14="","",'Eingabe Jahresfortgang'!B11)</f>
        <v/>
      </c>
      <c r="C14" s="75" t="str">
        <f>'Eingabe Abitur'!T17</f>
        <v/>
      </c>
      <c r="D14" s="75" t="str">
        <f>'Eingabe Abitur'!T18</f>
        <v/>
      </c>
      <c r="E14" s="75" t="str">
        <f>IF('Eingabe Abitur'!U17='Eingabe Abitur'!U18,'Eingabe Abitur'!U17,"Keine Einigung!")</f>
        <v/>
      </c>
      <c r="F14" s="13"/>
      <c r="G14" s="79"/>
    </row>
    <row r="15" spans="1:7" x14ac:dyDescent="0.2">
      <c r="A15" s="81" t="str">
        <f>'Eingabe Jahresfortgang'!A12</f>
        <v/>
      </c>
      <c r="B15" s="74" t="str">
        <f>IF(A15="","",'Eingabe Jahresfortgang'!B12)</f>
        <v/>
      </c>
      <c r="C15" s="75" t="str">
        <f>'Eingabe Abitur'!T19</f>
        <v/>
      </c>
      <c r="D15" s="75" t="str">
        <f>'Eingabe Abitur'!T20</f>
        <v/>
      </c>
      <c r="E15" s="75" t="str">
        <f>IF('Eingabe Abitur'!U19='Eingabe Abitur'!U20,'Eingabe Abitur'!U19,"Keine Einigung!")</f>
        <v/>
      </c>
      <c r="F15" s="13"/>
      <c r="G15" s="79"/>
    </row>
    <row r="16" spans="1:7" x14ac:dyDescent="0.2">
      <c r="A16" s="81" t="str">
        <f>'Eingabe Jahresfortgang'!A13</f>
        <v/>
      </c>
      <c r="B16" s="74" t="str">
        <f>IF(A16="","",'Eingabe Jahresfortgang'!B13)</f>
        <v/>
      </c>
      <c r="C16" s="75" t="str">
        <f>'Eingabe Abitur'!T21</f>
        <v/>
      </c>
      <c r="D16" s="75" t="str">
        <f>'Eingabe Abitur'!T22</f>
        <v/>
      </c>
      <c r="E16" s="75" t="str">
        <f>IF('Eingabe Abitur'!U21='Eingabe Abitur'!U22,'Eingabe Abitur'!U21,"Keine Einigung!")</f>
        <v/>
      </c>
      <c r="F16" s="13"/>
      <c r="G16" s="79"/>
    </row>
    <row r="17" spans="1:7" x14ac:dyDescent="0.2">
      <c r="A17" s="81" t="str">
        <f>'Eingabe Jahresfortgang'!A14</f>
        <v/>
      </c>
      <c r="B17" s="74" t="str">
        <f>IF(A17="","",'Eingabe Jahresfortgang'!B14)</f>
        <v/>
      </c>
      <c r="C17" s="75" t="str">
        <f>'Eingabe Abitur'!T23</f>
        <v/>
      </c>
      <c r="D17" s="75" t="str">
        <f>'Eingabe Abitur'!T24</f>
        <v/>
      </c>
      <c r="E17" s="75" t="str">
        <f>IF('Eingabe Abitur'!U23='Eingabe Abitur'!U24,'Eingabe Abitur'!U23,"Keine Einigung!")</f>
        <v/>
      </c>
      <c r="F17" s="13"/>
      <c r="G17" s="79"/>
    </row>
    <row r="18" spans="1:7" x14ac:dyDescent="0.2">
      <c r="A18" s="81" t="str">
        <f>'Eingabe Jahresfortgang'!A15</f>
        <v/>
      </c>
      <c r="B18" s="74" t="str">
        <f>IF(A18="","",'Eingabe Jahresfortgang'!B15)</f>
        <v/>
      </c>
      <c r="C18" s="75" t="str">
        <f>'Eingabe Abitur'!T25</f>
        <v/>
      </c>
      <c r="D18" s="75" t="str">
        <f>'Eingabe Abitur'!T26</f>
        <v/>
      </c>
      <c r="E18" s="75" t="str">
        <f>IF('Eingabe Abitur'!U25='Eingabe Abitur'!U26,'Eingabe Abitur'!U25,"Keine Einigung!")</f>
        <v/>
      </c>
      <c r="F18" s="13"/>
      <c r="G18" s="79"/>
    </row>
    <row r="19" spans="1:7" x14ac:dyDescent="0.2">
      <c r="A19" s="81" t="str">
        <f>'Eingabe Jahresfortgang'!A16</f>
        <v/>
      </c>
      <c r="B19" s="74" t="str">
        <f>IF(A19="","",'Eingabe Jahresfortgang'!B16)</f>
        <v/>
      </c>
      <c r="C19" s="75" t="str">
        <f>'Eingabe Abitur'!T27</f>
        <v/>
      </c>
      <c r="D19" s="75" t="str">
        <f>'Eingabe Abitur'!T28</f>
        <v/>
      </c>
      <c r="E19" s="75" t="str">
        <f>IF('Eingabe Abitur'!U27='Eingabe Abitur'!U28,'Eingabe Abitur'!U27,"Keine Einigung!")</f>
        <v/>
      </c>
      <c r="F19" s="13"/>
      <c r="G19" s="79"/>
    </row>
    <row r="20" spans="1:7" x14ac:dyDescent="0.2">
      <c r="A20" s="81" t="str">
        <f>'Eingabe Jahresfortgang'!A17</f>
        <v/>
      </c>
      <c r="B20" s="74" t="str">
        <f>IF(A20="","",'Eingabe Jahresfortgang'!B17)</f>
        <v/>
      </c>
      <c r="C20" s="75" t="str">
        <f>'Eingabe Abitur'!T29</f>
        <v/>
      </c>
      <c r="D20" s="75" t="str">
        <f>'Eingabe Abitur'!T30</f>
        <v/>
      </c>
      <c r="E20" s="75" t="str">
        <f>IF('Eingabe Abitur'!U29='Eingabe Abitur'!U30,'Eingabe Abitur'!U29,"Keine Einigung!")</f>
        <v/>
      </c>
      <c r="F20" s="13"/>
      <c r="G20" s="79"/>
    </row>
    <row r="21" spans="1:7" x14ac:dyDescent="0.2">
      <c r="A21" s="81" t="str">
        <f>'Eingabe Jahresfortgang'!A18</f>
        <v/>
      </c>
      <c r="B21" s="74" t="str">
        <f>IF(A21="","",'Eingabe Jahresfortgang'!B18)</f>
        <v/>
      </c>
      <c r="C21" s="75" t="str">
        <f>'Eingabe Abitur'!T31</f>
        <v/>
      </c>
      <c r="D21" s="75" t="str">
        <f>'Eingabe Abitur'!T32</f>
        <v/>
      </c>
      <c r="E21" s="75" t="str">
        <f>IF('Eingabe Abitur'!U31='Eingabe Abitur'!U32,'Eingabe Abitur'!U31,"Keine Einigung!")</f>
        <v/>
      </c>
      <c r="F21" s="13"/>
      <c r="G21" s="79"/>
    </row>
    <row r="22" spans="1:7" x14ac:dyDescent="0.2">
      <c r="A22" s="81" t="str">
        <f>'Eingabe Jahresfortgang'!A19</f>
        <v/>
      </c>
      <c r="B22" s="74" t="str">
        <f>IF(A22="","",'Eingabe Jahresfortgang'!B19)</f>
        <v/>
      </c>
      <c r="C22" s="75" t="str">
        <f>'Eingabe Abitur'!T33</f>
        <v/>
      </c>
      <c r="D22" s="75" t="str">
        <f>'Eingabe Abitur'!T34</f>
        <v/>
      </c>
      <c r="E22" s="75" t="str">
        <f>IF('Eingabe Abitur'!U33='Eingabe Abitur'!U34,'Eingabe Abitur'!U33,"Keine Einigung!")</f>
        <v/>
      </c>
      <c r="F22" s="13"/>
      <c r="G22" s="79"/>
    </row>
    <row r="23" spans="1:7" x14ac:dyDescent="0.2">
      <c r="A23" s="81" t="str">
        <f>'Eingabe Jahresfortgang'!A20</f>
        <v/>
      </c>
      <c r="B23" s="74" t="str">
        <f>IF(A23="","",'Eingabe Jahresfortgang'!B20)</f>
        <v/>
      </c>
      <c r="C23" s="75" t="str">
        <f>'Eingabe Abitur'!T35</f>
        <v/>
      </c>
      <c r="D23" s="75" t="str">
        <f>'Eingabe Abitur'!T36</f>
        <v/>
      </c>
      <c r="E23" s="75" t="str">
        <f>IF('Eingabe Abitur'!U35='Eingabe Abitur'!U36,'Eingabe Abitur'!U35,"Keine Einigung!")</f>
        <v/>
      </c>
      <c r="F23" s="13"/>
      <c r="G23" s="79"/>
    </row>
    <row r="24" spans="1:7" x14ac:dyDescent="0.2">
      <c r="A24" s="81" t="str">
        <f>'Eingabe Jahresfortgang'!A21</f>
        <v/>
      </c>
      <c r="B24" s="74" t="str">
        <f>IF(A24="","",'Eingabe Jahresfortgang'!B21)</f>
        <v/>
      </c>
      <c r="C24" s="75" t="str">
        <f>'Eingabe Abitur'!T37</f>
        <v/>
      </c>
      <c r="D24" s="75" t="str">
        <f>'Eingabe Abitur'!T38</f>
        <v/>
      </c>
      <c r="E24" s="75" t="str">
        <f>IF('Eingabe Abitur'!U37='Eingabe Abitur'!U38,'Eingabe Abitur'!U37,"Keine Einigung!")</f>
        <v/>
      </c>
      <c r="F24" s="13"/>
      <c r="G24" s="79"/>
    </row>
    <row r="25" spans="1:7" x14ac:dyDescent="0.2">
      <c r="A25" s="81" t="str">
        <f>'Eingabe Jahresfortgang'!A22</f>
        <v/>
      </c>
      <c r="B25" s="74" t="str">
        <f>IF(A25="","",'Eingabe Jahresfortgang'!B22)</f>
        <v/>
      </c>
      <c r="C25" s="75" t="str">
        <f>'Eingabe Abitur'!T39</f>
        <v/>
      </c>
      <c r="D25" s="75" t="str">
        <f>'Eingabe Abitur'!T40</f>
        <v/>
      </c>
      <c r="E25" s="75" t="str">
        <f>IF('Eingabe Abitur'!U39='Eingabe Abitur'!U40,'Eingabe Abitur'!U39,"Keine Einigung!")</f>
        <v/>
      </c>
      <c r="F25" s="13"/>
      <c r="G25" s="79"/>
    </row>
    <row r="26" spans="1:7" x14ac:dyDescent="0.2">
      <c r="A26" s="81" t="str">
        <f>'Eingabe Jahresfortgang'!A23</f>
        <v/>
      </c>
      <c r="B26" s="74" t="str">
        <f>IF(A26="","",'Eingabe Jahresfortgang'!B23)</f>
        <v/>
      </c>
      <c r="C26" s="75" t="str">
        <f>'Eingabe Abitur'!T41</f>
        <v/>
      </c>
      <c r="D26" s="75" t="str">
        <f>'Eingabe Abitur'!T42</f>
        <v/>
      </c>
      <c r="E26" s="75" t="str">
        <f>IF('Eingabe Abitur'!U41='Eingabe Abitur'!U42,'Eingabe Abitur'!U41,"Keine Einigung!")</f>
        <v/>
      </c>
      <c r="F26" s="13"/>
      <c r="G26" s="79"/>
    </row>
    <row r="27" spans="1:7" x14ac:dyDescent="0.2">
      <c r="A27" s="81" t="str">
        <f>'Eingabe Jahresfortgang'!A24</f>
        <v/>
      </c>
      <c r="B27" s="74" t="str">
        <f>IF(A27="","",'Eingabe Jahresfortgang'!B24)</f>
        <v/>
      </c>
      <c r="C27" s="75" t="str">
        <f>'Eingabe Abitur'!T43</f>
        <v/>
      </c>
      <c r="D27" s="75" t="str">
        <f>'Eingabe Abitur'!T44</f>
        <v/>
      </c>
      <c r="E27" s="75" t="str">
        <f>IF('Eingabe Abitur'!U43='Eingabe Abitur'!U44,'Eingabe Abitur'!U43,"Keine Einigung!")</f>
        <v/>
      </c>
      <c r="F27" s="13"/>
      <c r="G27" s="79"/>
    </row>
    <row r="28" spans="1:7" x14ac:dyDescent="0.2">
      <c r="A28" s="81" t="str">
        <f>'Eingabe Jahresfortgang'!A25</f>
        <v/>
      </c>
      <c r="B28" s="74" t="str">
        <f>IF(A28="","",'Eingabe Jahresfortgang'!B25)</f>
        <v/>
      </c>
      <c r="C28" s="75" t="str">
        <f>'Eingabe Abitur'!T45</f>
        <v/>
      </c>
      <c r="D28" s="75" t="str">
        <f>'Eingabe Abitur'!T46</f>
        <v/>
      </c>
      <c r="E28" s="75" t="str">
        <f>IF('Eingabe Abitur'!U45='Eingabe Abitur'!U46,'Eingabe Abitur'!U45,"Keine Einigung!")</f>
        <v/>
      </c>
      <c r="F28" s="13"/>
      <c r="G28" s="79"/>
    </row>
    <row r="29" spans="1:7" x14ac:dyDescent="0.2">
      <c r="A29" s="81" t="str">
        <f>'Eingabe Jahresfortgang'!A26</f>
        <v/>
      </c>
      <c r="B29" s="74" t="str">
        <f>IF(A29="","",'Eingabe Jahresfortgang'!B26)</f>
        <v/>
      </c>
      <c r="C29" s="75" t="str">
        <f>'Eingabe Abitur'!T47</f>
        <v/>
      </c>
      <c r="D29" s="75" t="str">
        <f>'Eingabe Abitur'!T48</f>
        <v/>
      </c>
      <c r="E29" s="75" t="str">
        <f>IF('Eingabe Abitur'!U47='Eingabe Abitur'!U48,'Eingabe Abitur'!U47,"Keine Einigung!")</f>
        <v/>
      </c>
      <c r="F29" s="13"/>
      <c r="G29" s="79"/>
    </row>
    <row r="30" spans="1:7" x14ac:dyDescent="0.2">
      <c r="A30" s="81" t="str">
        <f>'Eingabe Jahresfortgang'!A27</f>
        <v/>
      </c>
      <c r="B30" s="74" t="str">
        <f>IF(A30="","",'Eingabe Jahresfortgang'!B27)</f>
        <v/>
      </c>
      <c r="C30" s="75" t="str">
        <f>'Eingabe Abitur'!T49</f>
        <v/>
      </c>
      <c r="D30" s="75" t="str">
        <f>'Eingabe Abitur'!T50</f>
        <v/>
      </c>
      <c r="E30" s="75" t="str">
        <f>IF('Eingabe Abitur'!U49='Eingabe Abitur'!U50,'Eingabe Abitur'!U49,"Keine Einigung!")</f>
        <v/>
      </c>
      <c r="F30" s="13"/>
      <c r="G30" s="79"/>
    </row>
    <row r="31" spans="1:7" x14ac:dyDescent="0.2">
      <c r="A31" s="81" t="str">
        <f>'Eingabe Jahresfortgang'!A28</f>
        <v/>
      </c>
      <c r="B31" s="74" t="str">
        <f>IF(A31="","",'Eingabe Jahresfortgang'!B28)</f>
        <v/>
      </c>
      <c r="C31" s="75" t="str">
        <f>'Eingabe Abitur'!T51</f>
        <v/>
      </c>
      <c r="D31" s="75" t="str">
        <f>'Eingabe Abitur'!T52</f>
        <v/>
      </c>
      <c r="E31" s="75" t="str">
        <f>IF('Eingabe Abitur'!U51='Eingabe Abitur'!U52,'Eingabe Abitur'!U51,"Keine Einigung!")</f>
        <v/>
      </c>
      <c r="F31" s="13"/>
      <c r="G31" s="79"/>
    </row>
    <row r="32" spans="1:7" x14ac:dyDescent="0.2">
      <c r="A32" s="81" t="str">
        <f>'Eingabe Jahresfortgang'!A29</f>
        <v/>
      </c>
      <c r="B32" s="74" t="str">
        <f>IF(A32="","",'Eingabe Jahresfortgang'!B29)</f>
        <v/>
      </c>
      <c r="C32" s="75" t="str">
        <f>'Eingabe Abitur'!T53</f>
        <v/>
      </c>
      <c r="D32" s="75" t="str">
        <f>'Eingabe Abitur'!T54</f>
        <v/>
      </c>
      <c r="E32" s="75" t="str">
        <f>IF('Eingabe Abitur'!U53='Eingabe Abitur'!U54,'Eingabe Abitur'!U53,"Keine Einigung!")</f>
        <v/>
      </c>
      <c r="F32" s="13"/>
      <c r="G32" s="79"/>
    </row>
    <row r="33" spans="1:7" x14ac:dyDescent="0.2">
      <c r="A33" s="81" t="str">
        <f>'Eingabe Jahresfortgang'!A30</f>
        <v/>
      </c>
      <c r="B33" s="74" t="str">
        <f>IF(A33="","",'Eingabe Jahresfortgang'!B30)</f>
        <v/>
      </c>
      <c r="C33" s="75" t="str">
        <f>'Eingabe Abitur'!T55</f>
        <v/>
      </c>
      <c r="D33" s="75" t="str">
        <f>'Eingabe Abitur'!T56</f>
        <v/>
      </c>
      <c r="E33" s="75" t="str">
        <f>IF('Eingabe Abitur'!U55='Eingabe Abitur'!U56,'Eingabe Abitur'!U55,"Keine Einigung!")</f>
        <v/>
      </c>
      <c r="F33" s="13"/>
      <c r="G33" s="79"/>
    </row>
    <row r="34" spans="1:7" x14ac:dyDescent="0.2">
      <c r="A34" s="81" t="str">
        <f>'Eingabe Jahresfortgang'!A31</f>
        <v/>
      </c>
      <c r="B34" s="74" t="str">
        <f>IF(A34="","",'Eingabe Jahresfortgang'!B31)</f>
        <v/>
      </c>
      <c r="C34" s="75" t="str">
        <f>'Eingabe Abitur'!T57</f>
        <v/>
      </c>
      <c r="D34" s="75" t="str">
        <f>'Eingabe Abitur'!T58</f>
        <v/>
      </c>
      <c r="E34" s="75" t="str">
        <f>IF('Eingabe Abitur'!U57='Eingabe Abitur'!U58,'Eingabe Abitur'!U57,"Keine Einigung!")</f>
        <v/>
      </c>
      <c r="F34" s="13"/>
      <c r="G34" s="79"/>
    </row>
    <row r="35" spans="1:7" x14ac:dyDescent="0.2">
      <c r="A35" s="81" t="str">
        <f>'Eingabe Jahresfortgang'!A32</f>
        <v/>
      </c>
      <c r="B35" s="74" t="str">
        <f>IF(A35="","",'Eingabe Jahresfortgang'!B32)</f>
        <v/>
      </c>
      <c r="C35" s="75" t="str">
        <f>'Eingabe Abitur'!T59</f>
        <v/>
      </c>
      <c r="D35" s="75" t="str">
        <f>'Eingabe Abitur'!T60</f>
        <v/>
      </c>
      <c r="E35" s="75" t="str">
        <f>IF('Eingabe Abitur'!U59='Eingabe Abitur'!U60,'Eingabe Abitur'!U59,"Keine Einigung!")</f>
        <v/>
      </c>
      <c r="F35" s="13"/>
      <c r="G35" s="79"/>
    </row>
    <row r="36" spans="1:7" x14ac:dyDescent="0.2">
      <c r="A36" s="81" t="str">
        <f>'Eingabe Jahresfortgang'!A33</f>
        <v/>
      </c>
      <c r="B36" s="74" t="str">
        <f>IF(A36="","",'Eingabe Jahresfortgang'!B33)</f>
        <v/>
      </c>
      <c r="C36" s="75" t="str">
        <f>'Eingabe Abitur'!T61</f>
        <v/>
      </c>
      <c r="D36" s="75" t="str">
        <f>'Eingabe Abitur'!T62</f>
        <v/>
      </c>
      <c r="E36" s="75" t="str">
        <f>IF('Eingabe Abitur'!U61='Eingabe Abitur'!U62,'Eingabe Abitur'!U61,"Keine Einigung!")</f>
        <v/>
      </c>
      <c r="F36" s="13"/>
      <c r="G36" s="79"/>
    </row>
    <row r="37" spans="1:7" x14ac:dyDescent="0.2">
      <c r="A37" s="81" t="str">
        <f>'Eingabe Jahresfortgang'!A34</f>
        <v/>
      </c>
      <c r="B37" s="74" t="str">
        <f>IF(A37="","",'Eingabe Jahresfortgang'!B34)</f>
        <v/>
      </c>
      <c r="C37" s="75" t="str">
        <f>'Eingabe Abitur'!T63</f>
        <v/>
      </c>
      <c r="D37" s="75" t="str">
        <f>'Eingabe Abitur'!T64</f>
        <v/>
      </c>
      <c r="E37" s="75" t="str">
        <f>IF('Eingabe Abitur'!U63='Eingabe Abitur'!U64,'Eingabe Abitur'!U63,"Keine Einigung!")</f>
        <v/>
      </c>
      <c r="F37" s="13"/>
      <c r="G37" s="79"/>
    </row>
    <row r="38" spans="1:7" x14ac:dyDescent="0.2">
      <c r="A38" s="81" t="str">
        <f>'Eingabe Jahresfortgang'!A35</f>
        <v/>
      </c>
      <c r="B38" s="74" t="str">
        <f>IF(A38="","",'Eingabe Jahresfortgang'!B35)</f>
        <v/>
      </c>
      <c r="C38" s="75" t="str">
        <f>'Eingabe Abitur'!T65</f>
        <v/>
      </c>
      <c r="D38" s="75" t="str">
        <f>'Eingabe Abitur'!T66</f>
        <v/>
      </c>
      <c r="E38" s="75" t="str">
        <f>IF('Eingabe Abitur'!U65='Eingabe Abitur'!U66,'Eingabe Abitur'!U65,"Keine Einigung!")</f>
        <v/>
      </c>
      <c r="F38" s="13"/>
      <c r="G38" s="79"/>
    </row>
    <row r="39" spans="1:7" x14ac:dyDescent="0.2">
      <c r="A39" s="81" t="str">
        <f>'Eingabe Jahresfortgang'!A36</f>
        <v/>
      </c>
      <c r="B39" s="74" t="str">
        <f>IF(A39="","",'Eingabe Jahresfortgang'!B36)</f>
        <v/>
      </c>
      <c r="C39" s="75" t="str">
        <f>'Eingabe Abitur'!T67</f>
        <v/>
      </c>
      <c r="D39" s="75" t="str">
        <f>'Eingabe Abitur'!T68</f>
        <v/>
      </c>
      <c r="E39" s="75" t="str">
        <f>IF('Eingabe Abitur'!U67='Eingabe Abitur'!U68,'Eingabe Abitur'!U67,"Keine Einigung!")</f>
        <v/>
      </c>
      <c r="F39" s="13"/>
      <c r="G39" s="79"/>
    </row>
    <row r="40" spans="1:7" x14ac:dyDescent="0.2">
      <c r="A40" s="81" t="str">
        <f>'Eingabe Jahresfortgang'!A37</f>
        <v/>
      </c>
      <c r="B40" s="74" t="str">
        <f>IF(A40="","",'Eingabe Jahresfortgang'!B37)</f>
        <v/>
      </c>
      <c r="C40" s="75" t="str">
        <f>'Eingabe Abitur'!T69</f>
        <v/>
      </c>
      <c r="D40" s="75" t="str">
        <f>'Eingabe Abitur'!T70</f>
        <v/>
      </c>
      <c r="E40" s="75" t="str">
        <f>IF('Eingabe Abitur'!U69='Eingabe Abitur'!U70,'Eingabe Abitur'!U69,"Keine Einigung!")</f>
        <v/>
      </c>
      <c r="F40" s="13"/>
      <c r="G40" s="79"/>
    </row>
    <row r="41" spans="1:7" x14ac:dyDescent="0.2">
      <c r="A41" s="81" t="str">
        <f>'Eingabe Jahresfortgang'!A38</f>
        <v/>
      </c>
      <c r="B41" s="74" t="str">
        <f>IF(A41="","",'Eingabe Jahresfortgang'!B38)</f>
        <v/>
      </c>
      <c r="C41" s="75" t="str">
        <f>'Eingabe Abitur'!T71</f>
        <v/>
      </c>
      <c r="D41" s="75" t="str">
        <f>'Eingabe Abitur'!T72</f>
        <v/>
      </c>
      <c r="E41" s="75" t="str">
        <f>IF('Eingabe Abitur'!U71='Eingabe Abitur'!U72,'Eingabe Abitur'!U71,"Keine Einigung!")</f>
        <v/>
      </c>
      <c r="F41" s="13"/>
      <c r="G41" s="79"/>
    </row>
    <row r="42" spans="1:7" x14ac:dyDescent="0.2">
      <c r="A42" s="81" t="str">
        <f>'Eingabe Jahresfortgang'!A39</f>
        <v/>
      </c>
      <c r="B42" s="74" t="str">
        <f>IF(A42="","",'Eingabe Jahresfortgang'!B39)</f>
        <v/>
      </c>
      <c r="C42" s="75" t="str">
        <f>'Eingabe Abitur'!T73</f>
        <v/>
      </c>
      <c r="D42" s="75" t="str">
        <f>'Eingabe Abitur'!T74</f>
        <v/>
      </c>
      <c r="E42" s="75" t="str">
        <f>IF('Eingabe Abitur'!U73='Eingabe Abitur'!U74,'Eingabe Abitur'!U73,"Keine Einigung!")</f>
        <v/>
      </c>
      <c r="F42" s="13"/>
      <c r="G42" s="79"/>
    </row>
    <row r="43" spans="1:7" x14ac:dyDescent="0.2">
      <c r="A43" s="81" t="str">
        <f>'Eingabe Jahresfortgang'!A40</f>
        <v/>
      </c>
      <c r="B43" s="74" t="str">
        <f>IF(A43="","",'Eingabe Jahresfortgang'!B40)</f>
        <v/>
      </c>
      <c r="C43" s="75" t="str">
        <f>'Eingabe Abitur'!T75</f>
        <v/>
      </c>
      <c r="D43" s="75" t="str">
        <f>'Eingabe Abitur'!T76</f>
        <v/>
      </c>
      <c r="E43" s="75" t="str">
        <f>IF('Eingabe Abitur'!U75='Eingabe Abitur'!U76,'Eingabe Abitur'!U75,"Keine Einigung!")</f>
        <v/>
      </c>
      <c r="F43" s="13"/>
      <c r="G43" s="79"/>
    </row>
    <row r="44" spans="1:7" x14ac:dyDescent="0.2">
      <c r="A44" s="81" t="str">
        <f>'Eingabe Jahresfortgang'!A41</f>
        <v/>
      </c>
      <c r="B44" s="74" t="str">
        <f>IF(A44="","",'Eingabe Jahresfortgang'!B41)</f>
        <v/>
      </c>
      <c r="C44" s="75" t="str">
        <f>'Eingabe Abitur'!T77</f>
        <v/>
      </c>
      <c r="D44" s="75" t="str">
        <f>'Eingabe Abitur'!T78</f>
        <v/>
      </c>
      <c r="E44" s="75" t="str">
        <f>IF('Eingabe Abitur'!U77='Eingabe Abitur'!U78,'Eingabe Abitur'!U77,"Keine Einigung!")</f>
        <v/>
      </c>
      <c r="F44" s="13"/>
      <c r="G44" s="79"/>
    </row>
    <row r="45" spans="1:7" x14ac:dyDescent="0.2">
      <c r="A45" s="82" t="str">
        <f>'Eingabe Jahresfortgang'!A42</f>
        <v/>
      </c>
      <c r="B45" s="83" t="str">
        <f>IF(A45="","",'Eingabe Jahresfortgang'!B42)</f>
        <v/>
      </c>
      <c r="C45" s="76" t="str">
        <f>'Eingabe Abitur'!T79</f>
        <v/>
      </c>
      <c r="D45" s="98" t="str">
        <f>'Eingabe Abitur'!T80</f>
        <v/>
      </c>
      <c r="E45" s="76" t="str">
        <f>IF('Eingabe Abitur'!U79='Eingabe Abitur'!U80,'Eingabe Abitur'!U79,"Keine Einigung!")</f>
        <v/>
      </c>
      <c r="F45" s="84"/>
      <c r="G45" s="85"/>
    </row>
    <row r="47" spans="1:7" ht="25.5" x14ac:dyDescent="0.2">
      <c r="A47" s="368"/>
      <c r="B47" s="368"/>
      <c r="C47" s="103" t="s">
        <v>64</v>
      </c>
      <c r="D47" s="102" t="s">
        <v>61</v>
      </c>
      <c r="E47" s="103"/>
      <c r="F47" s="103" t="s">
        <v>64</v>
      </c>
      <c r="G47" s="102" t="s">
        <v>61</v>
      </c>
    </row>
    <row r="48" spans="1:7" x14ac:dyDescent="0.2">
      <c r="A48" s="359">
        <v>15</v>
      </c>
      <c r="B48" s="360"/>
      <c r="C48" s="101" t="s">
        <v>65</v>
      </c>
      <c r="D48" s="101">
        <f>COUNTIF($E$11:$E$45,A48)</f>
        <v>0</v>
      </c>
      <c r="E48" s="101">
        <v>7</v>
      </c>
      <c r="F48" s="101" t="s">
        <v>73</v>
      </c>
      <c r="G48" s="101">
        <f>COUNTIF($E$11:$E$45,E48)</f>
        <v>0</v>
      </c>
    </row>
    <row r="49" spans="1:7" x14ac:dyDescent="0.2">
      <c r="A49" s="359">
        <v>14</v>
      </c>
      <c r="B49" s="360"/>
      <c r="C49" s="101" t="s">
        <v>66</v>
      </c>
      <c r="D49" s="101">
        <f t="shared" ref="D49:D55" si="0">COUNTIF($E$11:$E$45,A49)</f>
        <v>0</v>
      </c>
      <c r="E49" s="101">
        <v>6</v>
      </c>
      <c r="F49" s="101" t="s">
        <v>74</v>
      </c>
      <c r="G49" s="101">
        <f t="shared" ref="G49:G55" si="1">COUNTIF($E$11:$E$45,E49)</f>
        <v>0</v>
      </c>
    </row>
    <row r="50" spans="1:7" x14ac:dyDescent="0.2">
      <c r="A50" s="359">
        <v>13</v>
      </c>
      <c r="B50" s="360"/>
      <c r="C50" s="101" t="s">
        <v>67</v>
      </c>
      <c r="D50" s="101">
        <f t="shared" si="0"/>
        <v>0</v>
      </c>
      <c r="E50" s="101">
        <v>5</v>
      </c>
      <c r="F50" s="101" t="s">
        <v>75</v>
      </c>
      <c r="G50" s="101">
        <f t="shared" si="1"/>
        <v>0</v>
      </c>
    </row>
    <row r="51" spans="1:7" x14ac:dyDescent="0.2">
      <c r="A51" s="359">
        <v>12</v>
      </c>
      <c r="B51" s="360"/>
      <c r="C51" s="101" t="s">
        <v>68</v>
      </c>
      <c r="D51" s="101">
        <f t="shared" si="0"/>
        <v>0</v>
      </c>
      <c r="E51" s="101">
        <v>4</v>
      </c>
      <c r="F51" s="101" t="s">
        <v>76</v>
      </c>
      <c r="G51" s="101">
        <f t="shared" si="1"/>
        <v>0</v>
      </c>
    </row>
    <row r="52" spans="1:7" x14ac:dyDescent="0.2">
      <c r="A52" s="359">
        <v>11</v>
      </c>
      <c r="B52" s="360"/>
      <c r="C52" s="101" t="s">
        <v>69</v>
      </c>
      <c r="D52" s="101">
        <f t="shared" si="0"/>
        <v>0</v>
      </c>
      <c r="E52" s="101">
        <v>3</v>
      </c>
      <c r="F52" s="101" t="s">
        <v>77</v>
      </c>
      <c r="G52" s="101">
        <f t="shared" si="1"/>
        <v>0</v>
      </c>
    </row>
    <row r="53" spans="1:7" x14ac:dyDescent="0.2">
      <c r="A53" s="359">
        <v>10</v>
      </c>
      <c r="B53" s="360"/>
      <c r="C53" s="101" t="s">
        <v>70</v>
      </c>
      <c r="D53" s="101">
        <f t="shared" si="0"/>
        <v>0</v>
      </c>
      <c r="E53" s="101">
        <v>2</v>
      </c>
      <c r="F53" s="101" t="s">
        <v>78</v>
      </c>
      <c r="G53" s="101">
        <f t="shared" si="1"/>
        <v>0</v>
      </c>
    </row>
    <row r="54" spans="1:7" x14ac:dyDescent="0.2">
      <c r="A54" s="359">
        <v>9</v>
      </c>
      <c r="B54" s="360"/>
      <c r="C54" s="101" t="s">
        <v>71</v>
      </c>
      <c r="D54" s="101">
        <f t="shared" si="0"/>
        <v>0</v>
      </c>
      <c r="E54" s="101">
        <v>1</v>
      </c>
      <c r="F54" s="101" t="s">
        <v>79</v>
      </c>
      <c r="G54" s="101">
        <f t="shared" si="1"/>
        <v>0</v>
      </c>
    </row>
    <row r="55" spans="1:7" x14ac:dyDescent="0.2">
      <c r="A55" s="359">
        <v>8</v>
      </c>
      <c r="B55" s="360"/>
      <c r="C55" s="101" t="s">
        <v>72</v>
      </c>
      <c r="D55" s="101">
        <f t="shared" si="0"/>
        <v>0</v>
      </c>
      <c r="E55" s="101">
        <v>0</v>
      </c>
      <c r="F55" s="101" t="s">
        <v>80</v>
      </c>
      <c r="G55" s="101">
        <f t="shared" si="1"/>
        <v>0</v>
      </c>
    </row>
    <row r="56" spans="1:7" x14ac:dyDescent="0.2">
      <c r="A56" s="78"/>
      <c r="B56" s="13"/>
      <c r="C56" s="13"/>
      <c r="D56" s="13"/>
      <c r="E56" s="13"/>
      <c r="F56" s="13"/>
      <c r="G56" s="79"/>
    </row>
    <row r="57" spans="1:7" x14ac:dyDescent="0.2">
      <c r="A57" s="361" t="s">
        <v>53</v>
      </c>
      <c r="B57" s="362"/>
      <c r="C57" s="362"/>
      <c r="D57" s="362"/>
      <c r="E57" s="362"/>
      <c r="F57" s="362"/>
      <c r="G57" s="363"/>
    </row>
    <row r="58" spans="1:7" x14ac:dyDescent="0.2">
      <c r="A58" s="350" t="e">
        <f>AVERAGE(E11:E45)</f>
        <v>#DIV/0!</v>
      </c>
      <c r="B58" s="351"/>
      <c r="C58" s="351"/>
      <c r="D58" s="351"/>
      <c r="E58" s="351"/>
      <c r="F58" s="351"/>
      <c r="G58" s="352"/>
    </row>
    <row r="60" spans="1:7" ht="26.25" customHeight="1" x14ac:dyDescent="0.2">
      <c r="A60" s="356" t="s">
        <v>58</v>
      </c>
      <c r="B60" s="357"/>
      <c r="C60" s="357"/>
      <c r="D60" s="357"/>
      <c r="E60" s="357"/>
      <c r="F60" s="357"/>
      <c r="G60" s="358"/>
    </row>
    <row r="65" spans="1:7" x14ac:dyDescent="0.2">
      <c r="A65" s="95"/>
      <c r="B65" s="355"/>
      <c r="C65" s="355"/>
      <c r="D65" s="13"/>
      <c r="E65" s="13"/>
      <c r="F65" s="354"/>
      <c r="G65" s="354"/>
    </row>
    <row r="66" spans="1:7" x14ac:dyDescent="0.2">
      <c r="A66" s="13"/>
      <c r="B66" s="353" t="s">
        <v>59</v>
      </c>
      <c r="C66" s="353"/>
      <c r="D66" s="13"/>
      <c r="E66" s="23"/>
      <c r="F66" s="353" t="s">
        <v>60</v>
      </c>
      <c r="G66" s="353"/>
    </row>
  </sheetData>
  <sheetProtection sheet="1" selectLockedCells="1"/>
  <mergeCells count="18">
    <mergeCell ref="A7:G7"/>
    <mergeCell ref="C9:D9"/>
    <mergeCell ref="A47:B47"/>
    <mergeCell ref="A48:B48"/>
    <mergeCell ref="A53:B53"/>
    <mergeCell ref="A55:B55"/>
    <mergeCell ref="A57:G57"/>
    <mergeCell ref="A49:B49"/>
    <mergeCell ref="A50:B50"/>
    <mergeCell ref="A51:B51"/>
    <mergeCell ref="A52:B52"/>
    <mergeCell ref="A54:B54"/>
    <mergeCell ref="A58:G58"/>
    <mergeCell ref="F66:G66"/>
    <mergeCell ref="F65:G65"/>
    <mergeCell ref="B66:C66"/>
    <mergeCell ref="B65:C65"/>
    <mergeCell ref="A60:G60"/>
  </mergeCells>
  <phoneticPr fontId="0" type="noConversion"/>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1"/>
  <sheetViews>
    <sheetView zoomScaleNormal="100" workbookViewId="0">
      <selection activeCell="A4" sqref="A4"/>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90" t="str">
        <f>'Eingabe Jahresfortgang'!B1</f>
        <v>Berufliche Oberschule Kempten</v>
      </c>
      <c r="B2" s="87"/>
      <c r="C2" s="87"/>
      <c r="D2" s="87"/>
      <c r="E2" s="87"/>
      <c r="F2" s="87"/>
      <c r="G2" s="88"/>
    </row>
    <row r="3" spans="1:7" x14ac:dyDescent="0.2">
      <c r="A3" s="91" t="s">
        <v>90</v>
      </c>
      <c r="B3" s="13"/>
      <c r="C3" s="13"/>
      <c r="D3" s="13"/>
      <c r="E3" s="13"/>
      <c r="F3" s="13"/>
      <c r="G3" s="79"/>
    </row>
    <row r="4" spans="1:7" x14ac:dyDescent="0.2">
      <c r="A4" s="91" t="s">
        <v>0</v>
      </c>
      <c r="B4" s="13"/>
      <c r="C4" s="13"/>
      <c r="D4" s="13"/>
      <c r="E4" s="13"/>
      <c r="F4" s="13"/>
      <c r="G4" s="79"/>
    </row>
    <row r="5" spans="1:7" ht="15.75" x14ac:dyDescent="0.25">
      <c r="A5" s="92" t="str">
        <f>"Klasse" &amp; " " &amp; 'Eingabe Jahresfortgang'!C4</f>
        <v>Klasse Lehrer</v>
      </c>
      <c r="B5" s="84"/>
      <c r="C5" s="93"/>
      <c r="D5" s="84"/>
      <c r="E5" s="84"/>
      <c r="F5" s="84"/>
      <c r="G5" s="85"/>
    </row>
    <row r="7" spans="1:7" ht="15.75" x14ac:dyDescent="0.25">
      <c r="A7" s="364" t="s">
        <v>55</v>
      </c>
      <c r="B7" s="365"/>
      <c r="C7" s="365"/>
      <c r="D7" s="365"/>
      <c r="E7" s="365"/>
      <c r="F7" s="365"/>
      <c r="G7" s="366"/>
    </row>
    <row r="8" spans="1:7" x14ac:dyDescent="0.2">
      <c r="A8" s="78"/>
      <c r="B8" s="13"/>
      <c r="C8" s="13"/>
      <c r="D8" s="13"/>
      <c r="E8" s="13"/>
      <c r="F8" s="13"/>
      <c r="G8" s="79"/>
    </row>
    <row r="9" spans="1:7" ht="25.5" customHeight="1" x14ac:dyDescent="0.2">
      <c r="A9" s="78"/>
      <c r="B9" s="100" t="s">
        <v>56</v>
      </c>
      <c r="C9" s="97" t="s">
        <v>57</v>
      </c>
      <c r="D9" s="13"/>
      <c r="E9" s="13"/>
      <c r="F9" s="13"/>
      <c r="G9" s="79"/>
    </row>
    <row r="10" spans="1:7" x14ac:dyDescent="0.2">
      <c r="A10" s="81" t="str">
        <f>'Eingabe Jahresfortgang'!A8</f>
        <v/>
      </c>
      <c r="B10" s="74" t="str">
        <f>IF(A10="","",'Eingabe Jahresfortgang'!B8)</f>
        <v/>
      </c>
      <c r="C10" s="75" t="str">
        <f>'Eingabe Abitur'!AA11</f>
        <v/>
      </c>
      <c r="D10" s="13"/>
      <c r="E10" s="13"/>
      <c r="F10" s="13"/>
      <c r="G10" s="79"/>
    </row>
    <row r="11" spans="1:7" x14ac:dyDescent="0.2">
      <c r="A11" s="81" t="str">
        <f>'Eingabe Jahresfortgang'!A9</f>
        <v/>
      </c>
      <c r="B11" s="74" t="str">
        <f>IF(A11="","",'Eingabe Jahresfortgang'!B9)</f>
        <v/>
      </c>
      <c r="C11" s="75" t="str">
        <f>'Eingabe Abitur'!AA13</f>
        <v/>
      </c>
      <c r="D11" s="13"/>
      <c r="E11" s="13"/>
      <c r="F11" s="13"/>
      <c r="G11" s="79"/>
    </row>
    <row r="12" spans="1:7" x14ac:dyDescent="0.2">
      <c r="A12" s="81" t="str">
        <f>'Eingabe Jahresfortgang'!A10</f>
        <v/>
      </c>
      <c r="B12" s="74" t="str">
        <f>IF(A12="","",'Eingabe Jahresfortgang'!B10)</f>
        <v/>
      </c>
      <c r="C12" s="75" t="str">
        <f>'Eingabe Abitur'!AA15</f>
        <v/>
      </c>
      <c r="D12" s="13"/>
      <c r="E12" s="13"/>
      <c r="F12" s="13"/>
      <c r="G12" s="79"/>
    </row>
    <row r="13" spans="1:7" x14ac:dyDescent="0.2">
      <c r="A13" s="81" t="str">
        <f>'Eingabe Jahresfortgang'!A11</f>
        <v/>
      </c>
      <c r="B13" s="74" t="str">
        <f>IF(A13="","",'Eingabe Jahresfortgang'!B11)</f>
        <v/>
      </c>
      <c r="C13" s="75" t="str">
        <f>'Eingabe Abitur'!AA17</f>
        <v/>
      </c>
      <c r="D13" s="13"/>
      <c r="E13" s="13"/>
      <c r="F13" s="13"/>
      <c r="G13" s="79"/>
    </row>
    <row r="14" spans="1:7" x14ac:dyDescent="0.2">
      <c r="A14" s="81" t="str">
        <f>'Eingabe Jahresfortgang'!A12</f>
        <v/>
      </c>
      <c r="B14" s="74" t="str">
        <f>IF(A14="","",'Eingabe Jahresfortgang'!B12)</f>
        <v/>
      </c>
      <c r="C14" s="75" t="str">
        <f>'Eingabe Abitur'!AA19</f>
        <v/>
      </c>
      <c r="D14" s="13"/>
      <c r="E14" s="13"/>
      <c r="F14" s="13"/>
      <c r="G14" s="79"/>
    </row>
    <row r="15" spans="1:7" x14ac:dyDescent="0.2">
      <c r="A15" s="81" t="str">
        <f>'Eingabe Jahresfortgang'!A13</f>
        <v/>
      </c>
      <c r="B15" s="74" t="str">
        <f>IF(A15="","",'Eingabe Jahresfortgang'!B13)</f>
        <v/>
      </c>
      <c r="C15" s="75" t="str">
        <f>'Eingabe Abitur'!AA21</f>
        <v/>
      </c>
      <c r="D15" s="13"/>
      <c r="E15" s="13"/>
      <c r="F15" s="13"/>
      <c r="G15" s="79"/>
    </row>
    <row r="16" spans="1:7" x14ac:dyDescent="0.2">
      <c r="A16" s="81" t="str">
        <f>'Eingabe Jahresfortgang'!A14</f>
        <v/>
      </c>
      <c r="B16" s="74" t="str">
        <f>IF(A16="","",'Eingabe Jahresfortgang'!B14)</f>
        <v/>
      </c>
      <c r="C16" s="75" t="str">
        <f>'Eingabe Abitur'!AA23</f>
        <v/>
      </c>
      <c r="D16" s="13"/>
      <c r="E16" s="13"/>
      <c r="F16" s="13"/>
      <c r="G16" s="79"/>
    </row>
    <row r="17" spans="1:7" x14ac:dyDescent="0.2">
      <c r="A17" s="81" t="str">
        <f>'Eingabe Jahresfortgang'!A15</f>
        <v/>
      </c>
      <c r="B17" s="74" t="str">
        <f>IF(A17="","",'Eingabe Jahresfortgang'!B15)</f>
        <v/>
      </c>
      <c r="C17" s="75" t="str">
        <f>'Eingabe Abitur'!AA25</f>
        <v/>
      </c>
      <c r="D17" s="13"/>
      <c r="E17" s="13"/>
      <c r="F17" s="13"/>
      <c r="G17" s="79"/>
    </row>
    <row r="18" spans="1:7" x14ac:dyDescent="0.2">
      <c r="A18" s="81" t="str">
        <f>'Eingabe Jahresfortgang'!A16</f>
        <v/>
      </c>
      <c r="B18" s="74" t="str">
        <f>IF(A18="","",'Eingabe Jahresfortgang'!B16)</f>
        <v/>
      </c>
      <c r="C18" s="75" t="str">
        <f>'Eingabe Abitur'!AA27</f>
        <v/>
      </c>
      <c r="D18" s="13"/>
      <c r="E18" s="13"/>
      <c r="F18" s="13"/>
      <c r="G18" s="79"/>
    </row>
    <row r="19" spans="1:7" x14ac:dyDescent="0.2">
      <c r="A19" s="81" t="str">
        <f>'Eingabe Jahresfortgang'!A17</f>
        <v/>
      </c>
      <c r="B19" s="74" t="str">
        <f>IF(A19="","",'Eingabe Jahresfortgang'!B17)</f>
        <v/>
      </c>
      <c r="C19" s="75" t="str">
        <f>'Eingabe Abitur'!AA29</f>
        <v/>
      </c>
      <c r="D19" s="13"/>
      <c r="E19" s="13"/>
      <c r="F19" s="13"/>
      <c r="G19" s="79"/>
    </row>
    <row r="20" spans="1:7" x14ac:dyDescent="0.2">
      <c r="A20" s="81" t="str">
        <f>'Eingabe Jahresfortgang'!A18</f>
        <v/>
      </c>
      <c r="B20" s="74" t="str">
        <f>IF(A20="","",'Eingabe Jahresfortgang'!B18)</f>
        <v/>
      </c>
      <c r="C20" s="75" t="str">
        <f>'Eingabe Abitur'!AA31</f>
        <v/>
      </c>
      <c r="D20" s="13"/>
      <c r="E20" s="13"/>
      <c r="F20" s="13"/>
      <c r="G20" s="79"/>
    </row>
    <row r="21" spans="1:7" x14ac:dyDescent="0.2">
      <c r="A21" s="81" t="str">
        <f>'Eingabe Jahresfortgang'!A19</f>
        <v/>
      </c>
      <c r="B21" s="74" t="str">
        <f>IF(A21="","",'Eingabe Jahresfortgang'!B19)</f>
        <v/>
      </c>
      <c r="C21" s="75" t="str">
        <f>'Eingabe Abitur'!AA33</f>
        <v/>
      </c>
      <c r="D21" s="13"/>
      <c r="E21" s="13"/>
      <c r="F21" s="13"/>
      <c r="G21" s="79"/>
    </row>
    <row r="22" spans="1:7" x14ac:dyDescent="0.2">
      <c r="A22" s="81" t="str">
        <f>'Eingabe Jahresfortgang'!A20</f>
        <v/>
      </c>
      <c r="B22" s="74" t="str">
        <f>IF(A22="","",'Eingabe Jahresfortgang'!B20)</f>
        <v/>
      </c>
      <c r="C22" s="75" t="str">
        <f>'Eingabe Abitur'!AA35</f>
        <v/>
      </c>
      <c r="D22" s="13"/>
      <c r="E22" s="13"/>
      <c r="F22" s="13"/>
      <c r="G22" s="79"/>
    </row>
    <row r="23" spans="1:7" x14ac:dyDescent="0.2">
      <c r="A23" s="81" t="str">
        <f>'Eingabe Jahresfortgang'!A21</f>
        <v/>
      </c>
      <c r="B23" s="74" t="str">
        <f>IF(A23="","",'Eingabe Jahresfortgang'!B21)</f>
        <v/>
      </c>
      <c r="C23" s="75" t="str">
        <f>'Eingabe Abitur'!AA37</f>
        <v/>
      </c>
      <c r="D23" s="13"/>
      <c r="E23" s="13"/>
      <c r="F23" s="13"/>
      <c r="G23" s="79"/>
    </row>
    <row r="24" spans="1:7" x14ac:dyDescent="0.2">
      <c r="A24" s="81" t="str">
        <f>'Eingabe Jahresfortgang'!A22</f>
        <v/>
      </c>
      <c r="B24" s="74" t="str">
        <f>IF(A24="","",'Eingabe Jahresfortgang'!B22)</f>
        <v/>
      </c>
      <c r="C24" s="75" t="str">
        <f>'Eingabe Abitur'!AA39</f>
        <v/>
      </c>
      <c r="D24" s="13"/>
      <c r="E24" s="13"/>
      <c r="F24" s="13"/>
      <c r="G24" s="79"/>
    </row>
    <row r="25" spans="1:7" x14ac:dyDescent="0.2">
      <c r="A25" s="81" t="str">
        <f>'Eingabe Jahresfortgang'!A23</f>
        <v/>
      </c>
      <c r="B25" s="74" t="str">
        <f>IF(A25="","",'Eingabe Jahresfortgang'!B23)</f>
        <v/>
      </c>
      <c r="C25" s="75" t="str">
        <f>'Eingabe Abitur'!AA41</f>
        <v/>
      </c>
      <c r="D25" s="13"/>
      <c r="E25" s="13"/>
      <c r="F25" s="13"/>
      <c r="G25" s="79"/>
    </row>
    <row r="26" spans="1:7" x14ac:dyDescent="0.2">
      <c r="A26" s="81" t="str">
        <f>'Eingabe Jahresfortgang'!A24</f>
        <v/>
      </c>
      <c r="B26" s="74" t="str">
        <f>IF(A26="","",'Eingabe Jahresfortgang'!B24)</f>
        <v/>
      </c>
      <c r="C26" s="75" t="str">
        <f>'Eingabe Abitur'!AA43</f>
        <v/>
      </c>
      <c r="D26" s="13"/>
      <c r="E26" s="13"/>
      <c r="F26" s="13"/>
      <c r="G26" s="79"/>
    </row>
    <row r="27" spans="1:7" x14ac:dyDescent="0.2">
      <c r="A27" s="81" t="str">
        <f>'Eingabe Jahresfortgang'!A25</f>
        <v/>
      </c>
      <c r="B27" s="74" t="str">
        <f>IF(A27="","",'Eingabe Jahresfortgang'!B25)</f>
        <v/>
      </c>
      <c r="C27" s="75" t="str">
        <f>'Eingabe Abitur'!AA45</f>
        <v/>
      </c>
      <c r="D27" s="13"/>
      <c r="E27" s="13"/>
      <c r="F27" s="13"/>
      <c r="G27" s="79"/>
    </row>
    <row r="28" spans="1:7" x14ac:dyDescent="0.2">
      <c r="A28" s="81" t="str">
        <f>'Eingabe Jahresfortgang'!A26</f>
        <v/>
      </c>
      <c r="B28" s="74" t="str">
        <f>IF(A28="","",'Eingabe Jahresfortgang'!B26)</f>
        <v/>
      </c>
      <c r="C28" s="75" t="str">
        <f>'Eingabe Abitur'!AA47</f>
        <v/>
      </c>
      <c r="D28" s="13"/>
      <c r="E28" s="13"/>
      <c r="F28" s="13"/>
      <c r="G28" s="79"/>
    </row>
    <row r="29" spans="1:7" x14ac:dyDescent="0.2">
      <c r="A29" s="81" t="str">
        <f>'Eingabe Jahresfortgang'!A27</f>
        <v/>
      </c>
      <c r="B29" s="74" t="str">
        <f>IF(A29="","",'Eingabe Jahresfortgang'!B27)</f>
        <v/>
      </c>
      <c r="C29" s="75" t="str">
        <f>'Eingabe Abitur'!AA49</f>
        <v/>
      </c>
      <c r="D29" s="13"/>
      <c r="E29" s="13"/>
      <c r="F29" s="13"/>
      <c r="G29" s="79"/>
    </row>
    <row r="30" spans="1:7" x14ac:dyDescent="0.2">
      <c r="A30" s="81" t="str">
        <f>'Eingabe Jahresfortgang'!A28</f>
        <v/>
      </c>
      <c r="B30" s="74" t="str">
        <f>IF(A30="","",'Eingabe Jahresfortgang'!B28)</f>
        <v/>
      </c>
      <c r="C30" s="75" t="str">
        <f>'Eingabe Abitur'!AA51</f>
        <v/>
      </c>
      <c r="D30" s="13"/>
      <c r="E30" s="13"/>
      <c r="F30" s="13"/>
      <c r="G30" s="79"/>
    </row>
    <row r="31" spans="1:7" x14ac:dyDescent="0.2">
      <c r="A31" s="81" t="str">
        <f>'Eingabe Jahresfortgang'!A29</f>
        <v/>
      </c>
      <c r="B31" s="74" t="str">
        <f>IF(A31="","",'Eingabe Jahresfortgang'!B29)</f>
        <v/>
      </c>
      <c r="C31" s="75" t="str">
        <f>'Eingabe Abitur'!AA53</f>
        <v/>
      </c>
      <c r="D31" s="13"/>
      <c r="E31" s="13"/>
      <c r="F31" s="13"/>
      <c r="G31" s="79"/>
    </row>
    <row r="32" spans="1:7" x14ac:dyDescent="0.2">
      <c r="A32" s="81" t="str">
        <f>'Eingabe Jahresfortgang'!A30</f>
        <v/>
      </c>
      <c r="B32" s="74" t="str">
        <f>IF(A32="","",'Eingabe Jahresfortgang'!B30)</f>
        <v/>
      </c>
      <c r="C32" s="75" t="str">
        <f>'Eingabe Abitur'!AA55</f>
        <v/>
      </c>
      <c r="D32" s="13"/>
      <c r="E32" s="13"/>
      <c r="F32" s="13"/>
      <c r="G32" s="79"/>
    </row>
    <row r="33" spans="1:7" x14ac:dyDescent="0.2">
      <c r="A33" s="81" t="str">
        <f>'Eingabe Jahresfortgang'!A31</f>
        <v/>
      </c>
      <c r="B33" s="74" t="str">
        <f>IF(A33="","",'Eingabe Jahresfortgang'!B31)</f>
        <v/>
      </c>
      <c r="C33" s="75" t="str">
        <f>'Eingabe Abitur'!AA57</f>
        <v/>
      </c>
      <c r="D33" s="13"/>
      <c r="E33" s="13"/>
      <c r="F33" s="13"/>
      <c r="G33" s="79"/>
    </row>
    <row r="34" spans="1:7" x14ac:dyDescent="0.2">
      <c r="A34" s="81" t="str">
        <f>'Eingabe Jahresfortgang'!A32</f>
        <v/>
      </c>
      <c r="B34" s="74" t="str">
        <f>IF(A34="","",'Eingabe Jahresfortgang'!B32)</f>
        <v/>
      </c>
      <c r="C34" s="75" t="str">
        <f>'Eingabe Abitur'!AA59</f>
        <v/>
      </c>
      <c r="D34" s="13"/>
      <c r="E34" s="13"/>
      <c r="F34" s="13"/>
      <c r="G34" s="79"/>
    </row>
    <row r="35" spans="1:7" x14ac:dyDescent="0.2">
      <c r="A35" s="81" t="str">
        <f>'Eingabe Jahresfortgang'!A33</f>
        <v/>
      </c>
      <c r="B35" s="74" t="str">
        <f>IF(A35="","",'Eingabe Jahresfortgang'!B33)</f>
        <v/>
      </c>
      <c r="C35" s="75" t="str">
        <f>'Eingabe Abitur'!AA61</f>
        <v/>
      </c>
      <c r="D35" s="13"/>
      <c r="E35" s="13"/>
      <c r="F35" s="13"/>
      <c r="G35" s="79"/>
    </row>
    <row r="36" spans="1:7" x14ac:dyDescent="0.2">
      <c r="A36" s="81" t="str">
        <f>'Eingabe Jahresfortgang'!A34</f>
        <v/>
      </c>
      <c r="B36" s="74" t="str">
        <f>IF(A36="","",'Eingabe Jahresfortgang'!B34)</f>
        <v/>
      </c>
      <c r="C36" s="75" t="str">
        <f>'Eingabe Abitur'!AA63</f>
        <v/>
      </c>
      <c r="D36" s="13"/>
      <c r="E36" s="13"/>
      <c r="F36" s="13"/>
      <c r="G36" s="79"/>
    </row>
    <row r="37" spans="1:7" x14ac:dyDescent="0.2">
      <c r="A37" s="81" t="str">
        <f>'Eingabe Jahresfortgang'!A35</f>
        <v/>
      </c>
      <c r="B37" s="74" t="str">
        <f>IF(A37="","",'Eingabe Jahresfortgang'!B35)</f>
        <v/>
      </c>
      <c r="C37" s="75" t="str">
        <f>'Eingabe Abitur'!AA65</f>
        <v/>
      </c>
      <c r="D37" s="13"/>
      <c r="E37" s="13"/>
      <c r="F37" s="13"/>
      <c r="G37" s="79"/>
    </row>
    <row r="38" spans="1:7" x14ac:dyDescent="0.2">
      <c r="A38" s="81" t="str">
        <f>'Eingabe Jahresfortgang'!A36</f>
        <v/>
      </c>
      <c r="B38" s="74" t="str">
        <f>IF(A38="","",'Eingabe Jahresfortgang'!B36)</f>
        <v/>
      </c>
      <c r="C38" s="75" t="str">
        <f>'Eingabe Abitur'!AA67</f>
        <v/>
      </c>
      <c r="D38" s="13"/>
      <c r="E38" s="13"/>
      <c r="F38" s="13"/>
      <c r="G38" s="79"/>
    </row>
    <row r="39" spans="1:7" x14ac:dyDescent="0.2">
      <c r="A39" s="81" t="str">
        <f>'Eingabe Jahresfortgang'!A37</f>
        <v/>
      </c>
      <c r="B39" s="74" t="str">
        <f>IF(A39="","",'Eingabe Jahresfortgang'!B37)</f>
        <v/>
      </c>
      <c r="C39" s="75" t="str">
        <f>'Eingabe Abitur'!AA69</f>
        <v/>
      </c>
      <c r="D39" s="13"/>
      <c r="E39" s="13"/>
      <c r="F39" s="13"/>
      <c r="G39" s="79"/>
    </row>
    <row r="40" spans="1:7" x14ac:dyDescent="0.2">
      <c r="A40" s="81" t="str">
        <f>'Eingabe Jahresfortgang'!A38</f>
        <v/>
      </c>
      <c r="B40" s="74" t="str">
        <f>IF(A40="","",'Eingabe Jahresfortgang'!B38)</f>
        <v/>
      </c>
      <c r="C40" s="75" t="str">
        <f>'Eingabe Abitur'!AA71</f>
        <v/>
      </c>
      <c r="D40" s="13"/>
      <c r="E40" s="13"/>
      <c r="F40" s="13"/>
      <c r="G40" s="79"/>
    </row>
    <row r="41" spans="1:7" x14ac:dyDescent="0.2">
      <c r="A41" s="81" t="str">
        <f>'Eingabe Jahresfortgang'!A39</f>
        <v/>
      </c>
      <c r="B41" s="74" t="str">
        <f>IF(A41="","",'Eingabe Jahresfortgang'!B39)</f>
        <v/>
      </c>
      <c r="C41" s="75" t="str">
        <f>'Eingabe Abitur'!AA73</f>
        <v/>
      </c>
      <c r="D41" s="13"/>
      <c r="E41" s="13"/>
      <c r="F41" s="13"/>
      <c r="G41" s="79"/>
    </row>
    <row r="42" spans="1:7" x14ac:dyDescent="0.2">
      <c r="A42" s="81" t="str">
        <f>'Eingabe Jahresfortgang'!A40</f>
        <v/>
      </c>
      <c r="B42" s="74" t="str">
        <f>IF(A42="","",'Eingabe Jahresfortgang'!B40)</f>
        <v/>
      </c>
      <c r="C42" s="75" t="str">
        <f>'Eingabe Abitur'!AA75</f>
        <v/>
      </c>
      <c r="D42" s="13"/>
      <c r="E42" s="13"/>
      <c r="F42" s="13"/>
      <c r="G42" s="79"/>
    </row>
    <row r="43" spans="1:7" x14ac:dyDescent="0.2">
      <c r="A43" s="81" t="str">
        <f>'Eingabe Jahresfortgang'!A41</f>
        <v/>
      </c>
      <c r="B43" s="74" t="str">
        <f>IF(A43="","",'Eingabe Jahresfortgang'!B41)</f>
        <v/>
      </c>
      <c r="C43" s="75" t="str">
        <f>'Eingabe Abitur'!AA77</f>
        <v/>
      </c>
      <c r="D43" s="13"/>
      <c r="E43" s="13"/>
      <c r="F43" s="13"/>
      <c r="G43" s="79"/>
    </row>
    <row r="44" spans="1:7" x14ac:dyDescent="0.2">
      <c r="A44" s="82" t="str">
        <f>'Eingabe Jahresfortgang'!A42</f>
        <v/>
      </c>
      <c r="B44" s="83" t="str">
        <f>IF(A44="","",'Eingabe Jahresfortgang'!B42)</f>
        <v/>
      </c>
      <c r="C44" s="76" t="str">
        <f>'Eingabe Abitur'!AA79</f>
        <v/>
      </c>
      <c r="D44" s="84"/>
      <c r="E44" s="84"/>
      <c r="F44" s="84"/>
      <c r="G44" s="85"/>
    </row>
    <row r="46" spans="1:7" ht="25.5" x14ac:dyDescent="0.2">
      <c r="A46" s="86"/>
      <c r="B46" s="87"/>
      <c r="C46" s="87"/>
      <c r="D46" s="96"/>
      <c r="E46" s="99" t="s">
        <v>61</v>
      </c>
      <c r="F46" s="77"/>
      <c r="G46" s="104" t="s">
        <v>61</v>
      </c>
    </row>
    <row r="47" spans="1:7" x14ac:dyDescent="0.2">
      <c r="A47" s="78"/>
      <c r="B47" s="13"/>
      <c r="C47" s="13"/>
      <c r="D47" s="101">
        <v>15</v>
      </c>
      <c r="E47" s="101">
        <f>COUNTIF($C$10:$C$44,D47)</f>
        <v>0</v>
      </c>
      <c r="F47" s="101">
        <v>7</v>
      </c>
      <c r="G47" s="101">
        <f>COUNTIF($C$10:$C$44,F47)</f>
        <v>0</v>
      </c>
    </row>
    <row r="48" spans="1:7" x14ac:dyDescent="0.2">
      <c r="A48" s="78"/>
      <c r="B48" s="13"/>
      <c r="C48" s="13"/>
      <c r="D48" s="101">
        <v>14</v>
      </c>
      <c r="E48" s="101">
        <f t="shared" ref="E48:G54" si="0">COUNTIF($C$10:$C$44,D48)</f>
        <v>0</v>
      </c>
      <c r="F48" s="101">
        <v>6</v>
      </c>
      <c r="G48" s="101">
        <f t="shared" si="0"/>
        <v>0</v>
      </c>
    </row>
    <row r="49" spans="1:7" x14ac:dyDescent="0.2">
      <c r="A49" s="78"/>
      <c r="B49" s="13"/>
      <c r="C49" s="13"/>
      <c r="D49" s="101">
        <v>13</v>
      </c>
      <c r="E49" s="101">
        <f t="shared" si="0"/>
        <v>0</v>
      </c>
      <c r="F49" s="101">
        <v>5</v>
      </c>
      <c r="G49" s="101">
        <f t="shared" si="0"/>
        <v>0</v>
      </c>
    </row>
    <row r="50" spans="1:7" x14ac:dyDescent="0.2">
      <c r="A50" s="78"/>
      <c r="B50" s="13"/>
      <c r="C50" s="13"/>
      <c r="D50" s="101">
        <v>12</v>
      </c>
      <c r="E50" s="101">
        <f t="shared" si="0"/>
        <v>0</v>
      </c>
      <c r="F50" s="101">
        <v>4</v>
      </c>
      <c r="G50" s="101">
        <f t="shared" si="0"/>
        <v>0</v>
      </c>
    </row>
    <row r="51" spans="1:7" x14ac:dyDescent="0.2">
      <c r="A51" s="78"/>
      <c r="B51" s="13"/>
      <c r="C51" s="13"/>
      <c r="D51" s="101">
        <v>11</v>
      </c>
      <c r="E51" s="101">
        <f t="shared" si="0"/>
        <v>0</v>
      </c>
      <c r="F51" s="101">
        <v>3</v>
      </c>
      <c r="G51" s="101">
        <f t="shared" si="0"/>
        <v>0</v>
      </c>
    </row>
    <row r="52" spans="1:7" x14ac:dyDescent="0.2">
      <c r="A52" s="78"/>
      <c r="B52" s="13"/>
      <c r="C52" s="13"/>
      <c r="D52" s="101">
        <v>10</v>
      </c>
      <c r="E52" s="101">
        <f t="shared" si="0"/>
        <v>0</v>
      </c>
      <c r="F52" s="101">
        <v>2</v>
      </c>
      <c r="G52" s="101">
        <f t="shared" si="0"/>
        <v>0</v>
      </c>
    </row>
    <row r="53" spans="1:7" x14ac:dyDescent="0.2">
      <c r="A53" s="78"/>
      <c r="B53" s="13"/>
      <c r="C53" s="13"/>
      <c r="D53" s="101">
        <v>9</v>
      </c>
      <c r="E53" s="101">
        <f t="shared" si="0"/>
        <v>0</v>
      </c>
      <c r="F53" s="101">
        <v>1</v>
      </c>
      <c r="G53" s="101">
        <f t="shared" si="0"/>
        <v>0</v>
      </c>
    </row>
    <row r="54" spans="1:7" x14ac:dyDescent="0.2">
      <c r="A54" s="78"/>
      <c r="B54" s="13"/>
      <c r="C54" s="13"/>
      <c r="D54" s="101">
        <v>8</v>
      </c>
      <c r="E54" s="101">
        <f t="shared" si="0"/>
        <v>0</v>
      </c>
      <c r="F54" s="101">
        <v>0</v>
      </c>
      <c r="G54" s="101">
        <f t="shared" si="0"/>
        <v>0</v>
      </c>
    </row>
    <row r="55" spans="1:7" x14ac:dyDescent="0.2">
      <c r="A55" s="78"/>
      <c r="B55" s="13"/>
      <c r="C55" s="13"/>
      <c r="D55" s="84"/>
      <c r="E55" s="13"/>
      <c r="F55" s="13"/>
      <c r="G55" s="85"/>
    </row>
    <row r="56" spans="1:7" x14ac:dyDescent="0.2">
      <c r="A56" s="78"/>
      <c r="B56" s="13"/>
      <c r="C56" s="13"/>
      <c r="D56" s="361" t="s">
        <v>53</v>
      </c>
      <c r="E56" s="362"/>
      <c r="F56" s="362"/>
      <c r="G56" s="363"/>
    </row>
    <row r="57" spans="1:7" x14ac:dyDescent="0.2">
      <c r="A57" s="89"/>
      <c r="B57" s="84"/>
      <c r="C57" s="84"/>
      <c r="D57" s="350" t="str">
        <f>IF(SUM(C10:C44)=0,"",AVERAGE(C10:C44))</f>
        <v/>
      </c>
      <c r="E57" s="351"/>
      <c r="F57" s="351"/>
      <c r="G57" s="352"/>
    </row>
    <row r="58" spans="1:7" ht="25.5" customHeight="1" x14ac:dyDescent="0.2">
      <c r="A58" s="356" t="s">
        <v>81</v>
      </c>
      <c r="B58" s="357"/>
      <c r="C58" s="357"/>
      <c r="D58" s="357"/>
      <c r="E58" s="357"/>
      <c r="F58" s="357"/>
      <c r="G58" s="358"/>
    </row>
    <row r="60" spans="1:7" x14ac:dyDescent="0.2">
      <c r="A60" s="369"/>
      <c r="B60" s="369"/>
      <c r="C60" s="13"/>
      <c r="D60" s="13"/>
      <c r="E60" s="13"/>
      <c r="F60" s="95"/>
      <c r="G60" s="95"/>
    </row>
    <row r="61" spans="1:7" x14ac:dyDescent="0.2">
      <c r="B61" s="94" t="s">
        <v>59</v>
      </c>
      <c r="C61" s="13"/>
      <c r="D61" s="353" t="s">
        <v>60</v>
      </c>
      <c r="E61" s="353"/>
      <c r="F61" s="353"/>
      <c r="G61" s="353"/>
    </row>
  </sheetData>
  <sheetProtection sheet="1" selectLockedCells="1"/>
  <mergeCells count="6">
    <mergeCell ref="A58:G58"/>
    <mergeCell ref="D61:G61"/>
    <mergeCell ref="A7:G7"/>
    <mergeCell ref="D56:G56"/>
    <mergeCell ref="D57:G57"/>
    <mergeCell ref="A60:B60"/>
  </mergeCells>
  <phoneticPr fontId="0" type="noConversion"/>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topLeftCell="A30" workbookViewId="0">
      <selection activeCell="A58" sqref="A58"/>
    </sheetView>
  </sheetViews>
  <sheetFormatPr baseColWidth="10" defaultRowHeight="12.75" x14ac:dyDescent="0.2"/>
  <cols>
    <col min="1" max="2" width="11.42578125" style="14"/>
  </cols>
  <sheetData>
    <row r="1" spans="1:2" x14ac:dyDescent="0.2">
      <c r="A1" s="14">
        <v>0</v>
      </c>
      <c r="B1" s="14">
        <v>0</v>
      </c>
    </row>
    <row r="2" spans="1:2" x14ac:dyDescent="0.2">
      <c r="A2" s="14">
        <v>1</v>
      </c>
      <c r="B2" s="14">
        <v>0</v>
      </c>
    </row>
    <row r="3" spans="1:2" x14ac:dyDescent="0.2">
      <c r="A3" s="14">
        <v>2</v>
      </c>
      <c r="B3" s="14">
        <v>0</v>
      </c>
    </row>
    <row r="4" spans="1:2" x14ac:dyDescent="0.2">
      <c r="A4" s="14">
        <v>3</v>
      </c>
      <c r="B4" s="14">
        <v>0</v>
      </c>
    </row>
    <row r="5" spans="1:2" x14ac:dyDescent="0.2">
      <c r="A5" s="14">
        <v>4</v>
      </c>
      <c r="B5" s="14">
        <v>0</v>
      </c>
    </row>
    <row r="6" spans="1:2" x14ac:dyDescent="0.2">
      <c r="A6" s="14">
        <v>5</v>
      </c>
      <c r="B6" s="14">
        <v>0</v>
      </c>
    </row>
    <row r="7" spans="1:2" x14ac:dyDescent="0.2">
      <c r="A7" s="14">
        <v>6</v>
      </c>
      <c r="B7" s="14">
        <v>0</v>
      </c>
    </row>
    <row r="8" spans="1:2" x14ac:dyDescent="0.2">
      <c r="A8" s="14">
        <v>7</v>
      </c>
      <c r="B8" s="14">
        <v>0</v>
      </c>
    </row>
    <row r="9" spans="1:2" x14ac:dyDescent="0.2">
      <c r="A9" s="14">
        <v>8</v>
      </c>
      <c r="B9" s="14">
        <v>0</v>
      </c>
    </row>
    <row r="10" spans="1:2" x14ac:dyDescent="0.2">
      <c r="A10" s="14">
        <v>9</v>
      </c>
      <c r="B10" s="14">
        <v>0</v>
      </c>
    </row>
    <row r="11" spans="1:2" x14ac:dyDescent="0.2">
      <c r="A11" s="14">
        <v>10</v>
      </c>
      <c r="B11" s="14">
        <v>0</v>
      </c>
    </row>
    <row r="12" spans="1:2" x14ac:dyDescent="0.2">
      <c r="A12" s="14">
        <v>11</v>
      </c>
      <c r="B12" s="14">
        <v>0</v>
      </c>
    </row>
    <row r="13" spans="1:2" x14ac:dyDescent="0.2">
      <c r="A13" s="14">
        <v>12</v>
      </c>
      <c r="B13" s="14">
        <v>0</v>
      </c>
    </row>
    <row r="14" spans="1:2" x14ac:dyDescent="0.2">
      <c r="A14" s="14">
        <v>13</v>
      </c>
      <c r="B14" s="14">
        <v>0</v>
      </c>
    </row>
    <row r="15" spans="1:2" x14ac:dyDescent="0.2">
      <c r="A15" s="14">
        <v>14</v>
      </c>
      <c r="B15" s="14">
        <v>0</v>
      </c>
    </row>
    <row r="16" spans="1:2" x14ac:dyDescent="0.2">
      <c r="A16" s="14">
        <v>15</v>
      </c>
      <c r="B16" s="14">
        <v>0</v>
      </c>
    </row>
    <row r="17" spans="1:2" x14ac:dyDescent="0.2">
      <c r="A17" s="14">
        <v>16</v>
      </c>
      <c r="B17" s="14">
        <v>0</v>
      </c>
    </row>
    <row r="18" spans="1:2" x14ac:dyDescent="0.2">
      <c r="A18" s="14">
        <v>17</v>
      </c>
      <c r="B18" s="14">
        <v>0</v>
      </c>
    </row>
    <row r="19" spans="1:2" x14ac:dyDescent="0.2">
      <c r="A19" s="14">
        <v>18</v>
      </c>
      <c r="B19" s="14">
        <v>0</v>
      </c>
    </row>
    <row r="20" spans="1:2" x14ac:dyDescent="0.2">
      <c r="A20" s="14">
        <v>19</v>
      </c>
      <c r="B20" s="14">
        <v>0</v>
      </c>
    </row>
    <row r="21" spans="1:2" x14ac:dyDescent="0.2">
      <c r="A21" s="14">
        <v>20</v>
      </c>
      <c r="B21" s="14">
        <v>0</v>
      </c>
    </row>
    <row r="22" spans="1:2" x14ac:dyDescent="0.2">
      <c r="A22" s="14">
        <v>21</v>
      </c>
      <c r="B22" s="14">
        <v>1</v>
      </c>
    </row>
    <row r="23" spans="1:2" x14ac:dyDescent="0.2">
      <c r="A23" s="14">
        <v>22</v>
      </c>
      <c r="B23" s="14">
        <v>1</v>
      </c>
    </row>
    <row r="24" spans="1:2" x14ac:dyDescent="0.2">
      <c r="A24" s="14">
        <v>23</v>
      </c>
      <c r="B24" s="14">
        <v>1</v>
      </c>
    </row>
    <row r="25" spans="1:2" x14ac:dyDescent="0.2">
      <c r="A25" s="14">
        <v>24</v>
      </c>
      <c r="B25" s="14">
        <v>2</v>
      </c>
    </row>
    <row r="26" spans="1:2" x14ac:dyDescent="0.2">
      <c r="A26" s="14">
        <v>25</v>
      </c>
      <c r="B26" s="14">
        <v>2</v>
      </c>
    </row>
    <row r="27" spans="1:2" x14ac:dyDescent="0.2">
      <c r="A27" s="14">
        <v>26</v>
      </c>
      <c r="B27" s="14">
        <v>2</v>
      </c>
    </row>
    <row r="28" spans="1:2" x14ac:dyDescent="0.2">
      <c r="A28" s="14">
        <v>27</v>
      </c>
      <c r="B28" s="14">
        <v>3</v>
      </c>
    </row>
    <row r="29" spans="1:2" x14ac:dyDescent="0.2">
      <c r="A29" s="14">
        <v>28</v>
      </c>
      <c r="B29" s="14">
        <v>3</v>
      </c>
    </row>
    <row r="30" spans="1:2" x14ac:dyDescent="0.2">
      <c r="A30" s="14">
        <v>29</v>
      </c>
      <c r="B30" s="14">
        <v>3</v>
      </c>
    </row>
    <row r="31" spans="1:2" x14ac:dyDescent="0.2">
      <c r="A31" s="14">
        <v>30</v>
      </c>
      <c r="B31" s="14">
        <v>4</v>
      </c>
    </row>
    <row r="32" spans="1:2" x14ac:dyDescent="0.2">
      <c r="A32" s="14">
        <v>31</v>
      </c>
      <c r="B32" s="14">
        <v>4</v>
      </c>
    </row>
    <row r="33" spans="1:2" x14ac:dyDescent="0.2">
      <c r="A33" s="14">
        <v>32</v>
      </c>
      <c r="B33" s="14">
        <v>5</v>
      </c>
    </row>
    <row r="34" spans="1:2" x14ac:dyDescent="0.2">
      <c r="A34" s="14">
        <v>33</v>
      </c>
      <c r="B34" s="14">
        <v>5</v>
      </c>
    </row>
    <row r="35" spans="1:2" x14ac:dyDescent="0.2">
      <c r="A35" s="14">
        <v>34</v>
      </c>
      <c r="B35" s="14">
        <v>6</v>
      </c>
    </row>
    <row r="36" spans="1:2" x14ac:dyDescent="0.2">
      <c r="A36" s="14">
        <v>35</v>
      </c>
      <c r="B36" s="14">
        <v>6</v>
      </c>
    </row>
    <row r="37" spans="1:2" x14ac:dyDescent="0.2">
      <c r="A37" s="14">
        <v>36</v>
      </c>
      <c r="B37" s="14">
        <v>7</v>
      </c>
    </row>
    <row r="38" spans="1:2" x14ac:dyDescent="0.2">
      <c r="A38" s="14">
        <v>37</v>
      </c>
      <c r="B38" s="14">
        <v>7</v>
      </c>
    </row>
    <row r="39" spans="1:2" x14ac:dyDescent="0.2">
      <c r="A39" s="14">
        <v>38</v>
      </c>
      <c r="B39" s="14">
        <v>8</v>
      </c>
    </row>
    <row r="40" spans="1:2" x14ac:dyDescent="0.2">
      <c r="A40" s="14">
        <v>39</v>
      </c>
      <c r="B40" s="14">
        <v>8</v>
      </c>
    </row>
    <row r="41" spans="1:2" x14ac:dyDescent="0.2">
      <c r="A41" s="14">
        <v>40</v>
      </c>
      <c r="B41" s="14">
        <v>9</v>
      </c>
    </row>
    <row r="42" spans="1:2" x14ac:dyDescent="0.2">
      <c r="A42" s="14">
        <v>41</v>
      </c>
      <c r="B42" s="14">
        <v>9</v>
      </c>
    </row>
    <row r="43" spans="1:2" x14ac:dyDescent="0.2">
      <c r="A43" s="14">
        <v>42</v>
      </c>
      <c r="B43" s="14">
        <v>10</v>
      </c>
    </row>
    <row r="44" spans="1:2" x14ac:dyDescent="0.2">
      <c r="A44" s="14">
        <v>43</v>
      </c>
      <c r="B44" s="14">
        <v>10</v>
      </c>
    </row>
    <row r="45" spans="1:2" x14ac:dyDescent="0.2">
      <c r="A45" s="14">
        <v>44</v>
      </c>
      <c r="B45" s="14">
        <v>10</v>
      </c>
    </row>
    <row r="46" spans="1:2" x14ac:dyDescent="0.2">
      <c r="A46" s="14">
        <v>45</v>
      </c>
      <c r="B46" s="14">
        <v>11</v>
      </c>
    </row>
    <row r="47" spans="1:2" x14ac:dyDescent="0.2">
      <c r="A47" s="14">
        <v>46</v>
      </c>
      <c r="B47" s="14">
        <v>11</v>
      </c>
    </row>
    <row r="48" spans="1:2" x14ac:dyDescent="0.2">
      <c r="A48" s="14">
        <v>47</v>
      </c>
      <c r="B48" s="14">
        <v>11</v>
      </c>
    </row>
    <row r="49" spans="1:2" x14ac:dyDescent="0.2">
      <c r="A49" s="14">
        <v>48</v>
      </c>
      <c r="B49" s="14">
        <v>12</v>
      </c>
    </row>
    <row r="50" spans="1:2" x14ac:dyDescent="0.2">
      <c r="A50" s="14">
        <v>49</v>
      </c>
      <c r="B50" s="14">
        <v>12</v>
      </c>
    </row>
    <row r="51" spans="1:2" x14ac:dyDescent="0.2">
      <c r="A51" s="14">
        <v>50</v>
      </c>
      <c r="B51" s="14">
        <v>12</v>
      </c>
    </row>
    <row r="52" spans="1:2" x14ac:dyDescent="0.2">
      <c r="A52" s="14">
        <v>51</v>
      </c>
      <c r="B52" s="14">
        <v>13</v>
      </c>
    </row>
    <row r="53" spans="1:2" x14ac:dyDescent="0.2">
      <c r="A53" s="14">
        <v>52</v>
      </c>
      <c r="B53" s="14">
        <v>13</v>
      </c>
    </row>
    <row r="54" spans="1:2" x14ac:dyDescent="0.2">
      <c r="A54" s="14">
        <v>53</v>
      </c>
      <c r="B54" s="14">
        <v>13</v>
      </c>
    </row>
    <row r="55" spans="1:2" x14ac:dyDescent="0.2">
      <c r="A55" s="14">
        <v>54</v>
      </c>
      <c r="B55" s="14">
        <v>14</v>
      </c>
    </row>
    <row r="56" spans="1:2" x14ac:dyDescent="0.2">
      <c r="A56" s="14">
        <v>55</v>
      </c>
      <c r="B56" s="14">
        <v>14</v>
      </c>
    </row>
    <row r="57" spans="1:2" x14ac:dyDescent="0.2">
      <c r="A57" s="14">
        <v>56</v>
      </c>
      <c r="B57" s="14">
        <v>14</v>
      </c>
    </row>
    <row r="58" spans="1:2" x14ac:dyDescent="0.2">
      <c r="A58" s="14">
        <v>57</v>
      </c>
      <c r="B58" s="14">
        <v>15</v>
      </c>
    </row>
    <row r="59" spans="1:2" x14ac:dyDescent="0.2">
      <c r="A59" s="14">
        <v>58</v>
      </c>
      <c r="B59" s="14">
        <v>15</v>
      </c>
    </row>
    <row r="60" spans="1:2" x14ac:dyDescent="0.2">
      <c r="A60" s="14">
        <v>59</v>
      </c>
      <c r="B60" s="14">
        <v>15</v>
      </c>
    </row>
    <row r="61" spans="1:2" x14ac:dyDescent="0.2">
      <c r="A61" s="14">
        <v>60</v>
      </c>
      <c r="B61" s="14">
        <v>15</v>
      </c>
    </row>
  </sheetData>
  <phoneticPr fontId="0" type="noConversion"/>
  <pageMargins left="0.78740157499999996" right="0.78740157499999996" top="0.984251969" bottom="0.984251969" header="0.4921259845" footer="0.4921259845"/>
  <pageSetup paperSize="9" orientation="portrait"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5</vt:i4>
      </vt:variant>
    </vt:vector>
  </HeadingPairs>
  <TitlesOfParts>
    <vt:vector size="11" baseType="lpstr">
      <vt:lpstr>Eingabe Jahresfortgang</vt:lpstr>
      <vt:lpstr>Eingabe Abitur</vt:lpstr>
      <vt:lpstr>Gesamtübersicht</vt:lpstr>
      <vt:lpstr>Ausdruck SAP</vt:lpstr>
      <vt:lpstr>Ausdruck MAP</vt:lpstr>
      <vt:lpstr>Notenschlüssel SAP</vt:lpstr>
      <vt:lpstr>'Ausdruck MAP'!Druckbereich</vt:lpstr>
      <vt:lpstr>'Ausdruck SAP'!Druckbereich</vt:lpstr>
      <vt:lpstr>'Eingabe Jahresfortgang'!Druckbereich</vt:lpstr>
      <vt:lpstr>'Eingabe Abitur'!Drucktitel</vt:lpstr>
      <vt:lpstr>Gesamtübersicht!Drucktitel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Ernst Wölker</dc:creator>
  <cp:lastModifiedBy>Markus</cp:lastModifiedBy>
  <cp:lastPrinted>2010-06-13T08:19:53Z</cp:lastPrinted>
  <dcterms:created xsi:type="dcterms:W3CDTF">2007-04-02T16:58:49Z</dcterms:created>
  <dcterms:modified xsi:type="dcterms:W3CDTF">2016-03-20T16:30:42Z</dcterms:modified>
</cp:coreProperties>
</file>